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S209" i="8" s="1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S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S280" i="8"/>
  <c r="T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U371" i="2"/>
  <c r="V371" i="2"/>
  <c r="W371" i="2"/>
  <c r="X371" i="2"/>
  <c r="AA371" i="2" s="1"/>
  <c r="Y371" i="2"/>
  <c r="Z371" i="2"/>
  <c r="AB371" i="2"/>
  <c r="AC371" i="2"/>
  <c r="U372" i="2"/>
  <c r="V372" i="2"/>
  <c r="W372" i="2"/>
  <c r="AC372" i="2" s="1"/>
  <c r="X372" i="2"/>
  <c r="Y372" i="2"/>
  <c r="Z372" i="2"/>
  <c r="AA372" i="2"/>
  <c r="AB372" i="2"/>
  <c r="U373" i="2"/>
  <c r="V373" i="2"/>
  <c r="AB373" i="2" s="1"/>
  <c r="W373" i="2"/>
  <c r="AC373" i="2" s="1"/>
  <c r="X373" i="2"/>
  <c r="Y373" i="2"/>
  <c r="Z373" i="2"/>
  <c r="AA373" i="2"/>
  <c r="U374" i="2"/>
  <c r="AA374" i="2" s="1"/>
  <c r="V374" i="2"/>
  <c r="AB374" i="2" s="1"/>
  <c r="W374" i="2"/>
  <c r="X374" i="2"/>
  <c r="Y374" i="2"/>
  <c r="Z374" i="2"/>
  <c r="AC374" i="2"/>
  <c r="U375" i="2"/>
  <c r="AA375" i="2" s="1"/>
  <c r="V375" i="2"/>
  <c r="W375" i="2"/>
  <c r="X375" i="2"/>
  <c r="Y375" i="2"/>
  <c r="Z375" i="2"/>
  <c r="AB375" i="2"/>
  <c r="AC375" i="2"/>
  <c r="U376" i="2"/>
  <c r="V376" i="2"/>
  <c r="W376" i="2"/>
  <c r="AC376" i="2" s="1"/>
  <c r="X376" i="2"/>
  <c r="Y376" i="2"/>
  <c r="Z376" i="2"/>
  <c r="AA376" i="2"/>
  <c r="AB376" i="2"/>
  <c r="U377" i="2"/>
  <c r="V377" i="2"/>
  <c r="AB377" i="2" s="1"/>
  <c r="W377" i="2"/>
  <c r="AC377" i="2" s="1"/>
  <c r="X377" i="2"/>
  <c r="Y377" i="2"/>
  <c r="Z377" i="2"/>
  <c r="AA377" i="2"/>
  <c r="U378" i="2"/>
  <c r="AA378" i="2" s="1"/>
  <c r="V378" i="2"/>
  <c r="AB378" i="2" s="1"/>
  <c r="W378" i="2"/>
  <c r="X378" i="2"/>
  <c r="Y378" i="2"/>
  <c r="Z378" i="2"/>
  <c r="AC378" i="2"/>
  <c r="U379" i="2"/>
  <c r="AA379" i="2" s="1"/>
  <c r="V379" i="2"/>
  <c r="W379" i="2"/>
  <c r="X379" i="2"/>
  <c r="Y379" i="2"/>
  <c r="Z379" i="2"/>
  <c r="AB379" i="2"/>
  <c r="AC379" i="2"/>
  <c r="U380" i="2"/>
  <c r="V380" i="2"/>
  <c r="W380" i="2"/>
  <c r="AC380" i="2" s="1"/>
  <c r="X380" i="2"/>
  <c r="Y380" i="2"/>
  <c r="Z380" i="2"/>
  <c r="AA380" i="2"/>
  <c r="AB380" i="2"/>
  <c r="U381" i="2"/>
  <c r="V381" i="2"/>
  <c r="AB381" i="2" s="1"/>
  <c r="W381" i="2"/>
  <c r="AC381" i="2" s="1"/>
  <c r="X381" i="2"/>
  <c r="Y381" i="2"/>
  <c r="Z381" i="2"/>
  <c r="AA381" i="2"/>
  <c r="U382" i="2"/>
  <c r="AA382" i="2" s="1"/>
  <c r="V382" i="2"/>
  <c r="AB382" i="2" s="1"/>
  <c r="W382" i="2"/>
  <c r="X382" i="2"/>
  <c r="Y382" i="2"/>
  <c r="Z382" i="2"/>
  <c r="AC382" i="2"/>
  <c r="U383" i="2"/>
  <c r="AA383" i="2" s="1"/>
  <c r="V383" i="2"/>
  <c r="W383" i="2"/>
  <c r="X383" i="2"/>
  <c r="Y383" i="2"/>
  <c r="Z383" i="2"/>
  <c r="AB383" i="2"/>
  <c r="AC383" i="2"/>
  <c r="U384" i="2"/>
  <c r="V384" i="2"/>
  <c r="W384" i="2"/>
  <c r="AC384" i="2" s="1"/>
  <c r="X384" i="2"/>
  <c r="Y384" i="2"/>
  <c r="Z384" i="2"/>
  <c r="AA384" i="2"/>
  <c r="AB384" i="2"/>
  <c r="U385" i="2"/>
  <c r="V385" i="2"/>
  <c r="AB385" i="2" s="1"/>
  <c r="W385" i="2"/>
  <c r="AC385" i="2" s="1"/>
  <c r="X385" i="2"/>
  <c r="Y385" i="2"/>
  <c r="Z385" i="2"/>
  <c r="AA385" i="2"/>
  <c r="U386" i="2"/>
  <c r="AA386" i="2" s="1"/>
  <c r="V386" i="2"/>
  <c r="AB386" i="2" s="1"/>
  <c r="W386" i="2"/>
  <c r="X386" i="2"/>
  <c r="Y386" i="2"/>
  <c r="Z386" i="2"/>
  <c r="AC386" i="2"/>
  <c r="U387" i="2"/>
  <c r="AA387" i="2" s="1"/>
  <c r="V387" i="2"/>
  <c r="W387" i="2"/>
  <c r="X387" i="2"/>
  <c r="Y387" i="2"/>
  <c r="Z387" i="2"/>
  <c r="AB387" i="2"/>
  <c r="AC387" i="2"/>
  <c r="U388" i="2"/>
  <c r="V388" i="2"/>
  <c r="W388" i="2"/>
  <c r="AC388" i="2" s="1"/>
  <c r="X388" i="2"/>
  <c r="Y388" i="2"/>
  <c r="Z388" i="2"/>
  <c r="AA388" i="2"/>
  <c r="AB388" i="2"/>
  <c r="U389" i="2"/>
  <c r="V389" i="2"/>
  <c r="AB389" i="2" s="1"/>
  <c r="W389" i="2"/>
  <c r="AC389" i="2" s="1"/>
  <c r="X389" i="2"/>
  <c r="Y389" i="2"/>
  <c r="Z389" i="2"/>
  <c r="AA389" i="2"/>
  <c r="U390" i="2"/>
  <c r="AA390" i="2" s="1"/>
  <c r="V390" i="2"/>
  <c r="AB390" i="2" s="1"/>
  <c r="W390" i="2"/>
  <c r="X390" i="2"/>
  <c r="Y390" i="2"/>
  <c r="Z390" i="2"/>
  <c r="AC390" i="2"/>
  <c r="U391" i="2"/>
  <c r="AA391" i="2" s="1"/>
  <c r="V391" i="2"/>
  <c r="W391" i="2"/>
  <c r="X391" i="2"/>
  <c r="Y391" i="2"/>
  <c r="Z391" i="2"/>
  <c r="AB391" i="2"/>
  <c r="AC391" i="2"/>
  <c r="U392" i="2"/>
  <c r="V392" i="2"/>
  <c r="W392" i="2"/>
  <c r="AC392" i="2" s="1"/>
  <c r="X392" i="2"/>
  <c r="Y392" i="2"/>
  <c r="Z392" i="2"/>
  <c r="AA392" i="2"/>
  <c r="AB392" i="2"/>
  <c r="U393" i="2"/>
  <c r="V393" i="2"/>
  <c r="AB393" i="2" s="1"/>
  <c r="W393" i="2"/>
  <c r="AC393" i="2" s="1"/>
  <c r="X393" i="2"/>
  <c r="Y393" i="2"/>
  <c r="Z393" i="2"/>
  <c r="AA393" i="2"/>
  <c r="U394" i="2"/>
  <c r="AA394" i="2" s="1"/>
  <c r="V394" i="2"/>
  <c r="AB394" i="2" s="1"/>
  <c r="W394" i="2"/>
  <c r="X394" i="2"/>
  <c r="Y394" i="2"/>
  <c r="Z394" i="2"/>
  <c r="AC394" i="2"/>
  <c r="U395" i="2"/>
  <c r="AA395" i="2" s="1"/>
  <c r="V395" i="2"/>
  <c r="W395" i="2"/>
  <c r="X395" i="2"/>
  <c r="Y395" i="2"/>
  <c r="Z395" i="2"/>
  <c r="AB395" i="2"/>
  <c r="AC395" i="2"/>
  <c r="U396" i="2"/>
  <c r="V396" i="2"/>
  <c r="W396" i="2"/>
  <c r="AC396" i="2" s="1"/>
  <c r="X396" i="2"/>
  <c r="Y396" i="2"/>
  <c r="Z396" i="2"/>
  <c r="AA396" i="2"/>
  <c r="AB396" i="2"/>
  <c r="U397" i="2"/>
  <c r="V397" i="2"/>
  <c r="AB397" i="2" s="1"/>
  <c r="W397" i="2"/>
  <c r="AC397" i="2" s="1"/>
  <c r="X397" i="2"/>
  <c r="Y397" i="2"/>
  <c r="Z397" i="2"/>
  <c r="AA397" i="2"/>
  <c r="U398" i="2"/>
  <c r="AA398" i="2" s="1"/>
  <c r="V398" i="2"/>
  <c r="AB398" i="2" s="1"/>
  <c r="W398" i="2"/>
  <c r="X398" i="2"/>
  <c r="Y398" i="2"/>
  <c r="Z398" i="2"/>
  <c r="AC398" i="2"/>
  <c r="U399" i="2"/>
  <c r="AA399" i="2" s="1"/>
  <c r="V399" i="2"/>
  <c r="W399" i="2"/>
  <c r="X399" i="2"/>
  <c r="Y399" i="2"/>
  <c r="Z399" i="2"/>
  <c r="AB399" i="2"/>
  <c r="AC399" i="2"/>
  <c r="U400" i="2"/>
  <c r="V400" i="2"/>
  <c r="W400" i="2"/>
  <c r="AC400" i="2" s="1"/>
  <c r="X400" i="2"/>
  <c r="Y400" i="2"/>
  <c r="Z400" i="2"/>
  <c r="AA400" i="2"/>
  <c r="AB400" i="2"/>
  <c r="U401" i="2"/>
  <c r="V401" i="2"/>
  <c r="AB401" i="2" s="1"/>
  <c r="W401" i="2"/>
  <c r="AC401" i="2" s="1"/>
  <c r="X401" i="2"/>
  <c r="Y401" i="2"/>
  <c r="Z401" i="2"/>
  <c r="AA401" i="2"/>
  <c r="U402" i="2"/>
  <c r="AA402" i="2" s="1"/>
  <c r="V402" i="2"/>
  <c r="AB402" i="2" s="1"/>
  <c r="W402" i="2"/>
  <c r="X402" i="2"/>
  <c r="Y402" i="2"/>
  <c r="Z402" i="2"/>
  <c r="AC402" i="2"/>
  <c r="U403" i="2"/>
  <c r="AA403" i="2" s="1"/>
  <c r="V403" i="2"/>
  <c r="W403" i="2"/>
  <c r="X403" i="2"/>
  <c r="Y403" i="2"/>
  <c r="Z403" i="2"/>
  <c r="AB403" i="2"/>
  <c r="AC403" i="2"/>
  <c r="U404" i="2"/>
  <c r="V404" i="2"/>
  <c r="W404" i="2"/>
  <c r="AC404" i="2" s="1"/>
  <c r="X404" i="2"/>
  <c r="Y404" i="2"/>
  <c r="Z404" i="2"/>
  <c r="AA404" i="2"/>
  <c r="AB404" i="2"/>
  <c r="U405" i="2"/>
  <c r="V405" i="2"/>
  <c r="AB405" i="2" s="1"/>
  <c r="W405" i="2"/>
  <c r="AC405" i="2" s="1"/>
  <c r="X405" i="2"/>
  <c r="Y405" i="2"/>
  <c r="Z405" i="2"/>
  <c r="AA405" i="2"/>
  <c r="U406" i="2"/>
  <c r="AA406" i="2" s="1"/>
  <c r="V406" i="2"/>
  <c r="AB406" i="2" s="1"/>
  <c r="W406" i="2"/>
  <c r="X406" i="2"/>
  <c r="Y406" i="2"/>
  <c r="Z406" i="2"/>
  <c r="AC406" i="2"/>
  <c r="U407" i="2"/>
  <c r="AA407" i="2" s="1"/>
  <c r="V407" i="2"/>
  <c r="W407" i="2"/>
  <c r="X407" i="2"/>
  <c r="Y407" i="2"/>
  <c r="Z407" i="2"/>
  <c r="AB407" i="2"/>
  <c r="AC407" i="2"/>
  <c r="U408" i="2"/>
  <c r="V408" i="2"/>
  <c r="W408" i="2"/>
  <c r="AC408" i="2" s="1"/>
  <c r="X408" i="2"/>
  <c r="Y408" i="2"/>
  <c r="Z408" i="2"/>
  <c r="AA408" i="2"/>
  <c r="AB408" i="2"/>
  <c r="U409" i="2"/>
  <c r="V409" i="2"/>
  <c r="AB409" i="2" s="1"/>
  <c r="W409" i="2"/>
  <c r="AC409" i="2" s="1"/>
  <c r="X409" i="2"/>
  <c r="Y409" i="2"/>
  <c r="Z409" i="2"/>
  <c r="AA409" i="2"/>
  <c r="U410" i="2"/>
  <c r="AA410" i="2" s="1"/>
  <c r="V410" i="2"/>
  <c r="AB410" i="2" s="1"/>
  <c r="W410" i="2"/>
  <c r="X410" i="2"/>
  <c r="Y410" i="2"/>
  <c r="Z410" i="2"/>
  <c r="AC410" i="2"/>
  <c r="U411" i="2"/>
  <c r="AA411" i="2" s="1"/>
  <c r="V411" i="2"/>
  <c r="W411" i="2"/>
  <c r="X411" i="2"/>
  <c r="Y411" i="2"/>
  <c r="Z411" i="2"/>
  <c r="AB411" i="2"/>
  <c r="AC411" i="2"/>
  <c r="U412" i="2"/>
  <c r="V412" i="2"/>
  <c r="W412" i="2"/>
  <c r="AC412" i="2" s="1"/>
  <c r="X412" i="2"/>
  <c r="Y412" i="2"/>
  <c r="Z412" i="2"/>
  <c r="AA412" i="2"/>
  <c r="AB412" i="2"/>
  <c r="U413" i="2"/>
  <c r="V413" i="2"/>
  <c r="AB413" i="2" s="1"/>
  <c r="W413" i="2"/>
  <c r="AC413" i="2" s="1"/>
  <c r="X413" i="2"/>
  <c r="Y413" i="2"/>
  <c r="Z413" i="2"/>
  <c r="AA413" i="2"/>
  <c r="U414" i="2"/>
  <c r="AA414" i="2" s="1"/>
  <c r="V414" i="2"/>
  <c r="AB414" i="2" s="1"/>
  <c r="W414" i="2"/>
  <c r="X414" i="2"/>
  <c r="Y414" i="2"/>
  <c r="Z414" i="2"/>
  <c r="AC414" i="2"/>
  <c r="U415" i="2"/>
  <c r="AA415" i="2" s="1"/>
  <c r="V415" i="2"/>
  <c r="W415" i="2"/>
  <c r="X415" i="2"/>
  <c r="Y415" i="2"/>
  <c r="Z415" i="2"/>
  <c r="AB415" i="2"/>
  <c r="AC415" i="2"/>
  <c r="U416" i="2"/>
  <c r="V416" i="2"/>
  <c r="W416" i="2"/>
  <c r="AC416" i="2" s="1"/>
  <c r="X416" i="2"/>
  <c r="Y416" i="2"/>
  <c r="Z416" i="2"/>
  <c r="AA416" i="2"/>
  <c r="AB416" i="2"/>
  <c r="U417" i="2"/>
  <c r="V417" i="2"/>
  <c r="AB417" i="2" s="1"/>
  <c r="W417" i="2"/>
  <c r="AC417" i="2" s="1"/>
  <c r="X417" i="2"/>
  <c r="Y417" i="2"/>
  <c r="Z417" i="2"/>
  <c r="AA417" i="2"/>
  <c r="U418" i="2"/>
  <c r="AA418" i="2" s="1"/>
  <c r="V418" i="2"/>
  <c r="AB418" i="2" s="1"/>
  <c r="W418" i="2"/>
  <c r="X418" i="2"/>
  <c r="Y418" i="2"/>
  <c r="Z418" i="2"/>
  <c r="AC418" i="2"/>
  <c r="U419" i="2"/>
  <c r="AA419" i="2" s="1"/>
  <c r="V419" i="2"/>
  <c r="W419" i="2"/>
  <c r="X419" i="2"/>
  <c r="Y419" i="2"/>
  <c r="Z419" i="2"/>
  <c r="AB419" i="2"/>
  <c r="AC419" i="2"/>
  <c r="U420" i="2"/>
  <c r="V420" i="2"/>
  <c r="W420" i="2"/>
  <c r="AC420" i="2" s="1"/>
  <c r="X420" i="2"/>
  <c r="Y420" i="2"/>
  <c r="Z420" i="2"/>
  <c r="AA420" i="2"/>
  <c r="AB420" i="2"/>
  <c r="U421" i="2"/>
  <c r="V421" i="2"/>
  <c r="AB421" i="2" s="1"/>
  <c r="W421" i="2"/>
  <c r="AC421" i="2" s="1"/>
  <c r="X421" i="2"/>
  <c r="Y421" i="2"/>
  <c r="Z421" i="2"/>
  <c r="AA421" i="2"/>
  <c r="U422" i="2"/>
  <c r="AA422" i="2" s="1"/>
  <c r="V422" i="2"/>
  <c r="AB422" i="2" s="1"/>
  <c r="W422" i="2"/>
  <c r="X422" i="2"/>
  <c r="Y422" i="2"/>
  <c r="Z422" i="2"/>
  <c r="AC422" i="2"/>
  <c r="U423" i="2"/>
  <c r="AA423" i="2" s="1"/>
  <c r="V423" i="2"/>
  <c r="W423" i="2"/>
  <c r="X423" i="2"/>
  <c r="Y423" i="2"/>
  <c r="Z423" i="2"/>
  <c r="AB423" i="2"/>
  <c r="AC423" i="2"/>
  <c r="U424" i="2"/>
  <c r="V424" i="2"/>
  <c r="W424" i="2"/>
  <c r="AC424" i="2" s="1"/>
  <c r="X424" i="2"/>
  <c r="Y424" i="2"/>
  <c r="Z424" i="2"/>
  <c r="AA424" i="2"/>
  <c r="AB424" i="2"/>
  <c r="U425" i="2"/>
  <c r="V425" i="2"/>
  <c r="AB425" i="2" s="1"/>
  <c r="W425" i="2"/>
  <c r="AC425" i="2" s="1"/>
  <c r="X425" i="2"/>
  <c r="Y425" i="2"/>
  <c r="Z425" i="2"/>
  <c r="AA425" i="2"/>
  <c r="U426" i="2"/>
  <c r="AA426" i="2" s="1"/>
  <c r="V426" i="2"/>
  <c r="AB426" i="2" s="1"/>
  <c r="W426" i="2"/>
  <c r="X426" i="2"/>
  <c r="Y426" i="2"/>
  <c r="Z426" i="2"/>
  <c r="AC426" i="2"/>
  <c r="U427" i="2"/>
  <c r="AA427" i="2" s="1"/>
  <c r="V427" i="2"/>
  <c r="W427" i="2"/>
  <c r="X427" i="2"/>
  <c r="Y427" i="2"/>
  <c r="Z427" i="2"/>
  <c r="AB427" i="2"/>
  <c r="AC427" i="2"/>
  <c r="U428" i="2"/>
  <c r="V428" i="2"/>
  <c r="W428" i="2"/>
  <c r="AC428" i="2" s="1"/>
  <c r="X428" i="2"/>
  <c r="Y428" i="2"/>
  <c r="Z428" i="2"/>
  <c r="AA428" i="2"/>
  <c r="AB428" i="2"/>
  <c r="U429" i="2"/>
  <c r="V429" i="2"/>
  <c r="AB429" i="2" s="1"/>
  <c r="W429" i="2"/>
  <c r="AC429" i="2" s="1"/>
  <c r="X429" i="2"/>
  <c r="Y429" i="2"/>
  <c r="Z429" i="2"/>
  <c r="AA429" i="2"/>
  <c r="U430" i="2"/>
  <c r="AA430" i="2" s="1"/>
  <c r="V430" i="2"/>
  <c r="AB430" i="2" s="1"/>
  <c r="W430" i="2"/>
  <c r="X430" i="2"/>
  <c r="Y430" i="2"/>
  <c r="Z430" i="2"/>
  <c r="AC430" i="2"/>
  <c r="U431" i="2"/>
  <c r="AA431" i="2" s="1"/>
  <c r="V431" i="2"/>
  <c r="W431" i="2"/>
  <c r="X431" i="2"/>
  <c r="Y431" i="2"/>
  <c r="Z431" i="2"/>
  <c r="AB431" i="2"/>
  <c r="AC431" i="2"/>
  <c r="U432" i="2"/>
  <c r="V432" i="2"/>
  <c r="W432" i="2"/>
  <c r="AC432" i="2" s="1"/>
  <c r="X432" i="2"/>
  <c r="Y432" i="2"/>
  <c r="Z432" i="2"/>
  <c r="AA432" i="2"/>
  <c r="AB432" i="2"/>
  <c r="U433" i="2"/>
  <c r="V433" i="2"/>
  <c r="AB433" i="2" s="1"/>
  <c r="W433" i="2"/>
  <c r="AC433" i="2" s="1"/>
  <c r="X433" i="2"/>
  <c r="Y433" i="2"/>
  <c r="Z433" i="2"/>
  <c r="AA433" i="2"/>
  <c r="U434" i="2"/>
  <c r="AA434" i="2" s="1"/>
  <c r="V434" i="2"/>
  <c r="AB434" i="2" s="1"/>
  <c r="W434" i="2"/>
  <c r="X434" i="2"/>
  <c r="Y434" i="2"/>
  <c r="Z434" i="2"/>
  <c r="AC434" i="2"/>
  <c r="U435" i="2"/>
  <c r="AA435" i="2" s="1"/>
  <c r="V435" i="2"/>
  <c r="W435" i="2"/>
  <c r="X435" i="2"/>
  <c r="Y435" i="2"/>
  <c r="Z435" i="2"/>
  <c r="AB435" i="2"/>
  <c r="AC435" i="2"/>
  <c r="U436" i="2"/>
  <c r="V436" i="2"/>
  <c r="W436" i="2"/>
  <c r="AC436" i="2" s="1"/>
  <c r="X436" i="2"/>
  <c r="Y436" i="2"/>
  <c r="Z436" i="2"/>
  <c r="AA436" i="2"/>
  <c r="AB436" i="2"/>
  <c r="U437" i="2"/>
  <c r="V437" i="2"/>
  <c r="AB437" i="2" s="1"/>
  <c r="W437" i="2"/>
  <c r="AC437" i="2" s="1"/>
  <c r="X437" i="2"/>
  <c r="Y437" i="2"/>
  <c r="Z437" i="2"/>
  <c r="AA437" i="2"/>
  <c r="U438" i="2"/>
  <c r="AA438" i="2" s="1"/>
  <c r="V438" i="2"/>
  <c r="AB438" i="2" s="1"/>
  <c r="W438" i="2"/>
  <c r="X438" i="2"/>
  <c r="Y438" i="2"/>
  <c r="Z438" i="2"/>
  <c r="AC438" i="2"/>
  <c r="U439" i="2"/>
  <c r="AA439" i="2" s="1"/>
  <c r="V439" i="2"/>
  <c r="W439" i="2"/>
  <c r="X439" i="2"/>
  <c r="Y439" i="2"/>
  <c r="Z439" i="2"/>
  <c r="AB439" i="2"/>
  <c r="AC439" i="2"/>
  <c r="U440" i="2"/>
  <c r="V440" i="2"/>
  <c r="W440" i="2"/>
  <c r="AC440" i="2" s="1"/>
  <c r="X440" i="2"/>
  <c r="Y440" i="2"/>
  <c r="Z440" i="2"/>
  <c r="AA440" i="2"/>
  <c r="AB440" i="2"/>
  <c r="U441" i="2"/>
  <c r="V441" i="2"/>
  <c r="AB441" i="2" s="1"/>
  <c r="W441" i="2"/>
  <c r="AC441" i="2" s="1"/>
  <c r="X441" i="2"/>
  <c r="Y441" i="2"/>
  <c r="Z441" i="2"/>
  <c r="AA441" i="2"/>
  <c r="U442" i="2"/>
  <c r="AA442" i="2" s="1"/>
  <c r="V442" i="2"/>
  <c r="AB442" i="2" s="1"/>
  <c r="W442" i="2"/>
  <c r="X442" i="2"/>
  <c r="Y442" i="2"/>
  <c r="Z442" i="2"/>
  <c r="AC442" i="2"/>
  <c r="U443" i="2"/>
  <c r="AA443" i="2" s="1"/>
  <c r="V443" i="2"/>
  <c r="W443" i="2"/>
  <c r="X443" i="2"/>
  <c r="Y443" i="2"/>
  <c r="Z443" i="2"/>
  <c r="AB443" i="2"/>
  <c r="AC443" i="2"/>
  <c r="U444" i="2"/>
  <c r="V444" i="2"/>
  <c r="W444" i="2"/>
  <c r="AC444" i="2" s="1"/>
  <c r="X444" i="2"/>
  <c r="Y444" i="2"/>
  <c r="Z444" i="2"/>
  <c r="AA444" i="2"/>
  <c r="AB444" i="2"/>
  <c r="U445" i="2"/>
  <c r="V445" i="2"/>
  <c r="AB445" i="2" s="1"/>
  <c r="W445" i="2"/>
  <c r="AC445" i="2" s="1"/>
  <c r="X445" i="2"/>
  <c r="Y445" i="2"/>
  <c r="Z445" i="2"/>
  <c r="AA445" i="2"/>
  <c r="U446" i="2"/>
  <c r="AA446" i="2" s="1"/>
  <c r="V446" i="2"/>
  <c r="AB446" i="2" s="1"/>
  <c r="W446" i="2"/>
  <c r="X446" i="2"/>
  <c r="Y446" i="2"/>
  <c r="Z446" i="2"/>
  <c r="AC446" i="2"/>
  <c r="U447" i="2"/>
  <c r="AA447" i="2" s="1"/>
  <c r="V447" i="2"/>
  <c r="W447" i="2"/>
  <c r="X447" i="2"/>
  <c r="Y447" i="2"/>
  <c r="Z447" i="2"/>
  <c r="AB447" i="2"/>
  <c r="AC447" i="2"/>
  <c r="U448" i="2"/>
  <c r="V448" i="2"/>
  <c r="W448" i="2"/>
  <c r="AC448" i="2" s="1"/>
  <c r="X448" i="2"/>
  <c r="Y448" i="2"/>
  <c r="Z448" i="2"/>
  <c r="AA448" i="2"/>
  <c r="AB448" i="2"/>
  <c r="U449" i="2"/>
  <c r="V449" i="2"/>
  <c r="AB449" i="2" s="1"/>
  <c r="W449" i="2"/>
  <c r="AC449" i="2" s="1"/>
  <c r="X449" i="2"/>
  <c r="Y449" i="2"/>
  <c r="Z449" i="2"/>
  <c r="AA449" i="2"/>
  <c r="U450" i="2"/>
  <c r="AA450" i="2" s="1"/>
  <c r="V450" i="2"/>
  <c r="AB450" i="2" s="1"/>
  <c r="W450" i="2"/>
  <c r="X450" i="2"/>
  <c r="Y450" i="2"/>
  <c r="Z450" i="2"/>
  <c r="AC450" i="2"/>
  <c r="U451" i="2"/>
  <c r="AA451" i="2" s="1"/>
  <c r="V451" i="2"/>
  <c r="W451" i="2"/>
  <c r="X451" i="2"/>
  <c r="Y451" i="2"/>
  <c r="Z451" i="2"/>
  <c r="AB451" i="2"/>
  <c r="AC451" i="2"/>
  <c r="U452" i="2"/>
  <c r="V452" i="2"/>
  <c r="W452" i="2"/>
  <c r="AC452" i="2" s="1"/>
  <c r="X452" i="2"/>
  <c r="Y452" i="2"/>
  <c r="Z452" i="2"/>
  <c r="AA452" i="2"/>
  <c r="AB452" i="2"/>
  <c r="U453" i="2"/>
  <c r="V453" i="2"/>
  <c r="AB453" i="2" s="1"/>
  <c r="W453" i="2"/>
  <c r="AC453" i="2" s="1"/>
  <c r="X453" i="2"/>
  <c r="Y453" i="2"/>
  <c r="Z453" i="2"/>
  <c r="AA453" i="2"/>
  <c r="U454" i="2"/>
  <c r="AA454" i="2" s="1"/>
  <c r="V454" i="2"/>
  <c r="AB454" i="2" s="1"/>
  <c r="W454" i="2"/>
  <c r="X454" i="2"/>
  <c r="Y454" i="2"/>
  <c r="Z454" i="2"/>
  <c r="AC454" i="2"/>
  <c r="U455" i="2"/>
  <c r="AA455" i="2" s="1"/>
  <c r="V455" i="2"/>
  <c r="W455" i="2"/>
  <c r="X455" i="2"/>
  <c r="Y455" i="2"/>
  <c r="Z455" i="2"/>
  <c r="AB455" i="2"/>
  <c r="AC455" i="2"/>
  <c r="U456" i="2"/>
  <c r="V456" i="2"/>
  <c r="W456" i="2"/>
  <c r="AC456" i="2" s="1"/>
  <c r="X456" i="2"/>
  <c r="Y456" i="2"/>
  <c r="Z456" i="2"/>
  <c r="AA456" i="2"/>
  <c r="AB456" i="2"/>
  <c r="U457" i="2"/>
  <c r="V457" i="2"/>
  <c r="AB457" i="2" s="1"/>
  <c r="W457" i="2"/>
  <c r="AC457" i="2" s="1"/>
  <c r="X457" i="2"/>
  <c r="Y457" i="2"/>
  <c r="Z457" i="2"/>
  <c r="AA457" i="2"/>
  <c r="U458" i="2"/>
  <c r="AA458" i="2" s="1"/>
  <c r="V458" i="2"/>
  <c r="AB458" i="2" s="1"/>
  <c r="W458" i="2"/>
  <c r="X458" i="2"/>
  <c r="Y458" i="2"/>
  <c r="Z458" i="2"/>
  <c r="AC458" i="2"/>
  <c r="U459" i="2"/>
  <c r="AA459" i="2" s="1"/>
  <c r="V459" i="2"/>
  <c r="W459" i="2"/>
  <c r="X459" i="2"/>
  <c r="Y459" i="2"/>
  <c r="Z459" i="2"/>
  <c r="AB459" i="2"/>
  <c r="AC459" i="2"/>
  <c r="U460" i="2"/>
  <c r="V460" i="2"/>
  <c r="W460" i="2"/>
  <c r="AC460" i="2" s="1"/>
  <c r="X460" i="2"/>
  <c r="Y460" i="2"/>
  <c r="Z460" i="2"/>
  <c r="AA460" i="2"/>
  <c r="AB460" i="2"/>
  <c r="U461" i="2"/>
  <c r="V461" i="2"/>
  <c r="AB461" i="2" s="1"/>
  <c r="W461" i="2"/>
  <c r="AC461" i="2" s="1"/>
  <c r="X461" i="2"/>
  <c r="Y461" i="2"/>
  <c r="Z461" i="2"/>
  <c r="AA461" i="2"/>
  <c r="U462" i="2"/>
  <c r="AA462" i="2" s="1"/>
  <c r="V462" i="2"/>
  <c r="AB462" i="2" s="1"/>
  <c r="W462" i="2"/>
  <c r="X462" i="2"/>
  <c r="Y462" i="2"/>
  <c r="Z462" i="2"/>
  <c r="AC462" i="2"/>
  <c r="U463" i="2"/>
  <c r="AA463" i="2" s="1"/>
  <c r="V463" i="2"/>
  <c r="W463" i="2"/>
  <c r="X463" i="2"/>
  <c r="Y463" i="2"/>
  <c r="Z463" i="2"/>
  <c r="AB463" i="2"/>
  <c r="AC463" i="2"/>
  <c r="U464" i="2"/>
  <c r="V464" i="2"/>
  <c r="W464" i="2"/>
  <c r="AC464" i="2" s="1"/>
  <c r="X464" i="2"/>
  <c r="Y464" i="2"/>
  <c r="Z464" i="2"/>
  <c r="AA464" i="2"/>
  <c r="AB464" i="2"/>
  <c r="U465" i="2"/>
  <c r="V465" i="2"/>
  <c r="AB465" i="2" s="1"/>
  <c r="W465" i="2"/>
  <c r="AC465" i="2" s="1"/>
  <c r="X465" i="2"/>
  <c r="Y465" i="2"/>
  <c r="Z465" i="2"/>
  <c r="AA465" i="2"/>
  <c r="U466" i="2"/>
  <c r="AA466" i="2" s="1"/>
  <c r="V466" i="2"/>
  <c r="AB466" i="2" s="1"/>
  <c r="W466" i="2"/>
  <c r="X466" i="2"/>
  <c r="Y466" i="2"/>
  <c r="Z466" i="2"/>
  <c r="AC466" i="2"/>
  <c r="U467" i="2"/>
  <c r="AA467" i="2" s="1"/>
  <c r="V467" i="2"/>
  <c r="W467" i="2"/>
  <c r="X467" i="2"/>
  <c r="Y467" i="2"/>
  <c r="Z467" i="2"/>
  <c r="AB467" i="2"/>
  <c r="AC467" i="2"/>
  <c r="U468" i="2"/>
  <c r="V468" i="2"/>
  <c r="W468" i="2"/>
  <c r="AC468" i="2" s="1"/>
  <c r="X468" i="2"/>
  <c r="Y468" i="2"/>
  <c r="Z468" i="2"/>
  <c r="AA468" i="2"/>
  <c r="AB468" i="2"/>
  <c r="U469" i="2"/>
  <c r="V469" i="2"/>
  <c r="AB469" i="2" s="1"/>
  <c r="W469" i="2"/>
  <c r="AC469" i="2" s="1"/>
  <c r="X469" i="2"/>
  <c r="Y469" i="2"/>
  <c r="Z469" i="2"/>
  <c r="AA469" i="2"/>
  <c r="U470" i="2"/>
  <c r="AA470" i="2" s="1"/>
  <c r="V470" i="2"/>
  <c r="AB470" i="2" s="1"/>
  <c r="W470" i="2"/>
  <c r="X470" i="2"/>
  <c r="Y470" i="2"/>
  <c r="Z470" i="2"/>
  <c r="AC470" i="2"/>
  <c r="U471" i="2"/>
  <c r="AA471" i="2" s="1"/>
  <c r="V471" i="2"/>
  <c r="W471" i="2"/>
  <c r="X471" i="2"/>
  <c r="Y471" i="2"/>
  <c r="Z471" i="2"/>
  <c r="AB471" i="2"/>
  <c r="AC471" i="2"/>
  <c r="U472" i="2"/>
  <c r="V472" i="2"/>
  <c r="W472" i="2"/>
  <c r="AC472" i="2" s="1"/>
  <c r="X472" i="2"/>
  <c r="Y472" i="2"/>
  <c r="Z472" i="2"/>
  <c r="AA472" i="2"/>
  <c r="AB472" i="2"/>
  <c r="U473" i="2"/>
  <c r="V473" i="2"/>
  <c r="AB473" i="2" s="1"/>
  <c r="W473" i="2"/>
  <c r="AC473" i="2" s="1"/>
  <c r="X473" i="2"/>
  <c r="Y473" i="2"/>
  <c r="Z473" i="2"/>
  <c r="AA473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E373" i="2"/>
  <c r="N373" i="2" s="1"/>
  <c r="F373" i="2"/>
  <c r="G373" i="2"/>
  <c r="H373" i="2"/>
  <c r="I373" i="2"/>
  <c r="J373" i="2"/>
  <c r="K373" i="2"/>
  <c r="L373" i="2"/>
  <c r="M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N450" i="2" s="1"/>
  <c r="F450" i="2"/>
  <c r="G450" i="2"/>
  <c r="H450" i="2"/>
  <c r="I450" i="2"/>
  <c r="J450" i="2"/>
  <c r="K450" i="2"/>
  <c r="L450" i="2"/>
  <c r="M450" i="2"/>
  <c r="O450" i="2"/>
  <c r="P450" i="2"/>
  <c r="E451" i="2"/>
  <c r="N451" i="2" s="1"/>
  <c r="F451" i="2"/>
  <c r="G451" i="2"/>
  <c r="H451" i="2"/>
  <c r="I451" i="2"/>
  <c r="J451" i="2"/>
  <c r="K451" i="2"/>
  <c r="L451" i="2"/>
  <c r="M451" i="2"/>
  <c r="O451" i="2"/>
  <c r="P451" i="2"/>
  <c r="E452" i="2"/>
  <c r="N452" i="2" s="1"/>
  <c r="F452" i="2"/>
  <c r="G452" i="2"/>
  <c r="H452" i="2"/>
  <c r="I452" i="2"/>
  <c r="J452" i="2"/>
  <c r="K452" i="2"/>
  <c r="L452" i="2"/>
  <c r="M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P456" i="2" s="1"/>
  <c r="H456" i="2"/>
  <c r="I456" i="2"/>
  <c r="J456" i="2"/>
  <c r="K456" i="2"/>
  <c r="L456" i="2"/>
  <c r="M456" i="2"/>
  <c r="O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O458" i="2" s="1"/>
  <c r="G458" i="2"/>
  <c r="H458" i="2"/>
  <c r="I458" i="2"/>
  <c r="J458" i="2"/>
  <c r="K458" i="2"/>
  <c r="L458" i="2"/>
  <c r="M458" i="2"/>
  <c r="P458" i="2"/>
  <c r="E459" i="2"/>
  <c r="N459" i="2" s="1"/>
  <c r="F459" i="2"/>
  <c r="O459" i="2" s="1"/>
  <c r="G459" i="2"/>
  <c r="H459" i="2"/>
  <c r="I459" i="2"/>
  <c r="J459" i="2"/>
  <c r="K459" i="2"/>
  <c r="L459" i="2"/>
  <c r="M459" i="2"/>
  <c r="P459" i="2"/>
  <c r="E460" i="2"/>
  <c r="N460" i="2" s="1"/>
  <c r="F460" i="2"/>
  <c r="O460" i="2" s="1"/>
  <c r="G460" i="2"/>
  <c r="H460" i="2"/>
  <c r="I460" i="2"/>
  <c r="J460" i="2"/>
  <c r="K460" i="2"/>
  <c r="L460" i="2"/>
  <c r="M460" i="2"/>
  <c r="P460" i="2"/>
  <c r="E461" i="2"/>
  <c r="N461" i="2" s="1"/>
  <c r="F461" i="2"/>
  <c r="O461" i="2" s="1"/>
  <c r="G461" i="2"/>
  <c r="H461" i="2"/>
  <c r="I461" i="2"/>
  <c r="J461" i="2"/>
  <c r="K461" i="2"/>
  <c r="L461" i="2"/>
  <c r="M461" i="2"/>
  <c r="P461" i="2"/>
  <c r="E462" i="2"/>
  <c r="N462" i="2" s="1"/>
  <c r="F462" i="2"/>
  <c r="O462" i="2" s="1"/>
  <c r="G462" i="2"/>
  <c r="H462" i="2"/>
  <c r="I462" i="2"/>
  <c r="J462" i="2"/>
  <c r="K462" i="2"/>
  <c r="L462" i="2"/>
  <c r="M462" i="2"/>
  <c r="P462" i="2"/>
  <c r="E463" i="2"/>
  <c r="N463" i="2" s="1"/>
  <c r="F463" i="2"/>
  <c r="O463" i="2" s="1"/>
  <c r="G463" i="2"/>
  <c r="H463" i="2"/>
  <c r="I463" i="2"/>
  <c r="J463" i="2"/>
  <c r="K463" i="2"/>
  <c r="L463" i="2"/>
  <c r="M463" i="2"/>
  <c r="P463" i="2"/>
  <c r="E464" i="2"/>
  <c r="N464" i="2" s="1"/>
  <c r="F464" i="2"/>
  <c r="O464" i="2" s="1"/>
  <c r="G464" i="2"/>
  <c r="H464" i="2"/>
  <c r="I464" i="2"/>
  <c r="J464" i="2"/>
  <c r="K464" i="2"/>
  <c r="L464" i="2"/>
  <c r="M464" i="2"/>
  <c r="P464" i="2"/>
  <c r="E465" i="2"/>
  <c r="N465" i="2" s="1"/>
  <c r="F465" i="2"/>
  <c r="O465" i="2" s="1"/>
  <c r="G465" i="2"/>
  <c r="H465" i="2"/>
  <c r="I465" i="2"/>
  <c r="J465" i="2"/>
  <c r="K465" i="2"/>
  <c r="L465" i="2"/>
  <c r="M465" i="2"/>
  <c r="P465" i="2"/>
  <c r="E466" i="2"/>
  <c r="N466" i="2" s="1"/>
  <c r="F466" i="2"/>
  <c r="O466" i="2" s="1"/>
  <c r="G466" i="2"/>
  <c r="H466" i="2"/>
  <c r="I466" i="2"/>
  <c r="J466" i="2"/>
  <c r="K466" i="2"/>
  <c r="L466" i="2"/>
  <c r="M466" i="2"/>
  <c r="P466" i="2"/>
  <c r="E467" i="2"/>
  <c r="N467" i="2" s="1"/>
  <c r="F467" i="2"/>
  <c r="O467" i="2" s="1"/>
  <c r="G467" i="2"/>
  <c r="H467" i="2"/>
  <c r="I467" i="2"/>
  <c r="J467" i="2"/>
  <c r="K467" i="2"/>
  <c r="L467" i="2"/>
  <c r="M467" i="2"/>
  <c r="P467" i="2"/>
  <c r="E468" i="2"/>
  <c r="N468" i="2" s="1"/>
  <c r="F468" i="2"/>
  <c r="O468" i="2" s="1"/>
  <c r="G468" i="2"/>
  <c r="H468" i="2"/>
  <c r="I468" i="2"/>
  <c r="J468" i="2"/>
  <c r="K468" i="2"/>
  <c r="L468" i="2"/>
  <c r="M468" i="2"/>
  <c r="P468" i="2"/>
  <c r="E469" i="2"/>
  <c r="N469" i="2" s="1"/>
  <c r="F469" i="2"/>
  <c r="O469" i="2" s="1"/>
  <c r="G469" i="2"/>
  <c r="H469" i="2"/>
  <c r="I469" i="2"/>
  <c r="J469" i="2"/>
  <c r="K469" i="2"/>
  <c r="L469" i="2"/>
  <c r="M469" i="2"/>
  <c r="P469" i="2"/>
  <c r="E470" i="2"/>
  <c r="N470" i="2" s="1"/>
  <c r="F470" i="2"/>
  <c r="O470" i="2" s="1"/>
  <c r="G470" i="2"/>
  <c r="H470" i="2"/>
  <c r="I470" i="2"/>
  <c r="J470" i="2"/>
  <c r="K470" i="2"/>
  <c r="L470" i="2"/>
  <c r="M470" i="2"/>
  <c r="P470" i="2"/>
  <c r="E471" i="2"/>
  <c r="N471" i="2" s="1"/>
  <c r="F471" i="2"/>
  <c r="O471" i="2" s="1"/>
  <c r="G471" i="2"/>
  <c r="H471" i="2"/>
  <c r="I471" i="2"/>
  <c r="J471" i="2"/>
  <c r="K471" i="2"/>
  <c r="L471" i="2"/>
  <c r="M471" i="2"/>
  <c r="P471" i="2"/>
  <c r="E472" i="2"/>
  <c r="N472" i="2" s="1"/>
  <c r="F472" i="2"/>
  <c r="O472" i="2" s="1"/>
  <c r="G472" i="2"/>
  <c r="H472" i="2"/>
  <c r="I472" i="2"/>
  <c r="J472" i="2"/>
  <c r="K472" i="2"/>
  <c r="L472" i="2"/>
  <c r="M472" i="2"/>
  <c r="P472" i="2"/>
  <c r="E473" i="2"/>
  <c r="N473" i="2" s="1"/>
  <c r="F473" i="2"/>
  <c r="O473" i="2" s="1"/>
  <c r="G473" i="2"/>
  <c r="H473" i="2"/>
  <c r="I473" i="2"/>
  <c r="J473" i="2"/>
  <c r="K473" i="2"/>
  <c r="L473" i="2"/>
  <c r="M473" i="2"/>
  <c r="P473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371" i="2"/>
  <c r="D372" i="2"/>
  <c r="D373" i="2"/>
  <c r="D374" i="2"/>
  <c r="D375" i="2"/>
  <c r="D376" i="2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189" i="2"/>
  <c r="V189" i="2"/>
  <c r="W189" i="2"/>
  <c r="X189" i="2"/>
  <c r="AA189" i="2" s="1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X191" i="2"/>
  <c r="Y191" i="2"/>
  <c r="Z191" i="2"/>
  <c r="AC191" i="2" s="1"/>
  <c r="AA191" i="2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AA197" i="2" s="1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X199" i="2"/>
  <c r="AA199" i="2" s="1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X201" i="2"/>
  <c r="AA201" i="2" s="1"/>
  <c r="Y201" i="2"/>
  <c r="Z201" i="2"/>
  <c r="AB201" i="2"/>
  <c r="AC201" i="2"/>
  <c r="U202" i="2"/>
  <c r="V202" i="2"/>
  <c r="W202" i="2"/>
  <c r="AC202" i="2" s="1"/>
  <c r="X202" i="2"/>
  <c r="Y202" i="2"/>
  <c r="AB202" i="2" s="1"/>
  <c r="Z202" i="2"/>
  <c r="AA202" i="2"/>
  <c r="U203" i="2"/>
  <c r="V203" i="2"/>
  <c r="AB203" i="2" s="1"/>
  <c r="W203" i="2"/>
  <c r="X203" i="2"/>
  <c r="Y203" i="2"/>
  <c r="Z203" i="2"/>
  <c r="AC203" i="2" s="1"/>
  <c r="AA203" i="2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X205" i="2"/>
  <c r="AA205" i="2" s="1"/>
  <c r="Y205" i="2"/>
  <c r="Z205" i="2"/>
  <c r="AB205" i="2"/>
  <c r="AC205" i="2"/>
  <c r="U206" i="2"/>
  <c r="V206" i="2"/>
  <c r="W206" i="2"/>
  <c r="AC206" i="2" s="1"/>
  <c r="X206" i="2"/>
  <c r="Y206" i="2"/>
  <c r="AB206" i="2" s="1"/>
  <c r="Z206" i="2"/>
  <c r="AA206" i="2"/>
  <c r="U207" i="2"/>
  <c r="V207" i="2"/>
  <c r="AB207" i="2" s="1"/>
  <c r="W207" i="2"/>
  <c r="X207" i="2"/>
  <c r="AA207" i="2" s="1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X209" i="2"/>
  <c r="AA209" i="2" s="1"/>
  <c r="Y209" i="2"/>
  <c r="Z209" i="2"/>
  <c r="AC209" i="2" s="1"/>
  <c r="AB209" i="2"/>
  <c r="U210" i="2"/>
  <c r="V210" i="2"/>
  <c r="W210" i="2"/>
  <c r="AC210" i="2" s="1"/>
  <c r="X210" i="2"/>
  <c r="Y210" i="2"/>
  <c r="AB210" i="2" s="1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X213" i="2"/>
  <c r="AA213" i="2" s="1"/>
  <c r="Y213" i="2"/>
  <c r="Z213" i="2"/>
  <c r="AC213" i="2" s="1"/>
  <c r="AB213" i="2"/>
  <c r="U214" i="2"/>
  <c r="V214" i="2"/>
  <c r="W214" i="2"/>
  <c r="AC214" i="2" s="1"/>
  <c r="X214" i="2"/>
  <c r="Y214" i="2"/>
  <c r="AB214" i="2" s="1"/>
  <c r="Z214" i="2"/>
  <c r="AA214" i="2"/>
  <c r="U215" i="2"/>
  <c r="V215" i="2"/>
  <c r="AB215" i="2" s="1"/>
  <c r="W215" i="2"/>
  <c r="X215" i="2"/>
  <c r="AA215" i="2" s="1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X217" i="2"/>
  <c r="AA217" i="2" s="1"/>
  <c r="Y217" i="2"/>
  <c r="Z217" i="2"/>
  <c r="AC217" i="2" s="1"/>
  <c r="AB217" i="2"/>
  <c r="U218" i="2"/>
  <c r="V218" i="2"/>
  <c r="W218" i="2"/>
  <c r="AC218" i="2" s="1"/>
  <c r="X218" i="2"/>
  <c r="Y218" i="2"/>
  <c r="AB218" i="2" s="1"/>
  <c r="Z218" i="2"/>
  <c r="AA218" i="2"/>
  <c r="U219" i="2"/>
  <c r="V219" i="2"/>
  <c r="AB219" i="2" s="1"/>
  <c r="W219" i="2"/>
  <c r="X219" i="2"/>
  <c r="AA219" i="2" s="1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X221" i="2"/>
  <c r="AA221" i="2" s="1"/>
  <c r="Y221" i="2"/>
  <c r="Z221" i="2"/>
  <c r="AC221" i="2" s="1"/>
  <c r="AB221" i="2"/>
  <c r="U222" i="2"/>
  <c r="V222" i="2"/>
  <c r="W222" i="2"/>
  <c r="AC222" i="2" s="1"/>
  <c r="X222" i="2"/>
  <c r="Y222" i="2"/>
  <c r="AB222" i="2" s="1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W226" i="2"/>
  <c r="AC226" i="2" s="1"/>
  <c r="X226" i="2"/>
  <c r="Y226" i="2"/>
  <c r="AB226" i="2" s="1"/>
  <c r="Z226" i="2"/>
  <c r="AA226" i="2"/>
  <c r="U227" i="2"/>
  <c r="V227" i="2"/>
  <c r="AB227" i="2" s="1"/>
  <c r="W227" i="2"/>
  <c r="X227" i="2"/>
  <c r="AA227" i="2" s="1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X229" i="2"/>
  <c r="AA229" i="2" s="1"/>
  <c r="Y229" i="2"/>
  <c r="Z229" i="2"/>
  <c r="AC229" i="2" s="1"/>
  <c r="AB229" i="2"/>
  <c r="U230" i="2"/>
  <c r="V230" i="2"/>
  <c r="W230" i="2"/>
  <c r="AC230" i="2" s="1"/>
  <c r="X230" i="2"/>
  <c r="Y230" i="2"/>
  <c r="AB230" i="2" s="1"/>
  <c r="Z230" i="2"/>
  <c r="AA230" i="2"/>
  <c r="U231" i="2"/>
  <c r="V231" i="2"/>
  <c r="AB231" i="2" s="1"/>
  <c r="W231" i="2"/>
  <c r="X231" i="2"/>
  <c r="AA231" i="2" s="1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X233" i="2"/>
  <c r="AA233" i="2" s="1"/>
  <c r="Y233" i="2"/>
  <c r="Z233" i="2"/>
  <c r="AC233" i="2" s="1"/>
  <c r="AB233" i="2"/>
  <c r="U234" i="2"/>
  <c r="V234" i="2"/>
  <c r="W234" i="2"/>
  <c r="AC234" i="2" s="1"/>
  <c r="X234" i="2"/>
  <c r="Y234" i="2"/>
  <c r="AB234" i="2" s="1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X237" i="2"/>
  <c r="AA237" i="2" s="1"/>
  <c r="Y237" i="2"/>
  <c r="Z237" i="2"/>
  <c r="AC237" i="2" s="1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X241" i="2"/>
  <c r="AA241" i="2" s="1"/>
  <c r="Y241" i="2"/>
  <c r="Z241" i="2"/>
  <c r="AC241" i="2" s="1"/>
  <c r="AB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AA243" i="2" s="1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X245" i="2"/>
  <c r="AA245" i="2" s="1"/>
  <c r="Y245" i="2"/>
  <c r="Z245" i="2"/>
  <c r="AC245" i="2" s="1"/>
  <c r="AB245" i="2"/>
  <c r="U246" i="2"/>
  <c r="V246" i="2"/>
  <c r="W246" i="2"/>
  <c r="AC246" i="2" s="1"/>
  <c r="X246" i="2"/>
  <c r="Y246" i="2"/>
  <c r="AB246" i="2" s="1"/>
  <c r="Z246" i="2"/>
  <c r="AA246" i="2"/>
  <c r="U247" i="2"/>
  <c r="V247" i="2"/>
  <c r="AB247" i="2" s="1"/>
  <c r="W247" i="2"/>
  <c r="X247" i="2"/>
  <c r="AA247" i="2" s="1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X249" i="2"/>
  <c r="AA249" i="2" s="1"/>
  <c r="Y249" i="2"/>
  <c r="Z249" i="2"/>
  <c r="AC249" i="2" s="1"/>
  <c r="AB249" i="2"/>
  <c r="U250" i="2"/>
  <c r="V250" i="2"/>
  <c r="W250" i="2"/>
  <c r="AC250" i="2" s="1"/>
  <c r="X250" i="2"/>
  <c r="Y250" i="2"/>
  <c r="AB250" i="2" s="1"/>
  <c r="Z250" i="2"/>
  <c r="AA250" i="2"/>
  <c r="U251" i="2"/>
  <c r="V251" i="2"/>
  <c r="AB251" i="2" s="1"/>
  <c r="W251" i="2"/>
  <c r="X251" i="2"/>
  <c r="AA251" i="2" s="1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253" i="2"/>
  <c r="V253" i="2"/>
  <c r="W253" i="2"/>
  <c r="X253" i="2"/>
  <c r="AA253" i="2" s="1"/>
  <c r="Y253" i="2"/>
  <c r="Z253" i="2"/>
  <c r="AC253" i="2" s="1"/>
  <c r="AB253" i="2"/>
  <c r="U254" i="2"/>
  <c r="V254" i="2"/>
  <c r="W254" i="2"/>
  <c r="AC254" i="2" s="1"/>
  <c r="X254" i="2"/>
  <c r="Y254" i="2"/>
  <c r="AB254" i="2" s="1"/>
  <c r="Z254" i="2"/>
  <c r="AA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W256" i="2"/>
  <c r="X256" i="2"/>
  <c r="Y256" i="2"/>
  <c r="AB256" i="2" s="1"/>
  <c r="Z256" i="2"/>
  <c r="AC256" i="2"/>
  <c r="U257" i="2"/>
  <c r="V257" i="2"/>
  <c r="W257" i="2"/>
  <c r="X257" i="2"/>
  <c r="AA257" i="2" s="1"/>
  <c r="Y257" i="2"/>
  <c r="Z257" i="2"/>
  <c r="AC257" i="2" s="1"/>
  <c r="AB257" i="2"/>
  <c r="U258" i="2"/>
  <c r="V258" i="2"/>
  <c r="W258" i="2"/>
  <c r="AC258" i="2" s="1"/>
  <c r="X258" i="2"/>
  <c r="Y258" i="2"/>
  <c r="AB258" i="2" s="1"/>
  <c r="Z258" i="2"/>
  <c r="AA258" i="2"/>
  <c r="U259" i="2"/>
  <c r="V259" i="2"/>
  <c r="AB259" i="2" s="1"/>
  <c r="W259" i="2"/>
  <c r="X259" i="2"/>
  <c r="AA259" i="2" s="1"/>
  <c r="Y259" i="2"/>
  <c r="Z259" i="2"/>
  <c r="AC259" i="2" s="1"/>
  <c r="U260" i="2"/>
  <c r="AA260" i="2" s="1"/>
  <c r="V260" i="2"/>
  <c r="W260" i="2"/>
  <c r="X260" i="2"/>
  <c r="Y260" i="2"/>
  <c r="AB260" i="2" s="1"/>
  <c r="Z260" i="2"/>
  <c r="AC260" i="2"/>
  <c r="U261" i="2"/>
  <c r="V261" i="2"/>
  <c r="W261" i="2"/>
  <c r="X261" i="2"/>
  <c r="AA261" i="2" s="1"/>
  <c r="Y261" i="2"/>
  <c r="Z261" i="2"/>
  <c r="AC261" i="2" s="1"/>
  <c r="AB261" i="2"/>
  <c r="U262" i="2"/>
  <c r="V262" i="2"/>
  <c r="W262" i="2"/>
  <c r="AC262" i="2" s="1"/>
  <c r="X262" i="2"/>
  <c r="Y262" i="2"/>
  <c r="AB262" i="2" s="1"/>
  <c r="Z262" i="2"/>
  <c r="AA262" i="2"/>
  <c r="U263" i="2"/>
  <c r="AA263" i="2" s="1"/>
  <c r="V263" i="2"/>
  <c r="AB263" i="2" s="1"/>
  <c r="W263" i="2"/>
  <c r="X263" i="2"/>
  <c r="Y263" i="2"/>
  <c r="Z263" i="2"/>
  <c r="AC263" i="2" s="1"/>
  <c r="U264" i="2"/>
  <c r="AA264" i="2" s="1"/>
  <c r="V264" i="2"/>
  <c r="W264" i="2"/>
  <c r="X264" i="2"/>
  <c r="Y264" i="2"/>
  <c r="AB264" i="2" s="1"/>
  <c r="Z264" i="2"/>
  <c r="AC264" i="2"/>
  <c r="U265" i="2"/>
  <c r="V265" i="2"/>
  <c r="W265" i="2"/>
  <c r="X265" i="2"/>
  <c r="AA265" i="2" s="1"/>
  <c r="Y265" i="2"/>
  <c r="Z265" i="2"/>
  <c r="AC265" i="2" s="1"/>
  <c r="AB265" i="2"/>
  <c r="U266" i="2"/>
  <c r="V266" i="2"/>
  <c r="W266" i="2"/>
  <c r="AC266" i="2" s="1"/>
  <c r="X266" i="2"/>
  <c r="Y266" i="2"/>
  <c r="AB266" i="2" s="1"/>
  <c r="Z266" i="2"/>
  <c r="AA266" i="2"/>
  <c r="U267" i="2"/>
  <c r="AA267" i="2" s="1"/>
  <c r="V267" i="2"/>
  <c r="AB267" i="2" s="1"/>
  <c r="W267" i="2"/>
  <c r="X267" i="2"/>
  <c r="Y267" i="2"/>
  <c r="Z267" i="2"/>
  <c r="AC267" i="2" s="1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X269" i="2"/>
  <c r="AA269" i="2" s="1"/>
  <c r="Y269" i="2"/>
  <c r="Z269" i="2"/>
  <c r="AC269" i="2" s="1"/>
  <c r="AB269" i="2"/>
  <c r="U270" i="2"/>
  <c r="V270" i="2"/>
  <c r="W270" i="2"/>
  <c r="AC270" i="2" s="1"/>
  <c r="X270" i="2"/>
  <c r="Y270" i="2"/>
  <c r="AB270" i="2" s="1"/>
  <c r="Z270" i="2"/>
  <c r="AA270" i="2"/>
  <c r="U271" i="2"/>
  <c r="AA271" i="2" s="1"/>
  <c r="V271" i="2"/>
  <c r="AB271" i="2" s="1"/>
  <c r="W271" i="2"/>
  <c r="X271" i="2"/>
  <c r="Y271" i="2"/>
  <c r="Z271" i="2"/>
  <c r="AC271" i="2" s="1"/>
  <c r="U272" i="2"/>
  <c r="AA272" i="2" s="1"/>
  <c r="V272" i="2"/>
  <c r="W272" i="2"/>
  <c r="X272" i="2"/>
  <c r="Y272" i="2"/>
  <c r="AB272" i="2" s="1"/>
  <c r="Z272" i="2"/>
  <c r="AC272" i="2"/>
  <c r="U273" i="2"/>
  <c r="V273" i="2"/>
  <c r="W273" i="2"/>
  <c r="AC273" i="2" s="1"/>
  <c r="X273" i="2"/>
  <c r="AA273" i="2" s="1"/>
  <c r="Y273" i="2"/>
  <c r="Z273" i="2"/>
  <c r="AB273" i="2"/>
  <c r="U274" i="2"/>
  <c r="V274" i="2"/>
  <c r="AB274" i="2" s="1"/>
  <c r="W274" i="2"/>
  <c r="AC274" i="2" s="1"/>
  <c r="X274" i="2"/>
  <c r="Y274" i="2"/>
  <c r="Z274" i="2"/>
  <c r="AA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AC277" i="2" s="1"/>
  <c r="X277" i="2"/>
  <c r="AA277" i="2" s="1"/>
  <c r="Y277" i="2"/>
  <c r="Z277" i="2"/>
  <c r="AB277" i="2"/>
  <c r="U278" i="2"/>
  <c r="V278" i="2"/>
  <c r="AB278" i="2" s="1"/>
  <c r="W278" i="2"/>
  <c r="AC278" i="2" s="1"/>
  <c r="X278" i="2"/>
  <c r="Y278" i="2"/>
  <c r="Z278" i="2"/>
  <c r="AA278" i="2"/>
  <c r="U279" i="2"/>
  <c r="AA279" i="2" s="1"/>
  <c r="V279" i="2"/>
  <c r="AB279" i="2" s="1"/>
  <c r="W279" i="2"/>
  <c r="X279" i="2"/>
  <c r="Y279" i="2"/>
  <c r="Z279" i="2"/>
  <c r="AC279" i="2" s="1"/>
  <c r="U280" i="2"/>
  <c r="AA280" i="2" s="1"/>
  <c r="V280" i="2"/>
  <c r="W280" i="2"/>
  <c r="X280" i="2"/>
  <c r="Y280" i="2"/>
  <c r="AB280" i="2" s="1"/>
  <c r="Z280" i="2"/>
  <c r="AC280" i="2"/>
  <c r="U281" i="2"/>
  <c r="V281" i="2"/>
  <c r="W281" i="2"/>
  <c r="AC281" i="2" s="1"/>
  <c r="X281" i="2"/>
  <c r="AA281" i="2" s="1"/>
  <c r="Y281" i="2"/>
  <c r="Z281" i="2"/>
  <c r="AB281" i="2"/>
  <c r="U282" i="2"/>
  <c r="V282" i="2"/>
  <c r="AB282" i="2" s="1"/>
  <c r="W282" i="2"/>
  <c r="AC282" i="2" s="1"/>
  <c r="X282" i="2"/>
  <c r="Y282" i="2"/>
  <c r="Z282" i="2"/>
  <c r="AA282" i="2"/>
  <c r="U283" i="2"/>
  <c r="AA283" i="2" s="1"/>
  <c r="V283" i="2"/>
  <c r="AB283" i="2" s="1"/>
  <c r="W283" i="2"/>
  <c r="X283" i="2"/>
  <c r="Y283" i="2"/>
  <c r="Z283" i="2"/>
  <c r="AC283" i="2" s="1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AC285" i="2" s="1"/>
  <c r="X285" i="2"/>
  <c r="AA285" i="2" s="1"/>
  <c r="Y285" i="2"/>
  <c r="Z285" i="2"/>
  <c r="AB285" i="2"/>
  <c r="U286" i="2"/>
  <c r="V286" i="2"/>
  <c r="AB286" i="2" s="1"/>
  <c r="W286" i="2"/>
  <c r="AC286" i="2" s="1"/>
  <c r="X286" i="2"/>
  <c r="Y286" i="2"/>
  <c r="Z286" i="2"/>
  <c r="AA286" i="2"/>
  <c r="U287" i="2"/>
  <c r="AA287" i="2" s="1"/>
  <c r="V287" i="2"/>
  <c r="AB287" i="2" s="1"/>
  <c r="W287" i="2"/>
  <c r="X287" i="2"/>
  <c r="Y287" i="2"/>
  <c r="Z287" i="2"/>
  <c r="AC287" i="2" s="1"/>
  <c r="U288" i="2"/>
  <c r="AA288" i="2" s="1"/>
  <c r="V288" i="2"/>
  <c r="W288" i="2"/>
  <c r="X288" i="2"/>
  <c r="Y288" i="2"/>
  <c r="AB288" i="2" s="1"/>
  <c r="Z288" i="2"/>
  <c r="AC288" i="2"/>
  <c r="U289" i="2"/>
  <c r="V289" i="2"/>
  <c r="W289" i="2"/>
  <c r="AC289" i="2" s="1"/>
  <c r="X289" i="2"/>
  <c r="AA289" i="2" s="1"/>
  <c r="Y289" i="2"/>
  <c r="Z289" i="2"/>
  <c r="AB289" i="2"/>
  <c r="U290" i="2"/>
  <c r="V290" i="2"/>
  <c r="AB290" i="2" s="1"/>
  <c r="W290" i="2"/>
  <c r="AC290" i="2" s="1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AA292" i="2" s="1"/>
  <c r="V292" i="2"/>
  <c r="W292" i="2"/>
  <c r="X292" i="2"/>
  <c r="Y292" i="2"/>
  <c r="AB292" i="2" s="1"/>
  <c r="Z292" i="2"/>
  <c r="AC292" i="2"/>
  <c r="U293" i="2"/>
  <c r="V293" i="2"/>
  <c r="W293" i="2"/>
  <c r="AC293" i="2" s="1"/>
  <c r="X293" i="2"/>
  <c r="AA293" i="2" s="1"/>
  <c r="Y293" i="2"/>
  <c r="Z293" i="2"/>
  <c r="AB293" i="2"/>
  <c r="U294" i="2"/>
  <c r="V294" i="2"/>
  <c r="AB294" i="2" s="1"/>
  <c r="W294" i="2"/>
  <c r="AC294" i="2" s="1"/>
  <c r="X294" i="2"/>
  <c r="Y294" i="2"/>
  <c r="Z294" i="2"/>
  <c r="AA294" i="2"/>
  <c r="U295" i="2"/>
  <c r="AA295" i="2" s="1"/>
  <c r="V295" i="2"/>
  <c r="AB295" i="2" s="1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V298" i="2"/>
  <c r="AB298" i="2" s="1"/>
  <c r="W298" i="2"/>
  <c r="AC298" i="2" s="1"/>
  <c r="X298" i="2"/>
  <c r="Y298" i="2"/>
  <c r="Z298" i="2"/>
  <c r="AA298" i="2"/>
  <c r="U299" i="2"/>
  <c r="AA299" i="2" s="1"/>
  <c r="V299" i="2"/>
  <c r="AB299" i="2" s="1"/>
  <c r="W299" i="2"/>
  <c r="X299" i="2"/>
  <c r="Y299" i="2"/>
  <c r="Z299" i="2"/>
  <c r="AC299" i="2" s="1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AA301" i="2" s="1"/>
  <c r="Y301" i="2"/>
  <c r="Z301" i="2"/>
  <c r="AB301" i="2"/>
  <c r="U302" i="2"/>
  <c r="V302" i="2"/>
  <c r="W302" i="2"/>
  <c r="AC302" i="2" s="1"/>
  <c r="X302" i="2"/>
  <c r="Y302" i="2"/>
  <c r="Z302" i="2"/>
  <c r="AA302" i="2"/>
  <c r="U303" i="2"/>
  <c r="AA303" i="2" s="1"/>
  <c r="V303" i="2"/>
  <c r="W303" i="2"/>
  <c r="X303" i="2"/>
  <c r="Y303" i="2"/>
  <c r="Z303" i="2"/>
  <c r="AC303" i="2" s="1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 s="1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AA355" i="2" s="1"/>
  <c r="Y355" i="2"/>
  <c r="Z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V359" i="2"/>
  <c r="W359" i="2"/>
  <c r="AC359" i="2" s="1"/>
  <c r="X359" i="2"/>
  <c r="AA359" i="2" s="1"/>
  <c r="Y359" i="2"/>
  <c r="Z359" i="2"/>
  <c r="AB359" i="2"/>
  <c r="U360" i="2"/>
  <c r="V360" i="2"/>
  <c r="AB360" i="2" s="1"/>
  <c r="W360" i="2"/>
  <c r="AC360" i="2" s="1"/>
  <c r="X360" i="2"/>
  <c r="Y360" i="2"/>
  <c r="Z360" i="2"/>
  <c r="AA360" i="2"/>
  <c r="U361" i="2"/>
  <c r="AA361" i="2" s="1"/>
  <c r="V361" i="2"/>
  <c r="AB361" i="2" s="1"/>
  <c r="W361" i="2"/>
  <c r="X361" i="2"/>
  <c r="Y361" i="2"/>
  <c r="Z361" i="2"/>
  <c r="AC361" i="2" s="1"/>
  <c r="U362" i="2"/>
  <c r="AA362" i="2" s="1"/>
  <c r="V362" i="2"/>
  <c r="W362" i="2"/>
  <c r="X362" i="2"/>
  <c r="Y362" i="2"/>
  <c r="AB362" i="2" s="1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AA365" i="2" s="1"/>
  <c r="V365" i="2"/>
  <c r="AB365" i="2" s="1"/>
  <c r="W365" i="2"/>
  <c r="X365" i="2"/>
  <c r="Y365" i="2"/>
  <c r="Z365" i="2"/>
  <c r="AC365" i="2" s="1"/>
  <c r="U366" i="2"/>
  <c r="AA366" i="2" s="1"/>
  <c r="V366" i="2"/>
  <c r="W366" i="2"/>
  <c r="X366" i="2"/>
  <c r="Y366" i="2"/>
  <c r="AB366" i="2" s="1"/>
  <c r="Z366" i="2"/>
  <c r="AC366" i="2"/>
  <c r="U367" i="2"/>
  <c r="V367" i="2"/>
  <c r="W367" i="2"/>
  <c r="AC367" i="2" s="1"/>
  <c r="X367" i="2"/>
  <c r="AA367" i="2" s="1"/>
  <c r="Y367" i="2"/>
  <c r="Z367" i="2"/>
  <c r="AB367" i="2"/>
  <c r="U368" i="2"/>
  <c r="V368" i="2"/>
  <c r="AB368" i="2" s="1"/>
  <c r="W368" i="2"/>
  <c r="AC368" i="2" s="1"/>
  <c r="X368" i="2"/>
  <c r="Y368" i="2"/>
  <c r="Z368" i="2"/>
  <c r="AA368" i="2"/>
  <c r="U369" i="2"/>
  <c r="AA369" i="2" s="1"/>
  <c r="V369" i="2"/>
  <c r="AB369" i="2" s="1"/>
  <c r="W369" i="2"/>
  <c r="X369" i="2"/>
  <c r="Y369" i="2"/>
  <c r="Z369" i="2"/>
  <c r="AC369" i="2" s="1"/>
  <c r="U370" i="2"/>
  <c r="AA370" i="2" s="1"/>
  <c r="V370" i="2"/>
  <c r="W370" i="2"/>
  <c r="X370" i="2"/>
  <c r="Y370" i="2"/>
  <c r="AB370" i="2" s="1"/>
  <c r="Z370" i="2"/>
  <c r="AC370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E314" i="2"/>
  <c r="F314" i="2"/>
  <c r="O314" i="2" s="1"/>
  <c r="G314" i="2"/>
  <c r="H314" i="2"/>
  <c r="I314" i="2"/>
  <c r="J314" i="2"/>
  <c r="K314" i="2"/>
  <c r="L314" i="2"/>
  <c r="M314" i="2"/>
  <c r="N314" i="2"/>
  <c r="P314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E316" i="2"/>
  <c r="F316" i="2"/>
  <c r="O316" i="2" s="1"/>
  <c r="G316" i="2"/>
  <c r="H316" i="2"/>
  <c r="I316" i="2"/>
  <c r="J316" i="2"/>
  <c r="K316" i="2"/>
  <c r="L316" i="2"/>
  <c r="M316" i="2"/>
  <c r="N316" i="2"/>
  <c r="P316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E318" i="2"/>
  <c r="F318" i="2"/>
  <c r="O318" i="2" s="1"/>
  <c r="G318" i="2"/>
  <c r="H318" i="2"/>
  <c r="I318" i="2"/>
  <c r="J318" i="2"/>
  <c r="K318" i="2"/>
  <c r="L318" i="2"/>
  <c r="M318" i="2"/>
  <c r="N318" i="2"/>
  <c r="P318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187" i="2"/>
  <c r="D188" i="2"/>
  <c r="D189" i="2"/>
  <c r="D190" i="2"/>
  <c r="AB302" i="2" l="1"/>
  <c r="C5" i="8" l="1"/>
  <c r="D690" i="2" l="1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E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E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E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E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E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E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E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E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E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E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E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H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F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H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E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F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E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F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F332" i="11" s="1"/>
  <c r="B332" i="11"/>
  <c r="D332" i="11" s="1"/>
  <c r="A333" i="11"/>
  <c r="C333" i="11" s="1"/>
  <c r="B333" i="11"/>
  <c r="D333" i="11" s="1"/>
  <c r="A334" i="11"/>
  <c r="C334" i="11" s="1"/>
  <c r="F334" i="11" s="1"/>
  <c r="B334" i="11"/>
  <c r="D334" i="11" s="1"/>
  <c r="A335" i="11"/>
  <c r="C335" i="11" s="1"/>
  <c r="B335" i="11"/>
  <c r="D335" i="11" s="1"/>
  <c r="A336" i="11"/>
  <c r="C336" i="11" s="1"/>
  <c r="E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H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/>
  <c r="A433" i="11"/>
  <c r="C433" i="11" s="1"/>
  <c r="B433" i="11"/>
  <c r="D433" i="11" s="1"/>
  <c r="E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E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H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E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E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E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F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E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/>
  <c r="A513" i="11"/>
  <c r="C513" i="11" s="1"/>
  <c r="B513" i="11"/>
  <c r="D513" i="11" s="1"/>
  <c r="A514" i="11"/>
  <c r="C514" i="11" s="1"/>
  <c r="B514" i="11"/>
  <c r="D514" i="11" s="1"/>
  <c r="H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F522" i="11" s="1"/>
  <c r="B522" i="11"/>
  <c r="D522" i="11" s="1"/>
  <c r="A523" i="11"/>
  <c r="C523" i="11" s="1"/>
  <c r="B523" i="11"/>
  <c r="D523" i="1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F534" i="11" s="1"/>
  <c r="C534" i="1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E545" i="11" s="1"/>
  <c r="B545" i="11"/>
  <c r="D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F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E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E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F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E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H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F626" i="11" s="1"/>
  <c r="B626" i="11"/>
  <c r="D626" i="11" s="1"/>
  <c r="A627" i="11"/>
  <c r="C627" i="11" s="1"/>
  <c r="H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F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E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H440" i="11"/>
  <c r="E860" i="11"/>
  <c r="E564" i="11"/>
  <c r="H828" i="11"/>
  <c r="F773" i="11"/>
  <c r="F311" i="11"/>
  <c r="H658" i="11"/>
  <c r="H566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H562" i="11"/>
  <c r="E514" i="11"/>
  <c r="H508" i="11"/>
  <c r="F503" i="11"/>
  <c r="H492" i="11"/>
  <c r="H460" i="11"/>
  <c r="F411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E658" i="11"/>
  <c r="H636" i="11"/>
  <c r="F616" i="11"/>
  <c r="J616" i="11" s="1"/>
  <c r="E557" i="11"/>
  <c r="F554" i="11"/>
  <c r="E544" i="11"/>
  <c r="F538" i="11"/>
  <c r="F506" i="11"/>
  <c r="I506" i="11" s="1"/>
  <c r="E501" i="11"/>
  <c r="E496" i="11"/>
  <c r="E488" i="11"/>
  <c r="E480" i="11"/>
  <c r="E477" i="11"/>
  <c r="E448" i="11"/>
  <c r="E440" i="11"/>
  <c r="E401" i="11"/>
  <c r="E393" i="11"/>
  <c r="E385" i="11"/>
  <c r="E377" i="11"/>
  <c r="E369" i="11"/>
  <c r="E361" i="11"/>
  <c r="E353" i="11"/>
  <c r="E683" i="11"/>
  <c r="E662" i="11"/>
  <c r="F656" i="11"/>
  <c r="J656" i="11" s="1"/>
  <c r="E583" i="11"/>
  <c r="F564" i="11"/>
  <c r="E532" i="11"/>
  <c r="F526" i="11"/>
  <c r="E513" i="11"/>
  <c r="F510" i="11"/>
  <c r="E508" i="11"/>
  <c r="E505" i="11"/>
  <c r="E484" i="11"/>
  <c r="E460" i="11"/>
  <c r="E452" i="11"/>
  <c r="E389" i="11"/>
  <c r="E381" i="11"/>
  <c r="E365" i="11"/>
  <c r="E357" i="11"/>
  <c r="E341" i="11"/>
  <c r="E325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F658" i="11"/>
  <c r="I658" i="11" s="1"/>
  <c r="H656" i="11"/>
  <c r="H652" i="11"/>
  <c r="E621" i="11"/>
  <c r="H616" i="11"/>
  <c r="F614" i="11"/>
  <c r="H612" i="11"/>
  <c r="H604" i="11"/>
  <c r="H588" i="11"/>
  <c r="E585" i="11"/>
  <c r="F583" i="11"/>
  <c r="E577" i="11"/>
  <c r="F575" i="11"/>
  <c r="F557" i="11"/>
  <c r="H554" i="11"/>
  <c r="F553" i="11"/>
  <c r="F552" i="11"/>
  <c r="E551" i="11"/>
  <c r="F544" i="11"/>
  <c r="I544" i="11" s="1"/>
  <c r="E535" i="11"/>
  <c r="H534" i="11"/>
  <c r="F533" i="11"/>
  <c r="F532" i="11"/>
  <c r="E527" i="11"/>
  <c r="H526" i="11"/>
  <c r="E515" i="11"/>
  <c r="F513" i="11"/>
  <c r="E511" i="11"/>
  <c r="H510" i="11"/>
  <c r="F509" i="11"/>
  <c r="F508" i="11"/>
  <c r="E507" i="11"/>
  <c r="H506" i="11"/>
  <c r="F505" i="11"/>
  <c r="E503" i="11"/>
  <c r="F501" i="11"/>
  <c r="F496" i="11"/>
  <c r="F493" i="11"/>
  <c r="F488" i="11"/>
  <c r="F485" i="11"/>
  <c r="F480" i="11"/>
  <c r="F477" i="11"/>
  <c r="F460" i="11"/>
  <c r="F452" i="11"/>
  <c r="F448" i="11"/>
  <c r="F444" i="11"/>
  <c r="F440" i="11"/>
  <c r="J440" i="11" s="1"/>
  <c r="F429" i="11"/>
  <c r="F425" i="11"/>
  <c r="F417" i="11"/>
  <c r="F413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E343" i="11"/>
  <c r="F341" i="11"/>
  <c r="E331" i="11"/>
  <c r="E279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E645" i="1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642" i="11"/>
  <c r="H638" i="11"/>
  <c r="E427" i="11"/>
  <c r="H419" i="11"/>
  <c r="H617" i="11"/>
  <c r="H613" i="11"/>
  <c r="H609" i="11"/>
  <c r="H589" i="11"/>
  <c r="H585" i="11"/>
  <c r="H575" i="11"/>
  <c r="H557" i="11"/>
  <c r="I557" i="11" s="1"/>
  <c r="H553" i="11"/>
  <c r="H551" i="11"/>
  <c r="H535" i="11"/>
  <c r="H533" i="11"/>
  <c r="H527" i="11"/>
  <c r="H515" i="11"/>
  <c r="H513" i="11"/>
  <c r="H511" i="11"/>
  <c r="H509" i="11"/>
  <c r="H507" i="11"/>
  <c r="H505" i="11"/>
  <c r="H503" i="11"/>
  <c r="H501" i="11"/>
  <c r="H493" i="11"/>
  <c r="I493" i="11" s="1"/>
  <c r="H485" i="11"/>
  <c r="H477" i="11"/>
  <c r="E429" i="11"/>
  <c r="H425" i="11"/>
  <c r="E421" i="11"/>
  <c r="H413" i="11"/>
  <c r="J413" i="11" s="1"/>
  <c r="H411" i="11"/>
  <c r="H347" i="11"/>
  <c r="H343" i="11"/>
  <c r="H339" i="11"/>
  <c r="H335" i="11"/>
  <c r="H331" i="11"/>
  <c r="H327" i="11"/>
  <c r="H323" i="11"/>
  <c r="H315" i="11"/>
  <c r="H279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C206" i="9" s="1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C284" i="9" s="1"/>
  <c r="D284" i="9" s="1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C298" i="9" s="1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C306" i="9" s="1"/>
  <c r="E306" i="9" s="1"/>
  <c r="B306" i="9"/>
  <c r="A307" i="9"/>
  <c r="B307" i="9"/>
  <c r="A308" i="9"/>
  <c r="C308" i="9" s="1"/>
  <c r="G308" i="9" s="1"/>
  <c r="B308" i="9"/>
  <c r="A309" i="9"/>
  <c r="B309" i="9"/>
  <c r="A310" i="9"/>
  <c r="C310" i="9" s="1"/>
  <c r="G310" i="9" s="1"/>
  <c r="B310" i="9"/>
  <c r="A311" i="9"/>
  <c r="C311" i="9" s="1"/>
  <c r="E311" i="9" s="1"/>
  <c r="B311" i="9"/>
  <c r="A312" i="9"/>
  <c r="C312" i="9" s="1"/>
  <c r="E312" i="9" s="1"/>
  <c r="B312" i="9"/>
  <c r="A313" i="9"/>
  <c r="B313" i="9"/>
  <c r="A314" i="9"/>
  <c r="B314" i="9"/>
  <c r="A315" i="9"/>
  <c r="B315" i="9"/>
  <c r="A316" i="9"/>
  <c r="B316" i="9"/>
  <c r="A317" i="9"/>
  <c r="B317" i="9"/>
  <c r="A318" i="9"/>
  <c r="C318" i="9" s="1"/>
  <c r="E318" i="9" s="1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C325" i="9" s="1"/>
  <c r="D325" i="9" s="1"/>
  <c r="B325" i="9"/>
  <c r="A326" i="9"/>
  <c r="C326" i="9" s="1"/>
  <c r="B326" i="9"/>
  <c r="A327" i="9"/>
  <c r="B327" i="9"/>
  <c r="A328" i="9"/>
  <c r="C328" i="9" s="1"/>
  <c r="B328" i="9"/>
  <c r="A329" i="9"/>
  <c r="C329" i="9" s="1"/>
  <c r="E329" i="9" s="1"/>
  <c r="B329" i="9"/>
  <c r="A330" i="9"/>
  <c r="C330" i="9" s="1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C337" i="9" s="1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B344" i="9"/>
  <c r="A345" i="9"/>
  <c r="C345" i="9" s="1"/>
  <c r="E345" i="9" s="1"/>
  <c r="B345" i="9"/>
  <c r="A346" i="9"/>
  <c r="B346" i="9"/>
  <c r="A347" i="9"/>
  <c r="B347" i="9"/>
  <c r="A348" i="9"/>
  <c r="C348" i="9" s="1"/>
  <c r="D348" i="9" s="1"/>
  <c r="B348" i="9"/>
  <c r="A349" i="9"/>
  <c r="B349" i="9"/>
  <c r="A350" i="9"/>
  <c r="C350" i="9" s="1"/>
  <c r="G350" i="9" s="1"/>
  <c r="B350" i="9"/>
  <c r="A411" i="9"/>
  <c r="C411" i="9" s="1"/>
  <c r="G411" i="9" s="1"/>
  <c r="B411" i="9"/>
  <c r="A412" i="9"/>
  <c r="C412" i="9" s="1"/>
  <c r="B412" i="9"/>
  <c r="A413" i="9"/>
  <c r="B413" i="9"/>
  <c r="A414" i="9"/>
  <c r="C414" i="9" s="1"/>
  <c r="G414" i="9" s="1"/>
  <c r="B414" i="9"/>
  <c r="A415" i="9"/>
  <c r="B415" i="9"/>
  <c r="A416" i="9"/>
  <c r="C416" i="9" s="1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G423" i="9" s="1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B457" i="9"/>
  <c r="A458" i="9"/>
  <c r="B458" i="9"/>
  <c r="A459" i="9"/>
  <c r="C459" i="9" s="1"/>
  <c r="B459" i="9"/>
  <c r="A460" i="9"/>
  <c r="B460" i="9"/>
  <c r="A461" i="9"/>
  <c r="C461" i="9" s="1"/>
  <c r="B461" i="9"/>
  <c r="A462" i="9"/>
  <c r="B462" i="9"/>
  <c r="A463" i="9"/>
  <c r="C463" i="9" s="1"/>
  <c r="G463" i="9" s="1"/>
  <c r="B463" i="9"/>
  <c r="A464" i="9"/>
  <c r="B464" i="9"/>
  <c r="A465" i="9"/>
  <c r="B465" i="9"/>
  <c r="A466" i="9"/>
  <c r="B466" i="9"/>
  <c r="A467" i="9"/>
  <c r="C467" i="9" s="1"/>
  <c r="G467" i="9" s="1"/>
  <c r="B467" i="9"/>
  <c r="A468" i="9"/>
  <c r="B468" i="9"/>
  <c r="A469" i="9"/>
  <c r="C469" i="9" s="1"/>
  <c r="B469" i="9"/>
  <c r="A470" i="9"/>
  <c r="B470" i="9"/>
  <c r="A471" i="9"/>
  <c r="C471" i="9" s="1"/>
  <c r="G471" i="9" s="1"/>
  <c r="B471" i="9"/>
  <c r="A472" i="9"/>
  <c r="B472" i="9"/>
  <c r="A473" i="9"/>
  <c r="C473" i="9" s="1"/>
  <c r="B473" i="9"/>
  <c r="A474" i="9"/>
  <c r="B474" i="9"/>
  <c r="A475" i="9"/>
  <c r="B475" i="9"/>
  <c r="A476" i="9"/>
  <c r="B476" i="9"/>
  <c r="A477" i="9"/>
  <c r="C477" i="9" s="1"/>
  <c r="B477" i="9"/>
  <c r="A478" i="9"/>
  <c r="C478" i="9" s="1"/>
  <c r="G478" i="9" s="1"/>
  <c r="B478" i="9"/>
  <c r="A479" i="9"/>
  <c r="C479" i="9" s="1"/>
  <c r="G479" i="9" s="1"/>
  <c r="B479" i="9"/>
  <c r="A480" i="9"/>
  <c r="G480" i="9" s="1"/>
  <c r="B480" i="9"/>
  <c r="A481" i="9"/>
  <c r="G481" i="9" s="1"/>
  <c r="B481" i="9"/>
  <c r="A482" i="9"/>
  <c r="B482" i="9"/>
  <c r="A483" i="9"/>
  <c r="B483" i="9"/>
  <c r="A484" i="9"/>
  <c r="B484" i="9"/>
  <c r="A485" i="9"/>
  <c r="C485" i="9" s="1"/>
  <c r="B485" i="9"/>
  <c r="A486" i="9"/>
  <c r="C486" i="9" s="1"/>
  <c r="G486" i="9" s="1"/>
  <c r="B486" i="9"/>
  <c r="A487" i="9"/>
  <c r="C487" i="9" s="1"/>
  <c r="G487" i="9" s="1"/>
  <c r="B487" i="9"/>
  <c r="A488" i="9"/>
  <c r="G488" i="9" s="1"/>
  <c r="B488" i="9"/>
  <c r="A489" i="9"/>
  <c r="G489" i="9" s="1"/>
  <c r="B489" i="9"/>
  <c r="A490" i="9"/>
  <c r="B490" i="9"/>
  <c r="A491" i="9"/>
  <c r="B491" i="9"/>
  <c r="A492" i="9"/>
  <c r="B492" i="9"/>
  <c r="A493" i="9"/>
  <c r="C493" i="9" s="1"/>
  <c r="B493" i="9"/>
  <c r="A494" i="9"/>
  <c r="C494" i="9" s="1"/>
  <c r="G494" i="9" s="1"/>
  <c r="B494" i="9"/>
  <c r="A495" i="9"/>
  <c r="C495" i="9" s="1"/>
  <c r="G495" i="9" s="1"/>
  <c r="B495" i="9"/>
  <c r="A496" i="9"/>
  <c r="G496" i="9" s="1"/>
  <c r="B496" i="9"/>
  <c r="A497" i="9"/>
  <c r="G497" i="9" s="1"/>
  <c r="B497" i="9"/>
  <c r="A498" i="9"/>
  <c r="B498" i="9"/>
  <c r="A499" i="9"/>
  <c r="B499" i="9"/>
  <c r="A500" i="9"/>
  <c r="B500" i="9"/>
  <c r="A501" i="9"/>
  <c r="C501" i="9" s="1"/>
  <c r="B501" i="9"/>
  <c r="A502" i="9"/>
  <c r="C502" i="9" s="1"/>
  <c r="G502" i="9" s="1"/>
  <c r="B502" i="9"/>
  <c r="A503" i="9"/>
  <c r="C503" i="9" s="1"/>
  <c r="G503" i="9" s="1"/>
  <c r="B503" i="9"/>
  <c r="A504" i="9"/>
  <c r="G504" i="9" s="1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G512" i="9" s="1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G520" i="9" s="1"/>
  <c r="B520" i="9"/>
  <c r="A521" i="9"/>
  <c r="B521" i="9"/>
  <c r="A522" i="9"/>
  <c r="G522" i="9" s="1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E545" i="9" s="1"/>
  <c r="A546" i="9"/>
  <c r="G546" i="9" s="1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C550" i="9" s="1"/>
  <c r="D550" i="9" s="1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G554" i="9" s="1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C558" i="9" s="1"/>
  <c r="D558" i="9" s="1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A563" i="9"/>
  <c r="B563" i="9"/>
  <c r="A564" i="9"/>
  <c r="G564" i="9" s="1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G580" i="9" s="1"/>
  <c r="B580" i="9"/>
  <c r="A581" i="9"/>
  <c r="B581" i="9"/>
  <c r="A582" i="9"/>
  <c r="B582" i="9"/>
  <c r="A583" i="9"/>
  <c r="B583" i="9"/>
  <c r="A584" i="9"/>
  <c r="C584" i="9" s="1"/>
  <c r="B584" i="9"/>
  <c r="A585" i="9"/>
  <c r="B585" i="9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G596" i="9" s="1"/>
  <c r="B596" i="9"/>
  <c r="A597" i="9"/>
  <c r="B597" i="9"/>
  <c r="A598" i="9"/>
  <c r="B598" i="9"/>
  <c r="A599" i="9"/>
  <c r="B599" i="9"/>
  <c r="A600" i="9"/>
  <c r="C600" i="9" s="1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C614" i="9" s="1"/>
  <c r="G614" i="9" s="1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B621" i="9"/>
  <c r="A622" i="9"/>
  <c r="C622" i="9" s="1"/>
  <c r="G622" i="9" s="1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B629" i="9"/>
  <c r="A630" i="9"/>
  <c r="C630" i="9" s="1"/>
  <c r="G630" i="9" s="1"/>
  <c r="B630" i="9"/>
  <c r="A631" i="9"/>
  <c r="B631" i="9"/>
  <c r="A632" i="9"/>
  <c r="B632" i="9"/>
  <c r="A633" i="9"/>
  <c r="B633" i="9"/>
  <c r="A634" i="9"/>
  <c r="B634" i="9"/>
  <c r="A635" i="9"/>
  <c r="B635" i="9"/>
  <c r="A636" i="9"/>
  <c r="C636" i="9" s="1"/>
  <c r="G636" i="9" s="1"/>
  <c r="B636" i="9"/>
  <c r="A637" i="9"/>
  <c r="B637" i="9"/>
  <c r="A638" i="9"/>
  <c r="B638" i="9"/>
  <c r="A639" i="9"/>
  <c r="B639" i="9"/>
  <c r="A640" i="9"/>
  <c r="C640" i="9" s="1"/>
  <c r="G640" i="9" s="1"/>
  <c r="B640" i="9"/>
  <c r="A641" i="9"/>
  <c r="B641" i="9"/>
  <c r="A642" i="9"/>
  <c r="B642" i="9"/>
  <c r="A643" i="9"/>
  <c r="B643" i="9"/>
  <c r="A644" i="9"/>
  <c r="C644" i="9" s="1"/>
  <c r="G644" i="9" s="1"/>
  <c r="B644" i="9"/>
  <c r="A645" i="9"/>
  <c r="B645" i="9"/>
  <c r="A646" i="9"/>
  <c r="B646" i="9"/>
  <c r="A647" i="9"/>
  <c r="B647" i="9"/>
  <c r="A648" i="9"/>
  <c r="C648" i="9" s="1"/>
  <c r="G648" i="9" s="1"/>
  <c r="B648" i="9"/>
  <c r="A649" i="9"/>
  <c r="B649" i="9"/>
  <c r="A650" i="9"/>
  <c r="B650" i="9"/>
  <c r="A651" i="9"/>
  <c r="B651" i="9"/>
  <c r="A652" i="9"/>
  <c r="C652" i="9" s="1"/>
  <c r="G652" i="9" s="1"/>
  <c r="B652" i="9"/>
  <c r="A653" i="9"/>
  <c r="B653" i="9"/>
  <c r="A654" i="9"/>
  <c r="B654" i="9"/>
  <c r="A655" i="9"/>
  <c r="B655" i="9"/>
  <c r="A656" i="9"/>
  <c r="G656" i="9" s="1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D504" i="5" s="1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D536" i="5" s="1"/>
  <c r="B536" i="5"/>
  <c r="C536" i="5"/>
  <c r="A537" i="5"/>
  <c r="B537" i="5"/>
  <c r="D537" i="5" s="1"/>
  <c r="F537" i="5" s="1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D544" i="5" s="1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D568" i="5" s="1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N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N537" i="4" s="1"/>
  <c r="R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Q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L584" i="4" s="1"/>
  <c r="C584" i="4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C594" i="4"/>
  <c r="M594" i="4" s="1"/>
  <c r="O594" i="4"/>
  <c r="A595" i="4"/>
  <c r="K595" i="4" s="1"/>
  <c r="B595" i="4"/>
  <c r="L595" i="4" s="1"/>
  <c r="C595" i="4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05" i="11"/>
  <c r="I509" i="11"/>
  <c r="I513" i="11"/>
  <c r="I533" i="11"/>
  <c r="I553" i="11"/>
  <c r="I589" i="11"/>
  <c r="I869" i="11"/>
  <c r="J506" i="11"/>
  <c r="K506" i="11" s="1"/>
  <c r="M506" i="11" s="1"/>
  <c r="J684" i="11"/>
  <c r="I710" i="11"/>
  <c r="I508" i="11"/>
  <c r="J5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I440" i="11"/>
  <c r="J534" i="11"/>
  <c r="J554" i="11"/>
  <c r="K554" i="11" s="1"/>
  <c r="M554" i="11" s="1"/>
  <c r="J526" i="11"/>
  <c r="J732" i="11"/>
  <c r="F992" i="11"/>
  <c r="I551" i="11"/>
  <c r="J884" i="11"/>
  <c r="H987" i="11"/>
  <c r="F993" i="11"/>
  <c r="I993" i="11" s="1"/>
  <c r="C791" i="9"/>
  <c r="I679" i="11"/>
  <c r="I719" i="11"/>
  <c r="I727" i="11"/>
  <c r="F991" i="11"/>
  <c r="J658" i="11"/>
  <c r="F987" i="11"/>
  <c r="J987" i="11" s="1"/>
  <c r="F989" i="11"/>
  <c r="I884" i="11"/>
  <c r="E992" i="11"/>
  <c r="J508" i="11"/>
  <c r="I534" i="11"/>
  <c r="I554" i="11"/>
  <c r="I656" i="11"/>
  <c r="I684" i="11"/>
  <c r="J710" i="11"/>
  <c r="I510" i="11"/>
  <c r="I526" i="11"/>
  <c r="E987" i="11"/>
  <c r="H989" i="11"/>
  <c r="E993" i="11"/>
  <c r="C778" i="9"/>
  <c r="C921" i="9"/>
  <c r="I411" i="11"/>
  <c r="I753" i="11"/>
  <c r="J551" i="11"/>
  <c r="J411" i="11"/>
  <c r="J691" i="11"/>
  <c r="J755" i="11"/>
  <c r="I828" i="11"/>
  <c r="J828" i="11"/>
  <c r="J505" i="11"/>
  <c r="J513" i="11"/>
  <c r="L513" i="11" s="1"/>
  <c r="N513" i="11" s="1"/>
  <c r="J553" i="11"/>
  <c r="J753" i="11"/>
  <c r="J769" i="11"/>
  <c r="J785" i="11"/>
  <c r="J801" i="11"/>
  <c r="K801" i="11" s="1"/>
  <c r="M801" i="11" s="1"/>
  <c r="J830" i="11"/>
  <c r="J846" i="11"/>
  <c r="J509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633" i="9"/>
  <c r="G916" i="9"/>
  <c r="C919" i="9"/>
  <c r="C923" i="9"/>
  <c r="C432" i="9"/>
  <c r="C464" i="9"/>
  <c r="C496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96" i="9"/>
  <c r="C546" i="9"/>
  <c r="D546" i="9" s="1"/>
  <c r="C236" i="9"/>
  <c r="C324" i="9"/>
  <c r="E324" i="9" s="1"/>
  <c r="C457" i="9"/>
  <c r="C475" i="9"/>
  <c r="C481" i="9"/>
  <c r="C483" i="9"/>
  <c r="C489" i="9"/>
  <c r="C491" i="9"/>
  <c r="C497" i="9"/>
  <c r="C499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412" i="9"/>
  <c r="G475" i="9"/>
  <c r="G483" i="9"/>
  <c r="G491" i="9"/>
  <c r="G499" i="9"/>
  <c r="G505" i="9"/>
  <c r="G507" i="9"/>
  <c r="G509" i="9"/>
  <c r="G510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3" i="9"/>
  <c r="G545" i="9"/>
  <c r="G547" i="9"/>
  <c r="G549" i="9"/>
  <c r="G551" i="9"/>
  <c r="G553" i="9"/>
  <c r="G555" i="9"/>
  <c r="G557" i="9"/>
  <c r="G558" i="9"/>
  <c r="G559" i="9"/>
  <c r="G600" i="9"/>
  <c r="G613" i="9"/>
  <c r="G617" i="9"/>
  <c r="G621" i="9"/>
  <c r="G625" i="9"/>
  <c r="G629" i="9"/>
  <c r="G633" i="9"/>
  <c r="G790" i="9"/>
  <c r="G635" i="9"/>
  <c r="G639" i="9"/>
  <c r="G641" i="9"/>
  <c r="G643" i="9"/>
  <c r="G645" i="9"/>
  <c r="G647" i="9"/>
  <c r="G649" i="9"/>
  <c r="G651" i="9"/>
  <c r="G653" i="9"/>
  <c r="G655" i="9"/>
  <c r="G657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M503" i="4"/>
  <c r="K930" i="4"/>
  <c r="K912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L348" i="4"/>
  <c r="M812" i="4"/>
  <c r="M808" i="4"/>
  <c r="M806" i="4"/>
  <c r="M790" i="4"/>
  <c r="M770" i="4"/>
  <c r="M744" i="4"/>
  <c r="M734" i="4"/>
  <c r="M716" i="4"/>
  <c r="M702" i="4"/>
  <c r="M648" i="4"/>
  <c r="M584" i="4"/>
  <c r="L338" i="4"/>
  <c r="M519" i="4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52" i="4"/>
  <c r="L704" i="4"/>
  <c r="L654" i="4"/>
  <c r="L624" i="4"/>
  <c r="L594" i="4"/>
  <c r="L541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793" i="4"/>
  <c r="M791" i="4"/>
  <c r="M777" i="4"/>
  <c r="M769" i="4"/>
  <c r="M741" i="4"/>
  <c r="M737" i="4"/>
  <c r="M715" i="4"/>
  <c r="M713" i="4"/>
  <c r="M707" i="4"/>
  <c r="M691" i="4"/>
  <c r="M615" i="4"/>
  <c r="M595" i="4"/>
  <c r="M585" i="4"/>
  <c r="M583" i="4"/>
  <c r="M581" i="4"/>
  <c r="L547" i="4"/>
  <c r="L519" i="4"/>
  <c r="L148" i="4"/>
  <c r="P148" i="4" s="1"/>
  <c r="L110" i="4"/>
  <c r="L106" i="4"/>
  <c r="N48" i="4"/>
  <c r="R48" i="4" s="1"/>
  <c r="P29" i="4"/>
  <c r="P23" i="4"/>
  <c r="E325" i="9"/>
  <c r="D310" i="9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859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860" i="3"/>
  <c r="D857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851" i="3"/>
  <c r="D43" i="3"/>
  <c r="D154" i="3"/>
  <c r="D994" i="3"/>
  <c r="D178" i="3"/>
  <c r="D986" i="3"/>
  <c r="D168" i="3"/>
  <c r="D138" i="3"/>
  <c r="D47" i="3"/>
  <c r="D884" i="3"/>
  <c r="D916" i="3"/>
  <c r="D982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865" i="3"/>
  <c r="D870" i="3"/>
  <c r="D856" i="3"/>
  <c r="D854" i="3"/>
  <c r="D9" i="3"/>
  <c r="D18" i="3"/>
  <c r="D959" i="3"/>
  <c r="D183" i="3"/>
  <c r="D880" i="3"/>
  <c r="D40" i="3"/>
  <c r="D874" i="3"/>
  <c r="D909" i="3"/>
  <c r="D48" i="3"/>
  <c r="D989" i="3"/>
  <c r="D855" i="3"/>
  <c r="D70" i="3"/>
  <c r="D145" i="3"/>
  <c r="D163" i="3"/>
  <c r="D945" i="3"/>
  <c r="D935" i="3"/>
  <c r="D177" i="3"/>
  <c r="D97" i="3"/>
  <c r="D39" i="3"/>
  <c r="D59" i="3"/>
  <c r="D957" i="3"/>
  <c r="D22" i="3"/>
  <c r="D128" i="3"/>
  <c r="D904" i="3"/>
  <c r="D30" i="3"/>
  <c r="D875" i="3"/>
  <c r="D78" i="3"/>
  <c r="D81" i="3"/>
  <c r="D925" i="3"/>
  <c r="D132" i="3"/>
  <c r="D893" i="3"/>
  <c r="D862" i="3"/>
  <c r="D853" i="3"/>
  <c r="D4" i="3"/>
  <c r="D149" i="3"/>
  <c r="D927" i="3"/>
  <c r="D135" i="3"/>
  <c r="D969" i="3"/>
  <c r="D42" i="3"/>
  <c r="D908" i="3"/>
  <c r="D883" i="3"/>
  <c r="D147" i="3"/>
  <c r="D108" i="3"/>
  <c r="D924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7" i="3"/>
  <c r="D14" i="3"/>
  <c r="D44" i="3"/>
  <c r="D895" i="3"/>
  <c r="D891" i="3"/>
  <c r="D110" i="3"/>
  <c r="D184" i="3"/>
  <c r="D37" i="3"/>
  <c r="D90" i="3"/>
  <c r="D816" i="3"/>
  <c r="D858" i="3"/>
  <c r="D25" i="3"/>
  <c r="D119" i="3"/>
  <c r="D896" i="3"/>
  <c r="D170" i="3"/>
  <c r="D998" i="3"/>
  <c r="D6" i="3"/>
  <c r="D978" i="3"/>
  <c r="D930" i="3"/>
  <c r="D146" i="3"/>
  <c r="D887" i="3"/>
  <c r="D863" i="3"/>
  <c r="D867" i="3"/>
  <c r="D868" i="3"/>
  <c r="D130" i="3"/>
  <c r="D148" i="3"/>
  <c r="D122" i="3"/>
  <c r="D68" i="3"/>
  <c r="D894" i="3"/>
  <c r="D852" i="3"/>
  <c r="D38" i="3"/>
  <c r="D937" i="3"/>
  <c r="D890" i="3"/>
  <c r="D133" i="3"/>
  <c r="D182" i="3"/>
  <c r="D918" i="3"/>
  <c r="D61" i="3"/>
  <c r="D174" i="3"/>
  <c r="D882" i="3"/>
  <c r="D879" i="3"/>
  <c r="D999" i="3"/>
  <c r="D131" i="3"/>
  <c r="D179" i="3"/>
  <c r="D17" i="3"/>
  <c r="D942" i="3"/>
  <c r="D938" i="3"/>
  <c r="D866" i="3"/>
  <c r="D140" i="3"/>
  <c r="D1000" i="3"/>
  <c r="D987" i="3"/>
  <c r="D142" i="3"/>
  <c r="D848" i="3"/>
  <c r="D73" i="3"/>
  <c r="D124" i="3"/>
  <c r="D28" i="3"/>
  <c r="D988" i="3"/>
  <c r="D995" i="3"/>
  <c r="D127" i="3"/>
  <c r="D946" i="3"/>
  <c r="D104" i="3"/>
  <c r="D64" i="3"/>
  <c r="D912" i="3"/>
  <c r="D960" i="3"/>
  <c r="D2" i="3"/>
  <c r="D911" i="3"/>
  <c r="D956" i="3"/>
  <c r="D881" i="3"/>
  <c r="D99" i="3"/>
  <c r="D53" i="3"/>
  <c r="D74" i="3"/>
  <c r="D952" i="3"/>
  <c r="D923" i="3"/>
  <c r="D160" i="3"/>
  <c r="D815" i="3"/>
  <c r="D63" i="3"/>
  <c r="D112" i="3"/>
  <c r="D86" i="3"/>
  <c r="D985" i="3"/>
  <c r="D967" i="3"/>
  <c r="D156" i="3"/>
  <c r="D955" i="3"/>
  <c r="D85" i="3"/>
  <c r="D123" i="3"/>
  <c r="D1001" i="3"/>
  <c r="D861" i="3"/>
  <c r="D72" i="3"/>
  <c r="D966" i="3"/>
  <c r="D919" i="3"/>
  <c r="D144" i="3"/>
  <c r="D943" i="3"/>
  <c r="D901" i="3"/>
  <c r="D940" i="3"/>
  <c r="D885" i="3"/>
  <c r="D137" i="3"/>
  <c r="D950" i="3"/>
  <c r="D16" i="3"/>
  <c r="D977" i="3"/>
  <c r="D914" i="3"/>
  <c r="D105" i="3"/>
  <c r="D167" i="3"/>
  <c r="D964" i="3"/>
  <c r="D33" i="3"/>
  <c r="D958" i="3"/>
  <c r="D965" i="3"/>
  <c r="D24" i="3"/>
  <c r="D970" i="3"/>
  <c r="D158" i="3"/>
  <c r="D89" i="3"/>
  <c r="D57" i="3"/>
  <c r="D941" i="3"/>
  <c r="D933" i="3"/>
  <c r="D15" i="3"/>
  <c r="D165" i="3"/>
  <c r="D939" i="3"/>
  <c r="D151" i="3"/>
  <c r="D976" i="3"/>
  <c r="D8" i="3"/>
  <c r="D962" i="3"/>
  <c r="D917" i="3"/>
  <c r="D56" i="3"/>
  <c r="D164" i="3"/>
  <c r="D52" i="3"/>
  <c r="D94" i="3"/>
  <c r="D51" i="3"/>
  <c r="D886" i="3"/>
  <c r="D117" i="3"/>
  <c r="D845" i="3"/>
  <c r="D21" i="3"/>
  <c r="D920" i="3"/>
  <c r="D951" i="3"/>
  <c r="D82" i="3"/>
  <c r="D921" i="3"/>
  <c r="D864" i="3"/>
  <c r="D103" i="3"/>
  <c r="D169" i="3"/>
  <c r="D77" i="3"/>
  <c r="D87" i="3"/>
  <c r="D60" i="3"/>
  <c r="D954" i="3"/>
  <c r="D79" i="3"/>
  <c r="D897" i="3"/>
  <c r="D125" i="3"/>
  <c r="D869" i="3"/>
  <c r="D997" i="3"/>
  <c r="D849" i="3"/>
  <c r="D871" i="3"/>
  <c r="D847" i="3"/>
  <c r="D92" i="3"/>
  <c r="D981" i="3"/>
  <c r="D115" i="3"/>
  <c r="D172" i="3"/>
  <c r="D32" i="3"/>
  <c r="D107" i="3"/>
  <c r="D171" i="3"/>
  <c r="D846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656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555" i="10"/>
  <c r="D512" i="10"/>
  <c r="D514" i="10"/>
  <c r="D594" i="10"/>
  <c r="D627" i="10"/>
  <c r="D630" i="10"/>
  <c r="D613" i="10"/>
  <c r="D591" i="10"/>
  <c r="D513" i="10"/>
  <c r="D505" i="10"/>
  <c r="D531" i="10"/>
  <c r="D508" i="10"/>
  <c r="D560" i="10"/>
  <c r="D616" i="10"/>
  <c r="D584" i="10"/>
  <c r="D639" i="10"/>
  <c r="D595" i="10"/>
  <c r="D533" i="10"/>
  <c r="D551" i="10"/>
  <c r="D523" i="10"/>
  <c r="D557" i="10"/>
  <c r="D628" i="10"/>
  <c r="D593" i="10"/>
  <c r="D615" i="10"/>
  <c r="D586" i="10"/>
  <c r="D589" i="10"/>
  <c r="D582" i="10"/>
  <c r="D592" i="10"/>
  <c r="D522" i="10"/>
  <c r="D516" i="10"/>
  <c r="D548" i="10"/>
  <c r="D534" i="10"/>
  <c r="D587" i="10"/>
  <c r="D597" i="10"/>
  <c r="D625" i="10"/>
  <c r="D602" i="10"/>
  <c r="D634" i="10"/>
  <c r="D645" i="10"/>
  <c r="D496" i="10"/>
  <c r="D477" i="10"/>
  <c r="D504" i="10"/>
  <c r="D493" i="10"/>
  <c r="D500" i="10"/>
  <c r="D492" i="10"/>
  <c r="D503" i="10"/>
  <c r="D487" i="10"/>
  <c r="D48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655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526" i="10"/>
  <c r="D542" i="10"/>
  <c r="D511" i="10"/>
  <c r="D570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658" i="10"/>
  <c r="D702" i="10"/>
  <c r="D679" i="10"/>
  <c r="D713" i="10"/>
  <c r="D699" i="10"/>
  <c r="D715" i="10"/>
  <c r="D683" i="10"/>
  <c r="D762" i="10"/>
  <c r="D676" i="10"/>
  <c r="D724" i="10"/>
  <c r="D530" i="10"/>
  <c r="D544" i="10"/>
  <c r="D620" i="10"/>
  <c r="D622" i="10"/>
  <c r="D632" i="10"/>
  <c r="D564" i="10"/>
  <c r="D638" i="10"/>
  <c r="D506" i="10"/>
  <c r="D527" i="10"/>
  <c r="D552" i="10"/>
  <c r="D518" i="10"/>
  <c r="D624" i="10"/>
  <c r="D574" i="10"/>
  <c r="D583" i="10"/>
  <c r="D642" i="10"/>
  <c r="D600" i="10"/>
  <c r="D623" i="10"/>
  <c r="D554" i="10"/>
  <c r="D519" i="10"/>
  <c r="D546" i="10"/>
  <c r="D573" i="10"/>
  <c r="D599" i="10"/>
  <c r="D567" i="10"/>
  <c r="D569" i="10"/>
  <c r="D578" i="10"/>
  <c r="D636" i="10"/>
  <c r="D653" i="10"/>
  <c r="D532" i="10"/>
  <c r="D524" i="10"/>
  <c r="D510" i="10"/>
  <c r="D536" i="10"/>
  <c r="D635" i="10"/>
  <c r="D619" i="10"/>
  <c r="D621" i="10"/>
  <c r="D576" i="10"/>
  <c r="D606" i="10"/>
  <c r="D650" i="10"/>
  <c r="D497" i="10"/>
  <c r="D489" i="10"/>
  <c r="D498" i="10"/>
  <c r="D481" i="10"/>
  <c r="D479" i="10"/>
  <c r="D490" i="10"/>
  <c r="D478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525" i="10"/>
  <c r="D580" i="10"/>
  <c r="D654" i="10"/>
  <c r="D541" i="10"/>
  <c r="D559" i="10"/>
  <c r="D581" i="10"/>
  <c r="D612" i="10"/>
  <c r="D596" i="10"/>
  <c r="D540" i="10"/>
  <c r="D611" i="10"/>
  <c r="D610" i="10"/>
  <c r="D563" i="10"/>
  <c r="D585" i="10"/>
  <c r="D538" i="10"/>
  <c r="D553" i="10"/>
  <c r="D644" i="10"/>
  <c r="D590" i="10"/>
  <c r="D609" i="10"/>
  <c r="D494" i="10"/>
  <c r="D499" i="10"/>
  <c r="D484" i="10"/>
  <c r="D491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629" i="10"/>
  <c r="D646" i="10"/>
  <c r="D561" i="10"/>
  <c r="D509" i="10"/>
  <c r="D633" i="10"/>
  <c r="D641" i="10"/>
  <c r="D565" i="10"/>
  <c r="D535" i="10"/>
  <c r="D521" i="10"/>
  <c r="D588" i="10"/>
  <c r="D572" i="10"/>
  <c r="D647" i="10"/>
  <c r="D605" i="10"/>
  <c r="D517" i="10"/>
  <c r="D547" i="10"/>
  <c r="D640" i="10"/>
  <c r="D648" i="10"/>
  <c r="D476" i="10"/>
  <c r="D474" i="10"/>
  <c r="D902" i="10"/>
  <c r="D998" i="10"/>
  <c r="D861" i="10"/>
  <c r="D956" i="10"/>
  <c r="D970" i="10"/>
  <c r="D855" i="10"/>
  <c r="D813" i="10"/>
  <c r="D705" i="10"/>
  <c r="D712" i="10"/>
  <c r="D753" i="10"/>
  <c r="D657" i="10"/>
  <c r="D603" i="10"/>
  <c r="D520" i="10"/>
  <c r="D601" i="10"/>
  <c r="D617" i="10"/>
  <c r="D579" i="10"/>
  <c r="D643" i="10"/>
  <c r="D550" i="10"/>
  <c r="D614" i="10"/>
  <c r="D608" i="10"/>
  <c r="D485" i="10"/>
  <c r="D488" i="10"/>
  <c r="D495" i="10"/>
  <c r="D482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556" i="10"/>
  <c r="D568" i="10"/>
  <c r="D604" i="10"/>
  <c r="D539" i="10"/>
  <c r="D537" i="10"/>
  <c r="D598" i="10"/>
  <c r="D577" i="10"/>
  <c r="D571" i="10"/>
  <c r="D507" i="10"/>
  <c r="D543" i="10"/>
  <c r="D566" i="10"/>
  <c r="D575" i="10"/>
  <c r="D626" i="10"/>
  <c r="D558" i="10"/>
  <c r="D515" i="10"/>
  <c r="D649" i="10"/>
  <c r="D631" i="10"/>
  <c r="D637" i="10"/>
  <c r="D483" i="10"/>
  <c r="D475" i="10"/>
  <c r="D502" i="10"/>
  <c r="D486" i="10"/>
  <c r="D878" i="10"/>
  <c r="D918" i="10"/>
  <c r="D832" i="10"/>
  <c r="D983" i="10"/>
  <c r="D912" i="10"/>
  <c r="D746" i="10"/>
  <c r="D671" i="10"/>
  <c r="D734" i="10"/>
  <c r="D685" i="10"/>
  <c r="D741" i="10"/>
  <c r="D549" i="10"/>
  <c r="D652" i="10"/>
  <c r="D545" i="10"/>
  <c r="D607" i="10"/>
  <c r="D529" i="10"/>
  <c r="D651" i="10"/>
  <c r="D562" i="10"/>
  <c r="D528" i="10"/>
  <c r="D618" i="10"/>
  <c r="D50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385" i="10"/>
  <c r="D367" i="10"/>
  <c r="D384" i="10"/>
  <c r="D379" i="10"/>
  <c r="D335" i="10"/>
  <c r="D360" i="10"/>
  <c r="D413" i="10"/>
  <c r="D344" i="10"/>
  <c r="D306" i="10"/>
  <c r="D416" i="10"/>
  <c r="D358" i="10"/>
  <c r="D366" i="10"/>
  <c r="D362" i="10"/>
  <c r="D339" i="10"/>
  <c r="D369" i="10"/>
  <c r="D380" i="10"/>
  <c r="D370" i="10"/>
  <c r="D341" i="10"/>
  <c r="D311" i="10"/>
  <c r="D409" i="10"/>
  <c r="D314" i="10"/>
  <c r="D352" i="10"/>
  <c r="D309" i="10"/>
  <c r="D390" i="10"/>
  <c r="D417" i="10"/>
  <c r="D415" i="10"/>
  <c r="D330" i="10"/>
  <c r="D347" i="10"/>
  <c r="D374" i="10"/>
  <c r="D387" i="10"/>
  <c r="D326" i="10"/>
  <c r="D378" i="10"/>
  <c r="D473" i="10"/>
  <c r="D442" i="10"/>
  <c r="D452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301" i="10"/>
  <c r="D371" i="10"/>
  <c r="D327" i="10"/>
  <c r="D389" i="10"/>
  <c r="D408" i="10"/>
  <c r="D328" i="10"/>
  <c r="D402" i="10"/>
  <c r="D363" i="10"/>
  <c r="D321" i="10"/>
  <c r="D307" i="10"/>
  <c r="D394" i="10"/>
  <c r="D364" i="10"/>
  <c r="D407" i="10"/>
  <c r="D356" i="10"/>
  <c r="D294" i="10"/>
  <c r="D412" i="10"/>
  <c r="D406" i="10"/>
  <c r="D297" i="10"/>
  <c r="D354" i="10"/>
  <c r="D324" i="10"/>
  <c r="D304" i="10"/>
  <c r="D293" i="10"/>
  <c r="D291" i="10"/>
  <c r="D383" i="10"/>
  <c r="D343" i="10"/>
  <c r="D397" i="10"/>
  <c r="D410" i="10"/>
  <c r="D296" i="10"/>
  <c r="D405" i="10"/>
  <c r="D336" i="10"/>
  <c r="D414" i="10"/>
  <c r="D334" i="10"/>
  <c r="D391" i="10"/>
  <c r="D426" i="10"/>
  <c r="D441" i="10"/>
  <c r="D453" i="10"/>
  <c r="D459" i="10"/>
  <c r="D465" i="10"/>
  <c r="D437" i="10"/>
  <c r="D450" i="10"/>
  <c r="D433" i="10"/>
  <c r="D458" i="10"/>
  <c r="D435" i="10"/>
  <c r="D443" i="10"/>
  <c r="D464" i="10"/>
  <c r="D448" i="10"/>
  <c r="D428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386" i="10"/>
  <c r="D350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323" i="10"/>
  <c r="D318" i="10"/>
  <c r="D392" i="10"/>
  <c r="D375" i="10"/>
  <c r="D349" i="10"/>
  <c r="D289" i="10"/>
  <c r="D298" i="10"/>
  <c r="D388" i="10"/>
  <c r="D329" i="10"/>
  <c r="D351" i="10"/>
  <c r="D361" i="10"/>
  <c r="D382" i="10"/>
  <c r="D355" i="10"/>
  <c r="D393" i="10"/>
  <c r="D290" i="10"/>
  <c r="D316" i="10"/>
  <c r="D398" i="10"/>
  <c r="D420" i="10"/>
  <c r="D471" i="10"/>
  <c r="D451" i="10"/>
  <c r="D429" i="10"/>
  <c r="D431" i="10"/>
  <c r="D462" i="10"/>
  <c r="D425" i="10"/>
  <c r="D445" i="10"/>
  <c r="D447" i="10"/>
  <c r="D446" i="10"/>
  <c r="D60" i="10"/>
  <c r="D178" i="10"/>
  <c r="D24" i="10"/>
  <c r="D105" i="10"/>
  <c r="D118" i="10"/>
  <c r="D332" i="10"/>
  <c r="D292" i="10"/>
  <c r="D342" i="10"/>
  <c r="D320" i="10"/>
  <c r="D295" i="10"/>
  <c r="D467" i="10"/>
  <c r="D472" i="10"/>
  <c r="D461" i="10"/>
  <c r="D110" i="10"/>
  <c r="D25" i="10"/>
  <c r="D5" i="10"/>
  <c r="D183" i="10"/>
  <c r="D23" i="10"/>
  <c r="D71" i="10"/>
  <c r="D359" i="10"/>
  <c r="D333" i="10"/>
  <c r="D403" i="10"/>
  <c r="D331" i="10"/>
  <c r="D302" i="10"/>
  <c r="D346" i="10"/>
  <c r="D463" i="10"/>
  <c r="D419" i="10"/>
  <c r="D422" i="10"/>
  <c r="D454" i="10"/>
  <c r="D427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305" i="10"/>
  <c r="D373" i="10"/>
  <c r="D372" i="10"/>
  <c r="D337" i="10"/>
  <c r="D357" i="10"/>
  <c r="D317" i="10"/>
  <c r="D338" i="10"/>
  <c r="D310" i="10"/>
  <c r="D348" i="10"/>
  <c r="D381" i="10"/>
  <c r="D315" i="10"/>
  <c r="D401" i="10"/>
  <c r="D303" i="10"/>
  <c r="D340" i="10"/>
  <c r="D404" i="10"/>
  <c r="D423" i="10"/>
  <c r="D438" i="10"/>
  <c r="D468" i="10"/>
  <c r="D440" i="10"/>
  <c r="D436" i="10"/>
  <c r="D439" i="10"/>
  <c r="D455" i="10"/>
  <c r="D470" i="10"/>
  <c r="D432" i="10"/>
  <c r="D444" i="10"/>
  <c r="D148" i="10"/>
  <c r="D179" i="10"/>
  <c r="D38" i="10"/>
  <c r="D308" i="10"/>
  <c r="D376" i="10"/>
  <c r="D313" i="10"/>
  <c r="D400" i="10"/>
  <c r="D312" i="10"/>
  <c r="D319" i="10"/>
  <c r="D469" i="10"/>
  <c r="D418" i="10"/>
  <c r="D421" i="10"/>
  <c r="D430" i="10"/>
  <c r="D146" i="10"/>
  <c r="D138" i="10"/>
  <c r="D163" i="10"/>
  <c r="D395" i="10"/>
  <c r="D368" i="10"/>
  <c r="D299" i="10"/>
  <c r="D353" i="10"/>
  <c r="D345" i="10"/>
  <c r="D466" i="10"/>
  <c r="D424" i="10"/>
  <c r="D449" i="10"/>
  <c r="D73" i="10"/>
  <c r="D87" i="10"/>
  <c r="D140" i="10"/>
  <c r="D157" i="10"/>
  <c r="D161" i="10"/>
  <c r="D16" i="10"/>
  <c r="D325" i="10"/>
  <c r="D300" i="10"/>
  <c r="D399" i="10"/>
  <c r="D322" i="10"/>
  <c r="D411" i="10"/>
  <c r="D377" i="10"/>
  <c r="D365" i="10"/>
  <c r="D396" i="10"/>
  <c r="D434" i="10"/>
  <c r="D460" i="10"/>
  <c r="D456" i="10"/>
  <c r="D457" i="10"/>
  <c r="D356" i="3"/>
  <c r="D244" i="3"/>
  <c r="D229" i="3"/>
  <c r="D202" i="3"/>
  <c r="D309" i="3"/>
  <c r="D188" i="3"/>
  <c r="D203" i="3"/>
  <c r="D359" i="3"/>
  <c r="D243" i="3"/>
  <c r="D211" i="3"/>
  <c r="D292" i="3"/>
  <c r="D303" i="3"/>
  <c r="D205" i="3"/>
  <c r="D360" i="3"/>
  <c r="D223" i="3"/>
  <c r="D333" i="3"/>
  <c r="D289" i="3"/>
  <c r="D277" i="3"/>
  <c r="D239" i="3"/>
  <c r="D261" i="3"/>
  <c r="D286" i="3"/>
  <c r="D267" i="3"/>
  <c r="D249" i="3"/>
  <c r="D311" i="3"/>
  <c r="D279" i="3"/>
  <c r="D300" i="3"/>
  <c r="D367" i="3"/>
  <c r="D305" i="3"/>
  <c r="D364" i="3"/>
  <c r="D216" i="3"/>
  <c r="D313" i="3"/>
  <c r="D319" i="3"/>
  <c r="D291" i="3"/>
  <c r="D307" i="3"/>
  <c r="D346" i="3"/>
  <c r="D275" i="3"/>
  <c r="D343" i="3"/>
  <c r="D318" i="3"/>
  <c r="D353" i="3"/>
  <c r="D196" i="3"/>
  <c r="D320" i="3"/>
  <c r="D218" i="3"/>
  <c r="D255" i="3"/>
  <c r="D263" i="3"/>
  <c r="D368" i="3"/>
  <c r="D217" i="3"/>
  <c r="D593" i="3"/>
  <c r="D511" i="3"/>
  <c r="D521" i="3"/>
  <c r="D483" i="3"/>
  <c r="D570" i="3"/>
  <c r="D486" i="3"/>
  <c r="D499" i="3"/>
  <c r="D533" i="3"/>
  <c r="D590" i="3"/>
  <c r="D476" i="3"/>
  <c r="D524" i="3"/>
  <c r="D490" i="3"/>
  <c r="D519" i="3"/>
  <c r="D566" i="3"/>
  <c r="D478" i="3"/>
  <c r="D529" i="3"/>
  <c r="D495" i="3"/>
  <c r="D536" i="3"/>
  <c r="D563" i="3"/>
  <c r="D535" i="3"/>
  <c r="D539" i="3"/>
  <c r="D485" i="3"/>
  <c r="D596" i="3"/>
  <c r="D550" i="3"/>
  <c r="D515" i="3"/>
  <c r="D580" i="3"/>
  <c r="D504" i="3"/>
  <c r="D528" i="3"/>
  <c r="D494" i="3"/>
  <c r="D487" i="3"/>
  <c r="D583" i="3"/>
  <c r="D587" i="3"/>
  <c r="D493" i="3"/>
  <c r="D527" i="3"/>
  <c r="D537" i="3"/>
  <c r="D619" i="3"/>
  <c r="D630" i="3"/>
  <c r="D616" i="3"/>
  <c r="D655" i="3"/>
  <c r="D638" i="3"/>
  <c r="D614" i="3"/>
  <c r="D611" i="3"/>
  <c r="D656" i="3"/>
  <c r="D622" i="3"/>
  <c r="D649" i="3"/>
  <c r="D652" i="3"/>
  <c r="D639" i="3"/>
  <c r="D618" i="3"/>
  <c r="D198" i="3"/>
  <c r="D355" i="3"/>
  <c r="D253" i="3"/>
  <c r="D215" i="3"/>
  <c r="D262" i="3"/>
  <c r="D254" i="3"/>
  <c r="D341" i="3"/>
  <c r="D351" i="3"/>
  <c r="D252" i="3"/>
  <c r="D273" i="3"/>
  <c r="D276" i="3"/>
  <c r="D221" i="3"/>
  <c r="D358" i="3"/>
  <c r="D234" i="3"/>
  <c r="D235" i="3"/>
  <c r="D187" i="3"/>
  <c r="D201" i="3"/>
  <c r="D328" i="3"/>
  <c r="D308" i="3"/>
  <c r="D334" i="3"/>
  <c r="D214" i="3"/>
  <c r="D339" i="3"/>
  <c r="D331" i="3"/>
  <c r="D240" i="3"/>
  <c r="D357" i="3"/>
  <c r="D298" i="3"/>
  <c r="D257" i="3"/>
  <c r="D207" i="3"/>
  <c r="D194" i="3"/>
  <c r="D246" i="3"/>
  <c r="D232" i="3"/>
  <c r="D568" i="3"/>
  <c r="D477" i="3"/>
  <c r="D551" i="3"/>
  <c r="D585" i="3"/>
  <c r="D591" i="3"/>
  <c r="D601" i="3"/>
  <c r="D479" i="3"/>
  <c r="D553" i="3"/>
  <c r="D581" i="3"/>
  <c r="D574" i="3"/>
  <c r="D542" i="3"/>
  <c r="D598" i="3"/>
  <c r="D549" i="3"/>
  <c r="D557" i="3"/>
  <c r="D564" i="3"/>
  <c r="D497" i="3"/>
  <c r="D544" i="3"/>
  <c r="D584" i="3"/>
  <c r="D518" i="3"/>
  <c r="D500" i="3"/>
  <c r="D516" i="3"/>
  <c r="D501" i="3"/>
  <c r="D576" i="3"/>
  <c r="D534" i="3"/>
  <c r="D654" i="3"/>
  <c r="D653" i="3"/>
  <c r="D613" i="3"/>
  <c r="D651" i="3"/>
  <c r="D615" i="3"/>
  <c r="D646" i="3"/>
  <c r="D627" i="3"/>
  <c r="D633" i="3"/>
  <c r="D612" i="3"/>
  <c r="D645" i="3"/>
  <c r="D272" i="3"/>
  <c r="D238" i="3"/>
  <c r="D264" i="3"/>
  <c r="D248" i="3"/>
  <c r="D210" i="3"/>
  <c r="D297" i="3"/>
  <c r="D284" i="3"/>
  <c r="D314" i="3"/>
  <c r="D321" i="3"/>
  <c r="D287" i="3"/>
  <c r="D361" i="3"/>
  <c r="D220" i="3"/>
  <c r="D555" i="3"/>
  <c r="D525" i="3"/>
  <c r="D473" i="3"/>
  <c r="D488" i="3"/>
  <c r="D578" i="3"/>
  <c r="D517" i="3"/>
  <c r="D582" i="3"/>
  <c r="D632" i="3"/>
  <c r="D603" i="3"/>
  <c r="D647" i="3"/>
  <c r="D199" i="3"/>
  <c r="D209" i="3"/>
  <c r="D190" i="3"/>
  <c r="D228" i="3"/>
  <c r="D329" i="3"/>
  <c r="D327" i="3"/>
  <c r="D197" i="3"/>
  <c r="D247" i="3"/>
  <c r="D256" i="3"/>
  <c r="D230" i="3"/>
  <c r="D265" i="3"/>
  <c r="D304" i="3"/>
  <c r="D236" i="3"/>
  <c r="D233" i="3"/>
  <c r="D237" i="3"/>
  <c r="D340" i="3"/>
  <c r="D322" i="3"/>
  <c r="D226" i="3"/>
  <c r="D270" i="3"/>
  <c r="D250" i="3"/>
  <c r="D192" i="3"/>
  <c r="D288" i="3"/>
  <c r="D365" i="3"/>
  <c r="D219" i="3"/>
  <c r="D258" i="3"/>
  <c r="D315" i="3"/>
  <c r="D301" i="3"/>
  <c r="D324" i="3"/>
  <c r="D278" i="3"/>
  <c r="D222" i="3"/>
  <c r="D312" i="3"/>
  <c r="D193" i="3"/>
  <c r="D543" i="3"/>
  <c r="D532" i="3"/>
  <c r="D558" i="3"/>
  <c r="D531" i="3"/>
  <c r="D503" i="3"/>
  <c r="D547" i="3"/>
  <c r="D575" i="3"/>
  <c r="D546" i="3"/>
  <c r="D562" i="3"/>
  <c r="D512" i="3"/>
  <c r="D496" i="3"/>
  <c r="D594" i="3"/>
  <c r="D569" i="3"/>
  <c r="D509" i="3"/>
  <c r="D588" i="3"/>
  <c r="D554" i="3"/>
  <c r="D522" i="3"/>
  <c r="D567" i="3"/>
  <c r="D579" i="3"/>
  <c r="D474" i="3"/>
  <c r="D489" i="3"/>
  <c r="D538" i="3"/>
  <c r="D609" i="3"/>
  <c r="D607" i="3"/>
  <c r="D625" i="3"/>
  <c r="D605" i="3"/>
  <c r="D602" i="3"/>
  <c r="D604" i="3"/>
  <c r="D628" i="3"/>
  <c r="D650" i="3"/>
  <c r="D657" i="3"/>
  <c r="D620" i="3"/>
  <c r="D610" i="3"/>
  <c r="D326" i="3"/>
  <c r="D268" i="3"/>
  <c r="D212" i="3"/>
  <c r="D283" i="3"/>
  <c r="D224" i="3"/>
  <c r="D338" i="3"/>
  <c r="D290" i="3"/>
  <c r="D241" i="3"/>
  <c r="D597" i="3"/>
  <c r="D571" i="3"/>
  <c r="D506" i="3"/>
  <c r="D600" i="3"/>
  <c r="D492" i="3"/>
  <c r="D502" i="3"/>
  <c r="D626" i="3"/>
  <c r="D631" i="3"/>
  <c r="D642" i="3"/>
  <c r="D350" i="3"/>
  <c r="D213" i="3"/>
  <c r="D325" i="3"/>
  <c r="D227" i="3"/>
  <c r="D191" i="3"/>
  <c r="D316" i="3"/>
  <c r="D259" i="3"/>
  <c r="D299" i="3"/>
  <c r="D293" i="3"/>
  <c r="D337" i="3"/>
  <c r="D345" i="3"/>
  <c r="D189" i="3"/>
  <c r="D366" i="3"/>
  <c r="D306" i="3"/>
  <c r="D310" i="3"/>
  <c r="D330" i="3"/>
  <c r="D317" i="3"/>
  <c r="D245" i="3"/>
  <c r="D271" i="3"/>
  <c r="D323" i="3"/>
  <c r="D295" i="3"/>
  <c r="D269" i="3"/>
  <c r="D354" i="3"/>
  <c r="D363" i="3"/>
  <c r="D369" i="3"/>
  <c r="D251" i="3"/>
  <c r="D242" i="3"/>
  <c r="D281" i="3"/>
  <c r="D200" i="3"/>
  <c r="D274" i="3"/>
  <c r="D285" i="3"/>
  <c r="D266" i="3"/>
  <c r="D206" i="3"/>
  <c r="D335" i="3"/>
  <c r="D204" i="3"/>
  <c r="D260" i="3"/>
  <c r="D342" i="3"/>
  <c r="D520" i="3"/>
  <c r="D491" i="3"/>
  <c r="D507" i="3"/>
  <c r="D475" i="3"/>
  <c r="D599" i="3"/>
  <c r="D572" i="3"/>
  <c r="D484" i="3"/>
  <c r="D565" i="3"/>
  <c r="D505" i="3"/>
  <c r="D540" i="3"/>
  <c r="D556" i="3"/>
  <c r="D513" i="3"/>
  <c r="D498" i="3"/>
  <c r="D545" i="3"/>
  <c r="D586" i="3"/>
  <c r="D577" i="3"/>
  <c r="D548" i="3"/>
  <c r="D559" i="3"/>
  <c r="D526" i="3"/>
  <c r="D523" i="3"/>
  <c r="D508" i="3"/>
  <c r="D541" i="3"/>
  <c r="D510" i="3"/>
  <c r="D623" i="3"/>
  <c r="D641" i="3"/>
  <c r="D608" i="3"/>
  <c r="D624" i="3"/>
  <c r="D643" i="3"/>
  <c r="D648" i="3"/>
  <c r="D644" i="3"/>
  <c r="D640" i="3"/>
  <c r="D634" i="3"/>
  <c r="D621" i="3"/>
  <c r="D637" i="3"/>
  <c r="D280" i="3"/>
  <c r="D231" i="3"/>
  <c r="D332" i="3"/>
  <c r="D225" i="3"/>
  <c r="D348" i="3"/>
  <c r="D195" i="3"/>
  <c r="D344" i="3"/>
  <c r="D296" i="3"/>
  <c r="D362" i="3"/>
  <c r="D552" i="3"/>
  <c r="D514" i="3"/>
  <c r="D560" i="3"/>
  <c r="D592" i="3"/>
  <c r="D482" i="3"/>
  <c r="D635" i="3"/>
  <c r="D617" i="3"/>
  <c r="D302" i="3"/>
  <c r="D282" i="3"/>
  <c r="D208" i="3"/>
  <c r="D186" i="3"/>
  <c r="D349" i="3"/>
  <c r="D336" i="3"/>
  <c r="D347" i="3"/>
  <c r="D352" i="3"/>
  <c r="D294" i="3"/>
  <c r="D573" i="3"/>
  <c r="D530" i="3"/>
  <c r="D589" i="3"/>
  <c r="D480" i="3"/>
  <c r="D561" i="3"/>
  <c r="D595" i="3"/>
  <c r="D481" i="3"/>
  <c r="D606" i="3"/>
  <c r="D636" i="3"/>
  <c r="D629" i="3"/>
  <c r="D660" i="3"/>
  <c r="D836" i="3"/>
  <c r="D770" i="3"/>
  <c r="D838" i="3"/>
  <c r="D713" i="3"/>
  <c r="D719" i="3"/>
  <c r="D837" i="3"/>
  <c r="D665" i="3"/>
  <c r="D796" i="3"/>
  <c r="D776" i="3"/>
  <c r="D787" i="3"/>
  <c r="D842" i="3"/>
  <c r="D793" i="3"/>
  <c r="D834" i="3"/>
  <c r="D840" i="3"/>
  <c r="D797" i="3"/>
  <c r="D749" i="3"/>
  <c r="D671" i="3"/>
  <c r="D825" i="3"/>
  <c r="D762" i="3"/>
  <c r="D697" i="3"/>
  <c r="D699" i="3"/>
  <c r="D714" i="3"/>
  <c r="D741" i="3"/>
  <c r="D821" i="3"/>
  <c r="D811" i="3"/>
  <c r="D754" i="3"/>
  <c r="D809" i="3"/>
  <c r="D784" i="3"/>
  <c r="D753" i="3"/>
  <c r="D710" i="3"/>
  <c r="D720" i="3"/>
  <c r="D725" i="3"/>
  <c r="D732" i="3"/>
  <c r="D672" i="3"/>
  <c r="D663" i="3"/>
  <c r="D808" i="3"/>
  <c r="D766" i="3"/>
  <c r="D818" i="3"/>
  <c r="D781" i="3"/>
  <c r="D717" i="3"/>
  <c r="D772" i="3"/>
  <c r="D806" i="3"/>
  <c r="D696" i="3"/>
  <c r="D757" i="3"/>
  <c r="D683" i="3"/>
  <c r="D666" i="3"/>
  <c r="D771" i="3"/>
  <c r="D769" i="3"/>
  <c r="D844" i="3"/>
  <c r="D742" i="3"/>
  <c r="D752" i="3"/>
  <c r="D819" i="3"/>
  <c r="D795" i="3"/>
  <c r="D678" i="3"/>
  <c r="D746" i="3"/>
  <c r="D805" i="3"/>
  <c r="D779" i="3"/>
  <c r="D737" i="3"/>
  <c r="D810" i="3"/>
  <c r="D788" i="3"/>
  <c r="D688" i="3"/>
  <c r="D783" i="3"/>
  <c r="D778" i="3"/>
  <c r="D761" i="3"/>
  <c r="D791" i="3"/>
  <c r="D843" i="3"/>
  <c r="D756" i="3"/>
  <c r="D727" i="3"/>
  <c r="D782" i="3"/>
  <c r="D728" i="3"/>
  <c r="D661" i="3"/>
  <c r="D667" i="3"/>
  <c r="D695" i="3"/>
  <c r="D692" i="3"/>
  <c r="D763" i="3"/>
  <c r="D707" i="3"/>
  <c r="D828" i="3"/>
  <c r="D724" i="3"/>
  <c r="D760" i="3"/>
  <c r="D807" i="3"/>
  <c r="D729" i="3"/>
  <c r="D745" i="3"/>
  <c r="D800" i="3"/>
  <c r="D739" i="3"/>
  <c r="D774" i="3"/>
  <c r="D664" i="3"/>
  <c r="D801" i="3"/>
  <c r="D747" i="3"/>
  <c r="D759" i="3"/>
  <c r="D716" i="3"/>
  <c r="D833" i="3"/>
  <c r="D799" i="3"/>
  <c r="D703" i="3"/>
  <c r="D680" i="3"/>
  <c r="D702" i="3"/>
  <c r="D691" i="3"/>
  <c r="D730" i="3"/>
  <c r="D718" i="3"/>
  <c r="D777" i="3"/>
  <c r="D841" i="3"/>
  <c r="D820" i="3"/>
  <c r="D817" i="3"/>
  <c r="D700" i="3"/>
  <c r="D824" i="3"/>
  <c r="D764" i="3"/>
  <c r="D798" i="3"/>
  <c r="D722" i="3"/>
  <c r="D802" i="3"/>
  <c r="D670" i="3"/>
  <c r="D827" i="3"/>
  <c r="D668" i="3"/>
  <c r="D711" i="3"/>
  <c r="D804" i="3"/>
  <c r="D690" i="3"/>
  <c r="D682" i="3"/>
  <c r="D814" i="3"/>
  <c r="D686" i="3"/>
  <c r="D751" i="3"/>
  <c r="D839" i="3"/>
  <c r="D674" i="3"/>
  <c r="D750" i="3"/>
  <c r="D803" i="3"/>
  <c r="D689" i="3"/>
  <c r="D684" i="3"/>
  <c r="D748" i="3"/>
  <c r="D709" i="3"/>
  <c r="D658" i="3"/>
  <c r="D790" i="3"/>
  <c r="D835" i="3"/>
  <c r="D676" i="3"/>
  <c r="D694" i="3"/>
  <c r="D679" i="3"/>
  <c r="D823" i="3"/>
  <c r="D830" i="3"/>
  <c r="D789" i="3"/>
  <c r="D744" i="3"/>
  <c r="D832" i="3"/>
  <c r="D662" i="3"/>
  <c r="D705" i="3"/>
  <c r="D659" i="3"/>
  <c r="D734" i="3"/>
  <c r="D743" i="3"/>
  <c r="D794" i="3"/>
  <c r="D675" i="3"/>
  <c r="D712" i="3"/>
  <c r="D723" i="3"/>
  <c r="D826" i="3"/>
  <c r="D721" i="3"/>
  <c r="D698" i="3"/>
  <c r="D822" i="3"/>
  <c r="D792" i="3"/>
  <c r="D775" i="3"/>
  <c r="D726" i="3"/>
  <c r="D715" i="3"/>
  <c r="D669" i="3"/>
  <c r="D673" i="3"/>
  <c r="D738" i="3"/>
  <c r="D755" i="3"/>
  <c r="D740" i="3"/>
  <c r="D733" i="3"/>
  <c r="D831" i="3"/>
  <c r="D693" i="3"/>
  <c r="D765" i="3"/>
  <c r="D813" i="3"/>
  <c r="D731" i="3"/>
  <c r="D758" i="3"/>
  <c r="D780" i="3"/>
  <c r="D677" i="3"/>
  <c r="D704" i="3"/>
  <c r="D773" i="3"/>
  <c r="D735" i="3"/>
  <c r="D736" i="3"/>
  <c r="D786" i="3"/>
  <c r="D708" i="3"/>
  <c r="D785" i="3"/>
  <c r="D768" i="3"/>
  <c r="D701" i="3"/>
  <c r="D687" i="3"/>
  <c r="D685" i="3"/>
  <c r="D681" i="3"/>
  <c r="D767" i="3"/>
  <c r="D829" i="3"/>
  <c r="D706" i="3"/>
  <c r="D217" i="10"/>
  <c r="D188" i="10"/>
  <c r="D273" i="10"/>
  <c r="D214" i="10"/>
  <c r="D191" i="10"/>
  <c r="D278" i="10"/>
  <c r="D274" i="10"/>
  <c r="D186" i="10"/>
  <c r="D211" i="10"/>
  <c r="D189" i="10"/>
  <c r="D247" i="10"/>
  <c r="D220" i="10"/>
  <c r="D235" i="10"/>
  <c r="D276" i="10"/>
  <c r="D287" i="10"/>
  <c r="D251" i="10"/>
  <c r="D229" i="10"/>
  <c r="D242" i="10"/>
  <c r="D215" i="10"/>
  <c r="D223" i="10"/>
  <c r="D269" i="10"/>
  <c r="D263" i="10"/>
  <c r="D226" i="10"/>
  <c r="D227" i="10"/>
  <c r="D271" i="10"/>
  <c r="D246" i="10"/>
  <c r="D192" i="10"/>
  <c r="D254" i="10"/>
  <c r="D234" i="10"/>
  <c r="D203" i="10"/>
  <c r="D213" i="10"/>
  <c r="D209" i="10"/>
  <c r="D222" i="10"/>
  <c r="D288" i="10"/>
  <c r="D228" i="10"/>
  <c r="D243" i="10"/>
  <c r="D244" i="10"/>
  <c r="D259" i="10"/>
  <c r="D253" i="10"/>
  <c r="D224" i="10"/>
  <c r="D198" i="10"/>
  <c r="D218" i="10"/>
  <c r="D245" i="10"/>
  <c r="D277" i="10"/>
  <c r="D250" i="10"/>
  <c r="D248" i="10"/>
  <c r="D272" i="10"/>
  <c r="D270" i="10"/>
  <c r="D196" i="10"/>
  <c r="D261" i="10"/>
  <c r="D205" i="10"/>
  <c r="D197" i="10"/>
  <c r="D187" i="10"/>
  <c r="D280" i="10"/>
  <c r="D281" i="10"/>
  <c r="D275" i="10"/>
  <c r="D216" i="10"/>
  <c r="D194" i="10"/>
  <c r="D240" i="10"/>
  <c r="D190" i="10"/>
  <c r="D239" i="10"/>
  <c r="D256" i="10"/>
  <c r="D279" i="10"/>
  <c r="D210" i="10"/>
  <c r="D268" i="10"/>
  <c r="D258" i="10"/>
  <c r="D193" i="10"/>
  <c r="D219" i="10"/>
  <c r="D204" i="10"/>
  <c r="D201" i="10"/>
  <c r="D230" i="10"/>
  <c r="D238" i="10"/>
  <c r="D266" i="10"/>
  <c r="D265" i="10"/>
  <c r="D284" i="10"/>
  <c r="D202" i="10"/>
  <c r="D225" i="10"/>
  <c r="D206" i="10"/>
  <c r="D221" i="10"/>
  <c r="D231" i="10"/>
  <c r="D282" i="10"/>
  <c r="D260" i="10"/>
  <c r="D285" i="10"/>
  <c r="D262" i="10"/>
  <c r="D199" i="10"/>
  <c r="D195" i="10"/>
  <c r="D236" i="10"/>
  <c r="D241" i="10"/>
  <c r="D286" i="10"/>
  <c r="D283" i="10"/>
  <c r="D257" i="10"/>
  <c r="D267" i="10"/>
  <c r="D252" i="10"/>
  <c r="D212" i="10"/>
  <c r="D255" i="10"/>
  <c r="D207" i="10"/>
  <c r="D237" i="10"/>
  <c r="D208" i="10"/>
  <c r="D200" i="10"/>
  <c r="D232" i="10"/>
  <c r="D264" i="10"/>
  <c r="D233" i="10"/>
  <c r="D249" i="10"/>
  <c r="D382" i="3"/>
  <c r="D410" i="3"/>
  <c r="D459" i="3"/>
  <c r="D426" i="3"/>
  <c r="D424" i="3"/>
  <c r="D417" i="3"/>
  <c r="D396" i="3"/>
  <c r="D427" i="3"/>
  <c r="D423" i="3"/>
  <c r="D402" i="3"/>
  <c r="D439" i="3"/>
  <c r="D413" i="3"/>
  <c r="D458" i="3"/>
  <c r="D375" i="3"/>
  <c r="D411" i="3"/>
  <c r="D404" i="3"/>
  <c r="D431" i="3"/>
  <c r="D453" i="3"/>
  <c r="D442" i="3"/>
  <c r="D391" i="3"/>
  <c r="D418" i="3"/>
  <c r="D460" i="3"/>
  <c r="D373" i="3"/>
  <c r="D408" i="3"/>
  <c r="D381" i="3"/>
  <c r="D451" i="3"/>
  <c r="D452" i="3"/>
  <c r="D462" i="3"/>
  <c r="D469" i="3"/>
  <c r="D461" i="3"/>
  <c r="D380" i="3"/>
  <c r="D386" i="3"/>
  <c r="D388" i="3"/>
  <c r="D464" i="3"/>
  <c r="D445" i="3"/>
  <c r="D419" i="3"/>
  <c r="D457" i="3"/>
  <c r="D450" i="3"/>
  <c r="D385" i="3"/>
  <c r="D405" i="3"/>
  <c r="D379" i="3"/>
  <c r="D384" i="3"/>
  <c r="D471" i="3"/>
  <c r="D428" i="3"/>
  <c r="D441" i="3"/>
  <c r="D398" i="3"/>
  <c r="D403" i="3"/>
  <c r="D430" i="3"/>
  <c r="D468" i="3"/>
  <c r="D429" i="3"/>
  <c r="D389" i="3"/>
  <c r="D392" i="3"/>
  <c r="D434" i="3"/>
  <c r="D435" i="3"/>
  <c r="D446" i="3"/>
  <c r="D387" i="3"/>
  <c r="D436" i="3"/>
  <c r="D401" i="3"/>
  <c r="D454" i="3"/>
  <c r="D437" i="3"/>
  <c r="D455" i="3"/>
  <c r="D371" i="3"/>
  <c r="D383" i="3"/>
  <c r="D440" i="3"/>
  <c r="D422" i="3"/>
  <c r="D397" i="3"/>
  <c r="D409" i="3"/>
  <c r="D448" i="3"/>
  <c r="D433" i="3"/>
  <c r="D378" i="3"/>
  <c r="D456" i="3"/>
  <c r="D416" i="3"/>
  <c r="D370" i="3"/>
  <c r="D470" i="3"/>
  <c r="D412" i="3"/>
  <c r="D372" i="3"/>
  <c r="D390" i="3"/>
  <c r="D444" i="3"/>
  <c r="D467" i="3"/>
  <c r="D376" i="3"/>
  <c r="D414" i="3"/>
  <c r="D415" i="3"/>
  <c r="D420" i="3"/>
  <c r="D395" i="3"/>
  <c r="D399" i="3"/>
  <c r="D394" i="3"/>
  <c r="D447" i="3"/>
  <c r="D432" i="3"/>
  <c r="D466" i="3"/>
  <c r="D463" i="3"/>
  <c r="D443" i="3"/>
  <c r="D393" i="3"/>
  <c r="D407" i="3"/>
  <c r="D406" i="3"/>
  <c r="D465" i="3"/>
  <c r="D472" i="3"/>
  <c r="D374" i="3"/>
  <c r="D438" i="3"/>
  <c r="D449" i="3"/>
  <c r="D421" i="3"/>
  <c r="D425" i="3"/>
  <c r="D400" i="3"/>
  <c r="D377" i="3"/>
  <c r="C282" i="9" l="1"/>
  <c r="C125" i="9"/>
  <c r="G125" i="9" s="1"/>
  <c r="C158" i="9"/>
  <c r="D158" i="9" s="1"/>
  <c r="C130" i="9"/>
  <c r="C105" i="9"/>
  <c r="D105" i="9" s="1"/>
  <c r="C93" i="9"/>
  <c r="C447" i="9"/>
  <c r="G447" i="9"/>
  <c r="C439" i="9"/>
  <c r="G439" i="9"/>
  <c r="C423" i="9"/>
  <c r="E459" i="11"/>
  <c r="H459" i="11"/>
  <c r="C431" i="9"/>
  <c r="G431" i="9"/>
  <c r="J425" i="11"/>
  <c r="H468" i="11"/>
  <c r="F457" i="11"/>
  <c r="F453" i="11"/>
  <c r="H429" i="1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I429" i="11"/>
  <c r="J429" i="11"/>
  <c r="K429" i="11" s="1"/>
  <c r="M429" i="11" s="1"/>
  <c r="G457" i="9"/>
  <c r="G459" i="9"/>
  <c r="G445" i="9"/>
  <c r="G437" i="9"/>
  <c r="G429" i="9"/>
  <c r="C453" i="9"/>
  <c r="G453" i="9" s="1"/>
  <c r="H433" i="11"/>
  <c r="H469" i="11"/>
  <c r="G425" i="9"/>
  <c r="C465" i="9"/>
  <c r="G465" i="9" s="1"/>
  <c r="G472" i="9"/>
  <c r="C470" i="9"/>
  <c r="G470" i="9" s="1"/>
  <c r="G464" i="9"/>
  <c r="C462" i="9"/>
  <c r="G462" i="9" s="1"/>
  <c r="G456" i="9"/>
  <c r="C448" i="9"/>
  <c r="C444" i="9"/>
  <c r="G444" i="9" s="1"/>
  <c r="C434" i="9"/>
  <c r="G434" i="9" s="1"/>
  <c r="G432" i="9"/>
  <c r="C430" i="9"/>
  <c r="G424" i="9"/>
  <c r="H453" i="11"/>
  <c r="J453" i="11" s="1"/>
  <c r="F421" i="11"/>
  <c r="F469" i="11"/>
  <c r="E457" i="11"/>
  <c r="G473" i="9"/>
  <c r="G449" i="9"/>
  <c r="G441" i="9"/>
  <c r="G433" i="9"/>
  <c r="H457" i="11"/>
  <c r="J457" i="11" s="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I432" i="11" s="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448" i="9"/>
  <c r="G344" i="9"/>
  <c r="C522" i="9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C488" i="9"/>
  <c r="C456" i="9"/>
  <c r="C424" i="9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I518" i="11" s="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C480" i="9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I437" i="11" s="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G430" i="9"/>
  <c r="C580" i="9"/>
  <c r="C656" i="9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C472" i="9"/>
  <c r="C440" i="9"/>
  <c r="E440" i="9" s="1"/>
  <c r="H659" i="11"/>
  <c r="H925" i="11"/>
  <c r="H957" i="11"/>
  <c r="F433" i="11"/>
  <c r="J501" i="11"/>
  <c r="I501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655" i="11"/>
  <c r="J730" i="11"/>
  <c r="I730" i="11"/>
  <c r="I460" i="11"/>
  <c r="J460" i="11"/>
  <c r="L460" i="11" s="1"/>
  <c r="N460" i="11" s="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E342" i="9"/>
  <c r="I477" i="11"/>
  <c r="J477" i="11"/>
  <c r="J503" i="11"/>
  <c r="I503" i="11"/>
  <c r="I511" i="11"/>
  <c r="J511" i="11"/>
  <c r="K511" i="11" s="1"/>
  <c r="M511" i="11" s="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G393" i="9"/>
  <c r="D393" i="9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G658" i="9"/>
  <c r="C658" i="9"/>
  <c r="C620" i="9"/>
  <c r="G620" i="9"/>
  <c r="G616" i="9"/>
  <c r="C616" i="9"/>
  <c r="C608" i="9"/>
  <c r="G608" i="9"/>
  <c r="G604" i="9"/>
  <c r="C604" i="9"/>
  <c r="C592" i="9"/>
  <c r="G592" i="9"/>
  <c r="G588" i="9"/>
  <c r="C588" i="9"/>
  <c r="C576" i="9"/>
  <c r="G576" i="9"/>
  <c r="G572" i="9"/>
  <c r="C572" i="9"/>
  <c r="C560" i="9"/>
  <c r="G560" i="9"/>
  <c r="G556" i="9"/>
  <c r="C556" i="9"/>
  <c r="D556" i="9" s="1"/>
  <c r="C552" i="9"/>
  <c r="D552" i="9" s="1"/>
  <c r="G552" i="9"/>
  <c r="G548" i="9"/>
  <c r="C548" i="9"/>
  <c r="D548" i="9" s="1"/>
  <c r="C544" i="9"/>
  <c r="G544" i="9"/>
  <c r="G540" i="9"/>
  <c r="C540" i="9"/>
  <c r="C536" i="9"/>
  <c r="G536" i="9"/>
  <c r="G532" i="9"/>
  <c r="C532" i="9"/>
  <c r="C528" i="9"/>
  <c r="G528" i="9"/>
  <c r="G524" i="9"/>
  <c r="C524" i="9"/>
  <c r="C516" i="9"/>
  <c r="G516" i="9"/>
  <c r="C508" i="9"/>
  <c r="G508" i="9"/>
  <c r="G500" i="9"/>
  <c r="C500" i="9"/>
  <c r="C498" i="9"/>
  <c r="G498" i="9"/>
  <c r="G492" i="9"/>
  <c r="C492" i="9"/>
  <c r="C490" i="9"/>
  <c r="G490" i="9"/>
  <c r="G484" i="9"/>
  <c r="C484" i="9"/>
  <c r="C482" i="9"/>
  <c r="G482" i="9"/>
  <c r="G476" i="9"/>
  <c r="C476" i="9"/>
  <c r="C474" i="9"/>
  <c r="G474" i="9"/>
  <c r="C468" i="9"/>
  <c r="G468" i="9" s="1"/>
  <c r="C466" i="9"/>
  <c r="G466" i="9"/>
  <c r="C460" i="9"/>
  <c r="G460" i="9" s="1"/>
  <c r="C458" i="9"/>
  <c r="G458" i="9"/>
  <c r="C454" i="9"/>
  <c r="G454" i="9" s="1"/>
  <c r="C452" i="9"/>
  <c r="G452" i="9"/>
  <c r="C450" i="9"/>
  <c r="G450" i="9" s="1"/>
  <c r="C446" i="9"/>
  <c r="E446" i="9" s="1"/>
  <c r="C442" i="9"/>
  <c r="G442" i="9" s="1"/>
  <c r="C438" i="9"/>
  <c r="G438" i="9"/>
  <c r="C436" i="9"/>
  <c r="G436" i="9" s="1"/>
  <c r="C428" i="9"/>
  <c r="G428" i="9"/>
  <c r="C426" i="9"/>
  <c r="G426" i="9" s="1"/>
  <c r="C422" i="9"/>
  <c r="E422" i="9" s="1"/>
  <c r="C420" i="9"/>
  <c r="G420" i="9" s="1"/>
  <c r="C418" i="9"/>
  <c r="G418" i="9"/>
  <c r="G416" i="9"/>
  <c r="G348" i="9"/>
  <c r="C346" i="9"/>
  <c r="D346" i="9" s="1"/>
  <c r="C340" i="9"/>
  <c r="E340" i="9" s="1"/>
  <c r="G340" i="9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6" i="9"/>
  <c r="E326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C653" i="9"/>
  <c r="C649" i="9"/>
  <c r="C645" i="9"/>
  <c r="C641" i="9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C327" i="9"/>
  <c r="C321" i="9"/>
  <c r="E321" i="9" s="1"/>
  <c r="C297" i="9"/>
  <c r="C273" i="9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J331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31" i="9"/>
  <c r="G331" i="9"/>
  <c r="D327" i="9"/>
  <c r="G327" i="9"/>
  <c r="D321" i="9"/>
  <c r="E297" i="9"/>
  <c r="D297" i="9"/>
  <c r="E273" i="9"/>
  <c r="G273" i="9"/>
  <c r="D273" i="9"/>
  <c r="H412" i="11"/>
  <c r="E412" i="11"/>
  <c r="F412" i="11"/>
  <c r="L331" i="11"/>
  <c r="N331" i="11" s="1"/>
  <c r="K331" i="11"/>
  <c r="M331" i="11" s="1"/>
  <c r="D318" i="9"/>
  <c r="G324" i="9"/>
  <c r="E339" i="9"/>
  <c r="C343" i="9"/>
  <c r="E343" i="9" s="1"/>
  <c r="I413" i="11"/>
  <c r="I331" i="11"/>
  <c r="E331" i="9"/>
  <c r="E387" i="9"/>
  <c r="F416" i="11"/>
  <c r="H336" i="11"/>
  <c r="I336" i="11" s="1"/>
  <c r="H286" i="11"/>
  <c r="H250" i="11"/>
  <c r="G325" i="9"/>
  <c r="D329" i="9"/>
  <c r="E347" i="9"/>
  <c r="C323" i="9"/>
  <c r="E323" i="9" s="1"/>
  <c r="C341" i="9"/>
  <c r="J334" i="11"/>
  <c r="K334" i="11" s="1"/>
  <c r="M334" i="11" s="1"/>
  <c r="D395" i="9"/>
  <c r="D387" i="9"/>
  <c r="H417" i="11"/>
  <c r="J417" i="11" s="1"/>
  <c r="E327" i="9"/>
  <c r="G329" i="9"/>
  <c r="G318" i="9"/>
  <c r="E393" i="9"/>
  <c r="H416" i="11"/>
  <c r="E255" i="11"/>
  <c r="F249" i="11"/>
  <c r="E247" i="11"/>
  <c r="P541" i="4"/>
  <c r="D585" i="5"/>
  <c r="E585" i="5" s="1"/>
  <c r="N527" i="4"/>
  <c r="R527" i="4" s="1"/>
  <c r="N517" i="4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R661" i="4" s="1"/>
  <c r="P637" i="4"/>
  <c r="D601" i="5"/>
  <c r="D570" i="5"/>
  <c r="D569" i="5"/>
  <c r="D553" i="5"/>
  <c r="D550" i="5"/>
  <c r="D545" i="5"/>
  <c r="G544" i="5"/>
  <c r="D529" i="5"/>
  <c r="F529" i="5" s="1"/>
  <c r="D521" i="5"/>
  <c r="D509" i="5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I469" i="11"/>
  <c r="H478" i="11"/>
  <c r="F455" i="11"/>
  <c r="F419" i="11"/>
  <c r="J419" i="11" s="1"/>
  <c r="F229" i="11"/>
  <c r="F497" i="11"/>
  <c r="E481" i="11"/>
  <c r="E456" i="11"/>
  <c r="H212" i="11"/>
  <c r="C385" i="9"/>
  <c r="C379" i="9"/>
  <c r="C377" i="9"/>
  <c r="C371" i="9"/>
  <c r="C369" i="9"/>
  <c r="E369" i="9" s="1"/>
  <c r="C363" i="9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N668" i="4"/>
  <c r="R668" i="4" s="1"/>
  <c r="P594" i="4"/>
  <c r="Q572" i="4"/>
  <c r="Q570" i="4"/>
  <c r="N567" i="4"/>
  <c r="R567" i="4" s="1"/>
  <c r="P557" i="4"/>
  <c r="N556" i="4"/>
  <c r="R556" i="4" s="1"/>
  <c r="N549" i="4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9" i="9"/>
  <c r="G461" i="9"/>
  <c r="J469" i="11"/>
  <c r="H455" i="11"/>
  <c r="J455" i="11" s="1"/>
  <c r="H463" i="11"/>
  <c r="F456" i="11"/>
  <c r="F481" i="11"/>
  <c r="F478" i="11"/>
  <c r="E497" i="11"/>
  <c r="H473" i="11"/>
  <c r="J473" i="11" s="1"/>
  <c r="H481" i="11"/>
  <c r="H497" i="1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C390" i="9"/>
  <c r="C374" i="9"/>
  <c r="E374" i="9" s="1"/>
  <c r="C358" i="9"/>
  <c r="E346" i="11"/>
  <c r="E334" i="11"/>
  <c r="H287" i="11"/>
  <c r="F405" i="11"/>
  <c r="F279" i="11"/>
  <c r="I279" i="11" s="1"/>
  <c r="C382" i="9"/>
  <c r="C366" i="9"/>
  <c r="E310" i="9"/>
  <c r="I570" i="5"/>
  <c r="F570" i="5"/>
  <c r="G550" i="5"/>
  <c r="I550" i="5"/>
  <c r="N593" i="4"/>
  <c r="R593" i="4" s="1"/>
  <c r="T545" i="4"/>
  <c r="P539" i="4"/>
  <c r="N573" i="4"/>
  <c r="R573" i="4" s="1"/>
  <c r="P573" i="4"/>
  <c r="P545" i="4"/>
  <c r="S545" i="4" s="1"/>
  <c r="I544" i="5"/>
  <c r="E536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P631" i="4"/>
  <c r="S631" i="4" s="1"/>
  <c r="Q601" i="4"/>
  <c r="T601" i="4" s="1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S583" i="4" s="1"/>
  <c r="U583" i="4" s="1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E379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E395" i="9"/>
  <c r="E363" i="9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E390" i="9"/>
  <c r="E382" i="9"/>
  <c r="E358" i="9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I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J372" i="11" s="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S661" i="4"/>
  <c r="N665" i="4"/>
  <c r="R665" i="4" s="1"/>
  <c r="N583" i="4"/>
  <c r="R583" i="4" s="1"/>
  <c r="Q784" i="4"/>
  <c r="Q770" i="4"/>
  <c r="P503" i="4"/>
  <c r="S503" i="4" s="1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T625" i="4" s="1"/>
  <c r="N624" i="4"/>
  <c r="R624" i="4" s="1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631" i="4"/>
  <c r="S679" i="4"/>
  <c r="U679" i="4" s="1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S687" i="4"/>
  <c r="U687" i="4" s="1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T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S497" i="4" s="1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T652" i="4" s="1"/>
  <c r="V652" i="4" s="1"/>
  <c r="W652" i="4" s="1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R594" i="4"/>
  <c r="S594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S567" i="4"/>
  <c r="U567" i="4" s="1"/>
  <c r="T611" i="4"/>
  <c r="T579" i="4"/>
  <c r="T888" i="4"/>
  <c r="R636" i="4"/>
  <c r="T636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F518" i="5"/>
  <c r="F540" i="5"/>
  <c r="G540" i="5"/>
  <c r="G568" i="5"/>
  <c r="F568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D978" i="4"/>
  <c r="F912" i="4"/>
  <c r="F906" i="4"/>
  <c r="F960" i="4"/>
  <c r="D954" i="4"/>
  <c r="D968" i="4"/>
  <c r="F916" i="4"/>
  <c r="V579" i="4"/>
  <c r="W579" i="4" s="1"/>
  <c r="X579" i="4" s="1"/>
  <c r="S952" i="4"/>
  <c r="S604" i="4"/>
  <c r="S650" i="4"/>
  <c r="S872" i="4"/>
  <c r="S876" i="4"/>
  <c r="S880" i="4"/>
  <c r="S89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17" i="4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50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P547" i="4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T679" i="4" s="1"/>
  <c r="V679" i="4" s="1"/>
  <c r="W679" i="4" s="1"/>
  <c r="X679" i="4" s="1"/>
  <c r="Q677" i="4"/>
  <c r="T677" i="4" s="1"/>
  <c r="Q661" i="4"/>
  <c r="T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I687" i="5"/>
  <c r="D686" i="5"/>
  <c r="E686" i="5" s="1"/>
  <c r="D684" i="5"/>
  <c r="G684" i="5" s="1"/>
  <c r="D682" i="5"/>
  <c r="G682" i="5" s="1"/>
  <c r="F681" i="5"/>
  <c r="D680" i="5"/>
  <c r="E680" i="5" s="1"/>
  <c r="E679" i="5"/>
  <c r="I679" i="5"/>
  <c r="D678" i="5"/>
  <c r="E678" i="5" s="1"/>
  <c r="E675" i="5"/>
  <c r="D674" i="5"/>
  <c r="I674" i="5" s="1"/>
  <c r="F673" i="5"/>
  <c r="G671" i="5"/>
  <c r="E671" i="5"/>
  <c r="I671" i="5"/>
  <c r="D670" i="5"/>
  <c r="E670" i="5" s="1"/>
  <c r="D667" i="5"/>
  <c r="F667" i="5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E656" i="5"/>
  <c r="D653" i="5"/>
  <c r="D650" i="5"/>
  <c r="E650" i="5" s="1"/>
  <c r="D648" i="5"/>
  <c r="I648" i="5" s="1"/>
  <c r="F645" i="5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G557" i="5"/>
  <c r="D556" i="5"/>
  <c r="D552" i="5"/>
  <c r="I552" i="5" s="1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I518" i="5"/>
  <c r="D517" i="5"/>
  <c r="E517" i="5" s="1"/>
  <c r="E516" i="5"/>
  <c r="D515" i="5"/>
  <c r="F515" i="5" s="1"/>
  <c r="D514" i="5"/>
  <c r="F514" i="5" s="1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S481" i="4" s="1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L549" i="11"/>
  <c r="N549" i="11" s="1"/>
  <c r="K549" i="11"/>
  <c r="M549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L425" i="11"/>
  <c r="N425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545" i="11"/>
  <c r="L545" i="11"/>
  <c r="N545" i="11" s="1"/>
  <c r="K411" i="11"/>
  <c r="M411" i="11" s="1"/>
  <c r="L411" i="11"/>
  <c r="N411" i="11" s="1"/>
  <c r="K503" i="11"/>
  <c r="M503" i="11" s="1"/>
  <c r="L503" i="11"/>
  <c r="N503" i="11" s="1"/>
  <c r="L429" i="11"/>
  <c r="N429" i="11" s="1"/>
  <c r="L544" i="11"/>
  <c r="N544" i="11" s="1"/>
  <c r="K544" i="11"/>
  <c r="M544" i="11" s="1"/>
  <c r="K460" i="11"/>
  <c r="M460" i="11" s="1"/>
  <c r="K526" i="11"/>
  <c r="M526" i="11" s="1"/>
  <c r="L526" i="11"/>
  <c r="N526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547" i="11"/>
  <c r="N547" i="11" s="1"/>
  <c r="K547" i="11"/>
  <c r="L505" i="11"/>
  <c r="N505" i="11" s="1"/>
  <c r="K505" i="11"/>
  <c r="M505" i="11" s="1"/>
  <c r="K543" i="11"/>
  <c r="M543" i="11" s="1"/>
  <c r="L543" i="11"/>
  <c r="N543" i="11" s="1"/>
  <c r="L551" i="11"/>
  <c r="N551" i="11" s="1"/>
  <c r="K551" i="11"/>
  <c r="M55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539" i="11"/>
  <c r="M539" i="11" s="1"/>
  <c r="L539" i="11"/>
  <c r="N539" i="11" s="1"/>
  <c r="L507" i="11"/>
  <c r="N507" i="11" s="1"/>
  <c r="K507" i="11"/>
  <c r="M507" i="11" s="1"/>
  <c r="L413" i="11"/>
  <c r="N413" i="11" s="1"/>
  <c r="K413" i="11"/>
  <c r="M413" i="11" s="1"/>
  <c r="L550" i="11"/>
  <c r="N550" i="11" s="1"/>
  <c r="K550" i="11"/>
  <c r="M550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38" i="9"/>
  <c r="D436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4" i="9"/>
  <c r="E442" i="9"/>
  <c r="E438" i="9"/>
  <c r="E436" i="9"/>
  <c r="E434" i="9"/>
  <c r="E432" i="9"/>
  <c r="E430" i="9"/>
  <c r="E428" i="9"/>
  <c r="E426" i="9"/>
  <c r="E424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I409" i="11" s="1"/>
  <c r="H401" i="11"/>
  <c r="I401" i="11" s="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F621" i="5"/>
  <c r="G696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17" i="5"/>
  <c r="I548" i="5"/>
  <c r="F548" i="5"/>
  <c r="E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F551" i="5"/>
  <c r="I573" i="5"/>
  <c r="F573" i="5"/>
  <c r="Q577" i="4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S455" i="4"/>
  <c r="N501" i="4"/>
  <c r="R501" i="4" s="1"/>
  <c r="P501" i="4"/>
  <c r="N416" i="4"/>
  <c r="T416" i="4" s="1"/>
  <c r="Q416" i="4"/>
  <c r="I504" i="5"/>
  <c r="F504" i="5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T445" i="4" s="1"/>
  <c r="N384" i="4"/>
  <c r="R384" i="4" s="1"/>
  <c r="N382" i="4"/>
  <c r="R382" i="4" s="1"/>
  <c r="P338" i="4"/>
  <c r="S338" i="4" s="1"/>
  <c r="U338" i="4" s="1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I209" i="11" s="1"/>
  <c r="E225" i="11"/>
  <c r="H223" i="11"/>
  <c r="E217" i="11"/>
  <c r="H180" i="11"/>
  <c r="H156" i="11"/>
  <c r="E222" i="11"/>
  <c r="E212" i="11"/>
  <c r="F193" i="11"/>
  <c r="J193" i="11" s="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T422" i="4" s="1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G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R429" i="4"/>
  <c r="S429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Q417" i="4"/>
  <c r="T417" i="4" s="1"/>
  <c r="Q398" i="4"/>
  <c r="Q453" i="4"/>
  <c r="Q433" i="4"/>
  <c r="T433" i="4" s="1"/>
  <c r="V433" i="4" s="1"/>
  <c r="Q400" i="4"/>
  <c r="P382" i="4"/>
  <c r="F476" i="5"/>
  <c r="F460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287" i="9" l="1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L535" i="11" s="1"/>
  <c r="N535" i="11" s="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L536" i="11" s="1"/>
  <c r="N536" i="11" s="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S655" i="4"/>
  <c r="U655" i="4" s="1"/>
  <c r="S671" i="4"/>
  <c r="U671" i="4" s="1"/>
  <c r="T338" i="4"/>
  <c r="V338" i="4" s="1"/>
  <c r="W338" i="4" s="1"/>
  <c r="S543" i="4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K461" i="11"/>
  <c r="M461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V252" i="4" s="1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X617" i="4" s="1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V592" i="4" s="1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280" i="3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599" i="4"/>
  <c r="Z599" i="4" s="1"/>
  <c r="Y886" i="4"/>
  <c r="X886" i="4"/>
  <c r="Y631" i="4"/>
  <c r="Z631" i="4" s="1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V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679" i="4"/>
  <c r="AD679" i="4" s="1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8" i="4"/>
  <c r="U598" i="4"/>
  <c r="V594" i="4"/>
  <c r="U594" i="4"/>
  <c r="V174" i="4"/>
  <c r="U174" i="4"/>
  <c r="X132" i="4"/>
  <c r="Y132" i="4" s="1"/>
  <c r="U592" i="4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V603" i="4"/>
  <c r="R618" i="4"/>
  <c r="S618" i="4"/>
  <c r="U764" i="4"/>
  <c r="U812" i="4"/>
  <c r="V812" i="4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U650" i="4"/>
  <c r="V630" i="4"/>
  <c r="U630" i="4"/>
  <c r="U604" i="4"/>
  <c r="V154" i="4"/>
  <c r="U154" i="4"/>
  <c r="Y579" i="4"/>
  <c r="AC579" i="4" s="1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64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AB613" i="4"/>
  <c r="AK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O405" i="4" s="1"/>
  <c r="AU405" i="4" s="1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V262" i="4"/>
  <c r="W262" i="4" s="1"/>
  <c r="X262" i="4" s="1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V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08" i="4"/>
  <c r="U442" i="4"/>
  <c r="U494" i="4"/>
  <c r="U410" i="4"/>
  <c r="U430" i="4"/>
  <c r="V430" i="4"/>
  <c r="U458" i="4"/>
  <c r="U492" i="4"/>
  <c r="U530" i="4"/>
  <c r="U434" i="4"/>
  <c r="V434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W554" i="4" s="1"/>
  <c r="T436" i="4"/>
  <c r="V436" i="4" s="1"/>
  <c r="T448" i="4"/>
  <c r="V448" i="4" s="1"/>
  <c r="T468" i="4"/>
  <c r="T498" i="4"/>
  <c r="S504" i="4"/>
  <c r="S516" i="4"/>
  <c r="S520" i="4"/>
  <c r="V552" i="4"/>
  <c r="U552" i="4"/>
  <c r="S424" i="4"/>
  <c r="S456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S446" i="4" l="1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AA579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U962" i="4" s="1"/>
  <c r="T965" i="4"/>
  <c r="V709" i="4"/>
  <c r="W709" i="4" s="1"/>
  <c r="X709" i="4" s="1"/>
  <c r="Y709" i="4" s="1"/>
  <c r="W322" i="4"/>
  <c r="X322" i="4" s="1"/>
  <c r="Y322" i="4" s="1"/>
  <c r="AG579" i="4"/>
  <c r="W876" i="4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AI579" i="4"/>
  <c r="AB579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D579" i="4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211" i="3"/>
  <c r="I334" i="3"/>
  <c r="V882" i="4"/>
  <c r="W882" i="4" s="1"/>
  <c r="AH579" i="4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AJ613" i="4"/>
  <c r="AD613" i="4"/>
  <c r="AJ579" i="4"/>
  <c r="AE579" i="4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Z613" i="4"/>
  <c r="AH613" i="4"/>
  <c r="U634" i="4"/>
  <c r="W634" i="4" s="1"/>
  <c r="U657" i="4"/>
  <c r="W657" i="4" s="1"/>
  <c r="AE413" i="4"/>
  <c r="AQ413" i="4" s="1"/>
  <c r="AW413" i="4" s="1"/>
  <c r="AH413" i="4"/>
  <c r="V263" i="4"/>
  <c r="AG613" i="4"/>
  <c r="AF61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AF679" i="4"/>
  <c r="V663" i="4"/>
  <c r="Z648" i="4"/>
  <c r="AF648" i="4"/>
  <c r="AJ648" i="4"/>
  <c r="AF671" i="4"/>
  <c r="W675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Y617" i="4"/>
  <c r="AI617" i="4" s="1"/>
  <c r="V590" i="4"/>
  <c r="V622" i="4"/>
  <c r="V557" i="4"/>
  <c r="W557" i="4" s="1"/>
  <c r="V477" i="4"/>
  <c r="AE613" i="4"/>
  <c r="AA613" i="4"/>
  <c r="AC613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AF617" i="4"/>
  <c r="AH617" i="4"/>
  <c r="W586" i="4"/>
  <c r="W576" i="4"/>
  <c r="V568" i="4"/>
  <c r="AI679" i="4"/>
  <c r="U697" i="4"/>
  <c r="U589" i="4"/>
  <c r="AJ679" i="4"/>
  <c r="Y687" i="4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H694" i="4"/>
  <c r="AJ694" i="4"/>
  <c r="W756" i="4"/>
  <c r="W766" i="4"/>
  <c r="V607" i="4"/>
  <c r="W607" i="4" s="1"/>
  <c r="X607" i="4" s="1"/>
  <c r="W755" i="4"/>
  <c r="X755" i="4" s="1"/>
  <c r="Y755" i="4" s="1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X810" i="4" s="1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AG679" i="4"/>
  <c r="AC679" i="4"/>
  <c r="Z679" i="4"/>
  <c r="AL679" i="4" s="1"/>
  <c r="AR679" i="4" s="1"/>
  <c r="AI631" i="4"/>
  <c r="AG631" i="4"/>
  <c r="W663" i="4"/>
  <c r="X663" i="4" s="1"/>
  <c r="W814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V541" i="4"/>
  <c r="W519" i="4"/>
  <c r="AE679" i="4"/>
  <c r="AD437" i="4"/>
  <c r="AP437" i="4" s="1"/>
  <c r="AV437" i="4" s="1"/>
  <c r="W666" i="4"/>
  <c r="AG671" i="4"/>
  <c r="AC671" i="4"/>
  <c r="AO671" i="4" s="1"/>
  <c r="AU671" i="4" s="1"/>
  <c r="Z579" i="4"/>
  <c r="W594" i="4"/>
  <c r="W665" i="4"/>
  <c r="W527" i="4"/>
  <c r="AK679" i="4"/>
  <c r="AH679" i="4"/>
  <c r="W632" i="4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C631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B612" i="4"/>
  <c r="AA612" i="4"/>
  <c r="AD612" i="4"/>
  <c r="AK612" i="4"/>
  <c r="AE612" i="4"/>
  <c r="AH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AP579" i="4"/>
  <c r="AV57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G835" i="4"/>
  <c r="V575" i="4"/>
  <c r="W575" i="4" s="1"/>
  <c r="X575" i="4" s="1"/>
  <c r="U633" i="4"/>
  <c r="V633" i="4"/>
  <c r="W633" i="4" s="1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J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AO579" i="4"/>
  <c r="AU579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V618" i="4"/>
  <c r="U618" i="4"/>
  <c r="W603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X582" i="4"/>
  <c r="Y582" i="4" s="1"/>
  <c r="U746" i="4"/>
  <c r="V746" i="4"/>
  <c r="X778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X641" i="4"/>
  <c r="Y601" i="4"/>
  <c r="AB601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N694" i="4" s="1"/>
  <c r="AT694" i="4" s="1"/>
  <c r="AA694" i="4"/>
  <c r="AM694" i="4" s="1"/>
  <c r="AS694" i="4" s="1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F631" i="4"/>
  <c r="AL631" i="4" s="1"/>
  <c r="AR631" i="4" s="1"/>
  <c r="AJ631" i="4"/>
  <c r="AH631" i="4"/>
  <c r="AB631" i="4"/>
  <c r="AE63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P727" i="4" s="1"/>
  <c r="AV727" i="4" s="1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AN579" i="4"/>
  <c r="AT579" i="4" s="1"/>
  <c r="AF579" i="4"/>
  <c r="AK579" i="4"/>
  <c r="W154" i="4"/>
  <c r="AI562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X592" i="4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X598" i="4"/>
  <c r="AD660" i="4"/>
  <c r="AP660" i="4" s="1"/>
  <c r="AV660" i="4" s="1"/>
  <c r="AE660" i="4"/>
  <c r="AC709" i="4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J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A617" i="4"/>
  <c r="AR617" i="4"/>
  <c r="AD617" i="4"/>
  <c r="AP617" i="4" s="1"/>
  <c r="AV617" i="4" s="1"/>
  <c r="Y602" i="4"/>
  <c r="AE602" i="4" s="1"/>
  <c r="U584" i="4"/>
  <c r="V584" i="4"/>
  <c r="V558" i="4"/>
  <c r="U558" i="4"/>
  <c r="X527" i="4"/>
  <c r="Y527" i="4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M679" i="4"/>
  <c r="AS679" i="4" s="1"/>
  <c r="AN679" i="4"/>
  <c r="AT679" i="4" s="1"/>
  <c r="AP679" i="4"/>
  <c r="AV679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L781" i="4" s="1"/>
  <c r="AR781" i="4" s="1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U590" i="4"/>
  <c r="AG607" i="4"/>
  <c r="AI691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Z728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Q613" i="4"/>
  <c r="AW613" i="4" s="1"/>
  <c r="AM613" i="4"/>
  <c r="AS613" i="4" s="1"/>
  <c r="AO613" i="4"/>
  <c r="AU61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M671" i="4" l="1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L660" i="4" s="1"/>
  <c r="AR660" i="4" s="1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AM835" i="4" s="1"/>
  <c r="AS835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P694" i="4"/>
  <c r="AV694" i="4" s="1"/>
  <c r="AI660" i="4"/>
  <c r="AJ612" i="4"/>
  <c r="AI612" i="4"/>
  <c r="AO612" i="4" s="1"/>
  <c r="AU612" i="4" s="1"/>
  <c r="AC612" i="4"/>
  <c r="AG612" i="4"/>
  <c r="Z612" i="4"/>
  <c r="AF612" i="4"/>
  <c r="Y641" i="4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D350" i="4"/>
  <c r="H350" i="4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AQ679" i="4"/>
  <c r="AW679" i="4" s="1"/>
  <c r="Y882" i="4"/>
  <c r="X882" i="4"/>
  <c r="AF358" i="4"/>
  <c r="Z358" i="4"/>
  <c r="AG333" i="4"/>
  <c r="AC333" i="4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O679" i="4"/>
  <c r="AU679" i="4" s="1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AQ617" i="4" s="1"/>
  <c r="AW617" i="4" s="1"/>
  <c r="U966" i="4"/>
  <c r="V966" i="4"/>
  <c r="W966" i="4" s="1"/>
  <c r="AJ358" i="4"/>
  <c r="AD333" i="4"/>
  <c r="AP333" i="4" s="1"/>
  <c r="AV333" i="4" s="1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F245" i="4"/>
  <c r="AL245" i="4" s="1"/>
  <c r="AR245" i="4" s="1"/>
  <c r="AA245" i="4"/>
  <c r="AM245" i="4" s="1"/>
  <c r="AS245" i="4" s="1"/>
  <c r="AB245" i="4"/>
  <c r="AN245" i="4" s="1"/>
  <c r="AT245" i="4" s="1"/>
  <c r="AJ641" i="4"/>
  <c r="AK641" i="4"/>
  <c r="AI641" i="4"/>
  <c r="Y412" i="4"/>
  <c r="AB412" i="4" s="1"/>
  <c r="Y578" i="4"/>
  <c r="AD578" i="4" s="1"/>
  <c r="AB578" i="4"/>
  <c r="X664" i="4"/>
  <c r="Y664" i="4" s="1"/>
  <c r="X234" i="4"/>
  <c r="Y234" i="4" s="1"/>
  <c r="Y507" i="4"/>
  <c r="AE507" i="4" s="1"/>
  <c r="AG641" i="4"/>
  <c r="AC260" i="4"/>
  <c r="AA260" i="4"/>
  <c r="AB260" i="4"/>
  <c r="Y485" i="4"/>
  <c r="AG485" i="4" s="1"/>
  <c r="Y469" i="4"/>
  <c r="AD469" i="4" s="1"/>
  <c r="X491" i="4"/>
  <c r="Y491" i="4"/>
  <c r="AI578" i="4"/>
  <c r="AJ667" i="4"/>
  <c r="AC667" i="4"/>
  <c r="AH641" i="4"/>
  <c r="AL579" i="4"/>
  <c r="AR579" i="4" s="1"/>
  <c r="Y455" i="4"/>
  <c r="AG455" i="4" s="1"/>
  <c r="AD276" i="4"/>
  <c r="AF276" i="4"/>
  <c r="AK412" i="4"/>
  <c r="AF412" i="4"/>
  <c r="Y217" i="4"/>
  <c r="AH217" i="4" s="1"/>
  <c r="X357" i="4"/>
  <c r="Y357" i="4" s="1"/>
  <c r="AA253" i="4"/>
  <c r="AH253" i="4"/>
  <c r="AC253" i="4"/>
  <c r="AJ507" i="4"/>
  <c r="AM591" i="4"/>
  <c r="AS591" i="4" s="1"/>
  <c r="AF641" i="4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07" i="4"/>
  <c r="AA507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M617" i="4"/>
  <c r="AS617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AN661" i="4"/>
  <c r="AT661" i="4" s="1"/>
  <c r="AO660" i="4"/>
  <c r="AU660" i="4" s="1"/>
  <c r="AQ579" i="4"/>
  <c r="AW579" i="4" s="1"/>
  <c r="AQ631" i="4"/>
  <c r="AW631" i="4" s="1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E613" i="4"/>
  <c r="I613" i="4" s="1"/>
  <c r="G613" i="4"/>
  <c r="D613" i="4"/>
  <c r="H613" i="4" s="1"/>
  <c r="F613" i="4"/>
  <c r="J613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X427" i="4"/>
  <c r="Y427" i="4" s="1"/>
  <c r="AE491" i="4"/>
  <c r="AD491" i="4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D412" i="4" l="1"/>
  <c r="AF455" i="4"/>
  <c r="AC412" i="4"/>
  <c r="D245" i="4"/>
  <c r="H245" i="4" s="1"/>
  <c r="E245" i="4"/>
  <c r="I245" i="4" s="1"/>
  <c r="G245" i="4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K578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F578" i="4"/>
  <c r="AH578" i="4"/>
  <c r="AN578" i="4" s="1"/>
  <c r="AT578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G578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I507" i="4"/>
  <c r="X785" i="4"/>
  <c r="Y785" i="4" s="1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J578" i="4"/>
  <c r="AC578" i="4"/>
  <c r="AO578" i="4" s="1"/>
  <c r="AU578" i="4" s="1"/>
  <c r="AG412" i="4"/>
  <c r="AH412" i="4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AP578" i="4"/>
  <c r="AV578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M657" i="4" s="1"/>
  <c r="AS657" i="4" s="1"/>
  <c r="AF422" i="4"/>
  <c r="AJ597" i="4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AL578" i="4" s="1"/>
  <c r="AR578" i="4" s="1"/>
  <c r="Z412" i="4"/>
  <c r="AA412" i="4"/>
  <c r="AM412" i="4" s="1"/>
  <c r="AS412" i="4" s="1"/>
  <c r="AE651" i="4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G411" i="4"/>
  <c r="AB597" i="4"/>
  <c r="AN597" i="4" s="1"/>
  <c r="AT597" i="4" s="1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M578" i="4" s="1"/>
  <c r="AS578" i="4" s="1"/>
  <c r="AN412" i="4"/>
  <c r="AT412" i="4" s="1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M597" i="4" s="1"/>
  <c r="AS597" i="4" s="1"/>
  <c r="AF597" i="4"/>
  <c r="AI597" i="4"/>
  <c r="AL412" i="4"/>
  <c r="AR412" i="4" s="1"/>
  <c r="AI455" i="4"/>
  <c r="AJ455" i="4"/>
  <c r="AO485" i="4"/>
  <c r="AU485" i="4" s="1"/>
  <c r="AJ411" i="4"/>
  <c r="AQ578" i="4"/>
  <c r="AW578" i="4" s="1"/>
  <c r="AH674" i="4"/>
  <c r="AN674" i="4" s="1"/>
  <c r="AT674" i="4" s="1"/>
  <c r="AM491" i="4"/>
  <c r="AS491" i="4" s="1"/>
  <c r="AL581" i="4"/>
  <c r="AR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P597" i="4"/>
  <c r="AV597" i="4" s="1"/>
  <c r="AH455" i="4"/>
  <c r="AA455" i="4"/>
  <c r="AM455" i="4" s="1"/>
  <c r="AS455" i="4" s="1"/>
  <c r="AH411" i="4"/>
  <c r="Z507" i="4"/>
  <c r="AL507" i="4" s="1"/>
  <c r="AR507" i="4" s="1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N616" i="4"/>
  <c r="AT616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L637" i="4" s="1"/>
  <c r="AE637" i="4"/>
  <c r="AB637" i="4"/>
  <c r="AC637" i="4"/>
  <c r="AR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O609" i="4" s="1"/>
  <c r="AB609" i="4"/>
  <c r="AE609" i="4"/>
  <c r="AA609" i="4"/>
  <c r="Z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L645" i="4" s="1"/>
  <c r="AR645" i="4" s="1"/>
  <c r="AE645" i="4"/>
  <c r="AQ645" i="4" s="1"/>
  <c r="AW645" i="4" s="1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Q530" i="4" s="1"/>
  <c r="AW530" i="4" s="1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N472" i="4" s="1"/>
  <c r="AT472" i="4" s="1"/>
  <c r="AJ472" i="4"/>
  <c r="AP472" i="4" s="1"/>
  <c r="AV472" i="4" s="1"/>
  <c r="AI472" i="4"/>
  <c r="AO472" i="4" s="1"/>
  <c r="AU472" i="4" s="1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E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K229" i="4"/>
  <c r="AI291" i="4"/>
  <c r="AO291" i="4" s="1"/>
  <c r="AU291" i="4" s="1"/>
  <c r="Y361" i="4"/>
  <c r="AA361" i="4" s="1"/>
  <c r="AF295" i="4"/>
  <c r="AJ283" i="4"/>
  <c r="AP283" i="4" s="1"/>
  <c r="AV283" i="4" s="1"/>
  <c r="AO326" i="4"/>
  <c r="AU326" i="4" s="1"/>
  <c r="AQ318" i="4"/>
  <c r="AW318" i="4" s="1"/>
  <c r="AD323" i="4"/>
  <c r="AP323" i="4" s="1"/>
  <c r="AV323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Q208" i="4" s="1"/>
  <c r="AW208" i="4" s="1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O323" i="4"/>
  <c r="AU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AO188" i="4" s="1"/>
  <c r="AU188" i="4" s="1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P528" i="4" s="1"/>
  <c r="AA528" i="4"/>
  <c r="AV528" i="4"/>
  <c r="AD524" i="4"/>
  <c r="AB524" i="4"/>
  <c r="AE524" i="4"/>
  <c r="AA524" i="4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B440" i="4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K411" i="4" l="1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N295" i="4"/>
  <c r="AT295" i="4" s="1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E365" i="4"/>
  <c r="I365" i="4" s="1"/>
  <c r="G365" i="4"/>
  <c r="AQ379" i="4"/>
  <c r="AW379" i="4" s="1"/>
  <c r="AE411" i="4"/>
  <c r="AC411" i="4"/>
  <c r="AE224" i="4"/>
  <c r="AM357" i="4"/>
  <c r="AS357" i="4" s="1"/>
  <c r="F217" i="4"/>
  <c r="J217" i="4" s="1"/>
  <c r="E217" i="4"/>
  <c r="I217" i="4" s="1"/>
  <c r="D217" i="4"/>
  <c r="H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P629" i="4" s="1"/>
  <c r="AV629" i="4" s="1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E629" i="4"/>
  <c r="AQ629" i="4" s="1"/>
  <c r="AW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224" i="4" l="1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233" i="4" l="1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<sst xmlns="http://schemas.openxmlformats.org/spreadsheetml/2006/main" count="2916" uniqueCount="509">
  <si>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</si>
  <si>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</si>
  <si>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</si>
  <si>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</si>
  <si>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</si>
  <si>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</si>
  <si>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</si>
  <si>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</si>
  <si>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</si>
  <si>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</si>
  <si>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</si>
  <si>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</si>
  <si>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</si>
  <si>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</si>
  <si>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</si>
  <si>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</si>
  <si>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</si>
  <si>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</si>
  <si>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</si>
  <si>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</si>
  <si>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</si>
  <si>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</si>
  <si>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</si>
  <si>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</si>
  <si>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</si>
  <si>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</si>
  <si>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</si>
  <si>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</si>
  <si>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</si>
  <si>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</si>
  <si>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</si>
  <si>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</si>
  <si>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</si>
  <si>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</si>
  <si>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</si>
  <si>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</si>
  <si>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</si>
  <si>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</si>
  <si>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</si>
  <si>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</si>
  <si>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</si>
  <si>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</si>
  <si>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</si>
  <si>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</si>
  <si>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</si>
  <si>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</si>
  <si>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</si>
  <si>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</si>
  <si>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</si>
  <si>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</si>
  <si>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</si>
  <si>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</si>
  <si>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</si>
  <si>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</si>
  <si>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</si>
  <si>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</si>
  <si>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</si>
  <si>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</si>
  <si>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</si>
  <si>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</si>
  <si>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</si>
  <si>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</si>
  <si>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</si>
  <si>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</si>
  <si>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</si>
  <si>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</si>
  <si>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</si>
  <si>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</si>
  <si>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</si>
  <si>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</si>
  <si>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</si>
  <si>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</si>
  <si>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</si>
  <si>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</si>
  <si>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</si>
  <si>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</si>
  <si>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</si>
  <si>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</si>
  <si>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</si>
  <si>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</si>
  <si>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</si>
  <si>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</si>
  <si>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</si>
  <si>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</si>
  <si>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</si>
  <si>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</si>
  <si>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</si>
  <si>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</si>
  <si>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</si>
  <si>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</si>
  <si>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</si>
  <si>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</si>
  <si>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</si>
  <si>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</si>
  <si>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</si>
  <si>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</si>
  <si>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</si>
  <si>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</si>
  <si>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</si>
  <si>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</si>
  <si>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</si>
  <si>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</si>
  <si>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</si>
  <si>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</si>
  <si>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</si>
  <si>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</si>
  <si>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</si>
  <si>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</si>
  <si>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</si>
  <si>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</si>
  <si>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</si>
  <si>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</si>
  <si>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</si>
  <si>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</si>
  <si>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</si>
  <si>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</si>
  <si>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</si>
  <si>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</si>
  <si>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</si>
  <si>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</si>
  <si>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</si>
  <si>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</si>
  <si>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</si>
  <si>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</si>
  <si>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</si>
  <si>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</si>
  <si>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</si>
  <si>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</si>
  <si>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</si>
  <si>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</si>
  <si>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</si>
  <si>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</si>
  <si>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</si>
  <si>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</si>
  <si>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</si>
  <si>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</si>
  <si>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</si>
  <si>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</si>
  <si>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</si>
  <si>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</si>
  <si>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</si>
  <si>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</si>
  <si>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</si>
  <si>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</si>
  <si>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</si>
  <si>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</si>
  <si>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</si>
  <si>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</si>
  <si>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</si>
  <si>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</si>
  <si>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</si>
  <si>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</si>
  <si>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</si>
  <si>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</si>
  <si>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</si>
  <si>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</si>
  <si>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</si>
  <si>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</si>
  <si>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</si>
  <si>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</si>
  <si>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</si>
  <si>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</si>
  <si>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</si>
  <si>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</si>
  <si>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</si>
  <si>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</si>
  <si>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</si>
  <si>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</si>
  <si>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</si>
  <si>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</si>
  <si>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</si>
  <si>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</si>
  <si>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</si>
  <si>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</si>
  <si>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</si>
  <si>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</si>
  <si>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</si>
  <si>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</si>
  <si>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</si>
  <si>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</si>
  <si>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</si>
  <si>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</si>
  <si>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</si>
  <si>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</si>
  <si>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</si>
  <si>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</si>
  <si>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</si>
  <si>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</si>
  <si>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</si>
  <si>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</si>
  <si>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</si>
  <si>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</si>
  <si>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</si>
  <si>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</si>
  <si>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</si>
  <si>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</si>
  <si>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</si>
  <si>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</si>
  <si>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</si>
  <si>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</si>
  <si>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</si>
  <si>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</si>
  <si>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</si>
  <si>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</si>
  <si>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</si>
  <si>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</si>
  <si>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</si>
  <si>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</si>
  <si>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</si>
  <si>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</si>
  <si>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</si>
  <si>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</si>
  <si>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</si>
  <si>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</si>
  <si>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</si>
  <si>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</si>
  <si>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</si>
  <si>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</si>
  <si>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</si>
  <si>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</si>
  <si>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</si>
  <si>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</si>
  <si>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</si>
  <si>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</si>
  <si>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</si>
  <si>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</si>
  <si>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</si>
  <si>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</si>
  <si>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</si>
  <si>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</si>
  <si>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</si>
  <si>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</si>
  <si>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</si>
  <si>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</si>
  <si>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</si>
  <si>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</si>
  <si>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</si>
  <si>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</si>
  <si>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</si>
  <si>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</si>
  <si>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</si>
  <si>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</si>
  <si>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</si>
  <si>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</si>
  <si>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</si>
  <si>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</si>
  <si>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</si>
  <si>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</si>
  <si>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</si>
  <si>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</si>
  <si>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</si>
  <si>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</si>
  <si>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</si>
  <si>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</si>
  <si>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</si>
  <si>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</si>
  <si>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</si>
  <si>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</si>
  <si>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</si>
  <si>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</si>
  <si>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</si>
  <si>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</si>
  <si>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</si>
  <si>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</si>
  <si>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</si>
  <si>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</si>
  <si>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</si>
  <si>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</si>
  <si>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</si>
  <si>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</si>
  <si>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</si>
  <si>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</si>
  <si>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</si>
  <si>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</si>
  <si>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</si>
  <si>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</si>
  <si>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</si>
  <si>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</si>
  <si>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</si>
  <si>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</si>
  <si>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</si>
  <si>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</si>
  <si>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</si>
  <si>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</si>
  <si>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</si>
  <si>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</si>
  <si>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</si>
  <si>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</si>
  <si>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</si>
  <si>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</si>
  <si>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</si>
  <si>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</si>
  <si>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</si>
  <si>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</si>
  <si>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</si>
  <si>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</si>
  <si>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</si>
  <si>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</si>
  <si>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</si>
  <si>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</si>
  <si>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</si>
  <si>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</si>
  <si>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</si>
  <si>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</si>
  <si>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</si>
  <si>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</si>
  <si>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</si>
  <si>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</si>
  <si>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</si>
  <si>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</si>
  <si>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</si>
  <si>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</si>
  <si>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</si>
  <si>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</si>
  <si>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</si>
  <si>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</si>
  <si>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</si>
  <si>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</si>
  <si>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</si>
  <si>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</si>
  <si>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</si>
  <si>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</si>
  <si>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</si>
  <si>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</si>
  <si>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</si>
  <si>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</si>
  <si>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</si>
  <si>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</si>
  <si>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</si>
  <si>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</si>
  <si>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</si>
  <si>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</si>
  <si>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</si>
  <si>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</si>
  <si>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</si>
  <si>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</si>
  <si>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</si>
  <si>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</si>
  <si>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</si>
  <si>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</si>
  <si>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</si>
  <si>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</si>
  <si>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</si>
  <si>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</si>
  <si>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</si>
  <si>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</si>
  <si>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</si>
  <si>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</si>
  <si>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</si>
  <si>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</si>
  <si>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</si>
  <si>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</si>
  <si>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</si>
  <si>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</si>
  <si>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</si>
  <si>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</si>
  <si>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</si>
  <si>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</si>
  <si>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</si>
  <si>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</si>
  <si>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</si>
  <si>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</si>
  <si>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</si>
  <si>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</si>
  <si>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</si>
  <si>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</si>
  <si>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</si>
  <si>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</si>
  <si>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</si>
  <si>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</si>
  <si>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</si>
  <si>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</si>
  <si>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</si>
  <si>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</si>
  <si>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</si>
  <si>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</si>
  <si>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</si>
  <si>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</si>
  <si>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</si>
  <si>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</si>
  <si>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</si>
  <si>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</si>
  <si>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</si>
  <si>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</si>
  <si>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</si>
  <si>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</si>
  <si>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</si>
  <si>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</si>
  <si>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</si>
  <si>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</si>
  <si>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</si>
  <si>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</si>
  <si>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</si>
  <si>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</si>
  <si>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</si>
  <si>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</si>
  <si>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</si>
  <si>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</si>
  <si>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</si>
  <si>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</si>
  <si>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</si>
  <si>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</si>
  <si>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</si>
  <si>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</si>
  <si>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</si>
  <si>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</si>
  <si>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</si>
  <si>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</si>
  <si>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</si>
  <si>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</si>
  <si>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</si>
  <si>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</si>
  <si>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</si>
  <si>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</si>
  <si>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</si>
  <si>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</si>
  <si>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</si>
  <si>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</si>
  <si>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</si>
  <si>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</si>
  <si>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</si>
  <si>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</si>
  <si>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</si>
  <si>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</si>
  <si>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</si>
  <si>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</si>
  <si>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</si>
  <si>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</si>
  <si>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</si>
  <si>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</si>
  <si>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</si>
  <si>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</si>
  <si>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</si>
  <si>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</si>
  <si>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</si>
  <si>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</si>
  <si>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</si>
  <si>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</si>
  <si>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</si>
  <si>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</si>
  <si>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</si>
  <si>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</si>
  <si>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</si>
  <si>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</si>
  <si>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</si>
  <si>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</si>
  <si>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</si>
  <si>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</si>
  <si>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</si>
  <si>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</si>
  <si>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</si>
  <si>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</si>
  <si>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</si>
  <si>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</si>
  <si>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</si>
  <si>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</si>
  <si>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</si>
  <si>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</si>
  <si>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</si>
  <si>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</si>
  <si>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</si>
  <si>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</si>
  <si>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</si>
  <si>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</si>
  <si>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</si>
  <si>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</si>
  <si>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</si>
  <si>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</si>
  <si>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</si>
  <si>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</si>
  <si>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</si>
  <si>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</si>
  <si>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</si>
  <si>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</si>
  <si>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</si>
  <si>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</si>
  <si>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</si>
  <si>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</si>
  <si>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</si>
  <si>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</si>
  <si>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</si>
  <si>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</si>
  <si>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</si>
  <si>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</si>
  <si>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</si>
  <si>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</si>
  <si>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</si>
  <si>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</si>
  <si>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</si>
  <si>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</si>
  <si>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</si>
  <si>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</si>
  <si>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</si>
  <si>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</si>
  <si>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</si>
  <si>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</si>
  <si>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</si>
  <si>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</si>
  <si>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</si>
  <si>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</si>
  <si>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</si>
  <si>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Halifax</t>
  </si>
  <si>
    <t>Sutton</t>
  </si>
  <si>
    <t>Eastleigh</t>
  </si>
  <si>
    <t>Notts County</t>
  </si>
  <si>
    <t>Hamilton</t>
  </si>
  <si>
    <t>St Johnstone</t>
  </si>
  <si>
    <t>Livingston</t>
  </si>
  <si>
    <t>Rangers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</si>
</sst>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10" fontId="7" fillId="0" borderId="3" xfId="0" applyNumberFormat="1" applyFont="1" applyFill="1" applyBorder="1" applyAlignment="1">
      <alignment horizontal="center"/>
    </xf>
    <xf numFmtId="166" fontId="7" fillId="0" borderId="2" xfId="0" applyNumberFormat="1" applyFont="1" applyFill="1" applyBorder="1" applyAlignment="1">
      <alignment horizontal="center"/>
    </xf>
    <xf numFmtId="166" fontId="7" fillId="0" borderId="0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1" fontId="7" fillId="0" borderId="2" xfId="0" applyNumberFormat="1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0" fontId="7" fillId="0" borderId="0" xfId="0" applyFont="1" applyFill="1"/>
    <xf numFmtId="49" fontId="7" fillId="0" borderId="0" xfId="0" applyNumberFormat="1" applyFont="1" applyFill="1" applyAlignment="1">
      <alignment horizontal="center"/>
    </xf>
    <xf numFmtId="49" fontId="6" fillId="0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5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1.0484438729518561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1.0523293923701496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1.0513326278789881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1.0521795989414335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1.0513326278789881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1.0549385447709132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1.0522559150967761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1.0541841730823214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1.0548923717759795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1.0629444687848131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1.0584574108458336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1.0926365508339835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1.0502857379813271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1.0597111971376585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1.0597111971376585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1.0593568958392465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1.0608381246291672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1.0597111971376585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1.0512018249471584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1.0509354515449301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1.0575635508862022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1.0611497315460385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1.0602391541885894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1.0535792336879053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1.0581003177923753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1.0509354515449301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1.057702745646198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1.056895036351561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1.0628171656645378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1.0597953687722241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1.0600632093526758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1.0819204349687941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1.0626247827424988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1.0813984437283319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1.0744841031203913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1.0781763507516477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1.0817182877227722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1.0719901214070431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1.0636236687327365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1.0565141204944781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1.0503245504598744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1.0503245504598744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1.0581225564953149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1.0602391541885894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1.0602395532056077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1.056895036351561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1.0572141669010744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1.0571615895212632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1.0439719885779606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1.0501106530953337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1.0521795989414335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1.050186013602848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1.0449864577049268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1.0511989710920113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1.0522559150967761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1.042106143326367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1.0511368361869355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1.0538644213740753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1.0535792336879053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1.0552914984182968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1.0399586640868308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1.0497253316960662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1.041979455975633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1.0451911230503124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1.0461929391857427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1.0466503691020506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1.0517344996321181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1.0509442098096211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1.044303665417317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1.0513686083765104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1.0563848669654847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1.0419581736699886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1.0452436950640556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1.049117409735107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1.0376740753093197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1.0463684894705136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1.0417159380917833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1.0485628287452582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1.0342024872400046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1.0474928276143702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1.0342024872400046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1.0463684894705136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1.0624101239736632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1.0379105936695237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1.0385777255461535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1.0439719885779606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1.0401197761406094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1.0326216037183769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1.0468011795556451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1.0459631209894389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1.0533218816775407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1.0497253316960662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1.0580097445486314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1.0619653803953464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1.0605174007793741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1.0376740753093197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1.0351900225906741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1.0439719885779606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1.051371167265241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1.0602107487113226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1.0571615895212632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1.0502085589023142</v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1.038197154448246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6.0636387340542726</v>
      </c>
      <c r="I186" s="6">
        <f>IF('Log_working_3-way'!$D186="","",'True_Odds_Calculator_3-way'!O187/'True_Odds_Calculator_3-way'!B187-1)</f>
        <v>6.7184803157682342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3.972572221115378E-2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1.0327750959896587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5.5244898244744327</v>
      </c>
      <c r="I187" s="6">
        <f>IF('Log_working_3-way'!$D187="","",'True_Odds_Calculator_3-way'!O188/'True_Odds_Calculator_3-way'!B188-1)</f>
        <v>6.8051758154113084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3.402724726254136E-2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1.0212059299838911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19.023747144325085</v>
      </c>
      <c r="I188" s="6">
        <f>IF('Log_working_3-way'!$D188="","",'True_Odds_Calculator_3-way'!O189/'True_Odds_Calculator_3-way'!B189-1)</f>
        <v>6.6306906329076929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2.2515971139957625E-2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1.0732622961423042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0.20676000622967439</v>
      </c>
      <c r="I189" s="6">
        <f>IF('Log_working_3-way'!$D189="","",'True_Odds_Calculator_3-way'!O190/'True_Odds_Calculator_3-way'!B190-1)</f>
        <v>3.0775028746503557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5.562981447086468E-2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1.0459587137543385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44.185205121975407</v>
      </c>
      <c r="I190" s="6">
        <f>IF('Log_working_3-way'!$D190="","",'True_Odds_Calculator_3-way'!O191/'True_Odds_Calculator_3-way'!B191-1)</f>
        <v>3.9301193279213553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3.8240653790273083E-2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1.0304103815851253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11.43720862009774</v>
      </c>
      <c r="I191" s="6">
        <f>IF('Log_working_3-way'!$D191="","",'True_Odds_Calculator_3-way'!O192/'True_Odds_Calculator_3-way'!B192-1)</f>
        <v>10.919049014429399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3.2924727519812347E-2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1.024746180952951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26.310002279544861</v>
      </c>
      <c r="I192" s="6">
        <f>IF('Log_working_3-way'!$D192="","",'True_Odds_Calculator_3-way'!O193/'True_Odds_Calculator_3-way'!B193-1)</f>
        <v>5.6852648736850835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2.5072671283297154E-2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1.0301858313873218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16.247415407892507</v>
      </c>
      <c r="I193" s="6">
        <f>IF('Log_working_3-way'!$D193="","",'True_Odds_Calculator_3-way'!O194/'True_Odds_Calculator_3-way'!B194-1)</f>
        <v>9.9090815283761327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3.2236672793974464E-2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1.0318682812921967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8.9372223988839536</v>
      </c>
      <c r="I194" s="6">
        <f>IF('Log_working_3-way'!$D194="","",'True_Odds_Calculator_3-way'!O195/'True_Odds_Calculator_3-way'!B195-1)</f>
        <v>5.9901793357393895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3.3774469258340156E-2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1.0263097356578952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3.7483602014171069</v>
      </c>
      <c r="I195" s="6">
        <f>IF('Log_working_3-way'!$D195="","",'True_Odds_Calculator_3-way'!O196/'True_Odds_Calculator_3-way'!B196-1)</f>
        <v>5.539814817663582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2.6265996821027038E-2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1.025046696199627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12.65766353659107</v>
      </c>
      <c r="I196" s="6">
        <f>IF('Log_working_3-way'!$D196="","",'True_Odds_Calculator_3-way'!O197/'True_Odds_Calculator_3-way'!B197-1)</f>
        <v>7.4225015212806298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2.7072421332916541E-2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1.0246564677970877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11.423882052388587</v>
      </c>
      <c r="I197" s="6">
        <f>IF('Log_working_3-way'!$D197="","",'True_Odds_Calculator_3-way'!O198/'True_Odds_Calculator_3-way'!B198-1)</f>
        <v>7.4756689630899906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2.665994308631281E-2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1.0255767704045977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12.151586963412962</v>
      </c>
      <c r="I198" s="6">
        <f>IF('Log_working_3-way'!$D198="","",'True_Odds_Calculator_3-way'!O199/'True_Odds_Calculator_3-way'!B199-1)</f>
        <v>9.7394731835315795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2.7741824903808165E-2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1.0242784206234925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27.527091762566744</v>
      </c>
      <c r="I199" s="6">
        <f>IF('Log_working_3-way'!$D199="","",'True_Odds_Calculator_3-way'!O200/'True_Odds_Calculator_3-way'!B200-1)</f>
        <v>6.7910220209218837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2.4233659707519672E-2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1.0249017315414994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9.2641479095781349</v>
      </c>
      <c r="I200" s="6">
        <f>IF('Log_working_3-way'!$D200="","",'True_Odds_Calculator_3-way'!O201/'True_Odds_Calculator_3-way'!B201-1)</f>
        <v>9.818868081046892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2.7012348045558188E-2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1.0268412269631484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18.035101648630175</v>
      </c>
      <c r="I201" s="6">
        <f>IF('Log_working_3-way'!$D201="","",'True_Odds_Calculator_3-way'!O202/'True_Odds_Calculator_3-way'!B202-1)</f>
        <v>8.1482258628988173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2.8555951302410953E-2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1.0261484044657394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13.725369188643459</v>
      </c>
      <c r="I202" s="6">
        <f>IF('Log_working_3-way'!$D202="","",'True_Odds_Calculator_3-way'!O203/'True_Odds_Calculator_3-way'!B203-1)</f>
        <v>6.9395584452302979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2.817623453940854E-2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1.0274828615996869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21.469175163221884</v>
      </c>
      <c r="I203" s="6">
        <f>IF('Log_working_3-way'!$D203="","",'True_Odds_Calculator_3-way'!O204/'True_Odds_Calculator_3-way'!B204-1)</f>
        <v>7.4092248638549449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2.8693984427039076E-2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1.0361113056929685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3.7480431237943845</v>
      </c>
      <c r="I204" s="6">
        <f>IF('Log_working_3-way'!$D204="","",'True_Odds_Calculator_3-way'!O205/'True_Odds_Calculator_3-way'!B205-1)</f>
        <v>4.9760694006516033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3.545746034007502E-2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1.020207333622893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7.1294188565795888</v>
      </c>
      <c r="I205" s="6">
        <f>IF('Log_working_3-way'!$D205="","",'True_Odds_Calculator_3-way'!O206/'True_Odds_Calculator_3-way'!B206-1)</f>
        <v>7.6190350808925995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2.1601565792279676E-2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1.0277599627323588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19.443721897110699</v>
      </c>
      <c r="I206" s="6">
        <f>IF('Log_working_3-way'!$D206="","",'True_Odds_Calculator_3-way'!O207/'True_Odds_Calculator_3-way'!B207-1)</f>
        <v>8.5475421766520459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2.9264628895086631E-2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1.027372468321347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5.198313522409963</v>
      </c>
      <c r="I207" s="6">
        <f>IF('Log_working_3-way'!$D207="","",'True_Odds_Calculator_3-way'!O208/'True_Odds_Calculator_3-way'!B208-1)</f>
        <v>8.6726480841708131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2.8812158862021597E-2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1.0315106592895014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8.8107063512608619</v>
      </c>
      <c r="I208" s="6">
        <f>IF('Log_working_3-way'!$D208="","",'True_Odds_Calculator_3-way'!O209/'True_Odds_Calculator_3-way'!B209-1)</f>
        <v>7.8288387602241318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3.3809281700863281E-2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1.0296386173570753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13.557449464272286</v>
      </c>
      <c r="I209" s="6">
        <f>IF('Log_working_3-way'!$D209="","",'True_Odds_Calculator_3-way'!O210/'True_Odds_Calculator_3-way'!B210-1)</f>
        <v>9.9852970347676617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3.1989543617450433E-2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1.0526876764742419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54.286978736280993</v>
      </c>
      <c r="I210" s="6">
        <f>IF('Log_working_3-way'!$D210="","",'True_Odds_Calculator_3-way'!O211/'True_Odds_Calculator_3-way'!B211-1)</f>
        <v>2.0391625600641072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3.8076309440035594E-2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1.0417082130487165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28.975448794689623</v>
      </c>
      <c r="I211" s="6">
        <f>IF('Log_working_3-way'!$D211="","",'True_Odds_Calculator_3-way'!O212/'True_Odds_Calculator_3-way'!B212-1)</f>
        <v>4.5233128882830442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4.1185817956254756E-2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1.0369653553922873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14.897550700980927</v>
      </c>
      <c r="I212" s="6">
        <f>IF('Log_working_3-way'!$D212="","",'True_Odds_Calculator_3-way'!O213/'True_Odds_Calculator_3-way'!B213-1)</f>
        <v>6.181881947957252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3.9440338972324795E-2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1.0400967510450463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24.005197158625123</v>
      </c>
      <c r="I213" s="6">
        <f>IF('Log_working_3-way'!$D213="","",'True_Odds_Calculator_3-way'!O214/'True_Odds_Calculator_3-way'!B214-1)</f>
        <v>4.7706149921048571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4.1016406562625063E-2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1.0631381788750829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67.216389042873985</v>
      </c>
      <c r="I214" s="6">
        <f>IF('Log_working_3-way'!$D214="","",'True_Odds_Calculator_3-way'!O215/'True_Odds_Calculator_3-way'!B215-1)</f>
        <v>0.62930053168517186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3.5183522283625424E-2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1.0707706284469245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65.754057933709888</v>
      </c>
      <c r="I215" s="6">
        <f>IF('Log_working_3-way'!$D215="","",'True_Odds_Calculator_3-way'!O216/'True_Odds_Calculator_3-way'!B216-1)</f>
        <v>1.0073725196411139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4.0302965752377906E-2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1.030235126304722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41.733432208588553</v>
      </c>
      <c r="I216" s="6">
        <f>IF('Log_working_3-way'!$D216="","",'True_Odds_Calculator_3-way'!O217/'True_Odds_Calculator_3-way'!B217-1)</f>
        <v>3.4677401784960624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2.6309455423032313E-2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1.0239208478359993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30.54402143435728</v>
      </c>
      <c r="I217" s="6">
        <f>IF('Log_working_3-way'!$D217="","",'True_Odds_Calculator_3-way'!O218/'True_Odds_Calculator_3-way'!B218-1)</f>
        <v>4.9570651300146391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2.3428731762065169E-2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1.0265497791000588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34.835858773835739</v>
      </c>
      <c r="I218" s="6">
        <f>IF('Log_working_3-way'!$D218="","",'True_Odds_Calculator_3-way'!O219/'True_Odds_Calculator_3-way'!B219-1)</f>
        <v>4.2036719760502086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2.497741308972623E-2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1.0329323959631251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33.361923353138998</v>
      </c>
      <c r="I219" s="6">
        <f>IF('Log_working_3-way'!$D219="","",'True_Odds_Calculator_3-way'!O220/'True_Odds_Calculator_3-way'!B220-1)</f>
        <v>5.7162806420983028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3.1107561650239646E-2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1.0256026295386538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15.61949643123782</v>
      </c>
      <c r="I220" s="6">
        <f>IF('Log_working_3-way'!$D220="","",'True_Odds_Calculator_3-way'!O221/'True_Odds_Calculator_3-way'!B221-1)</f>
        <v>6.1870878795413784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2.7428024355308001E-2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1.0320487604115687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31.788466096136496</v>
      </c>
      <c r="I221" s="6">
        <f>IF('Log_working_3-way'!$D221="","",'True_Odds_Calculator_3-way'!O222/'True_Odds_Calculator_3-way'!B222-1)</f>
        <v>5.1545595809129052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3.0912976100976097E-2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1.0481939632004846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62.130165996105774</v>
      </c>
      <c r="I222" s="6">
        <f>IF('Log_working_3-way'!$D222="","",'True_Odds_Calculator_3-way'!O223/'True_Odds_Calculator_3-way'!B223-1)</f>
        <v>1.1241584511136744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3.0195618358317855E-2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1.0220726011256309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4.49033728930136</v>
      </c>
      <c r="I223" s="6">
        <f>IF('Log_working_3-way'!$D223="","",'True_Odds_Calculator_3-way'!O224/'True_Odds_Calculator_3-way'!B224-1)</f>
        <v>6.8464735759691795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2.2765506438790162E-2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1.0210380534237167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18.320630245157737</v>
      </c>
      <c r="I224" s="6">
        <f>IF('Log_working_3-way'!$D224="","",'True_Odds_Calculator_3-way'!O225/'True_Odds_Calculator_3-way'!B225-1)</f>
        <v>5.9926714101140304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2.2383129800009449E-2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1.0196477252929943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6.727496092317466</v>
      </c>
      <c r="I225" s="6">
        <f>IF('Log_working_3-way'!$D225="","",'True_Odds_Calculator_3-way'!O226/'True_Odds_Calculator_3-way'!B226-1)</f>
        <v>8.8076424526913417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2.1083386166347973E-2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1.0250644997082583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10.657113236889998</v>
      </c>
      <c r="I226" s="6">
        <f>IF('Log_working_3-way'!$D226="","",'True_Odds_Calculator_3-way'!O227/'True_Odds_Calculator_3-way'!B227-1)</f>
        <v>7.7275785673409736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2.7101348163442118E-2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1.0275445242570953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18.021136134194556</v>
      </c>
      <c r="I227" s="6">
        <f>IF('Log_working_3-way'!$D227="","",'True_Odds_Calculator_3-way'!O228/'True_Odds_Calculator_3-way'!B228-1)</f>
        <v>7.7612256327509552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2.931112769589328E-2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1.0244630710377163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11.078163282296448</v>
      </c>
      <c r="I228" s="6">
        <f>IF('Log_working_3-way'!$D228="","",'True_Odds_Calculator_3-way'!O229/'True_Odds_Calculator_3-way'!B229-1)</f>
        <v>8.1664753819950153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2.6508201137536158E-2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1.0261786528046286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19.858175506251772</v>
      </c>
      <c r="I229" s="6">
        <f>IF('Log_working_3-way'!$D229="","",'True_Odds_Calculator_3-way'!O230/'True_Odds_Calculator_3-way'!B230-1)</f>
        <v>8.0455740297784324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2.7581271483710257E-2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1.0301190351381933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27.675888360529417</v>
      </c>
      <c r="I230" s="6">
        <f>IF('Log_working_3-way'!$D230="","",'True_Odds_Calculator_3-way'!O231/'True_Odds_Calculator_3-way'!B231-1)</f>
        <v>6.4911333050469446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3.0024305870725021E-2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1.0267387895703066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17.703905474632293</v>
      </c>
      <c r="I231" s="6">
        <f>IF('Log_working_3-way'!$D231="","",'True_Odds_Calculator_3-way'!O232/'True_Odds_Calculator_3-way'!B232-1)</f>
        <v>8.3775685948968484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2.8485106377797775E-2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1.0259617598104676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12.146726695697099</v>
      </c>
      <c r="I232" s="6">
        <f>IF('Log_working_3-way'!$D232="","",'True_Odds_Calculator_3-way'!O233/'True_Odds_Calculator_3-way'!B233-1)</f>
        <v>8.3228865210483569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2.8121775025799822E-2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1.0253594999022229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15.760584292974912</v>
      </c>
      <c r="I233" s="6">
        <f>IF('Log_working_3-way'!$D233="","",'True_Odds_Calculator_3-way'!O234/'True_Odds_Calculator_3-way'!B234-1)</f>
        <v>7.5209857526021153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2.7251443704311651E-2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1.0248882635015992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10.342920727474969</v>
      </c>
      <c r="I234" s="6">
        <f>IF('Log_working_3-way'!$D234="","",'True_Odds_Calculator_3-way'!O235/'True_Odds_Calculator_3-way'!B235-1)</f>
        <v>7.9963914000517224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2.6927685421777037E-2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1.0311302405432419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28.948669434663017</v>
      </c>
      <c r="I235" s="6">
        <f>IF('Log_working_3-way'!$D235="","",'True_Odds_Calculator_3-way'!O236/'True_Odds_Calculator_3-way'!B236-1)</f>
        <v>6.8760471886030308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3.056990889690514E-2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1.0444764897749121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2.8188274108961635</v>
      </c>
      <c r="I236" s="6">
        <f>IF('Log_working_3-way'!$D236="","",'True_Odds_Calculator_3-way'!O237/'True_Odds_Calculator_3-way'!B237-1)</f>
        <v>6.2743171683958145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4.3264710248923643E-2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1.0356950231790294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8.8320757184021996</v>
      </c>
      <c r="I237" s="6">
        <f>IF('Log_working_3-way'!$D237="","",'True_Odds_Calculator_3-way'!O238/'True_Odds_Calculator_3-way'!B238-1)</f>
        <v>7.5831020365885049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3.8164347804831689E-2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1.0366120846454814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12.805755927309109</v>
      </c>
      <c r="I238" s="6">
        <f>IF('Log_working_3-way'!$D238="","",'True_Odds_Calculator_3-way'!O239/'True_Odds_Calculator_3-way'!B239-1)</f>
        <v>6.9452864076309258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3.9278528985168037E-2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1.0364622693306869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7.1851787238199876</v>
      </c>
      <c r="I239" s="6">
        <f>IF('Log_working_3-way'!$D239="","",'True_Odds_Calculator_3-way'!O240/'True_Odds_Calculator_3-way'!B240-1)</f>
        <v>6.9975590834464008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3.8445223874994161E-2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1.0354333370554913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14.412921744859066</v>
      </c>
      <c r="I240" s="6">
        <f>IF('Log_working_3-way'!$D240="","",'True_Odds_Calculator_3-way'!O241/'True_Odds_Calculator_3-way'!B241-1)</f>
        <v>9.0889979059047512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3.8090004274287104E-2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1.0360570010131211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15.85640167169527</v>
      </c>
      <c r="I241" s="6">
        <f>IF('Log_working_3-way'!$D241="","",'True_Odds_Calculator_3-way'!O242/'True_Odds_Calculator_3-way'!B242-1)</f>
        <v>8.1721395355977116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3.857849690042503E-2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1.0356479448572484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11.643570427128127</v>
      </c>
      <c r="I242" s="6">
        <f>IF('Log_working_3-way'!$D242="","",'True_Odds_Calculator_3-way'!O243/'True_Odds_Calculator_3-way'!B243-1)</f>
        <v>7.0918850733619987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3.8274299143864265E-2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1.0569464006439973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45.72839028060546</v>
      </c>
      <c r="I243" s="6">
        <f>IF('Log_working_3-way'!$D243="","",'True_Odds_Calculator_3-way'!O244/'True_Odds_Calculator_3-way'!B244-1)</f>
        <v>3.4002875943934363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4.6518968673771255E-2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1.0371028139075904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7.9992477559501367</v>
      </c>
      <c r="I244" s="6">
        <f>IF('Log_working_3-way'!$D244="","",'True_Odds_Calculator_3-way'!O245/'True_Odds_Calculator_3-way'!B245-1)</f>
        <v>6.5927957588687676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3.9197961740816689E-2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1.0470257945289547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35.063873655419883</v>
      </c>
      <c r="I245" s="6">
        <f>IF('Log_working_3-way'!$D245="","",'True_Odds_Calculator_3-way'!O246/'True_Odds_Calculator_3-way'!B246-1)</f>
        <v>5.0489700964044513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4.3644090487667819E-2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1.0366418273665239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11.016740198290689</v>
      </c>
      <c r="I246" s="6">
        <f>IF('Log_working_3-way'!$D246="","",'True_Odds_Calculator_3-way'!O247/'True_Odds_Calculator_3-way'!B247-1)</f>
        <v>6.1454142932303535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3.9059594987929325E-2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1.0365080484410198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14.274924167167097</v>
      </c>
      <c r="I247" s="6">
        <f>IF('Log_working_3-way'!$D247="","",'True_Odds_Calculator_3-way'!O248/'True_Odds_Calculator_3-way'!B248-1)</f>
        <v>7.0851543579558385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3.9138639948216314E-2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1.0363768250075924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7.2310423141797884</v>
      </c>
      <c r="I248" s="6">
        <f>IF('Log_working_3-way'!$D248="","",'True_Odds_Calculator_3-way'!O249/'True_Odds_Calculator_3-way'!B249-1)</f>
        <v>8.3432287461857388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3.8706749265144502E-2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1.0407428759332362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26.17791362963867</v>
      </c>
      <c r="I249" s="6">
        <f>IF('Log_working_3-way'!$D249="","",'True_Odds_Calculator_3-way'!O250/'True_Odds_Calculator_3-way'!B250-1)</f>
        <v>6.2898495042532687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4.1041847094017259E-2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1.0419461192352459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27.986507500505454</v>
      </c>
      <c r="I250" s="6">
        <f>IF('Log_working_3-way'!$D250="","",'True_Odds_Calculator_3-way'!O251/'True_Odds_Calculator_3-way'!B251-1)</f>
        <v>6.7052947575756399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4.1504935654101516E-2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1.0399942771940791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27.094381505765206</v>
      </c>
      <c r="I251" s="6">
        <f>IF('Log_working_3-way'!$D251="","",'True_Odds_Calculator_3-way'!O252/'True_Odds_Calculator_3-way'!B252-1)</f>
        <v>6.1779555005734279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4.0008928147790224E-2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1.0367426707755831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10.282608681576185</v>
      </c>
      <c r="I252" s="6">
        <f>IF('Log_working_3-way'!$D252="","",'True_Odds_Calculator_3-way'!O253/'True_Odds_Calculator_3-way'!B253-1)</f>
        <v>7.9418533111421024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3.9500664950243403E-2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1.0364297605420576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17.85041112564657</v>
      </c>
      <c r="I253" s="6">
        <f>IF('Log_working_3-way'!$D253="","",'True_Odds_Calculator_3-way'!O254/'True_Odds_Calculator_3-way'!B254-1)</f>
        <v>6.6397825721366708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3.863342575629658E-2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1.0372008261572718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19.064103842520989</v>
      </c>
      <c r="I254" s="6">
        <f>IF('Log_working_3-way'!$D254="","",'True_Odds_Calculator_3-way'!O255/'True_Odds_Calculator_3-way'!B255-1)</f>
        <v>8.5159851705940142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3.9182928116549887E-2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1.0355164010362734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12.714796008462734</v>
      </c>
      <c r="I255" s="6">
        <f>IF('Log_working_3-way'!$D255="","",'True_Odds_Calculator_3-way'!O256/'True_Odds_Calculator_3-way'!B256-1)</f>
        <v>8.4054838837333534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3.8290546315166596E-2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1.0386176580943063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5.4511998331031384</v>
      </c>
      <c r="I256" s="6">
        <f>IF('Log_working_3-way'!$D256="","",'True_Odds_Calculator_3-way'!O257/'True_Odds_Calculator_3-way'!B257-1)</f>
        <v>8.2131906788432278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4.0362993940314729E-2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1.042232397891762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3.954838725091415</v>
      </c>
      <c r="I257" s="6">
        <f>IF('Log_working_3-way'!$D257="","",'True_Odds_Calculator_3-way'!O258/'True_Odds_Calculator_3-way'!B258-1)</f>
        <v>6.6981339805126296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4.2473739869918425E-2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1.0370412235039976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10.758366472098714</v>
      </c>
      <c r="I258" s="6">
        <f>IF('Log_working_3-way'!$D258="","",'True_Odds_Calculator_3-way'!O259/'True_Odds_Calculator_3-way'!B259-1)</f>
        <v>7.2712338555033611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3.9730878440555895E-2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1.0434474878913247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26.703151072369646</v>
      </c>
      <c r="I259" s="6">
        <f>IF('Log_working_3-way'!$D259="","",'True_Odds_Calculator_3-way'!O260/'True_Odds_Calculator_3-way'!B260-1)</f>
        <v>7.0991263394039041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4.3385846461615474E-2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1.045574597460843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13.895149827683564</v>
      </c>
      <c r="I260" s="6">
        <f>IF('Log_working_3-way'!$D260="","",'True_Odds_Calculator_3-way'!O261/'True_Odds_Calculator_3-way'!B261-1)</f>
        <v>9.1822338130654551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4.8851688237877555E-2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1.0474660451110351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16.541550225899499</v>
      </c>
      <c r="I261" s="6">
        <f>IF('Log_working_3-way'!$D261="","",'True_Odds_Calculator_3-way'!O262/'True_Odds_Calculator_3-way'!B262-1)</f>
        <v>5.5603930822594094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5.0074680025373519E-2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1.0597627614429681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22.558963511369644</v>
      </c>
      <c r="I262" s="6">
        <f>IF('Log_working_3-way'!$D262="","",'True_Odds_Calculator_3-way'!O263/'True_Odds_Calculator_3-way'!B263-1)</f>
        <v>7.9768951041646243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6.1167227833894611E-2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1.049734351861014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19.761796849498008</v>
      </c>
      <c r="I263" s="6">
        <f>IF('Log_working_3-way'!$D263="","",'True_Odds_Calculator_3-way'!O264/'True_Odds_Calculator_3-way'!B264-1)</f>
        <v>4.9425453032475684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5.1737880161285332E-2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1.0586937970611339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34.248263332029829</v>
      </c>
      <c r="I264" s="6">
        <f>IF('Log_working_3-way'!$D264="","",'True_Odds_Calculator_3-way'!O265/'True_Odds_Calculator_3-way'!B265-1)</f>
        <v>4.9849327704999515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5.4810828580413862E-2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1.0484240813296311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19.979805099985374</v>
      </c>
      <c r="I265" s="6">
        <f>IF('Log_working_3-way'!$D265="","",'True_Odds_Calculator_3-way'!O266/'True_Odds_Calculator_3-way'!B266-1)</f>
        <v>6.2634594302771314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5.0604710778257234E-2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1.0730219588072403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50.194059181498453</v>
      </c>
      <c r="I266" s="6">
        <f>IF('Log_working_3-way'!$D266="","",'True_Odds_Calculator_3-way'!O267/'True_Odds_Calculator_3-way'!B267-1)</f>
        <v>2.3964837243923451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5.6094101719053269E-2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1.0197886562914327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13.371272623989753</v>
      </c>
      <c r="I267" s="6">
        <f>IF('Log_working_3-way'!$D267="","",'True_Odds_Calculator_3-way'!O268/'True_Odds_Calculator_3-way'!B268-1)</f>
        <v>9.4552251529198799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2.1465627823801237E-2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1.0693543973588853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-0.39935724990498733</v>
      </c>
      <c r="I268" s="6">
        <f>IF('Log_working_3-way'!$D268="","",'True_Odds_Calculator_3-way'!O269/'True_Odds_Calculator_3-way'!B269-1)</f>
        <v>0.96969753790157975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4.205253084287297E-2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1.0426496179598004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27.968685663744864</v>
      </c>
      <c r="I269" s="6">
        <f>IF('Log_working_3-way'!$D269="","",'True_Odds_Calculator_3-way'!O270/'True_Odds_Calculator_3-way'!B270-1)</f>
        <v>6.9234273345709889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4.2145680324537471E-2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1.0425427643611991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28.626980866348482</v>
      </c>
      <c r="I270" s="6">
        <f>IF('Log_working_3-way'!$D270="","",'True_Odds_Calculator_3-way'!O271/'True_Odds_Calculator_3-way'!B271-1)</f>
        <v>6.9721132147072948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4.1759795576099323E-2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1.0398821565976846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24.015791085446079</v>
      </c>
      <c r="I271" s="6">
        <f>IF('Log_working_3-way'!$D271="","",'True_Odds_Calculator_3-way'!O272/'True_Odds_Calculator_3-way'!B272-1)</f>
        <v>8.1545365639622034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4.0575546963467879E-2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1.0352060401794512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7.3353862521859856</v>
      </c>
      <c r="I272" s="6">
        <f>IF('Log_working_3-way'!$D272="","",'True_Odds_Calculator_3-way'!O273/'True_Odds_Calculator_3-way'!B273-1)</f>
        <v>10.698219606316695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3.7806619803999908E-2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1.0362543381093039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13.236866503971219</v>
      </c>
      <c r="I273" s="6">
        <f>IF('Log_working_3-way'!$D273="","",'True_Odds_Calculator_3-way'!O274/'True_Odds_Calculator_3-way'!B274-1)</f>
        <v>10.059031033248543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3.9055848712053587E-2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1.0560837848524087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43.855508188983549</v>
      </c>
      <c r="I274" s="6">
        <f>IF('Log_working_3-way'!$D274="","",'True_Odds_Calculator_3-way'!O275/'True_Odds_Calculator_3-way'!B275-1)</f>
        <v>5.0665318132617632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4.5871929704480063E-2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1.0358711630860877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14.912225423701068</v>
      </c>
      <c r="I275" s="6">
        <f>IF('Log_working_3-way'!$D275="","",'True_Odds_Calculator_3-way'!O276/'True_Odds_Calculator_3-way'!B276-1)</f>
        <v>9.4196701192509309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3.8481736492006036E-2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1.0430571313405332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29.634230827208256</v>
      </c>
      <c r="I276" s="6">
        <f>IF('Log_working_3-way'!$D276="","",'True_Odds_Calculator_3-way'!O277/'True_Odds_Calculator_3-way'!B277-1)</f>
        <v>6.5727482134958297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4.1949059189472893E-2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1.0345841921701429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8.9028878098645539</v>
      </c>
      <c r="I277" s="6">
        <f>IF('Log_working_3-way'!$D277="","",'True_Odds_Calculator_3-way'!O278/'True_Odds_Calculator_3-way'!B278-1)</f>
        <v>11.384048393050643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3.7358698649021305E-2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1.0373273075172296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20.213049344998534</v>
      </c>
      <c r="I278" s="6">
        <f>IF('Log_working_3-way'!$D278="","",'True_Odds_Calculator_3-way'!O279/'True_Odds_Calculator_3-way'!B279-1)</f>
        <v>8.3985823802074062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3.9052976815477258E-2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1.0452029495376687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13.108565503821511</v>
      </c>
      <c r="I279" s="6">
        <f>IF('Log_working_3-way'!$D279="","",'True_Odds_Calculator_3-way'!O280/'True_Odds_Calculator_3-way'!B280-1)</f>
        <v>10.578858891795869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4.8504853613724919E-2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1.0628140941308684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1.4022738660304439</v>
      </c>
      <c r="I280" s="6">
        <f>IF('Log_working_3-way'!$D280="","",'True_Odds_Calculator_3-way'!O281/'True_Odds_Calculator_3-way'!B281-1)</f>
        <v>4.7760608223170289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5.5499898387371793E-2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1.0405012105639033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15.922311485561728</v>
      </c>
      <c r="I281" s="6">
        <f>IF('Log_working_3-way'!$D281="","",'True_Odds_Calculator_3-way'!O282/'True_Odds_Calculator_3-way'!B282-1)</f>
        <v>8.187736983850689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4.3245214271156573E-2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1.0226112839482315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5.9111041028046722</v>
      </c>
      <c r="I282" s="6">
        <f>IF('Log_working_3-way'!$D282="","",'True_Odds_Calculator_3-way'!O283/'True_Odds_Calculator_3-way'!B283-1)</f>
        <v>5.7309005424191977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2.3474143360055599E-2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1.0288291102314608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1.3356930247075898</v>
      </c>
      <c r="I283" s="6">
        <f>IF('Log_working_3-way'!$D283="","",'True_Odds_Calculator_3-way'!O284/'True_Odds_Calculator_3-way'!B284-1)</f>
        <v>4.3459519346833071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2.5933474239868914E-2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1.0252454593892999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5.99887218882977</v>
      </c>
      <c r="I284" s="6">
        <f>IF('Log_working_3-way'!$D284="","",'True_Odds_Calculator_3-way'!O285/'True_Odds_Calculator_3-way'!B285-1)</f>
        <v>9.8194009862188576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2.6961762972258718E-2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1.0257015642211433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16.622992309404538</v>
      </c>
      <c r="I285" s="6">
        <f>IF('Log_working_3-way'!$D285="","",'True_Odds_Calculator_3-way'!O286/'True_Odds_Calculator_3-way'!B286-1)</f>
        <v>8.9340582254270799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2.7506608491205453E-2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1.0284017188077752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5.0414014044080417</v>
      </c>
      <c r="I286" s="6">
        <f>IF('Log_working_3-way'!$D286="","",'True_Odds_Calculator_3-way'!O287/'True_Odds_Calculator_3-way'!B287-1)</f>
        <v>6.7521097643574439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2.9374872120651485E-2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1.0250269132559395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14.579602863291564</v>
      </c>
      <c r="I287" s="6">
        <f>IF('Log_working_3-way'!$D287="","",'True_Odds_Calculator_3-way'!O288/'True_Odds_Calculator_3-way'!B288-1)</f>
        <v>9.6763429121060778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2.6983815980250014E-2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1.0275864911519779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21.472648744451071</v>
      </c>
      <c r="I288" s="6">
        <f>IF('Log_working_3-way'!$D288="","",'True_Odds_Calculator_3-way'!O289/'True_Odds_Calculator_3-way'!B289-1)</f>
        <v>9.5204366698399756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2.8534979934265792E-2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1.0271274189482389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19.270966283582752</v>
      </c>
      <c r="I289" s="6">
        <f>IF('Log_working_3-way'!$D289="","",'True_Odds_Calculator_3-way'!O290/'True_Odds_Calculator_3-way'!B290-1)</f>
        <v>9.1167098223403951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2.8578208330991561E-2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1.0305490262326169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27.365279208780411</v>
      </c>
      <c r="I290" s="6">
        <f>IF('Log_working_3-way'!$D290="","",'True_Odds_Calculator_3-way'!O291/'True_Odds_Calculator_3-way'!B291-1)</f>
        <v>8.540017107934375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3.0076502393160842E-2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1.0252306859631484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10.415435857495604</v>
      </c>
      <c r="I291" s="6">
        <f>IF('Log_working_3-way'!$D291="","",'True_Odds_Calculator_3-way'!O292/'True_Odds_Calculator_3-way'!B292-1)</f>
        <v>10.494027266488409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2.7405293436151279E-2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1.0600142045639827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58.612140315609771</v>
      </c>
      <c r="I292" s="6">
        <f>IF('Log_working_3-way'!$D292="","",'True_Odds_Calculator_3-way'!O293/'True_Odds_Calculator_3-way'!B293-1)</f>
        <v>1.6009679361541025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4.0058680530430824E-2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1.0269105033004062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6.5467455225627758</v>
      </c>
      <c r="I293" s="6">
        <f>IF('Log_working_3-way'!$D293="","",'True_Odds_Calculator_3-way'!O294/'True_Odds_Calculator_3-way'!B294-1)</f>
        <v>6.028501197345161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2.8137967103732286E-2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1.0410073423755914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46.996962624627365</v>
      </c>
      <c r="I294" s="6">
        <f>IF('Log_working_3-way'!$D294="","",'True_Odds_Calculator_3-way'!O295/'True_Odds_Calculator_3-way'!B295-1)</f>
        <v>2.7799791996554641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3.325985528875508E-2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1.0255891688691936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12.548718836487842</v>
      </c>
      <c r="I295" s="6">
        <f>IF('Log_working_3-way'!$D295="","",'True_Odds_Calculator_3-way'!O296/'True_Odds_Calculator_3-way'!B296-1)</f>
        <v>7.081814330422997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2.7619132698921023E-2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1.026358623328101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15.200238430928518</v>
      </c>
      <c r="I296" s="6">
        <f>IF('Log_working_3-way'!$D296="","",'True_Odds_Calculator_3-way'!O297/'True_Odds_Calculator_3-way'!B297-1)</f>
        <v>7.6134080199164238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2.8362958086460388E-2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1.0257263205792349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10.976955782750451</v>
      </c>
      <c r="I297" s="6">
        <f>IF('Log_working_3-way'!$D297="","",'True_Odds_Calculator_3-way'!O298/'True_Odds_Calculator_3-way'!B298-1)</f>
        <v>9.7374999553416171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2.793069281061511E-2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1.0262247598012253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19.102688558150284</v>
      </c>
      <c r="I298" s="6">
        <f>IF('Log_working_3-way'!$D298="","",'True_Odds_Calculator_3-way'!O299/'True_Odds_Calculator_3-way'!B299-1)</f>
        <v>7.2701096160143628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2.7780784894898103E-2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1.0371602816970351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43.876831690591679</v>
      </c>
      <c r="I299" s="6">
        <f>IF('Log_working_3-way'!$D299="","",'True_Odds_Calculator_3-way'!O300/'True_Odds_Calculator_3-way'!B300-1)</f>
        <v>3.7676435022541472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3.1200565273979075E-2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1.0303055450272509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31.085802437499893</v>
      </c>
      <c r="I300" s="6">
        <f>IF('Log_working_3-way'!$D300="","",'True_Odds_Calculator_3-way'!O301/'True_Odds_Calculator_3-way'!B301-1)</f>
        <v>5.419662535918655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2.9410510916544563E-2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1.0260755246094935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16.030107026590869</v>
      </c>
      <c r="I301" s="6">
        <f>IF('Log_working_3-way'!$D301="","",'True_Odds_Calculator_3-way'!O302/'True_Odds_Calculator_3-way'!B302-1)</f>
        <v>7.4150237324039541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2.7985102149039154E-2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1.028726872917942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25.085392564604657</v>
      </c>
      <c r="I302" s="6">
        <f>IF('Log_working_3-way'!$D302="","",'True_Odds_Calculator_3-way'!O303/'True_Odds_Calculator_3-way'!B303-1)</f>
        <v>7.4053182321709254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2.9172101781042681E-2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1.0357162297813807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16.442805618753141</v>
      </c>
      <c r="I303" s="6">
        <f>IF('Log_working_3-way'!$D303="","",'True_Odds_Calculator_3-way'!O304/'True_Odds_Calculator_3-way'!B304-1)</f>
        <v>7.3328628053256253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3.8120899532058328E-2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1.0404235416295806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4.1967377901555212</v>
      </c>
      <c r="I304" s="6">
        <f>IF('Log_working_3-way'!$D304="","",'True_Odds_Calculator_3-way'!O305/'True_Odds_Calculator_3-way'!B305-1)</f>
        <v>6.3324747214657346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4.0716127074556852E-2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1.0376077234505829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6.0302946990948243</v>
      </c>
      <c r="I305" s="6">
        <f>IF('Log_working_3-way'!$D305="","",'True_Odds_Calculator_3-way'!O306/'True_Odds_Calculator_3-way'!B306-1)</f>
        <v>6.4677209542607637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3.9017880735068955E-2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1.0469662800186912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36.446794222782394</v>
      </c>
      <c r="I306" s="6">
        <f>IF('Log_working_3-way'!$D306="","",'True_Odds_Calculator_3-way'!O307/'True_Odds_Calculator_3-way'!B307-1)</f>
        <v>4.2331968518169125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4.3146704831534377E-2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1.0214580692537683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18.838350146880092</v>
      </c>
      <c r="I307" s="6">
        <f>IF('Log_working_3-way'!$D307="","",'True_Odds_Calculator_3-way'!O308/'True_Odds_Calculator_3-way'!B308-1)</f>
        <v>7.6603001757266753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2.27947727947726E-2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1.020595058938375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7.931092150053999</v>
      </c>
      <c r="I308" s="6">
        <f>IF('Log_working_3-way'!$D308="","",'True_Odds_Calculator_3-way'!O309/'True_Odds_Calculator_3-way'!B309-1)</f>
        <v>6.6347444450240785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2.1973046925158446E-2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1.0200124999318232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11.572928817031965</v>
      </c>
      <c r="I309" s="6">
        <f>IF('Log_working_3-way'!$D309="","",'True_Odds_Calculator_3-way'!O310/'True_Odds_Calculator_3-way'!B310-1)</f>
        <v>9.7307722473420579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2.1774680503932275E-2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1.0208450300381902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12.820523047875447</v>
      </c>
      <c r="I310" s="6">
        <f>IF('Log_working_3-way'!$D310="","",'True_Odds_Calculator_3-way'!O311/'True_Odds_Calculator_3-way'!B311-1)</f>
        <v>10.236827679120656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2.261520816382534E-2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1.0355678107635089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26.327529525476741</v>
      </c>
      <c r="I311" s="6">
        <f>IF('Log_working_3-way'!$D311="","",'True_Odds_Calculator_3-way'!O312/'True_Odds_Calculator_3-way'!B312-1)</f>
        <v>8.6116411104543769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3.5342231678262781E-2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1.0369277241908346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33.242354811721292</v>
      </c>
      <c r="I312" s="6">
        <f>IF('Log_working_3-way'!$D312="","",'True_Odds_Calculator_3-way'!O313/'True_Odds_Calculator_3-way'!B313-1)</f>
        <v>6.2942294273489141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3.4708015762381583E-2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1.0303887344129383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11.895766643859469</v>
      </c>
      <c r="I313" s="6">
        <f>IF('Log_working_3-way'!$D313="","",'True_Odds_Calculator_3-way'!O314/'True_Odds_Calculator_3-way'!B314-1)</f>
        <v>10.753967834432776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3.2884377290137712E-2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1.0370785849504511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2.7065139003917476</v>
      </c>
      <c r="I314" s="6">
        <f>IF('Log_working_3-way'!$D314="","",'True_Odds_Calculator_3-way'!O315/'True_Odds_Calculator_3-way'!B315-1)</f>
        <v>9.2289071023766152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3.72752479211238E-2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1.040788019206885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26.175078501009089</v>
      </c>
      <c r="I315" s="6">
        <f>IF('Log_working_3-way'!$D315="","",'True_Odds_Calculator_3-way'!O316/'True_Odds_Calculator_3-way'!B316-1)</f>
        <v>5.5477027898456281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4.1150457177523636E-2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1.0368533137123992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10.682644701428881</v>
      </c>
      <c r="I316" s="6">
        <f>IF('Log_working_3-way'!$D316="","",'True_Odds_Calculator_3-way'!O317/'True_Odds_Calculator_3-way'!B317-1)</f>
        <v>5.9537501547288381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3.9190188320246344E-2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1.0365528848431802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11.537935794770766</v>
      </c>
      <c r="I317" s="6">
        <f>IF('Log_working_3-way'!$D317="","",'True_Odds_Calculator_3-way'!O318/'True_Odds_Calculator_3-way'!B318-1)</f>
        <v>9.4785290722801303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3.9475889374368744E-2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1.0368942331258453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9.7587011394624881</v>
      </c>
      <c r="I318" s="6">
        <f>IF('Log_working_3-way'!$D318="","",'True_Odds_Calculator_3-way'!O319/'True_Odds_Calculator_3-way'!B319-1)</f>
        <v>8.334523544696637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3.9675427687470677E-2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1.0623836998595899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50.613259032620064</v>
      </c>
      <c r="I319" s="6">
        <f>IF('Log_working_3-way'!$D319="","",'True_Odds_Calculator_3-way'!O320/'True_Odds_Calculator_3-way'!B320-1)</f>
        <v>2.6702761978752054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4.7516567602650772E-2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1.0359696362959121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11.729172150981798</v>
      </c>
      <c r="I320" s="6">
        <f>IF('Log_working_3-way'!$D320="","",'True_Odds_Calculator_3-way'!O321/'True_Odds_Calculator_3-way'!B321-1)</f>
        <v>8.5795922331598327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3.8806007101402251E-2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1.0385653211031654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20.388391348312915</v>
      </c>
      <c r="I321" s="6">
        <f>IF('Log_working_3-way'!$D321="","",'True_Odds_Calculator_3-way'!O322/'True_Odds_Calculator_3-way'!B322-1)</f>
        <v>5.255725874365992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4.0279777848325038E-2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1.0365904285465033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8.4017013940938376</v>
      </c>
      <c r="I322" s="6">
        <f>IF('Log_working_3-way'!$D322="","",'True_Odds_Calculator_3-way'!O323/'True_Odds_Calculator_3-way'!B323-1)</f>
        <v>6.428504805209946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3.8708271051320464E-2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1.0371526921108358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18.176599933659332</v>
      </c>
      <c r="I323" s="6">
        <f>IF('Log_working_3-way'!$D323="","",'True_Odds_Calculator_3-way'!O324/'True_Odds_Calculator_3-way'!B324-1)</f>
        <v>6.0285250421569803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3.9279486860131829E-2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1.0211121684937725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15.422993668688452</v>
      </c>
      <c r="I324" s="6">
        <f>IF('Log_working_3-way'!$D324="","",'True_Odds_Calculator_3-way'!O325/'True_Odds_Calculator_3-way'!B325-1)</f>
        <v>7.3594896810902135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2.274654690530431E-2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1.0210552820783574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20.361656042778943</v>
      </c>
      <c r="I325" s="6">
        <f>IF('Log_working_3-way'!$D325="","",'True_Odds_Calculator_3-way'!O326/'True_Odds_Calculator_3-way'!B326-1)</f>
        <v>6.3029830700760305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2.2203904187085621E-2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1.0222850962191057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26.089551552842341</v>
      </c>
      <c r="I326" s="6">
        <f>IF('Log_working_3-way'!$D326="","",'True_Odds_Calculator_3-way'!O327/'True_Odds_Calculator_3-way'!B327-1)</f>
        <v>6.6303237341032464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2.2565138108543881E-2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1.0255944089450317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11.960745019903657</v>
      </c>
      <c r="I327" s="6">
        <f>IF('Log_working_3-way'!$D327="","",'True_Odds_Calculator_3-way'!O328/'True_Odds_Calculator_3-way'!B328-1)</f>
        <v>7.9351780818575488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2.770603689576534E-2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1.0284809535538819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23.531473650698562</v>
      </c>
      <c r="I328" s="6">
        <f>IF('Log_working_3-way'!$D328="","",'True_Odds_Calculator_3-way'!O329/'True_Odds_Calculator_3-way'!B329-1)</f>
        <v>6.5799045601051285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2.9366924227865354E-2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1.0279153233212288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19.628456446137704</v>
      </c>
      <c r="I329" s="6">
        <f>IF('Log_working_3-way'!$D329="","",'True_Odds_Calculator_3-way'!O330/'True_Odds_Calculator_3-way'!B330-1)</f>
        <v>7.3048919803715542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2.9470247828923046E-2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1.0201900044625918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6.4699260872378952</v>
      </c>
      <c r="I330" s="6">
        <f>IF('Log_working_3-way'!$D330="","",'True_Odds_Calculator_3-way'!O331/'True_Odds_Calculator_3-way'!B331-1)</f>
        <v>8.3248837274805894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2.1566291938717619E-2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1.0198165307041054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13.371274365502908</v>
      </c>
      <c r="I331" s="6">
        <f>IF('Log_working_3-way'!$D331="","",'True_Odds_Calculator_3-way'!O332/'True_Odds_Calculator_3-way'!B332-1)</f>
        <v>7.569251611046738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2.1465504042445405E-2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1.0263880102348144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39.150569654687196</v>
      </c>
      <c r="I332" s="6">
        <f>IF('Log_working_3-way'!$D332="","",'True_Odds_Calculator_3-way'!O333/'True_Odds_Calculator_3-way'!B333-1)</f>
        <v>4.8126369013472212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2.3432235174684957E-2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1.0209152011757807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17.490002782322808</v>
      </c>
      <c r="I333" s="6">
        <f>IF('Log_working_3-way'!$D333="","",'True_Odds_Calculator_3-way'!O334/'True_Odds_Calculator_3-way'!B334-1)</f>
        <v>7.7679833194527994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2.2368244340788435E-2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1.0345037912901094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0.53959340608674289</v>
      </c>
      <c r="I334" s="6">
        <f>IF('Log_working_3-way'!$D334="","",'True_Odds_Calculator_3-way'!O335/'True_Odds_Calculator_3-way'!B335-1)</f>
        <v>2.6124811033593334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2.7684249038349318E-2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1.0419060078563229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0.42743806505922088</v>
      </c>
      <c r="I335" s="6">
        <f>IF('Log_working_3-way'!$D335="","",'True_Odds_Calculator_3-way'!O336/'True_Odds_Calculator_3-way'!B336-1)</f>
        <v>3.6092046164665872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3.4291738665714E-2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1.0325912417911445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44.660964383477754</v>
      </c>
      <c r="I336" s="6">
        <f>IF('Log_working_3-way'!$D336="","",'True_Odds_Calculator_3-way'!O337/'True_Odds_Calculator_3-way'!B337-1)</f>
        <v>2.7420573502430292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2.74228225556854E-2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1.0206923687137828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9.9394213212409728</v>
      </c>
      <c r="I337" s="6">
        <f>IF('Log_working_3-way'!$D337="","",'True_Odds_Calculator_3-way'!O338/'True_Odds_Calculator_3-way'!B338-1)</f>
        <v>9.3767170531280399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2.2499900137628703E-2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1.0200973263760282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8.3238158939455626</v>
      </c>
      <c r="I338" s="6">
        <f>IF('Log_working_3-way'!$D338="","",'True_Odds_Calculator_3-way'!O339/'True_Odds_Calculator_3-way'!B339-1)</f>
        <v>8.09779239740881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2.1683289395252103E-2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1.0208426084394624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8.3176596004424841</v>
      </c>
      <c r="I339" s="6">
        <f>IF('Log_working_3-way'!$D339="","",'True_Odds_Calculator_3-way'!O340/'True_Odds_Calculator_3-way'!B340-1)</f>
        <v>7.1234013588357215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2.2358328242604752E-2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1.02018147244471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10.320832454667528</v>
      </c>
      <c r="I340" s="6">
        <f>IF('Log_working_3-way'!$D340="","",'True_Odds_Calculator_3-way'!O341/'True_Odds_Calculator_3-way'!B341-1)</f>
        <v>8.9881337367089866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2.1943712892852574E-2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1.0241709099871965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30.181938143618716</v>
      </c>
      <c r="I341" s="6">
        <f>IF('Log_working_3-way'!$D341="","",'True_Odds_Calculator_3-way'!O342/'True_Odds_Calculator_3-way'!B342-1)</f>
        <v>5.8733259229392356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2.3647338481266766E-2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1.0252321412894119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3.1162695835752094</v>
      </c>
      <c r="I342" s="6">
        <f>IF('Log_working_3-way'!$D342="","",'True_Odds_Calculator_3-way'!O343/'True_Odds_Calculator_3-way'!B343-1)</f>
        <v>4.3543404552591678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2.4326168143060434E-2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1.0664103120508834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37.330034807232941</v>
      </c>
      <c r="I343" s="6">
        <f>IF('Log_working_3-way'!$D343="","",'True_Odds_Calculator_3-way'!O344/'True_Odds_Calculator_3-way'!B344-1)</f>
        <v>6.756890567101129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5.8428392980347743E-2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1.0470375392517002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15.394774316118738</v>
      </c>
      <c r="I344" s="6">
        <f>IF('Log_working_3-way'!$D344="","",'True_Odds_Calculator_3-way'!O345/'True_Odds_Calculator_3-way'!B345-1)</f>
        <v>8.1839134973042373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5.0172090222604382E-2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1.0457077697381145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15.416799137749244</v>
      </c>
      <c r="I345" s="6">
        <f>IF('Log_working_3-way'!$D345="","",'True_Odds_Calculator_3-way'!O346/'True_Odds_Calculator_3-way'!B346-1)</f>
        <v>7.8628802676942122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4.8763176537639952E-2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1.0455852428627037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12.078490147025258</v>
      </c>
      <c r="I346" s="6">
        <f>IF('Log_working_3-way'!$D346="","",'True_Odds_Calculator_3-way'!O347/'True_Odds_Calculator_3-way'!B347-1)</f>
        <v>7.8083252345981755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4.8853573357517943E-2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1.0263419836865137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2.4596220308742969</v>
      </c>
      <c r="I347" s="6">
        <f>IF('Log_working_3-way'!$D347="","",'True_Odds_Calculator_3-way'!O348/'True_Odds_Calculator_3-way'!B348-1)</f>
        <v>4.8599966806477521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2.51379326845238E-2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1.0207197349317898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7.9310036798600727</v>
      </c>
      <c r="I348" s="6">
        <f>IF('Log_working_3-way'!$D348="","",'True_Odds_Calculator_3-way'!O349/'True_Odds_Calculator_3-way'!B349-1)</f>
        <v>5.9954080340383582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2.1983170552567932E-2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1.0531578384317741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66.430139767757879</v>
      </c>
      <c r="I349" s="6">
        <f>IF('Log_working_3-way'!$D349="","",'True_Odds_Calculator_3-way'!O350/'True_Odds_Calculator_3-way'!B350-1)</f>
        <v>0.94257468286565249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2.9872467766257182E-2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1.0201245433721051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15.305693351786125</v>
      </c>
      <c r="I350" s="6">
        <f>IF('Log_working_3-way'!$D350="","",'True_Odds_Calculator_3-way'!O351/'True_Odds_Calculator_3-way'!B351-1)</f>
        <v>8.3813728056529069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2.1712156307091668E-2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1.0347222932617197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47.241899343934065</v>
      </c>
      <c r="I351" s="6">
        <f>IF('Log_working_3-way'!$D351="","",'True_Odds_Calculator_3-way'!O352/'True_Odds_Calculator_3-way'!B352-1)</f>
        <v>2.9860908159906163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2.801372521121781E-2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1.020089123071646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15.853149421486918</v>
      </c>
      <c r="I352" s="6">
        <f>IF('Log_working_3-way'!$D352="","",'True_Odds_Calculator_3-way'!O353/'True_Odds_Calculator_3-way'!B353-1)</f>
        <v>6.9000498091214313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2.1609313588298873E-2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1.0379385598357145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30.488218991889237</v>
      </c>
      <c r="I353" s="6">
        <f>IF('Log_working_3-way'!$D353="","",'True_Odds_Calculator_3-way'!O354/'True_Odds_Calculator_3-way'!B354-1)</f>
        <v>5.1184748753345808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3.6992953869528167E-2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1.028510812992329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25.361242615752126</v>
      </c>
      <c r="I354" s="6">
        <f>IF('Log_working_3-way'!$D354="","",'True_Odds_Calculator_3-way'!O355/'True_Odds_Calculator_3-way'!B355-1)</f>
        <v>6.0602571020777685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2.9038596795948113E-2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1.0271300706586703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7.1260877042119155</v>
      </c>
      <c r="I355" s="6">
        <f>IF('Log_working_3-way'!$D355="","",'True_Odds_Calculator_3-way'!O356/'True_Odds_Calculator_3-way'!B356-1)</f>
        <v>4.436920318100662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2.7936523239875388E-2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1.0273870352612873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20.834934343283926</v>
      </c>
      <c r="I356" s="6">
        <f>IF('Log_working_3-way'!$D356="","",'True_Odds_Calculator_3-way'!O357/'True_Odds_Calculator_3-way'!B357-1)</f>
        <v>5.2940719065668516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2.8686875798051403E-2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1.0282001936676914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22.350887678857443</v>
      </c>
      <c r="I357" s="6">
        <f>IF('Log_working_3-way'!$D357="","",'True_Odds_Calculator_3-way'!O358/'True_Odds_Calculator_3-way'!B358-1)</f>
        <v>8.9828499100440844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2.9049510297904924E-2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1.0253659083437583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10.571818060114458</v>
      </c>
      <c r="I358" s="6">
        <f>IF('Log_working_3-way'!$D358="","",'True_Odds_Calculator_3-way'!O359/'True_Odds_Calculator_3-way'!B359-1)</f>
        <v>10.032773286803227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2.754868415290801E-2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1.0321303459565188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1.6010637504865093</v>
      </c>
      <c r="I359" s="6">
        <f>IF('Log_working_3-way'!$D359="","",'True_Odds_Calculator_3-way'!O360/'True_Odds_Calculator_3-way'!B360-1)</f>
        <v>5.3841664720274451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2.9832475084161647E-2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1.0255647306191362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30.494828696497798</v>
      </c>
      <c r="I360" s="6">
        <f>IF('Log_working_3-way'!$D360="","",'True_Odds_Calculator_3-way'!O361/'True_Odds_Calculator_3-way'!B361-1)</f>
        <v>5.0670257877918417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2.5027256453359348E-2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1.0207923140914634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4.8795697129100057</v>
      </c>
      <c r="I361" s="6">
        <f>IF('Log_working_3-way'!$D361="","",'True_Odds_Calculator_3-way'!O362/'True_Odds_Calculator_3-way'!B362-1)</f>
        <v>7.5670730426967836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2.1725258150597337E-2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1.0215881597157592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20.352805588619646</v>
      </c>
      <c r="I362" s="6">
        <f>IF('Log_working_3-way'!$D362="","",'True_Odds_Calculator_3-way'!O363/'True_Odds_Calculator_3-way'!B363-1)</f>
        <v>8.9814541817965399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2.2627594121315653E-2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1.019620202892241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7.9373903047558176</v>
      </c>
      <c r="I363" s="6">
        <f>IF('Log_working_3-way'!$D363="","",'True_Odds_Calculator_3-way'!O364/'True_Odds_Calculator_3-way'!B364-1)</f>
        <v>9.6655057693619604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2.1252865291466305E-2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1.0307774338742224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12.781401776022582</v>
      </c>
      <c r="I364" s="6">
        <f>IF('Log_working_3-way'!$D364="","",'True_Odds_Calculator_3-way'!O365/'True_Odds_Calculator_3-way'!B365-1)</f>
        <v>9.7533215524576224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3.3272469060661392E-2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1.0305176290095959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6.3499055733900089</v>
      </c>
      <c r="I365" s="6">
        <f>IF('Log_working_3-way'!$D365="","",'True_Odds_Calculator_3-way'!O366/'True_Odds_Calculator_3-way'!B366-1)</f>
        <v>9.4110691480787771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3.2535495479151466E-2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1.0326609674052469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20.725925367978206</v>
      </c>
      <c r="I366" s="6">
        <f>IF('Log_working_3-way'!$D366="","",'True_Odds_Calculator_3-way'!O367/'True_Odds_Calculator_3-way'!B367-1)</f>
        <v>9.9655468637866615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3.3848271703722066E-2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1.0316561008371707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15.656339754616074</v>
      </c>
      <c r="I367" s="6">
        <f>IF('Log_working_3-way'!$D367="","",'True_Odds_Calculator_3-way'!O368/'True_Odds_Calculator_3-way'!B368-1)</f>
        <v>11.608229864690749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3.3680548423896006E-2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1.0374272568141933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17.179896855914802</v>
      </c>
      <c r="I368" s="6">
        <f>IF('Log_working_3-way'!$D368="","",'True_Odds_Calculator_3-way'!O369/'True_Odds_Calculator_3-way'!B369-1)</f>
        <v>8.4507379416268815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3.9807422024476846E-2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1.0359678773453578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8.9562255525139776</v>
      </c>
      <c r="I369" s="6">
        <f>IF('Log_working_3-way'!$D369="","",'True_Odds_Calculator_3-way'!O370/'True_Odds_Calculator_3-way'!B370-1)</f>
        <v>7.4792160859451453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3.8447380631529748E-2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1.0507847256064422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63.132603712598936</v>
      </c>
      <c r="I370" s="6">
        <f>IF('Log_working_3-way'!$D370="","",'True_Odds_Calculator_3-way'!O371/'True_Odds_Calculator_3-way'!B371-1)</f>
        <v>1.383678819901311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3.0649281823002861E-2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1.0263670819228758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18.739159702126699</v>
      </c>
      <c r="I371" s="6">
        <f>IF('Log_working_3-way'!$D371="","",'True_Odds_Calculator_3-way'!O372/'True_Odds_Calculator_3-way'!B372-1)</f>
        <v>8.441142329360277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2.7934377009739775E-2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1.0260073529802924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9.1207666646120433</v>
      </c>
      <c r="I372" s="6">
        <f>IF('Log_working_3-way'!$D372="","",'True_Odds_Calculator_3-way'!O373/'True_Odds_Calculator_3-way'!B373-1)</f>
        <v>9.3870912519673784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2.8165909570084136E-2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1.0256816651075245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14.081604025575926</v>
      </c>
      <c r="I373" s="6">
        <f>IF('Log_working_3-way'!$D373="","",'True_Odds_Calculator_3-way'!O374/'True_Odds_Calculator_3-way'!B374-1)</f>
        <v>9.0599121733031751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2.7744195761703505E-2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1.0264417517463333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16.913890018778332</v>
      </c>
      <c r="I374" s="6">
        <f>IF('Log_working_3-way'!$D374="","",'True_Odds_Calculator_3-way'!O375/'True_Odds_Calculator_3-way'!B375-1)</f>
        <v>8.9906226909666422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2.824890190246987E-2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1.0270080741731946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23.569201450885313</v>
      </c>
      <c r="I375" s="6">
        <f>IF('Log_working_3-way'!$D375="","",'True_Odds_Calculator_3-way'!O376/'True_Odds_Calculator_3-way'!B376-1)</f>
        <v>7.3673596430759041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2.7786256263798492E-2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1.0265330932554408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15.880137804004505</v>
      </c>
      <c r="I376" s="6">
        <f>IF('Log_working_3-way'!$D376="","",'True_Odds_Calculator_3-way'!O377/'True_Odds_Calculator_3-way'!B377-1)</f>
        <v>7.7681910515078982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2.8493446717745785E-2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1.0302052263904917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10.840657470188731</v>
      </c>
      <c r="I377" s="6">
        <f>IF('Log_working_3-way'!$D377="","",'True_Odds_Calculator_3-way'!O378/'True_Odds_Calculator_3-way'!B378-1)</f>
        <v>7.1844782520243839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3.2504886814052281E-2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1.0326105006094957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6.2985672348675088</v>
      </c>
      <c r="I378" s="6">
        <f>IF('Log_working_3-way'!$D378="","",'True_Odds_Calculator_3-way'!O379/'True_Odds_Calculator_3-way'!B379-1)</f>
        <v>6.6302784082739361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3.4093050651300194E-2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1.0313250273461172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12.878285085930679</v>
      </c>
      <c r="I379" s="6">
        <f>IF('Log_working_3-way'!$D379="","",'True_Odds_Calculator_3-way'!O380/'True_Odds_Calculator_3-way'!B380-1)</f>
        <v>8.8731329027449988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3.3847166477910307E-2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1.0318795478950487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18.277650310267504</v>
      </c>
      <c r="I380" s="6">
        <f>IF('Log_working_3-way'!$D380="","",'True_Odds_Calculator_3-way'!O381/'True_Odds_Calculator_3-way'!B381-1)</f>
        <v>7.4667499559537713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3.3831749098625075E-2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1.0312398774108211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17.136546803637081</v>
      </c>
      <c r="I381" s="6">
        <f>IF('Log_working_3-way'!$D381="","",'True_Odds_Calculator_3-way'!O382/'True_Odds_Calculator_3-way'!B382-1)</f>
        <v>6.6362223361071706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3.3288127196301032E-2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1.0306388403732456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10.670698952644003</v>
      </c>
      <c r="I382" s="6">
        <f>IF('Log_working_3-way'!$D382="","",'True_Odds_Calculator_3-way'!O383/'True_Odds_Calculator_3-way'!B383-1)</f>
        <v>7.7822475497904655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3.3042426114715306E-2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1.0512202473955881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54.353802605282965</v>
      </c>
      <c r="I383" s="6">
        <f>IF('Log_working_3-way'!$D383="","",'True_Odds_Calculator_3-way'!O384/'True_Odds_Calculator_3-way'!B384-1)</f>
        <v>2.2234480132430869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3.6823129494825135E-2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1.0323091833834761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20.521048496373304</v>
      </c>
      <c r="I384" s="6">
        <f>IF('Log_working_3-way'!$D384="","",'True_Odds_Calculator_3-way'!O385/'True_Odds_Calculator_3-way'!B385-1)</f>
        <v>7.5675489266316056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3.3867425376859384E-2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1.0308528651070463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11.522646295658424</v>
      </c>
      <c r="I385" s="6">
        <f>IF('Log_working_3-way'!$D385="","",'True_Odds_Calculator_3-way'!O386/'True_Odds_Calculator_3-way'!B386-1)</f>
        <v>7.5724932354881105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3.3271127458935013E-2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1.0292658083502697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10.526912815841444</v>
      </c>
      <c r="I386" s="6">
        <f>IF('Log_working_3-way'!$D386="","",'True_Odds_Calculator_3-way'!O387/'True_Odds_Calculator_3-way'!B387-1)</f>
        <v>7.5867822404005931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3.1551692191702951E-2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1.03435382559359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23.145960605977592</v>
      </c>
      <c r="I387" s="6">
        <f>IF('Log_working_3-way'!$D387="","",'True_Odds_Calculator_3-way'!O388/'True_Odds_Calculator_3-way'!B388-1)</f>
        <v>7.4043684290869685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3.5369866122078486E-2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1.0443567207049931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44.235176798876239</v>
      </c>
      <c r="I388" s="6">
        <f>IF('Log_working_3-way'!$D388="","",'True_Odds_Calculator_3-way'!O389/'True_Odds_Calculator_3-way'!B389-1)</f>
        <v>3.5568668650512567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3.709370068501161E-2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1.0322902782488137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18.443366916355419</v>
      </c>
      <c r="I389" s="6">
        <f>IF('Log_working_3-way'!$D389="","",'True_Odds_Calculator_3-way'!O390/'True_Odds_Calculator_3-way'!B390-1)</f>
        <v>7.0301239391028787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3.4233978932936004E-2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1.0303654867051579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9.546783075098995</v>
      </c>
      <c r="I390" s="6">
        <f>IF('Log_working_3-way'!$D390="","",'True_Odds_Calculator_3-way'!O391/'True_Odds_Calculator_3-way'!B391-1)</f>
        <v>8.3388527385301803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3.2748872256608053E-2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1.0315641936009285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14.229234592514143</v>
      </c>
      <c r="I391" s="6">
        <f>IF('Log_working_3-way'!$D391="","",'True_Odds_Calculator_3-way'!O392/'True_Odds_Calculator_3-way'!B392-1)</f>
        <v>8.4445050152638466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3.400072150072142E-2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1.0327673689307661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18.612340932935926</v>
      </c>
      <c r="I392" s="6">
        <f>IF('Log_working_3-way'!$D392="","",'True_Odds_Calculator_3-way'!O393/'True_Odds_Calculator_3-way'!B393-1)</f>
        <v>9.2555423456887027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3.4581282289789073E-2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1.0401701664332097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34.405139593983343</v>
      </c>
      <c r="I393" s="6">
        <f>IF('Log_working_3-way'!$D393="","",'True_Odds_Calculator_3-way'!O394/'True_Odds_Calculator_3-way'!B394-1)</f>
        <v>5.6402472113459963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3.7446716580574746E-2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1.032934948080751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5.325401613015555</v>
      </c>
      <c r="I394" s="6">
        <f>IF('Log_working_3-way'!$D394="","",'True_Odds_Calculator_3-way'!O395/'True_Odds_Calculator_3-way'!B395-1)</f>
        <v>6.7605447760549486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3.4090099633989901E-2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1.0350260680969132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26.623891531222913</v>
      </c>
      <c r="I395" s="6">
        <f>IF('Log_working_3-way'!$D395="","",'True_Odds_Calculator_3-way'!O396/'True_Odds_Calculator_3-way'!B396-1)</f>
        <v>6.2906341546562468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3.5218267325556996E-2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1.0316733352394276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8.2702765163037704</v>
      </c>
      <c r="I396" s="6">
        <f>IF('Log_working_3-way'!$D396="","",'True_Odds_Calculator_3-way'!O397/'True_Odds_Calculator_3-way'!B397-1)</f>
        <v>8.1565318690599398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3.3956497578788714E-2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1.032000562264159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9.8160081027265207</v>
      </c>
      <c r="I397" s="6">
        <f>IF('Log_working_3-way'!$D397="","",'True_Odds_Calculator_3-way'!O398/'True_Odds_Calculator_3-way'!B398-1)</f>
        <v>6.4611260832704751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3.4166866582936883E-2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1.0351331026199708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24.388385707930247</v>
      </c>
      <c r="I398" s="6">
        <f>IF('Log_working_3-way'!$D398="","",'True_Odds_Calculator_3-way'!O399/'True_Odds_Calculator_3-way'!B399-1)</f>
        <v>7.2057082214387496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3.5847183806367422E-2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1.0309444637699836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8.8152244035316993</v>
      </c>
      <c r="I399" s="6">
        <f>IF('Log_working_3-way'!$D399="","",'True_Odds_Calculator_3-way'!O400/'True_Odds_Calculator_3-way'!B400-1)</f>
        <v>8.6913742317999052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3.3333408284141441E-2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1.030770059916736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13.884691160204818</v>
      </c>
      <c r="I400" s="6">
        <f>IF('Log_working_3-way'!$D400="","",'True_Odds_Calculator_3-way'!O401/'True_Odds_Calculator_3-way'!B401-1)</f>
        <v>9.0068965652993498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3.3189088996600447E-2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1.0457063897144248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13.660125790817682</v>
      </c>
      <c r="I401" s="6">
        <f>IF('Log_working_3-way'!$D401="","",'True_Odds_Calculator_3-way'!O402/'True_Odds_Calculator_3-way'!B402-1)</f>
        <v>9.4521148145686542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4.9015589582468877E-2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1.0420000382484818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9.354486394878073</v>
      </c>
      <c r="I402" s="6">
        <f>IF('Log_working_3-way'!$D402="","",'True_Odds_Calculator_3-way'!O403/'True_Odds_Calculator_3-way'!B403-1)</f>
        <v>8.4628398270346494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4.5019202928895163E-2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1.0503068631620545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21.840731108143231</v>
      </c>
      <c r="I403" s="6">
        <f>IF('Log_working_3-way'!$D403="","",'True_Odds_Calculator_3-way'!O404/'True_Odds_Calculator_3-way'!B404-1)</f>
        <v>6.6281798730147008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5.2033729444968646E-2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1.0427303457195025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19.514266222228844</v>
      </c>
      <c r="I404" s="6">
        <f>IF('Log_working_3-way'!$D404="","",'True_Odds_Calculator_3-way'!O405/'True_Odds_Calculator_3-way'!B405-1)</f>
        <v>8.4647522335381211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4.4808050912379382E-2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1.0575257387096637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2.6188028029947445</v>
      </c>
      <c r="I405" s="6">
        <f>IF('Log_working_3-way'!$D405="","",'True_Odds_Calculator_3-way'!O406/'True_Odds_Calculator_3-way'!B406-1)</f>
        <v>5.2369983036703109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5.4132394964473418E-2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1.0516941864967209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25.609952410964219</v>
      </c>
      <c r="I406" s="6">
        <f>IF('Log_working_3-way'!$D406="","",'True_Odds_Calculator_3-way'!O407/'True_Odds_Calculator_3-way'!B407-1)</f>
        <v>6.8039926607503443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5.2040099775270132E-2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1.0631167671625219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37.395864792565632</v>
      </c>
      <c r="I407" s="6">
        <f>IF('Log_working_3-way'!$D407="","",'True_Odds_Calculator_3-way'!O408/'True_Odds_Calculator_3-way'!B408-1)</f>
        <v>5.2543841983065818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5.6613709915855681E-2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1.0572411179429351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3.1143631977071129</v>
      </c>
      <c r="I408" s="6">
        <f>IF('Log_working_3-way'!$D408="","",'True_Odds_Calculator_3-way'!O409/'True_Odds_Calculator_3-way'!B409-1)</f>
        <v>5.4961848685049652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5.4908759682802177E-2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1.0320095224879005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15.787658802177862</v>
      </c>
      <c r="I409" s="6">
        <f>IF('Log_working_3-way'!$D409="","",'True_Odds_Calculator_3-way'!O410/'True_Odds_Calculator_3-way'!B410-1)</f>
        <v>10.658096390401294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3.4159159159159014E-2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1.0305769045583781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8.4541120798172393</v>
      </c>
      <c r="I410" s="6">
        <f>IF('Log_working_3-way'!$D410="","",'True_Odds_Calculator_3-way'!O411/'True_Odds_Calculator_3-way'!B411-1)</f>
        <v>9.1392012753666734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3.2949992294652564E-2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1.0448417900026354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1.1626121017862361</v>
      </c>
      <c r="I411" s="6">
        <f>IF('Log_working_3-way'!$D411="","",'True_Odds_Calculator_3-way'!O412/'True_Odds_Calculator_3-way'!B412-1)</f>
        <v>4.3517840832568115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3.9368865326863123E-2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1.0342893017668666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4.6641270076681849</v>
      </c>
      <c r="I412" s="6">
        <f>IF('Log_working_3-way'!$D412="","",'True_Odds_Calculator_3-way'!O413/'True_Odds_Calculator_3-way'!B413-1)</f>
        <v>6.5804790902318162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3.5063308243767022E-2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1.0315242375159783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13.873301266922311</v>
      </c>
      <c r="I413" s="6">
        <f>IF('Log_working_3-way'!$D413="","",'True_Odds_Calculator_3-way'!O414/'True_Odds_Calculator_3-way'!B414-1)</f>
        <v>9.6746770442006529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3.3980299586174878E-2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1.0312880264456641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16.523640107482798</v>
      </c>
      <c r="I414" s="6">
        <f>IF('Log_working_3-way'!$D414="","",'True_Odds_Calculator_3-way'!O415/'True_Odds_Calculator_3-way'!B415-1)</f>
        <v>10.12028756030724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3.3332170042149833E-2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1.0305707569649143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8.6945025327926135</v>
      </c>
      <c r="I415" s="6">
        <f>IF('Log_working_3-way'!$D415="","",'True_Odds_Calculator_3-way'!O416/'True_Odds_Calculator_3-way'!B416-1)</f>
        <v>9.4749636958377259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3.2999963848390435E-2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1.0410169177383712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35.267250961137016</v>
      </c>
      <c r="I416" s="6">
        <f>IF('Log_working_3-way'!$D416="","",'True_Odds_Calculator_3-way'!O417/'True_Odds_Calculator_3-way'!B417-1)</f>
        <v>5.7438242965373973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3.7791606011289058E-2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1.0325188793522775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17.593451685521334</v>
      </c>
      <c r="I417" s="6">
        <f>IF('Log_working_3-way'!$D417="","",'True_Odds_Calculator_3-way'!O418/'True_Odds_Calculator_3-way'!B418-1)</f>
        <v>8.2074568703336066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3.4594788375792662E-2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1.0383365698454226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2.9822378327999286</v>
      </c>
      <c r="I418" s="6">
        <f>IF('Log_working_3-way'!$D418="","",'True_Odds_Calculator_3-way'!O419/'True_Odds_Calculator_3-way'!B419-1)</f>
        <v>5.8183879778666965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3.7391297510654065E-2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1.0307649362759743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44.748025263806305</v>
      </c>
      <c r="I419" s="6">
        <f>IF('Log_working_3-way'!$D419="","",'True_Odds_Calculator_3-way'!O420/'True_Odds_Calculator_3-way'!B420-1)</f>
        <v>3.880485396169818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2.546758328829557E-2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1.0507421355313422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59.982656679386544</v>
      </c>
      <c r="I420" s="6">
        <f>IF('Log_working_3-way'!$D420="","",'True_Odds_Calculator_3-way'!O421/'True_Odds_Calculator_3-way'!B421-1)</f>
        <v>1.6018829815693119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3.2886424699579031E-2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1.0252197233095577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7.1798359986796214</v>
      </c>
      <c r="I421" s="6">
        <f>IF('Log_working_3-way'!$D421="","",'True_Odds_Calculator_3-way'!O422/'True_Odds_Calculator_3-way'!B422-1)</f>
        <v>9.3301359138329545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2.7110605231425389E-2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1.0248336139834953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12.259339978406949</v>
      </c>
      <c r="I422" s="6">
        <f>IF('Log_working_3-way'!$D422="","",'True_Odds_Calculator_3-way'!O423/'True_Odds_Calculator_3-way'!B423-1)</f>
        <v>8.6904057892324982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2.692685671076922E-2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1.0265503793112734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18.557720307041837</v>
      </c>
      <c r="I423" s="6">
        <f>IF('Log_working_3-way'!$D423="","",'True_Odds_Calculator_3-way'!O424/'True_Odds_Calculator_3-way'!B424-1)</f>
        <v>7.8237214503999457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2.8186844584077164E-2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1.027396776910795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23.562195621759201</v>
      </c>
      <c r="I424" s="6">
        <f>IF('Log_working_3-way'!$D424="","",'True_Odds_Calculator_3-way'!O425/'True_Odds_Calculator_3-way'!B425-1)</f>
        <v>8.1524663029967854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2.8079409815721545E-2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1.0293861758137832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28.997826525701328</v>
      </c>
      <c r="I425" s="6">
        <f>IF('Log_working_3-way'!$D425="","",'True_Odds_Calculator_3-way'!O426/'True_Odds_Calculator_3-way'!B426-1)</f>
        <v>6.755829897480953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2.8881125918258865E-2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1.0350308502203782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37.335717033323583</v>
      </c>
      <c r="I426" s="6">
        <f>IF('Log_working_3-way'!$D426="","",'True_Odds_Calculator_3-way'!O427/'True_Odds_Calculator_3-way'!B427-1)</f>
        <v>4.7654090560348239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3.18157685581415E-2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1.025947181146204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9.5250200884667908</v>
      </c>
      <c r="I427" s="6">
        <f>IF('Log_working_3-way'!$D427="","",'True_Odds_Calculator_3-way'!O428/'True_Odds_Calculator_3-way'!B428-1)</f>
        <v>8.8027740639531071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2.8087075194347166E-2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1.0256684355511652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9.4589559186518581</v>
      </c>
      <c r="I428" s="6">
        <f>IF('Log_working_3-way'!$D428="","",'True_Odds_Calculator_3-way'!O429/'True_Odds_Calculator_3-way'!B429-1)</f>
        <v>9.1242910960727279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2.7807988186344446E-2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1.0260339433017809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10.806867609541708</v>
      </c>
      <c r="I429" s="6">
        <f>IF('Log_working_3-way'!$D429="","",'True_Odds_Calculator_3-way'!O430/'True_Odds_Calculator_3-way'!B430-1)</f>
        <v>9.5232846923729788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2.825661715263772E-2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1.0310717242503131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16.525794073250882</v>
      </c>
      <c r="I430" s="6">
        <f>IF('Log_working_3-way'!$D430="","",'True_Odds_Calculator_3-way'!O431/'True_Odds_Calculator_3-way'!B431-1)</f>
        <v>7.0381198888395389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3.3205170825336694E-2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1.0387763365478597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30.466462073430883</v>
      </c>
      <c r="I431" s="6">
        <f>IF('Log_working_3-way'!$D431="","",'True_Odds_Calculator_3-way'!O432/'True_Odds_Calculator_3-way'!B432-1)</f>
        <v>5.7088115579731467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3.7709963970205429E-2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1.0398518124886893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2.0543880173218052</v>
      </c>
      <c r="I432" s="6">
        <f>IF('Log_working_3-way'!$D432="","",'True_Odds_Calculator_3-way'!O433/'True_Odds_Calculator_3-way'!B433-1)</f>
        <v>4.26634492610156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3.6580802873582341E-2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1.0207931613049752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4.8219935474071995</v>
      </c>
      <c r="I433" s="6">
        <f>IF('Log_working_3-way'!$D433="","",'True_Odds_Calculator_3-way'!O434/'True_Odds_Calculator_3-way'!B434-1)</f>
        <v>8.0416488698289026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2.1787456094644941E-2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1.0219929640988561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5.8773357740574133</v>
      </c>
      <c r="I434" s="6">
        <f>IF('Log_working_3-way'!$D434="","",'True_Odds_Calculator_3-way'!O435/'True_Odds_Calculator_3-way'!B435-1)</f>
        <v>6.6267037251568777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2.3050497849999019E-2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1.0298806871659696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0.4585091284480205</v>
      </c>
      <c r="I435" s="6">
        <f>IF('Log_working_3-way'!$D435="","",'True_Odds_Calculator_3-way'!O436/'True_Odds_Calculator_3-way'!B436-1)</f>
        <v>3.4179423361867505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2.4670518613657766E-2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1.0268150072522353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17.702043028581027</v>
      </c>
      <c r="I436" s="6">
        <f>IF('Log_working_3-way'!$D436="","",'True_Odds_Calculator_3-way'!O437/'True_Odds_Calculator_3-way'!B437-1)</f>
        <v>7.5604963044295168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2.858752823738997E-2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1.0256976589867501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10.256527605256405</v>
      </c>
      <c r="I437" s="6">
        <f>IF('Log_working_3-way'!$D437="","",'True_Odds_Calculator_3-way'!O438/'True_Odds_Calculator_3-way'!B438-1)</f>
        <v>7.9345199273456632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2.7781742067456427E-2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1.0444995766989342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50.532691668063023</v>
      </c>
      <c r="I438" s="6">
        <f>IF('Log_working_3-way'!$D438="","",'True_Odds_Calculator_3-way'!O439/'True_Odds_Calculator_3-way'!B439-1)</f>
        <v>2.931521079595941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3.3894055867963013E-2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1.0304211868249609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4.197069768348042</v>
      </c>
      <c r="I439" s="6">
        <f>IF('Log_working_3-way'!$D439="","",'True_Odds_Calculator_3-way'!O440/'True_Odds_Calculator_3-way'!B440-1)</f>
        <v>6.8278178948878585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3.1036308098163712E-2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1.0260994359422393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15.337677516320817</v>
      </c>
      <c r="I440" s="6">
        <f>IF('Log_working_3-way'!$D440="","",'True_Odds_Calculator_3-way'!O441/'True_Odds_Calculator_3-way'!B441-1)</f>
        <v>8.2088044365602499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2.8087379477258256E-2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1.0265788617755487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13.379449951137792</v>
      </c>
      <c r="I441" s="6">
        <f>IF('Log_working_3-way'!$D441="","",'True_Odds_Calculator_3-way'!O442/'True_Odds_Calculator_3-way'!B442-1)</f>
        <v>9.1805680365404108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2.8752800597460659E-2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1.0266396160932314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32.344520073311173</v>
      </c>
      <c r="I442" s="6">
        <f>IF('Log_working_3-way'!$D442="","",'True_Odds_Calculator_3-way'!O443/'True_Odds_Calculator_3-way'!B443-1)</f>
        <v>5.0035288159134783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2.5612506814112201E-2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1.0271945934880091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36.636553907732171</v>
      </c>
      <c r="I443" s="6">
        <f>IF('Log_working_3-way'!$D443="","",'True_Odds_Calculator_3-way'!O444/'True_Odds_Calculator_3-way'!B444-1)</f>
        <v>4.4266259892439788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2.5034295916890104E-2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1.0201574297339995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13.040794256026043</v>
      </c>
      <c r="I444" s="6">
        <f>IF('Log_working_3-way'!$D444="","",'True_Odds_Calculator_3-way'!O445/'True_Odds_Calculator_3-way'!B445-1)</f>
        <v>9.1830093284910639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2.1881344461989638E-2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1.024133825679137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30.18042811308381</v>
      </c>
      <c r="I445" s="6">
        <f>IF('Log_working_3-way'!$D445="","",'True_Odds_Calculator_3-way'!O446/'True_Odds_Calculator_3-way'!B446-1)</f>
        <v>5.1668369002979899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2.3696912487514377E-2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1.0206033596187383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10.958548891017415</v>
      </c>
      <c r="I446" s="6">
        <f>IF('Log_working_3-way'!$D446="","",'True_Odds_Calculator_3-way'!O447/'True_Odds_Calculator_3-way'!B447-1)</f>
        <v>7.6129266356986545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2.2326104318920237E-2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1.0327097484861061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0.56744064511082648</v>
      </c>
      <c r="I447" s="6">
        <f>IF('Log_working_3-way'!$D447="","",'True_Odds_Calculator_3-way'!O448/'True_Odds_Calculator_3-way'!B448-1)</f>
        <v>3.7220636143613159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2.7439979323646391E-2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1.0236541692584997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30.556992743853602</v>
      </c>
      <c r="I448" s="6">
        <f>IF('Log_working_3-way'!$D448="","",'True_Odds_Calculator_3-way'!O449/'True_Odds_Calculator_3-way'!B449-1)</f>
        <v>6.1790704183548097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2.3008057620683253E-2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1.021694628977291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21.38434342073316</v>
      </c>
      <c r="I449" s="6">
        <f>IF('Log_working_3-way'!$D449="","",'True_Odds_Calculator_3-way'!O450/'True_Odds_Calculator_3-way'!B450-1)</f>
        <v>6.8024394727013711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2.2734879939787733E-2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1.0201715411155756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13.816684343671012</v>
      </c>
      <c r="I450" s="6">
        <f>IF('Log_working_3-way'!$D450="","",'True_Odds_Calculator_3-way'!O451/'True_Odds_Calculator_3-way'!B451-1)</f>
        <v>9.8736353801680732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2.1839589303882523E-2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1.0230850636556348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4.7004581049992051</v>
      </c>
      <c r="I451" s="6">
        <f>IF('Log_working_3-way'!$D451="","",'True_Odds_Calculator_3-way'!O452/'True_Odds_Calculator_3-way'!B452-1)</f>
        <v>5.5236178205399229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2.3504035960427938E-2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1.022021619937358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6.295584000840841</v>
      </c>
      <c r="I452" s="6">
        <f>IF('Log_working_3-way'!$D452="","",'True_Odds_Calculator_3-way'!O453/'True_Odds_Calculator_3-way'!B453-1)</f>
        <v>6.9324619963850607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2.3240607685899306E-2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1.0496287091549978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67.736851976029698</v>
      </c>
      <c r="I453" s="6">
        <f>IF('Log_working_3-way'!$D453="","",'True_Odds_Calculator_3-way'!O454/'True_Odds_Calculator_3-way'!B454-1)</f>
        <v>0.61228392346989513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2.7345301054784832E-2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1.0210035240995916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7.7140536400782711</v>
      </c>
      <c r="I454" s="6">
        <f>IF('Log_working_3-way'!$D454="","",'True_Odds_Calculator_3-way'!O455/'True_Odds_Calculator_3-way'!B455-1)</f>
        <v>7.9259377858707385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2.2563194581986856E-2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1.0206538928819591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13.249057129484907</v>
      </c>
      <c r="I455" s="6">
        <f>IF('Log_working_3-way'!$D455="","",'True_Odds_Calculator_3-way'!O456/'True_Odds_Calculator_3-way'!B456-1)</f>
        <v>7.76790381150599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2.2377515245412649E-2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1.0207791467266472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5.5013498867495416</v>
      </c>
      <c r="I456" s="6">
        <f>IF('Log_working_3-way'!$D456="","",'True_Odds_Calculator_3-way'!O457/'True_Odds_Calculator_3-way'!B457-1)</f>
        <v>6.7226614170466394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2.1722622606994424E-2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1.0204478133526653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9.1800529911774333</v>
      </c>
      <c r="I457" s="6">
        <f>IF('Log_working_3-way'!$D457="","",'True_Odds_Calculator_3-way'!O458/'True_Odds_Calculator_3-way'!B458-1)</f>
        <v>8.7971388043998502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2.2178103815929218E-2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1.0233848936346897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26.642131948073754</v>
      </c>
      <c r="I458" s="6">
        <f>IF('Log_working_3-way'!$D458="","",'True_Odds_Calculator_3-way'!O459/'True_Odds_Calculator_3-way'!B459-1)</f>
        <v>6.6229168219836971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2.3558727608647301E-2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1.0310260019715016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3.3745263549867781</v>
      </c>
      <c r="I459" s="6">
        <f>IF('Log_working_3-way'!$D459="","",'True_Odds_Calculator_3-way'!O460/'True_Odds_Calculator_3-way'!B460-1)</f>
        <v>5.2198320853492826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3.0450533427533344E-2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1.0398917075769314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9.041368852631404E-2</v>
      </c>
      <c r="I460" s="6">
        <f>IF('Log_working_3-way'!$D460="","",'True_Odds_Calculator_3-way'!O461/'True_Odds_Calculator_3-way'!B461-1)</f>
        <v>3.3157670695060268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3.1300717126991895E-2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1.0306333941250114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10.590337027933719</v>
      </c>
      <c r="I461" s="6">
        <f>IF('Log_working_3-way'!$D461="","",'True_Odds_Calculator_3-way'!O462/'True_Odds_Calculator_3-way'!B462-1)</f>
        <v>7.6775838046367042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3.3018858075271273E-2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1.0334715983429736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19.705459700675011</v>
      </c>
      <c r="I462" s="6">
        <f>IF('Log_working_3-way'!$D462="","",'True_Odds_Calculator_3-way'!O463/'True_Odds_Calculator_3-way'!B463-1)</f>
        <v>8.5529639630027816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3.5160330530880968E-2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1.030679656443414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15.949307916325409</v>
      </c>
      <c r="I463" s="6">
        <f>IF('Log_working_3-way'!$D463="","",'True_Odds_Calculator_3-way'!O464/'True_Odds_Calculator_3-way'!B464-1)</f>
        <v>8.2798878306935162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3.2885613841306283E-2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1.0434392618363655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1.4498417778061672</v>
      </c>
      <c r="I464" s="6">
        <f>IF('Log_working_3-way'!$D464="","",'True_Odds_Calculator_3-way'!O465/'True_Odds_Calculator_3-way'!B465-1)</f>
        <v>3.8854793049831615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3.8309629640898901E-2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1.0311280433215992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15.661242248737874</v>
      </c>
      <c r="I465" s="6">
        <f>IF('Log_working_3-way'!$D465="","",'True_Odds_Calculator_3-way'!O466/'True_Odds_Calculator_3-way'!B466-1)</f>
        <v>7.4704808221783612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3.3376392663070353E-2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1.021242762809639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5.0548778393654814</v>
      </c>
      <c r="I466" s="6">
        <f>IF('Log_working_3-way'!$D466="","",'True_Odds_Calculator_3-way'!O467/'True_Odds_Calculator_3-way'!B467-1)</f>
        <v>6.3045811934726252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2.1980262621319691E-2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1.0225467882226456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3.8500583201987189</v>
      </c>
      <c r="I467" s="6">
        <f>IF('Log_working_3-way'!$D467="","",'True_Odds_Calculator_3-way'!O468/'True_Odds_Calculator_3-way'!B468-1)</f>
        <v>5.8795010688204528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2.2728496899180328E-2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1.020718577165264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17.820764352554232</v>
      </c>
      <c r="I468" s="6">
        <f>IF('Log_working_3-way'!$D468="","",'True_Odds_Calculator_3-way'!O469/'True_Odds_Calculator_3-way'!B469-1)</f>
        <v>6.1854540881983748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2.209920125517062E-2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1.0332272104159672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-0.27609683792745499</v>
      </c>
      <c r="I469" s="6">
        <f>IF('Log_working_3-way'!$D469="","",'True_Odds_Calculator_3-way'!O470/'True_Odds_Calculator_3-way'!B470-1)</f>
        <v>1.7516944652534834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2.3074523923557688E-2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1.0357667828365789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26.602756399508202</v>
      </c>
      <c r="I470" s="6">
        <f>IF('Log_working_3-way'!$D470="","",'True_Odds_Calculator_3-way'!O471/'True_Odds_Calculator_3-way'!B471-1)</f>
        <v>5.8274727572883824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3.601092274433948E-2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1.0321098510661979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6.1065476918622865</v>
      </c>
      <c r="I471" s="6">
        <f>IF('Log_working_3-way'!$D471="","",'True_Odds_Calculator_3-way'!O472/'True_Odds_Calculator_3-way'!B472-1)</f>
        <v>6.4250093252174318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3.3447913480291191E-2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1.0377424138101083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43.846867815276333</v>
      </c>
      <c r="I472" s="6">
        <f>IF('Log_working_3-way'!$D472="","",'True_Odds_Calculator_3-way'!O473/'True_Odds_Calculator_3-way'!B473-1)</f>
        <v>3.3133043432333933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3.1889549068572443E-2</v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9">
        <f t="shared" si="39"/>
        <v>0.25899928984337911</v>
      </c>
      <c r="E186" s="9">
        <f t="shared" si="40"/>
        <v>0.27094084266572782</v>
      </c>
      <c r="F186" s="9">
        <f t="shared" si="41"/>
        <v>0.47005986749089312</v>
      </c>
      <c r="G186" s="9">
        <f t="shared" si="42"/>
        <v>1.063574144084301</v>
      </c>
      <c r="H186" s="9">
        <f t="shared" si="43"/>
        <v>3.8610144475867694</v>
      </c>
      <c r="I186" s="9">
        <f t="shared" si="44"/>
        <v>3.6908425845332813</v>
      </c>
      <c r="J186" s="9">
        <f t="shared" si="45"/>
        <v>2.1273885927293588</v>
      </c>
      <c r="K186" s="11">
        <f t="shared" si="46"/>
        <v>0.2710027100271003</v>
      </c>
      <c r="L186" s="11">
        <f t="shared" si="47"/>
        <v>0.28328611898016998</v>
      </c>
      <c r="M186" s="11">
        <f t="shared" si="48"/>
        <v>0.4854368932038835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-0.26885020658562153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0.23404068029513869</v>
      </c>
      <c r="Q186" s="11">
        <f>2*'OddsRatio_working_3-way'!K186*'OddsRatio_working_3-way'!L186*'OddsRatio_working_3-way'!M186</f>
        <v>7.453524850163655E-2</v>
      </c>
      <c r="R186" s="11">
        <f t="shared" si="49"/>
        <v>0</v>
      </c>
      <c r="S186" s="11">
        <f t="shared" si="50"/>
        <v>-0.8705244577173239</v>
      </c>
      <c r="T186" s="11">
        <f t="shared" si="51"/>
        <v>-0.27723708844500772</v>
      </c>
      <c r="U186" s="11">
        <f>'OddsRatio_working_3-way'!S186-'OddsRatio_working_3-way'!R186^2/3</f>
        <v>-0.8705244577173239</v>
      </c>
      <c r="V186" s="11">
        <f>'OddsRatio_working_3-way'!S186*'OddsRatio_working_3-way'!R186/3-2*'OddsRatio_working_3-way'!R186^3/27-'OddsRatio_working_3-way'!T186</f>
        <v>0.27723708844500772</v>
      </c>
      <c r="W186" s="11">
        <f>'OddsRatio_working_3-way'!V186^2+4*'OddsRatio_working_3-way'!U186^3/27</f>
        <v>-2.087213074296082E-2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0.15631101524878682</v>
      </c>
      <c r="Y186" s="11">
        <f>IF('OddsRatio_working_3-way'!W186&gt;=0,IF('OddsRatio_working_3-way'!V186+SQRT('OddsRatio_working_3-way'!W186)&gt;0,0,PI()),ACOS('OddsRatio_working_3-way'!V186/(2*'OddsRatio_working_3-way'!X186)))</f>
        <v>0.48039514257917104</v>
      </c>
      <c r="Z186" s="11">
        <f>'OddsRatio_working_3-way'!X186^(1/3)*COS('OddsRatio_working_3-way'!Y186/3)</f>
        <v>0.53178707204215048</v>
      </c>
      <c r="AA186" s="11">
        <f>'OddsRatio_working_3-way'!X186^(1/3)*COS(('OddsRatio_working_3-way'!Y186+2*PI())/3)</f>
        <v>-0.34027765351909023</v>
      </c>
      <c r="AB186" s="11">
        <f>'OddsRatio_working_3-way'!X186^(1/3)*COS(('OddsRatio_working_3-way'!Y186+4*PI())/3)</f>
        <v>-0.19150941852306036</v>
      </c>
      <c r="AC186" s="11">
        <f>'OddsRatio_working_3-way'!X186^(1/3)*SIN('OddsRatio_working_3-way'!Y186/3)</f>
        <v>8.5891380521823366E-2</v>
      </c>
      <c r="AD186" s="11">
        <f>'OddsRatio_working_3-way'!X186^(1/3)*SIN(('OddsRatio_working_3-way'!Y186+2*PI())/3)</f>
        <v>0.41759542353173601</v>
      </c>
      <c r="AE186" s="11">
        <f>'OddsRatio_working_3-way'!X186^(1/3)*SIN(('OddsRatio_working_3-way'!Y186+4*PI())/3)</f>
        <v>-0.50348680405355939</v>
      </c>
      <c r="AF186" s="11">
        <f>-'OddsRatio_working_3-way'!U186/(3*'OddsRatio_working_3-way'!X186^(1/3))*COS(('OddsRatio_working_3-way'!Y186)/3)</f>
        <v>0.53178707204215048</v>
      </c>
      <c r="AG186" s="11">
        <f>-'OddsRatio_working_3-way'!U186/(3*'OddsRatio_working_3-way'!X186^(1/3))*COS(('OddsRatio_working_3-way'!Y186+2*PI())/3)</f>
        <v>-0.34027765351909023</v>
      </c>
      <c r="AH186" s="11">
        <f>-'OddsRatio_working_3-way'!U186/(3*'OddsRatio_working_3-way'!X186^(1/3))*COS(('OddsRatio_working_3-way'!Y186+4*PI())/3)</f>
        <v>-0.19150941852306036</v>
      </c>
      <c r="AI186" s="11">
        <f>'OddsRatio_working_3-way'!U186/(3*'OddsRatio_working_3-way'!X186^(1/3))*SIN(('OddsRatio_working_3-way'!Y186)/3)</f>
        <v>-8.5891380521823366E-2</v>
      </c>
      <c r="AJ186" s="11">
        <f>'OddsRatio_working_3-way'!U186/(3*'OddsRatio_working_3-way'!X186^(1/3))*SIN(('OddsRatio_working_3-way'!Y186+2*PI())/3)</f>
        <v>-0.41759542353173601</v>
      </c>
      <c r="AK186" s="11">
        <f>'OddsRatio_working_3-way'!U186/(3*'OddsRatio_working_3-way'!X186^(1/3))*SIN(('OddsRatio_working_3-way'!Y186+4*PI())/3)</f>
        <v>0.50348680405355939</v>
      </c>
      <c r="AL186" s="11">
        <f>'OddsRatio_working_3-way'!Z186+'OddsRatio_working_3-way'!AF186</f>
        <v>1.063574144084301</v>
      </c>
      <c r="AM186" s="11">
        <f>'OddsRatio_working_3-way'!AA186+'OddsRatio_working_3-way'!AG186</f>
        <v>-0.68055530703818046</v>
      </c>
      <c r="AN186" s="11">
        <f>'OddsRatio_working_3-way'!AB186+'OddsRatio_working_3-way'!AH186</f>
        <v>-0.38301883704612072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1.063574144084301</v>
      </c>
      <c r="AS186" s="11">
        <f>IF(('OddsRatio_working_3-way'!X186=0),IF(Q186&gt;0,-Q186^(1/3),(-Q186)^(1/3)),'OddsRatio_working_3-way'!AM186-'OddsRatio_working_3-way'!R186/3)</f>
        <v>-0.68055530703818046</v>
      </c>
      <c r="AT186" s="11">
        <f>IF(('OddsRatio_working_3-way'!X186=0),IF(Q186&gt;0,-Q186^(1/3),(-Q186)^(1/3)),'OddsRatio_working_3-way'!AN186-'OddsRatio_working_3-way'!R186/3)</f>
        <v>-0.38301883704612072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9">
        <f t="shared" si="39"/>
        <v>0.24965734348964821</v>
      </c>
      <c r="E187" s="9">
        <f t="shared" si="40"/>
        <v>0.27341185223492243</v>
      </c>
      <c r="F187" s="9">
        <f t="shared" si="41"/>
        <v>0.47693080427542939</v>
      </c>
      <c r="G187" s="9">
        <f t="shared" si="42"/>
        <v>1.0545579048920226</v>
      </c>
      <c r="H187" s="9">
        <f t="shared" si="43"/>
        <v>4.0054900289422646</v>
      </c>
      <c r="I187" s="9">
        <f t="shared" si="44"/>
        <v>3.657485920327896</v>
      </c>
      <c r="J187" s="9">
        <f t="shared" si="45"/>
        <v>2.0967402210877033</v>
      </c>
      <c r="K187" s="11">
        <f t="shared" si="46"/>
        <v>0.25974025974025972</v>
      </c>
      <c r="L187" s="11">
        <f t="shared" si="47"/>
        <v>0.28409090909090912</v>
      </c>
      <c r="M187" s="11">
        <f t="shared" si="48"/>
        <v>0.49019607843137253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-0.27017501215362183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0.23185927263467371</v>
      </c>
      <c r="Q187" s="11">
        <f>2*'OddsRatio_working_3-way'!K187*'OddsRatio_working_3-way'!L187*'OddsRatio_working_3-way'!M187</f>
        <v>7.2342986781489454E-2</v>
      </c>
      <c r="R187" s="11">
        <f t="shared" si="49"/>
        <v>0</v>
      </c>
      <c r="S187" s="11">
        <f t="shared" si="50"/>
        <v>-0.85818177923441064</v>
      </c>
      <c r="T187" s="11">
        <f t="shared" si="51"/>
        <v>-0.26776342565816247</v>
      </c>
      <c r="U187" s="11">
        <f>'OddsRatio_working_3-way'!S187-'OddsRatio_working_3-way'!R187^2/3</f>
        <v>-0.85818177923441064</v>
      </c>
      <c r="V187" s="11">
        <f>'OddsRatio_working_3-way'!S187*'OddsRatio_working_3-way'!R187/3-2*'OddsRatio_working_3-way'!R187^3/27-'OddsRatio_working_3-way'!T187</f>
        <v>0.26776342565816247</v>
      </c>
      <c r="W187" s="11">
        <f>'OddsRatio_working_3-way'!V187^2+4*'OddsRatio_working_3-way'!U187^3/27</f>
        <v>-2.1936859738387451E-2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0.15299845739302551</v>
      </c>
      <c r="Y187" s="11">
        <f>IF('OddsRatio_working_3-way'!W187&gt;=0,IF('OddsRatio_working_3-way'!V187+SQRT('OddsRatio_working_3-way'!W187)&gt;0,0,PI()),ACOS('OddsRatio_working_3-way'!V187/(2*'OddsRatio_working_3-way'!X187)))</f>
        <v>0.5052516484377394</v>
      </c>
      <c r="Z187" s="11">
        <f>'OddsRatio_working_3-way'!X187^(1/3)*COS('OddsRatio_working_3-way'!Y187/3)</f>
        <v>0.5272789524460112</v>
      </c>
      <c r="AA187" s="11">
        <f>'OddsRatio_working_3-way'!X187^(1/3)*COS(('OddsRatio_working_3-way'!Y187+2*PI())/3)</f>
        <v>-0.34128047402172296</v>
      </c>
      <c r="AB187" s="11">
        <f>'OddsRatio_working_3-way'!X187^(1/3)*COS(('OddsRatio_working_3-way'!Y187+4*PI())/3)</f>
        <v>-0.18599847842428838</v>
      </c>
      <c r="AC187" s="11">
        <f>'OddsRatio_working_3-way'!X187^(1/3)*SIN('OddsRatio_working_3-way'!Y187/3)</f>
        <v>8.9652101958481153E-2</v>
      </c>
      <c r="AD187" s="11">
        <f>'OddsRatio_working_3-way'!X187^(1/3)*SIN(('OddsRatio_working_3-way'!Y187+2*PI())/3)</f>
        <v>0.41181091671985209</v>
      </c>
      <c r="AE187" s="11">
        <f>'OddsRatio_working_3-way'!X187^(1/3)*SIN(('OddsRatio_working_3-way'!Y187+4*PI())/3)</f>
        <v>-0.50146301867833321</v>
      </c>
      <c r="AF187" s="11">
        <f>-'OddsRatio_working_3-way'!U187/(3*'OddsRatio_working_3-way'!X187^(1/3))*COS(('OddsRatio_working_3-way'!Y187)/3)</f>
        <v>0.52727895244601131</v>
      </c>
      <c r="AG187" s="11">
        <f>-'OddsRatio_working_3-way'!U187/(3*'OddsRatio_working_3-way'!X187^(1/3))*COS(('OddsRatio_working_3-way'!Y187+2*PI())/3)</f>
        <v>-0.34128047402172301</v>
      </c>
      <c r="AH187" s="11">
        <f>-'OddsRatio_working_3-way'!U187/(3*'OddsRatio_working_3-way'!X187^(1/3))*COS(('OddsRatio_working_3-way'!Y187+4*PI())/3)</f>
        <v>-0.1859984784242884</v>
      </c>
      <c r="AI187" s="11">
        <f>'OddsRatio_working_3-way'!U187/(3*'OddsRatio_working_3-way'!X187^(1/3))*SIN(('OddsRatio_working_3-way'!Y187)/3)</f>
        <v>-8.9652101958481181E-2</v>
      </c>
      <c r="AJ187" s="11">
        <f>'OddsRatio_working_3-way'!U187/(3*'OddsRatio_working_3-way'!X187^(1/3))*SIN(('OddsRatio_working_3-way'!Y187+2*PI())/3)</f>
        <v>-0.41181091671985215</v>
      </c>
      <c r="AK187" s="11">
        <f>'OddsRatio_working_3-way'!U187/(3*'OddsRatio_working_3-way'!X187^(1/3))*SIN(('OddsRatio_working_3-way'!Y187+4*PI())/3)</f>
        <v>0.50146301867833332</v>
      </c>
      <c r="AL187" s="11">
        <f>'OddsRatio_working_3-way'!Z187+'OddsRatio_working_3-way'!AF187</f>
        <v>1.0545579048920226</v>
      </c>
      <c r="AM187" s="11">
        <f>'OddsRatio_working_3-way'!AA187+'OddsRatio_working_3-way'!AG187</f>
        <v>-0.68256094804344603</v>
      </c>
      <c r="AN187" s="11">
        <f>'OddsRatio_working_3-way'!AB187+'OddsRatio_working_3-way'!AH187</f>
        <v>-0.37199695684857681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1.0545579048920226</v>
      </c>
      <c r="AS187" s="11">
        <f>IF(('OddsRatio_working_3-way'!X187=0),IF(Q187&gt;0,-Q187^(1/3),(-Q187)^(1/3)),'OddsRatio_working_3-way'!AM187-'OddsRatio_working_3-way'!R187/3)</f>
        <v>-0.68256094804344603</v>
      </c>
      <c r="AT187" s="11">
        <f>IF(('OddsRatio_working_3-way'!X187=0),IF(Q187&gt;0,-Q187^(1/3),(-Q187)^(1/3)),'OddsRatio_working_3-way'!AN187-'OddsRatio_working_3-way'!R187/3)</f>
        <v>-0.37199695684857681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9">
        <f t="shared" si="39"/>
        <v>0.44394502022221638</v>
      </c>
      <c r="E188" s="9">
        <f t="shared" si="40"/>
        <v>0.27242861791735284</v>
      </c>
      <c r="F188" s="9">
        <f t="shared" si="41"/>
        <v>0.28362636186043089</v>
      </c>
      <c r="G188" s="9">
        <f t="shared" si="42"/>
        <v>1.0351497350601138</v>
      </c>
      <c r="H188" s="9">
        <f t="shared" si="43"/>
        <v>2.2525311794227374</v>
      </c>
      <c r="I188" s="9">
        <f t="shared" si="44"/>
        <v>3.6706863164550936</v>
      </c>
      <c r="J188" s="9">
        <f t="shared" si="45"/>
        <v>3.5257653535466775</v>
      </c>
      <c r="K188" s="11">
        <f t="shared" si="46"/>
        <v>0.45248868778280543</v>
      </c>
      <c r="L188" s="11">
        <f t="shared" si="47"/>
        <v>0.27932960893854747</v>
      </c>
      <c r="M188" s="11">
        <f t="shared" si="48"/>
        <v>0.29069767441860467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-0.27987310093783968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0.22890448591065332</v>
      </c>
      <c r="Q188" s="11">
        <f>2*'OddsRatio_working_3-way'!K188*'OddsRatio_working_3-way'!L188*'OddsRatio_working_3-way'!M188</f>
        <v>7.3484586167143928E-2</v>
      </c>
      <c r="R188" s="11">
        <f t="shared" si="49"/>
        <v>0</v>
      </c>
      <c r="S188" s="11">
        <f t="shared" si="50"/>
        <v>-0.81788669630488509</v>
      </c>
      <c r="T188" s="11">
        <f t="shared" si="51"/>
        <v>-0.26256394744940131</v>
      </c>
      <c r="U188" s="11">
        <f>'OddsRatio_working_3-way'!S188-'OddsRatio_working_3-way'!R188^2/3</f>
        <v>-0.81788669630488509</v>
      </c>
      <c r="V188" s="11">
        <f>'OddsRatio_working_3-way'!S188*'OddsRatio_working_3-way'!R188/3-2*'OddsRatio_working_3-way'!R188^3/27-'OddsRatio_working_3-way'!T188</f>
        <v>0.26256394744940131</v>
      </c>
      <c r="W188" s="11">
        <f>'OddsRatio_working_3-way'!V188^2+4*'OddsRatio_working_3-way'!U188^3/27</f>
        <v>-1.211439880901144E-2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0.14235011881732257</v>
      </c>
      <c r="Y188" s="11">
        <f>IF('OddsRatio_working_3-way'!W188&gt;=0,IF('OddsRatio_working_3-way'!V188+SQRT('OddsRatio_working_3-way'!W188)&gt;0,0,PI()),ACOS('OddsRatio_working_3-way'!V188/(2*'OddsRatio_working_3-way'!X188)))</f>
        <v>0.3969432956270702</v>
      </c>
      <c r="Z188" s="11">
        <f>'OddsRatio_working_3-way'!X188^(1/3)*COS('OddsRatio_working_3-way'!Y188/3)</f>
        <v>0.51757486753005688</v>
      </c>
      <c r="AA188" s="11">
        <f>'OddsRatio_working_3-way'!X188^(1/3)*COS(('OddsRatio_working_3-way'!Y188+2*PI())/3)</f>
        <v>-0.3184436694169222</v>
      </c>
      <c r="AB188" s="11">
        <f>'OddsRatio_working_3-way'!X188^(1/3)*COS(('OddsRatio_working_3-way'!Y188+4*PI())/3)</f>
        <v>-0.19913119811313484</v>
      </c>
      <c r="AC188" s="11">
        <f>'OddsRatio_working_3-way'!X188^(1/3)*SIN('OddsRatio_working_3-way'!Y188/3)</f>
        <v>6.8885087424921373E-2</v>
      </c>
      <c r="AD188" s="11">
        <f>'OddsRatio_working_3-way'!X188^(1/3)*SIN(('OddsRatio_working_3-way'!Y188+2*PI())/3)</f>
        <v>0.41379043992893433</v>
      </c>
      <c r="AE188" s="11">
        <f>'OddsRatio_working_3-way'!X188^(1/3)*SIN(('OddsRatio_working_3-way'!Y188+4*PI())/3)</f>
        <v>-0.48267552735385544</v>
      </c>
      <c r="AF188" s="11">
        <f>-'OddsRatio_working_3-way'!U188/(3*'OddsRatio_working_3-way'!X188^(1/3))*COS(('OddsRatio_working_3-way'!Y188)/3)</f>
        <v>0.51757486753005688</v>
      </c>
      <c r="AG188" s="11">
        <f>-'OddsRatio_working_3-way'!U188/(3*'OddsRatio_working_3-way'!X188^(1/3))*COS(('OddsRatio_working_3-way'!Y188+2*PI())/3)</f>
        <v>-0.3184436694169222</v>
      </c>
      <c r="AH188" s="11">
        <f>-'OddsRatio_working_3-way'!U188/(3*'OddsRatio_working_3-way'!X188^(1/3))*COS(('OddsRatio_working_3-way'!Y188+4*PI())/3)</f>
        <v>-0.19913119811313484</v>
      </c>
      <c r="AI188" s="11">
        <f>'OddsRatio_working_3-way'!U188/(3*'OddsRatio_working_3-way'!X188^(1/3))*SIN(('OddsRatio_working_3-way'!Y188)/3)</f>
        <v>-6.8885087424921373E-2</v>
      </c>
      <c r="AJ188" s="11">
        <f>'OddsRatio_working_3-way'!U188/(3*'OddsRatio_working_3-way'!X188^(1/3))*SIN(('OddsRatio_working_3-way'!Y188+2*PI())/3)</f>
        <v>-0.41379043992893433</v>
      </c>
      <c r="AK188" s="11">
        <f>'OddsRatio_working_3-way'!U188/(3*'OddsRatio_working_3-way'!X188^(1/3))*SIN(('OddsRatio_working_3-way'!Y188+4*PI())/3)</f>
        <v>0.48267552735385544</v>
      </c>
      <c r="AL188" s="11">
        <f>'OddsRatio_working_3-way'!Z188+'OddsRatio_working_3-way'!AF188</f>
        <v>1.0351497350601138</v>
      </c>
      <c r="AM188" s="11">
        <f>'OddsRatio_working_3-way'!AA188+'OddsRatio_working_3-way'!AG188</f>
        <v>-0.63688733883384441</v>
      </c>
      <c r="AN188" s="11">
        <f>'OddsRatio_working_3-way'!AB188+'OddsRatio_working_3-way'!AH188</f>
        <v>-0.39826239622626969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1.0351497350601138</v>
      </c>
      <c r="AS188" s="11">
        <f>IF(('OddsRatio_working_3-way'!X188=0),IF(Q188&gt;0,-Q188^(1/3),(-Q188)^(1/3)),'OddsRatio_working_3-way'!AM188-'OddsRatio_working_3-way'!R188/3)</f>
        <v>-0.63688733883384441</v>
      </c>
      <c r="AT188" s="11">
        <f>IF(('OddsRatio_working_3-way'!X188=0),IF(Q188&gt;0,-Q188^(1/3),(-Q188)^(1/3)),'OddsRatio_working_3-way'!AN188-'OddsRatio_working_3-way'!R188/3)</f>
        <v>-0.39826239622626969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9">
        <f t="shared" si="39"/>
        <v>0.10117197132999836</v>
      </c>
      <c r="E189" s="9">
        <f t="shared" si="40"/>
        <v>0.18804955595489273</v>
      </c>
      <c r="F189" s="9">
        <f t="shared" si="41"/>
        <v>0.71077847271510908</v>
      </c>
      <c r="G189" s="9">
        <f t="shared" si="42"/>
        <v>1.1303003146367536</v>
      </c>
      <c r="H189" s="9">
        <f t="shared" si="43"/>
        <v>9.8841604730448829</v>
      </c>
      <c r="I189" s="9">
        <f t="shared" si="44"/>
        <v>5.3177472019123995</v>
      </c>
      <c r="J189" s="9">
        <f t="shared" si="45"/>
        <v>1.4069081132692314</v>
      </c>
      <c r="K189" s="11">
        <f t="shared" si="46"/>
        <v>0.11286681715575622</v>
      </c>
      <c r="L189" s="11">
        <f t="shared" si="47"/>
        <v>0.20746887966804978</v>
      </c>
      <c r="M189" s="11">
        <f t="shared" si="48"/>
        <v>0.73529411764705876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-0.18610958522202303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0.20730358777082386</v>
      </c>
      <c r="Q189" s="11">
        <f>2*'OddsRatio_working_3-way'!K189*'OddsRatio_working_3-way'!L189*'OddsRatio_working_3-way'!M189</f>
        <v>3.4435811922063762E-2</v>
      </c>
      <c r="R189" s="11">
        <f t="shared" si="49"/>
        <v>0</v>
      </c>
      <c r="S189" s="11">
        <f t="shared" si="50"/>
        <v>-1.1138791563235018</v>
      </c>
      <c r="T189" s="11">
        <f t="shared" si="51"/>
        <v>-0.18502976018662817</v>
      </c>
      <c r="U189" s="11">
        <f>'OddsRatio_working_3-way'!S189-'OddsRatio_working_3-way'!R189^2/3</f>
        <v>-1.1138791563235018</v>
      </c>
      <c r="V189" s="11">
        <f>'OddsRatio_working_3-way'!S189*'OddsRatio_working_3-way'!R189/3-2*'OddsRatio_working_3-way'!R189^3/27-'OddsRatio_working_3-way'!T189</f>
        <v>0.18502976018662817</v>
      </c>
      <c r="W189" s="11">
        <f>'OddsRatio_working_3-way'!V189^2+4*'OddsRatio_working_3-way'!U189^3/27</f>
        <v>-0.17050764610374278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0.2262430431297634</v>
      </c>
      <c r="Y189" s="11">
        <f>IF('OddsRatio_working_3-way'!W189&gt;=0,IF('OddsRatio_working_3-way'!V189+SQRT('OddsRatio_working_3-way'!W189)&gt;0,0,PI()),ACOS('OddsRatio_working_3-way'!V189/(2*'OddsRatio_working_3-way'!X189)))</f>
        <v>1.1495281083895421</v>
      </c>
      <c r="Z189" s="11">
        <f>'OddsRatio_working_3-way'!X189^(1/3)*COS('OddsRatio_working_3-way'!Y189/3)</f>
        <v>0.56515015731837681</v>
      </c>
      <c r="AA189" s="11">
        <f>'OddsRatio_working_3-way'!X189^(1/3)*COS(('OddsRatio_working_3-way'!Y189+2*PI())/3)</f>
        <v>-0.47986614242827008</v>
      </c>
      <c r="AB189" s="11">
        <f>'OddsRatio_working_3-way'!X189^(1/3)*COS(('OddsRatio_working_3-way'!Y189+4*PI())/3)</f>
        <v>-8.5284014890106438E-2</v>
      </c>
      <c r="AC189" s="11">
        <f>'OddsRatio_working_3-way'!X189^(1/3)*SIN('OddsRatio_working_3-way'!Y189/3)</f>
        <v>0.227812097551574</v>
      </c>
      <c r="AD189" s="11">
        <f>'OddsRatio_working_3-way'!X189^(1/3)*SIN(('OddsRatio_working_3-way'!Y189+2*PI())/3)</f>
        <v>0.37552834441469946</v>
      </c>
      <c r="AE189" s="11">
        <f>'OddsRatio_working_3-way'!X189^(1/3)*SIN(('OddsRatio_working_3-way'!Y189+4*PI())/3)</f>
        <v>-0.60334044196627334</v>
      </c>
      <c r="AF189" s="11">
        <f>-'OddsRatio_working_3-way'!U189/(3*'OddsRatio_working_3-way'!X189^(1/3))*COS(('OddsRatio_working_3-way'!Y189)/3)</f>
        <v>0.56515015731837681</v>
      </c>
      <c r="AG189" s="11">
        <f>-'OddsRatio_working_3-way'!U189/(3*'OddsRatio_working_3-way'!X189^(1/3))*COS(('OddsRatio_working_3-way'!Y189+2*PI())/3)</f>
        <v>-0.47986614242827008</v>
      </c>
      <c r="AH189" s="11">
        <f>-'OddsRatio_working_3-way'!U189/(3*'OddsRatio_working_3-way'!X189^(1/3))*COS(('OddsRatio_working_3-way'!Y189+4*PI())/3)</f>
        <v>-8.5284014890106438E-2</v>
      </c>
      <c r="AI189" s="11">
        <f>'OddsRatio_working_3-way'!U189/(3*'OddsRatio_working_3-way'!X189^(1/3))*SIN(('OddsRatio_working_3-way'!Y189)/3)</f>
        <v>-0.227812097551574</v>
      </c>
      <c r="AJ189" s="11">
        <f>'OddsRatio_working_3-way'!U189/(3*'OddsRatio_working_3-way'!X189^(1/3))*SIN(('OddsRatio_working_3-way'!Y189+2*PI())/3)</f>
        <v>-0.37552834441469946</v>
      </c>
      <c r="AK189" s="11">
        <f>'OddsRatio_working_3-way'!U189/(3*'OddsRatio_working_3-way'!X189^(1/3))*SIN(('OddsRatio_working_3-way'!Y189+4*PI())/3)</f>
        <v>0.60334044196627334</v>
      </c>
      <c r="AL189" s="11">
        <f>'OddsRatio_working_3-way'!Z189+'OddsRatio_working_3-way'!AF189</f>
        <v>1.1303003146367536</v>
      </c>
      <c r="AM189" s="11">
        <f>'OddsRatio_working_3-way'!AA189+'OddsRatio_working_3-way'!AG189</f>
        <v>-0.95973228485654016</v>
      </c>
      <c r="AN189" s="11">
        <f>'OddsRatio_working_3-way'!AB189+'OddsRatio_working_3-way'!AH189</f>
        <v>-0.17056802978021288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1.1303003146367536</v>
      </c>
      <c r="AS189" s="11">
        <f>IF(('OddsRatio_working_3-way'!X189=0),IF(Q189&gt;0,-Q189^(1/3),(-Q189)^(1/3)),'OddsRatio_working_3-way'!AM189-'OddsRatio_working_3-way'!R189/3)</f>
        <v>-0.95973228485654016</v>
      </c>
      <c r="AT189" s="11">
        <f>IF(('OddsRatio_working_3-way'!X189=0),IF(Q189&gt;0,-Q189^(1/3),(-Q189)^(1/3)),'OddsRatio_working_3-way'!AN189-'OddsRatio_working_3-way'!R189/3)</f>
        <v>-0.17056802978021288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9">
        <f t="shared" si="39"/>
        <v>0.66812850873120833</v>
      </c>
      <c r="E190" s="9">
        <f t="shared" si="40"/>
        <v>0.21308373631287866</v>
      </c>
      <c r="F190" s="9">
        <f t="shared" si="41"/>
        <v>0.11878775495591264</v>
      </c>
      <c r="G190" s="9">
        <f t="shared" si="42"/>
        <v>1.0798218519336591</v>
      </c>
      <c r="H190" s="9">
        <f t="shared" si="43"/>
        <v>1.4967180518894836</v>
      </c>
      <c r="I190" s="9">
        <f t="shared" si="44"/>
        <v>4.6929907336131151</v>
      </c>
      <c r="J190" s="9">
        <f t="shared" si="45"/>
        <v>8.4183761227842382</v>
      </c>
      <c r="K190" s="11">
        <f t="shared" si="46"/>
        <v>0.68493150684931503</v>
      </c>
      <c r="L190" s="11">
        <f t="shared" si="47"/>
        <v>0.22624434389140272</v>
      </c>
      <c r="M190" s="11">
        <f t="shared" si="48"/>
        <v>0.12706480304955528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-0.2128094049219672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0.21166965734561449</v>
      </c>
      <c r="Q190" s="11">
        <f>2*'OddsRatio_working_3-way'!K190*'OddsRatio_working_3-way'!L190*'OddsRatio_working_3-way'!M190</f>
        <v>3.9380401366625947E-2</v>
      </c>
      <c r="R190" s="11">
        <f t="shared" si="49"/>
        <v>0</v>
      </c>
      <c r="S190" s="11">
        <f t="shared" si="50"/>
        <v>-0.99464428004593763</v>
      </c>
      <c r="T190" s="11">
        <f t="shared" si="51"/>
        <v>-0.18505009861319768</v>
      </c>
      <c r="U190" s="11">
        <f>'OddsRatio_working_3-way'!S190-'OddsRatio_working_3-way'!R190^2/3</f>
        <v>-0.99464428004593763</v>
      </c>
      <c r="V190" s="11">
        <f>'OddsRatio_working_3-way'!S190*'OddsRatio_working_3-way'!R190/3-2*'OddsRatio_working_3-way'!R190^3/27-'OddsRatio_working_3-way'!T190</f>
        <v>0.18505009861319768</v>
      </c>
      <c r="W190" s="11">
        <f>'OddsRatio_working_3-way'!V190^2+4*'OddsRatio_working_3-way'!U190^3/27</f>
        <v>-0.11153701474019892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0.19090609847314538</v>
      </c>
      <c r="Y190" s="11">
        <f>IF('OddsRatio_working_3-way'!W190&gt;=0,IF('OddsRatio_working_3-way'!V190+SQRT('OddsRatio_working_3-way'!W190)&gt;0,0,PI()),ACOS('OddsRatio_working_3-way'!V190/(2*'OddsRatio_working_3-way'!X190)))</f>
        <v>1.0648189125323473</v>
      </c>
      <c r="Z190" s="11">
        <f>'OddsRatio_working_3-way'!X190^(1/3)*COS('OddsRatio_working_3-way'!Y190/3)</f>
        <v>0.53991092596682966</v>
      </c>
      <c r="AA190" s="11">
        <f>'OddsRatio_working_3-way'!X190^(1/3)*COS(('OddsRatio_working_3-way'!Y190+2*PI())/3)</f>
        <v>-0.44325639785600834</v>
      </c>
      <c r="AB190" s="11">
        <f>'OddsRatio_working_3-way'!X190^(1/3)*COS(('OddsRatio_working_3-way'!Y190+4*PI())/3)</f>
        <v>-9.6654528110821453E-2</v>
      </c>
      <c r="AC190" s="11">
        <f>'OddsRatio_working_3-way'!X190^(1/3)*SIN('OddsRatio_working_3-way'!Y190/3)</f>
        <v>0.20011068279901129</v>
      </c>
      <c r="AD190" s="11">
        <f>'OddsRatio_working_3-way'!X190^(1/3)*SIN(('OddsRatio_working_3-way'!Y190+2*PI())/3)</f>
        <v>0.36752123626854816</v>
      </c>
      <c r="AE190" s="11">
        <f>'OddsRatio_working_3-way'!X190^(1/3)*SIN(('OddsRatio_working_3-way'!Y190+4*PI())/3)</f>
        <v>-0.5676319190675595</v>
      </c>
      <c r="AF190" s="11">
        <f>-'OddsRatio_working_3-way'!U190/(3*'OddsRatio_working_3-way'!X190^(1/3))*COS(('OddsRatio_working_3-way'!Y190)/3)</f>
        <v>0.53991092596682955</v>
      </c>
      <c r="AG190" s="11">
        <f>-'OddsRatio_working_3-way'!U190/(3*'OddsRatio_working_3-way'!X190^(1/3))*COS(('OddsRatio_working_3-way'!Y190+2*PI())/3)</f>
        <v>-0.44325639785600823</v>
      </c>
      <c r="AH190" s="11">
        <f>-'OddsRatio_working_3-way'!U190/(3*'OddsRatio_working_3-way'!X190^(1/3))*COS(('OddsRatio_working_3-way'!Y190+4*PI())/3)</f>
        <v>-9.6654528110821439E-2</v>
      </c>
      <c r="AI190" s="11">
        <f>'OddsRatio_working_3-way'!U190/(3*'OddsRatio_working_3-way'!X190^(1/3))*SIN(('OddsRatio_working_3-way'!Y190)/3)</f>
        <v>-0.20011068279901126</v>
      </c>
      <c r="AJ190" s="11">
        <f>'OddsRatio_working_3-way'!U190/(3*'OddsRatio_working_3-way'!X190^(1/3))*SIN(('OddsRatio_working_3-way'!Y190+2*PI())/3)</f>
        <v>-0.3675212362685481</v>
      </c>
      <c r="AK190" s="11">
        <f>'OddsRatio_working_3-way'!U190/(3*'OddsRatio_working_3-way'!X190^(1/3))*SIN(('OddsRatio_working_3-way'!Y190+4*PI())/3)</f>
        <v>0.56763191906755939</v>
      </c>
      <c r="AL190" s="11">
        <f>'OddsRatio_working_3-way'!Z190+'OddsRatio_working_3-way'!AF190</f>
        <v>1.0798218519336591</v>
      </c>
      <c r="AM190" s="11">
        <f>'OddsRatio_working_3-way'!AA190+'OddsRatio_working_3-way'!AG190</f>
        <v>-0.88651279571201658</v>
      </c>
      <c r="AN190" s="11">
        <f>'OddsRatio_working_3-way'!AB190+'OddsRatio_working_3-way'!AH190</f>
        <v>-0.19330905622164291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1.0798218519336591</v>
      </c>
      <c r="AS190" s="11">
        <f>IF(('OddsRatio_working_3-way'!X190=0),IF(Q190&gt;0,-Q190^(1/3),(-Q190)^(1/3)),'OddsRatio_working_3-way'!AM190-'OddsRatio_working_3-way'!R190/3)</f>
        <v>-0.88651279571201658</v>
      </c>
      <c r="AT190" s="11">
        <f>IF(('OddsRatio_working_3-way'!X190=0),IF(Q190&gt;0,-Q190^(1/3),(-Q190)^(1/3)),'OddsRatio_working_3-way'!AN190-'OddsRatio_working_3-way'!R190/3)</f>
        <v>-0.19330905622164291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9">
        <f t="shared" si="39"/>
        <v>0.34722547082643324</v>
      </c>
      <c r="E191" s="9">
        <f t="shared" si="40"/>
        <v>0.33979061084830692</v>
      </c>
      <c r="F191" s="9">
        <f t="shared" si="41"/>
        <v>0.31298391832525968</v>
      </c>
      <c r="G191" s="9">
        <f t="shared" si="42"/>
        <v>1.0502642765526977</v>
      </c>
      <c r="H191" s="9">
        <f t="shared" si="43"/>
        <v>2.8799730550293288</v>
      </c>
      <c r="I191" s="9">
        <f t="shared" si="44"/>
        <v>2.9429889116224905</v>
      </c>
      <c r="J191" s="9">
        <f t="shared" si="45"/>
        <v>3.1950523379951372</v>
      </c>
      <c r="K191" s="11">
        <f t="shared" si="46"/>
        <v>0.35842293906810035</v>
      </c>
      <c r="L191" s="11">
        <f t="shared" si="47"/>
        <v>0.35087719298245612</v>
      </c>
      <c r="M191" s="11">
        <f t="shared" si="48"/>
        <v>0.3236245954692557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-0.28168485846740332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0.23320995183787149</v>
      </c>
      <c r="Q191" s="11">
        <f>2*'OddsRatio_working_3-way'!K191*'OddsRatio_working_3-way'!L191*'OddsRatio_working_3-way'!M191</f>
        <v>8.1399634149344313E-2</v>
      </c>
      <c r="R191" s="11">
        <f t="shared" si="49"/>
        <v>0</v>
      </c>
      <c r="S191" s="11">
        <f t="shared" si="50"/>
        <v>-0.82791085437366041</v>
      </c>
      <c r="T191" s="11">
        <f t="shared" si="51"/>
        <v>-0.28897412020023044</v>
      </c>
      <c r="U191" s="11">
        <f>'OddsRatio_working_3-way'!S191-'OddsRatio_working_3-way'!R191^2/3</f>
        <v>-0.82791085437366041</v>
      </c>
      <c r="V191" s="11">
        <f>'OddsRatio_working_3-way'!S191*'OddsRatio_working_3-way'!R191/3-2*'OddsRatio_working_3-way'!R191^3/27-'OddsRatio_working_3-way'!T191</f>
        <v>0.28897412020023044</v>
      </c>
      <c r="W191" s="11">
        <f>'OddsRatio_working_3-way'!V191^2+4*'OddsRatio_working_3-way'!U191^3/27</f>
        <v>-5.6510174994454931E-4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0.14497512191359055</v>
      </c>
      <c r="Y191" s="11">
        <f>IF('OddsRatio_working_3-way'!W191&gt;=0,IF('OddsRatio_working_3-way'!V191+SQRT('OddsRatio_working_3-way'!W191)&gt;0,0,PI()),ACOS('OddsRatio_working_3-way'!V191/(2*'OddsRatio_working_3-way'!X191)))</f>
        <v>8.2078154873641562E-2</v>
      </c>
      <c r="Z191" s="11">
        <f>'OddsRatio_working_3-way'!X191^(1/3)*COS('OddsRatio_working_3-way'!Y191/3)</f>
        <v>0.52513213827634886</v>
      </c>
      <c r="AA191" s="11">
        <f>'OddsRatio_working_3-way'!X191^(1/3)*COS(('OddsRatio_working_3-way'!Y191+2*PI())/3)</f>
        <v>-0.27501161474281977</v>
      </c>
      <c r="AB191" s="11">
        <f>'OddsRatio_working_3-way'!X191^(1/3)*COS(('OddsRatio_working_3-way'!Y191+4*PI())/3)</f>
        <v>-0.25012052353352898</v>
      </c>
      <c r="AC191" s="11">
        <f>'OddsRatio_working_3-way'!X191^(1/3)*SIN('OddsRatio_working_3-way'!Y191/3)</f>
        <v>1.4370878210107471E-2</v>
      </c>
      <c r="AD191" s="11">
        <f>'OddsRatio_working_3-way'!X191^(1/3)*SIN(('OddsRatio_working_3-way'!Y191+2*PI())/3)</f>
        <v>0.44759233298590695</v>
      </c>
      <c r="AE191" s="11">
        <f>'OddsRatio_working_3-way'!X191^(1/3)*SIN(('OddsRatio_working_3-way'!Y191+4*PI())/3)</f>
        <v>-0.46196321119601447</v>
      </c>
      <c r="AF191" s="11">
        <f>-'OddsRatio_working_3-way'!U191/(3*'OddsRatio_working_3-way'!X191^(1/3))*COS(('OddsRatio_working_3-way'!Y191)/3)</f>
        <v>0.52513213827634886</v>
      </c>
      <c r="AG191" s="11">
        <f>-'OddsRatio_working_3-way'!U191/(3*'OddsRatio_working_3-way'!X191^(1/3))*COS(('OddsRatio_working_3-way'!Y191+2*PI())/3)</f>
        <v>-0.27501161474281977</v>
      </c>
      <c r="AH191" s="11">
        <f>-'OddsRatio_working_3-way'!U191/(3*'OddsRatio_working_3-way'!X191^(1/3))*COS(('OddsRatio_working_3-way'!Y191+4*PI())/3)</f>
        <v>-0.25012052353352898</v>
      </c>
      <c r="AI191" s="11">
        <f>'OddsRatio_working_3-way'!U191/(3*'OddsRatio_working_3-way'!X191^(1/3))*SIN(('OddsRatio_working_3-way'!Y191)/3)</f>
        <v>-1.4370878210107471E-2</v>
      </c>
      <c r="AJ191" s="11">
        <f>'OddsRatio_working_3-way'!U191/(3*'OddsRatio_working_3-way'!X191^(1/3))*SIN(('OddsRatio_working_3-way'!Y191+2*PI())/3)</f>
        <v>-0.44759233298590695</v>
      </c>
      <c r="AK191" s="11">
        <f>'OddsRatio_working_3-way'!U191/(3*'OddsRatio_working_3-way'!X191^(1/3))*SIN(('OddsRatio_working_3-way'!Y191+4*PI())/3)</f>
        <v>0.46196321119601447</v>
      </c>
      <c r="AL191" s="11">
        <f>'OddsRatio_working_3-way'!Z191+'OddsRatio_working_3-way'!AF191</f>
        <v>1.0502642765526977</v>
      </c>
      <c r="AM191" s="11">
        <f>'OddsRatio_working_3-way'!AA191+'OddsRatio_working_3-way'!AG191</f>
        <v>-0.55002322948563953</v>
      </c>
      <c r="AN191" s="11">
        <f>'OddsRatio_working_3-way'!AB191+'OddsRatio_working_3-way'!AH191</f>
        <v>-0.50024104706705796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1.0502642765526977</v>
      </c>
      <c r="AS191" s="11">
        <f>IF(('OddsRatio_working_3-way'!X191=0),IF(Q191&gt;0,-Q191^(1/3),(-Q191)^(1/3)),'OddsRatio_working_3-way'!AM191-'OddsRatio_working_3-way'!R191/3)</f>
        <v>-0.55002322948563953</v>
      </c>
      <c r="AT191" s="11">
        <f>IF(('OddsRatio_working_3-way'!X191=0),IF(Q191&gt;0,-Q191^(1/3),(-Q191)^(1/3)),'OddsRatio_working_3-way'!AN191-'OddsRatio_working_3-way'!R191/3)</f>
        <v>-0.50024104706705796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9">
        <f t="shared" si="39"/>
        <v>0.51898491504000788</v>
      </c>
      <c r="E192" s="9">
        <f t="shared" si="40"/>
        <v>0.25401834590112765</v>
      </c>
      <c r="F192" s="9">
        <f t="shared" si="41"/>
        <v>0.22699673905886458</v>
      </c>
      <c r="G192" s="9">
        <f t="shared" si="42"/>
        <v>1.0413913235875714</v>
      </c>
      <c r="H192" s="9">
        <f t="shared" si="43"/>
        <v>1.9268382779929381</v>
      </c>
      <c r="I192" s="9">
        <f t="shared" si="44"/>
        <v>3.9367235325169512</v>
      </c>
      <c r="J192" s="9">
        <f t="shared" si="45"/>
        <v>4.4053496281313578</v>
      </c>
      <c r="K192" s="11">
        <f t="shared" si="46"/>
        <v>0.52910052910052918</v>
      </c>
      <c r="L192" s="11">
        <f t="shared" si="47"/>
        <v>0.26178010471204188</v>
      </c>
      <c r="M192" s="11">
        <f t="shared" si="48"/>
        <v>0.23419203747072601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-0.26621579882489421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0.22641353244489706</v>
      </c>
      <c r="Q192" s="11">
        <f>2*'OddsRatio_working_3-way'!K192*'OddsRatio_working_3-way'!L192*'OddsRatio_working_3-way'!M192</f>
        <v>6.4874937663294288E-2</v>
      </c>
      <c r="R192" s="11">
        <f t="shared" si="49"/>
        <v>0</v>
      </c>
      <c r="S192" s="11">
        <f t="shared" si="50"/>
        <v>-0.85048871420971739</v>
      </c>
      <c r="T192" s="11">
        <f t="shared" si="51"/>
        <v>-0.24369304132083591</v>
      </c>
      <c r="U192" s="11">
        <f>'OddsRatio_working_3-way'!S192-'OddsRatio_working_3-way'!R192^2/3</f>
        <v>-0.85048871420971739</v>
      </c>
      <c r="V192" s="11">
        <f>'OddsRatio_working_3-way'!S192*'OddsRatio_working_3-way'!R192/3-2*'OddsRatio_working_3-way'!R192^3/27-'OddsRatio_working_3-way'!T192</f>
        <v>0.24369304132083591</v>
      </c>
      <c r="W192" s="11">
        <f>'OddsRatio_working_3-way'!V192^2+4*'OddsRatio_working_3-way'!U192^3/27</f>
        <v>-3.1752204902514493E-2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0.15094577113214627</v>
      </c>
      <c r="Y192" s="11">
        <f>IF('OddsRatio_working_3-way'!W192&gt;=0,IF('OddsRatio_working_3-way'!V192+SQRT('OddsRatio_working_3-way'!W192)&gt;0,0,PI()),ACOS('OddsRatio_working_3-way'!V192/(2*'OddsRatio_working_3-way'!X192)))</f>
        <v>0.63136851450145737</v>
      </c>
      <c r="Z192" s="11">
        <f>'OddsRatio_working_3-way'!X192^(1/3)*COS('OddsRatio_working_3-way'!Y192/3)</f>
        <v>0.52069566179378579</v>
      </c>
      <c r="AA192" s="11">
        <f>'OddsRatio_working_3-way'!X192^(1/3)*COS(('OddsRatio_working_3-way'!Y192+2*PI())/3)</f>
        <v>-0.35667643201970561</v>
      </c>
      <c r="AB192" s="11">
        <f>'OddsRatio_working_3-way'!X192^(1/3)*COS(('OddsRatio_working_3-way'!Y192+4*PI())/3)</f>
        <v>-0.16401922977408057</v>
      </c>
      <c r="AC192" s="11">
        <f>'OddsRatio_working_3-way'!X192^(1/3)*SIN('OddsRatio_working_3-way'!Y192/3)</f>
        <v>0.111230687577832</v>
      </c>
      <c r="AD192" s="11">
        <f>'OddsRatio_working_3-way'!X192^(1/3)*SIN(('OddsRatio_working_3-way'!Y192+2*PI())/3)</f>
        <v>0.39532032696485292</v>
      </c>
      <c r="AE192" s="11">
        <f>'OddsRatio_working_3-way'!X192^(1/3)*SIN(('OddsRatio_working_3-way'!Y192+4*PI())/3)</f>
        <v>-0.50655101454268481</v>
      </c>
      <c r="AF192" s="11">
        <f>-'OddsRatio_working_3-way'!U192/(3*'OddsRatio_working_3-way'!X192^(1/3))*COS(('OddsRatio_working_3-way'!Y192)/3)</f>
        <v>0.52069566179378568</v>
      </c>
      <c r="AG192" s="11">
        <f>-'OddsRatio_working_3-way'!U192/(3*'OddsRatio_working_3-way'!X192^(1/3))*COS(('OddsRatio_working_3-way'!Y192+2*PI())/3)</f>
        <v>-0.3566764320197055</v>
      </c>
      <c r="AH192" s="11">
        <f>-'OddsRatio_working_3-way'!U192/(3*'OddsRatio_working_3-way'!X192^(1/3))*COS(('OddsRatio_working_3-way'!Y192+4*PI())/3)</f>
        <v>-0.16401922977408048</v>
      </c>
      <c r="AI192" s="11">
        <f>'OddsRatio_working_3-way'!U192/(3*'OddsRatio_working_3-way'!X192^(1/3))*SIN(('OddsRatio_working_3-way'!Y192)/3)</f>
        <v>-0.11123068757783196</v>
      </c>
      <c r="AJ192" s="11">
        <f>'OddsRatio_working_3-way'!U192/(3*'OddsRatio_working_3-way'!X192^(1/3))*SIN(('OddsRatio_working_3-way'!Y192+2*PI())/3)</f>
        <v>-0.39532032696485275</v>
      </c>
      <c r="AK192" s="11">
        <f>'OddsRatio_working_3-way'!U192/(3*'OddsRatio_working_3-way'!X192^(1/3))*SIN(('OddsRatio_working_3-way'!Y192+4*PI())/3)</f>
        <v>0.50655101454268459</v>
      </c>
      <c r="AL192" s="11">
        <f>'OddsRatio_working_3-way'!Z192+'OddsRatio_working_3-way'!AF192</f>
        <v>1.0413913235875714</v>
      </c>
      <c r="AM192" s="11">
        <f>'OddsRatio_working_3-way'!AA192+'OddsRatio_working_3-way'!AG192</f>
        <v>-0.71335286403941112</v>
      </c>
      <c r="AN192" s="11">
        <f>'OddsRatio_working_3-way'!AB192+'OddsRatio_working_3-way'!AH192</f>
        <v>-0.32803845954816102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1.0413913235875714</v>
      </c>
      <c r="AS192" s="11">
        <f>IF(('OddsRatio_working_3-way'!X192=0),IF(Q192&gt;0,-Q192^(1/3),(-Q192)^(1/3)),'OddsRatio_working_3-way'!AM192-'OddsRatio_working_3-way'!R192/3)</f>
        <v>-0.71335286403941112</v>
      </c>
      <c r="AT192" s="11">
        <f>IF(('OddsRatio_working_3-way'!X192=0),IF(Q192&gt;0,-Q192^(1/3),(-Q192)^(1/3)),'OddsRatio_working_3-way'!AN192-'OddsRatio_working_3-way'!R192/3)</f>
        <v>-0.32803845954816102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9">
        <f t="shared" si="39"/>
        <v>0.41009543750034988</v>
      </c>
      <c r="E193" s="9">
        <f t="shared" si="40"/>
        <v>0.32478736197514452</v>
      </c>
      <c r="F193" s="9">
        <f t="shared" si="41"/>
        <v>0.26511720052450577</v>
      </c>
      <c r="G193" s="9">
        <f t="shared" si="42"/>
        <v>1.0499684525195123</v>
      </c>
      <c r="H193" s="9">
        <f t="shared" si="43"/>
        <v>2.438456779951732</v>
      </c>
      <c r="I193" s="9">
        <f t="shared" si="44"/>
        <v>3.0789375359886337</v>
      </c>
      <c r="J193" s="9">
        <f t="shared" si="45"/>
        <v>3.7719167146515122</v>
      </c>
      <c r="K193" s="11">
        <f t="shared" si="46"/>
        <v>0.42194092827004215</v>
      </c>
      <c r="L193" s="11">
        <f t="shared" si="47"/>
        <v>0.33557046979865773</v>
      </c>
      <c r="M193" s="11">
        <f t="shared" si="48"/>
        <v>0.27472527472527469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-0.27856316650811608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0.23300263296865112</v>
      </c>
      <c r="Q193" s="11">
        <f>2*'OddsRatio_working_3-way'!K193*'OddsRatio_working_3-way'!L193*'OddsRatio_working_3-way'!M193</f>
        <v>7.7797206333439436E-2</v>
      </c>
      <c r="R193" s="11">
        <f t="shared" si="49"/>
        <v>0</v>
      </c>
      <c r="S193" s="11">
        <f t="shared" si="50"/>
        <v>-0.8364445159402023</v>
      </c>
      <c r="T193" s="11">
        <f t="shared" si="51"/>
        <v>-0.27928030582310592</v>
      </c>
      <c r="U193" s="11">
        <f>'OddsRatio_working_3-way'!S193-'OddsRatio_working_3-way'!R193^2/3</f>
        <v>-0.8364445159402023</v>
      </c>
      <c r="V193" s="11">
        <f>'OddsRatio_working_3-way'!S193*'OddsRatio_working_3-way'!R193/3-2*'OddsRatio_working_3-way'!R193^3/27-'OddsRatio_working_3-way'!T193</f>
        <v>0.27928030582310592</v>
      </c>
      <c r="W193" s="11">
        <f>'OddsRatio_working_3-way'!V193^2+4*'OddsRatio_working_3-way'!U193^3/27</f>
        <v>-8.700223800429896E-3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0.14722237688364281</v>
      </c>
      <c r="Y193" s="11">
        <f>IF('OddsRatio_working_3-way'!W193&gt;=0,IF('OddsRatio_working_3-way'!V193+SQRT('OddsRatio_working_3-way'!W193)&gt;0,0,PI()),ACOS('OddsRatio_working_3-way'!V193/(2*'OddsRatio_working_3-way'!X193)))</f>
        <v>0.32233551354993772</v>
      </c>
      <c r="Z193" s="11">
        <f>'OddsRatio_working_3-way'!X193^(1/3)*COS('OddsRatio_working_3-way'!Y193/3)</f>
        <v>0.52498422625975627</v>
      </c>
      <c r="AA193" s="11">
        <f>'OddsRatio_working_3-way'!X193^(1/3)*COS(('OddsRatio_working_3-way'!Y193+2*PI())/3)</f>
        <v>-0.31153087962011961</v>
      </c>
      <c r="AB193" s="11">
        <f>'OddsRatio_working_3-way'!X193^(1/3)*COS(('OddsRatio_working_3-way'!Y193+4*PI())/3)</f>
        <v>-0.2134533466396365</v>
      </c>
      <c r="AC193" s="11">
        <f>'OddsRatio_working_3-way'!X193^(1/3)*SIN('OddsRatio_working_3-way'!Y193/3)</f>
        <v>5.6625090067736347E-2</v>
      </c>
      <c r="AD193" s="11">
        <f>'OddsRatio_working_3-way'!X193^(1/3)*SIN(('OddsRatio_working_3-way'!Y193+2*PI())/3)</f>
        <v>0.42633713149319841</v>
      </c>
      <c r="AE193" s="11">
        <f>'OddsRatio_working_3-way'!X193^(1/3)*SIN(('OddsRatio_working_3-way'!Y193+4*PI())/3)</f>
        <v>-0.48296222156093471</v>
      </c>
      <c r="AF193" s="11">
        <f>-'OddsRatio_working_3-way'!U193/(3*'OddsRatio_working_3-way'!X193^(1/3))*COS(('OddsRatio_working_3-way'!Y193)/3)</f>
        <v>0.52498422625975605</v>
      </c>
      <c r="AG193" s="11">
        <f>-'OddsRatio_working_3-way'!U193/(3*'OddsRatio_working_3-way'!X193^(1/3))*COS(('OddsRatio_working_3-way'!Y193+2*PI())/3)</f>
        <v>-0.31153087962011944</v>
      </c>
      <c r="AH193" s="11">
        <f>-'OddsRatio_working_3-way'!U193/(3*'OddsRatio_working_3-way'!X193^(1/3))*COS(('OddsRatio_working_3-way'!Y193+4*PI())/3)</f>
        <v>-0.21345334663963642</v>
      </c>
      <c r="AI193" s="11">
        <f>'OddsRatio_working_3-way'!U193/(3*'OddsRatio_working_3-way'!X193^(1/3))*SIN(('OddsRatio_working_3-way'!Y193)/3)</f>
        <v>-5.6625090067736319E-2</v>
      </c>
      <c r="AJ193" s="11">
        <f>'OddsRatio_working_3-way'!U193/(3*'OddsRatio_working_3-way'!X193^(1/3))*SIN(('OddsRatio_working_3-way'!Y193+2*PI())/3)</f>
        <v>-0.42633713149319818</v>
      </c>
      <c r="AK193" s="11">
        <f>'OddsRatio_working_3-way'!U193/(3*'OddsRatio_working_3-way'!X193^(1/3))*SIN(('OddsRatio_working_3-way'!Y193+4*PI())/3)</f>
        <v>0.48296222156093449</v>
      </c>
      <c r="AL193" s="11">
        <f>'OddsRatio_working_3-way'!Z193+'OddsRatio_working_3-way'!AF193</f>
        <v>1.0499684525195123</v>
      </c>
      <c r="AM193" s="11">
        <f>'OddsRatio_working_3-way'!AA193+'OddsRatio_working_3-way'!AG193</f>
        <v>-0.62306175924023899</v>
      </c>
      <c r="AN193" s="11">
        <f>'OddsRatio_working_3-way'!AB193+'OddsRatio_working_3-way'!AH193</f>
        <v>-0.42690669327927289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1.0499684525195123</v>
      </c>
      <c r="AS193" s="11">
        <f>IF(('OddsRatio_working_3-way'!X193=0),IF(Q193&gt;0,-Q193^(1/3),(-Q193)^(1/3)),'OddsRatio_working_3-way'!AM193-'OddsRatio_working_3-way'!R193/3)</f>
        <v>-0.62306175924023899</v>
      </c>
      <c r="AT193" s="11">
        <f>IF(('OddsRatio_working_3-way'!X193=0),IF(Q193&gt;0,-Q193^(1/3),(-Q193)^(1/3)),'OddsRatio_working_3-way'!AN193-'OddsRatio_working_3-way'!R193/3)</f>
        <v>-0.42690669327927289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9">
        <f t="shared" si="39"/>
        <v>0.30940685077622709</v>
      </c>
      <c r="E194" s="9">
        <f t="shared" si="40"/>
        <v>0.25882021004009165</v>
      </c>
      <c r="F194" s="9">
        <f t="shared" si="41"/>
        <v>0.43177293918368131</v>
      </c>
      <c r="G194" s="9">
        <f t="shared" si="42"/>
        <v>1.0528257039741682</v>
      </c>
      <c r="H194" s="9">
        <f t="shared" si="43"/>
        <v>3.2319904924252367</v>
      </c>
      <c r="I194" s="9">
        <f t="shared" si="44"/>
        <v>3.863685914809738</v>
      </c>
      <c r="J194" s="9">
        <f t="shared" si="45"/>
        <v>2.3160321299677102</v>
      </c>
      <c r="K194" s="11">
        <f t="shared" si="46"/>
        <v>0.32051282051282048</v>
      </c>
      <c r="L194" s="11">
        <f t="shared" si="47"/>
        <v>0.26881720430107525</v>
      </c>
      <c r="M194" s="11">
        <f t="shared" si="48"/>
        <v>0.44444444444444442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-0.27601629752167389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0.23320466868853965</v>
      </c>
      <c r="Q194" s="11">
        <f>2*'OddsRatio_working_3-way'!K194*'OddsRatio_working_3-way'!L194*'OddsRatio_working_3-way'!M194</f>
        <v>7.6586098091474417E-2</v>
      </c>
      <c r="R194" s="11">
        <f t="shared" si="49"/>
        <v>0</v>
      </c>
      <c r="S194" s="11">
        <f t="shared" si="50"/>
        <v>-0.84489456159822407</v>
      </c>
      <c r="T194" s="11">
        <f t="shared" si="51"/>
        <v>-0.27746947835738062</v>
      </c>
      <c r="U194" s="11">
        <f>'OddsRatio_working_3-way'!S194-'OddsRatio_working_3-way'!R194^2/3</f>
        <v>-0.84489456159822407</v>
      </c>
      <c r="V194" s="11">
        <f>'OddsRatio_working_3-way'!S194*'OddsRatio_working_3-way'!R194/3-2*'OddsRatio_working_3-way'!R194^3/27-'OddsRatio_working_3-way'!T194</f>
        <v>0.27746947835738062</v>
      </c>
      <c r="W194" s="11">
        <f>'OddsRatio_working_3-way'!V194^2+4*'OddsRatio_working_3-way'!U194^3/27</f>
        <v>-1.2362584315874059E-2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0.14945893728361562</v>
      </c>
      <c r="Y194" s="11">
        <f>IF('OddsRatio_working_3-way'!W194&gt;=0,IF('OddsRatio_working_3-way'!V194+SQRT('OddsRatio_working_3-way'!W194)&gt;0,0,PI()),ACOS('OddsRatio_working_3-way'!V194/(2*'OddsRatio_working_3-way'!X194)))</f>
        <v>0.38112563813934197</v>
      </c>
      <c r="Z194" s="11">
        <f>'OddsRatio_working_3-way'!X194^(1/3)*COS('OddsRatio_working_3-way'!Y194/3)</f>
        <v>0.52641285198708421</v>
      </c>
      <c r="AA194" s="11">
        <f>'OddsRatio_working_3-way'!X194^(1/3)*COS(('OddsRatio_working_3-way'!Y194+2*PI())/3)</f>
        <v>-0.32143676470691557</v>
      </c>
      <c r="AB194" s="11">
        <f>'OddsRatio_working_3-way'!X194^(1/3)*COS(('OddsRatio_working_3-way'!Y194+4*PI())/3)</f>
        <v>-0.2049760872801687</v>
      </c>
      <c r="AC194" s="11">
        <f>'OddsRatio_working_3-way'!X194^(1/3)*SIN('OddsRatio_working_3-way'!Y194/3)</f>
        <v>6.7238603462338606E-2</v>
      </c>
      <c r="AD194" s="11">
        <f>'OddsRatio_working_3-way'!X194^(1/3)*SIN(('OddsRatio_working_3-way'!Y194+2*PI())/3)</f>
        <v>0.42226760096826327</v>
      </c>
      <c r="AE194" s="11">
        <f>'OddsRatio_working_3-way'!X194^(1/3)*SIN(('OddsRatio_working_3-way'!Y194+4*PI())/3)</f>
        <v>-0.48950620443060172</v>
      </c>
      <c r="AF194" s="11">
        <f>-'OddsRatio_working_3-way'!U194/(3*'OddsRatio_working_3-way'!X194^(1/3))*COS(('OddsRatio_working_3-way'!Y194)/3)</f>
        <v>0.5264128519870841</v>
      </c>
      <c r="AG194" s="11">
        <f>-'OddsRatio_working_3-way'!U194/(3*'OddsRatio_working_3-way'!X194^(1/3))*COS(('OddsRatio_working_3-way'!Y194+2*PI())/3)</f>
        <v>-0.32143676470691551</v>
      </c>
      <c r="AH194" s="11">
        <f>-'OddsRatio_working_3-way'!U194/(3*'OddsRatio_working_3-way'!X194^(1/3))*COS(('OddsRatio_working_3-way'!Y194+4*PI())/3)</f>
        <v>-0.20497608728016867</v>
      </c>
      <c r="AI194" s="11">
        <f>'OddsRatio_working_3-way'!U194/(3*'OddsRatio_working_3-way'!X194^(1/3))*SIN(('OddsRatio_working_3-way'!Y194)/3)</f>
        <v>-6.7238603462338592E-2</v>
      </c>
      <c r="AJ194" s="11">
        <f>'OddsRatio_working_3-way'!U194/(3*'OddsRatio_working_3-way'!X194^(1/3))*SIN(('OddsRatio_working_3-way'!Y194+2*PI())/3)</f>
        <v>-0.42226760096826316</v>
      </c>
      <c r="AK194" s="11">
        <f>'OddsRatio_working_3-way'!U194/(3*'OddsRatio_working_3-way'!X194^(1/3))*SIN(('OddsRatio_working_3-way'!Y194+4*PI())/3)</f>
        <v>0.48950620443060161</v>
      </c>
      <c r="AL194" s="11">
        <f>'OddsRatio_working_3-way'!Z194+'OddsRatio_working_3-way'!AF194</f>
        <v>1.0528257039741682</v>
      </c>
      <c r="AM194" s="11">
        <f>'OddsRatio_working_3-way'!AA194+'OddsRatio_working_3-way'!AG194</f>
        <v>-0.64287352941383102</v>
      </c>
      <c r="AN194" s="11">
        <f>'OddsRatio_working_3-way'!AB194+'OddsRatio_working_3-way'!AH194</f>
        <v>-0.40995217456033739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1.0528257039741682</v>
      </c>
      <c r="AS194" s="11">
        <f>IF(('OddsRatio_working_3-way'!X194=0),IF(Q194&gt;0,-Q194^(1/3),(-Q194)^(1/3)),'OddsRatio_working_3-way'!AM194-'OddsRatio_working_3-way'!R194/3)</f>
        <v>-0.64287352941383102</v>
      </c>
      <c r="AT194" s="11">
        <f>IF(('OddsRatio_working_3-way'!X194=0),IF(Q194&gt;0,-Q194^(1/3),(-Q194)^(1/3)),'OddsRatio_working_3-way'!AN194-'OddsRatio_working_3-way'!R194/3)</f>
        <v>-0.40995217456033739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9">
        <f t="shared" si="39"/>
        <v>0.21341117862168493</v>
      </c>
      <c r="E195" s="9">
        <f t="shared" si="40"/>
        <v>0.2508641693822154</v>
      </c>
      <c r="F195" s="9">
        <f t="shared" si="41"/>
        <v>0.53572465199609975</v>
      </c>
      <c r="G195" s="9">
        <f t="shared" si="42"/>
        <v>1.044133188713888</v>
      </c>
      <c r="H195" s="9">
        <f t="shared" si="43"/>
        <v>4.6857901561600253</v>
      </c>
      <c r="I195" s="9">
        <f t="shared" si="44"/>
        <v>3.98622091972172</v>
      </c>
      <c r="J195" s="9">
        <f t="shared" si="45"/>
        <v>1.866630546632527</v>
      </c>
      <c r="K195" s="11">
        <f t="shared" si="46"/>
        <v>0.22075055187637968</v>
      </c>
      <c r="L195" s="11">
        <f t="shared" si="47"/>
        <v>0.2590673575129534</v>
      </c>
      <c r="M195" s="11">
        <f t="shared" si="48"/>
        <v>0.54644808743169393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-0.26186788130409278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0.22563195228452976</v>
      </c>
      <c r="Q195" s="11">
        <f>2*'OddsRatio_working_3-way'!K195*'OddsRatio_working_3-way'!L195*'OddsRatio_working_3-way'!M195</f>
        <v>6.2501925840589959E-2</v>
      </c>
      <c r="R195" s="11">
        <f t="shared" si="49"/>
        <v>0</v>
      </c>
      <c r="S195" s="11">
        <f t="shared" si="50"/>
        <v>-0.86162514914349408</v>
      </c>
      <c r="T195" s="11">
        <f t="shared" si="51"/>
        <v>-0.23867732663254684</v>
      </c>
      <c r="U195" s="11">
        <f>'OddsRatio_working_3-way'!S195-'OddsRatio_working_3-way'!R195^2/3</f>
        <v>-0.86162514914349408</v>
      </c>
      <c r="V195" s="11">
        <f>'OddsRatio_working_3-way'!S195*'OddsRatio_working_3-way'!R195/3-2*'OddsRatio_working_3-way'!R195^3/27-'OddsRatio_working_3-way'!T195</f>
        <v>0.23867732663254684</v>
      </c>
      <c r="W195" s="11">
        <f>'OddsRatio_working_3-way'!V195^2+4*'OddsRatio_working_3-way'!U195^3/27</f>
        <v>-3.7798866977452758E-2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0.15392021734157618</v>
      </c>
      <c r="Y195" s="11">
        <f>IF('OddsRatio_working_3-way'!W195&gt;=0,IF('OddsRatio_working_3-way'!V195+SQRT('OddsRatio_working_3-way'!W195)&gt;0,0,PI()),ACOS('OddsRatio_working_3-way'!V195/(2*'OddsRatio_working_3-way'!X195)))</f>
        <v>0.68356195426280342</v>
      </c>
      <c r="Z195" s="11">
        <f>'OddsRatio_working_3-way'!X195^(1/3)*COS('OddsRatio_working_3-way'!Y195/3)</f>
        <v>0.52206659435694402</v>
      </c>
      <c r="AA195" s="11">
        <f>'OddsRatio_working_3-way'!X195^(1/3)*COS(('OddsRatio_working_3-way'!Y195+2*PI())/3)</f>
        <v>-0.3658719378520332</v>
      </c>
      <c r="AB195" s="11">
        <f>'OddsRatio_working_3-way'!X195^(1/3)*COS(('OddsRatio_working_3-way'!Y195+4*PI())/3)</f>
        <v>-0.15619465650491091</v>
      </c>
      <c r="AC195" s="11">
        <f>'OddsRatio_working_3-way'!X195^(1/3)*SIN('OddsRatio_working_3-way'!Y195/3)</f>
        <v>0.12105723482871003</v>
      </c>
      <c r="AD195" s="11">
        <f>'OddsRatio_working_3-way'!X195^(1/3)*SIN(('OddsRatio_working_3-way'!Y195+2*PI())/3)</f>
        <v>0.39159431576598414</v>
      </c>
      <c r="AE195" s="11">
        <f>'OddsRatio_working_3-way'!X195^(1/3)*SIN(('OddsRatio_working_3-way'!Y195+4*PI())/3)</f>
        <v>-0.51265155059469403</v>
      </c>
      <c r="AF195" s="11">
        <f>-'OddsRatio_working_3-way'!U195/(3*'OddsRatio_working_3-way'!X195^(1/3))*COS(('OddsRatio_working_3-way'!Y195)/3)</f>
        <v>0.52206659435694402</v>
      </c>
      <c r="AG195" s="11">
        <f>-'OddsRatio_working_3-way'!U195/(3*'OddsRatio_working_3-way'!X195^(1/3))*COS(('OddsRatio_working_3-way'!Y195+2*PI())/3)</f>
        <v>-0.36587193785203326</v>
      </c>
      <c r="AH195" s="11">
        <f>-'OddsRatio_working_3-way'!U195/(3*'OddsRatio_working_3-way'!X195^(1/3))*COS(('OddsRatio_working_3-way'!Y195+4*PI())/3)</f>
        <v>-0.15619465650491093</v>
      </c>
      <c r="AI195" s="11">
        <f>'OddsRatio_working_3-way'!U195/(3*'OddsRatio_working_3-way'!X195^(1/3))*SIN(('OddsRatio_working_3-way'!Y195)/3)</f>
        <v>-0.12105723482871006</v>
      </c>
      <c r="AJ195" s="11">
        <f>'OddsRatio_working_3-way'!U195/(3*'OddsRatio_working_3-way'!X195^(1/3))*SIN(('OddsRatio_working_3-way'!Y195+2*PI())/3)</f>
        <v>-0.39159431576598419</v>
      </c>
      <c r="AK195" s="11">
        <f>'OddsRatio_working_3-way'!U195/(3*'OddsRatio_working_3-way'!X195^(1/3))*SIN(('OddsRatio_working_3-way'!Y195+4*PI())/3)</f>
        <v>0.51265155059469414</v>
      </c>
      <c r="AL195" s="11">
        <f>'OddsRatio_working_3-way'!Z195+'OddsRatio_working_3-way'!AF195</f>
        <v>1.044133188713888</v>
      </c>
      <c r="AM195" s="11">
        <f>'OddsRatio_working_3-way'!AA195+'OddsRatio_working_3-way'!AG195</f>
        <v>-0.7317438757040664</v>
      </c>
      <c r="AN195" s="11">
        <f>'OddsRatio_working_3-way'!AB195+'OddsRatio_working_3-way'!AH195</f>
        <v>-0.31238931300982187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1.044133188713888</v>
      </c>
      <c r="AS195" s="11">
        <f>IF(('OddsRatio_working_3-way'!X195=0),IF(Q195&gt;0,-Q195^(1/3),(-Q195)^(1/3)),'OddsRatio_working_3-way'!AM195-'OddsRatio_working_3-way'!R195/3)</f>
        <v>-0.7317438757040664</v>
      </c>
      <c r="AT195" s="11">
        <f>IF(('OddsRatio_working_3-way'!X195=0),IF(Q195&gt;0,-Q195^(1/3),(-Q195)^(1/3)),'OddsRatio_working_3-way'!AN195-'OddsRatio_working_3-way'!R195/3)</f>
        <v>-0.31238931300982187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0.36508045901542396</v>
      </c>
      <c r="E196" s="9">
        <f t="shared" ref="E196:E259" si="53">(L196/(AR196+L196-(AR196*L196)))</f>
        <v>0.28576839126593723</v>
      </c>
      <c r="F196" s="9">
        <f t="shared" ref="F196:F259" si="54">(M196/(AR196+M196-(AR196*M196)))</f>
        <v>0.3491511497186387</v>
      </c>
      <c r="G196" s="9">
        <f t="shared" ref="G196:G259" si="55">AR196</f>
        <v>1.0413905552005165</v>
      </c>
      <c r="H196" s="9">
        <f t="shared" ref="H196:H259" si="56">IF(A196="","",1/D196)</f>
        <v>2.7391222271848625</v>
      </c>
      <c r="I196" s="9">
        <f t="shared" ref="I196:I259" si="57">IF(B196="","",1/E196)</f>
        <v>3.4993373324812396</v>
      </c>
      <c r="J196" s="9">
        <f t="shared" ref="J196:J259" si="58">IF(C196="","",1/F196)</f>
        <v>2.8640890938089245</v>
      </c>
      <c r="K196" s="11">
        <f t="shared" ref="K196:K259" si="59">1/A196</f>
        <v>0.37453183520599254</v>
      </c>
      <c r="L196" s="11">
        <f t="shared" ref="L196:L259" si="60">1/B196</f>
        <v>0.29411764705882354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-0.28326072485294707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0.2313679690393334</v>
      </c>
      <c r="Q196" s="11">
        <f>2*'OddsRatio_working_3-way'!K196*'OddsRatio_working_3-way'!L196*'OddsRatio_working_3-way'!M196</f>
        <v>7.8965177146530161E-2</v>
      </c>
      <c r="R196" s="11">
        <f t="shared" ref="R196:R259" si="62">O196/N196</f>
        <v>0</v>
      </c>
      <c r="S196" s="11">
        <f t="shared" ref="S196:S259" si="63">P196/N196</f>
        <v>-0.81680214989016409</v>
      </c>
      <c r="T196" s="11">
        <f t="shared" ref="T196:T259" si="64">Q196/N196</f>
        <v>-0.27877206480892969</v>
      </c>
      <c r="U196" s="11">
        <f>'OddsRatio_working_3-way'!S196-'OddsRatio_working_3-way'!R196^2/3</f>
        <v>-0.81680214989016409</v>
      </c>
      <c r="V196" s="11">
        <f>'OddsRatio_working_3-way'!S196*'OddsRatio_working_3-way'!R196/3-2*'OddsRatio_working_3-way'!R196^3/27-'OddsRatio_working_3-way'!T196</f>
        <v>0.27877206480892969</v>
      </c>
      <c r="W196" s="11">
        <f>'OddsRatio_working_3-way'!V196^2+4*'OddsRatio_working_3-way'!U196^3/27</f>
        <v>-3.0183463443790443E-3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0.14206707083470568</v>
      </c>
      <c r="Y196" s="11">
        <f>IF('OddsRatio_working_3-way'!W196&gt;=0,IF('OddsRatio_working_3-way'!V196+SQRT('OddsRatio_working_3-way'!W196)&gt;0,0,PI()),ACOS('OddsRatio_working_3-way'!V196/(2*'OddsRatio_working_3-way'!X196)))</f>
        <v>0.19458312196847372</v>
      </c>
      <c r="Z196" s="11">
        <f>'OddsRatio_working_3-way'!X196^(1/3)*COS('OddsRatio_working_3-way'!Y196/3)</f>
        <v>0.52069527760025824</v>
      </c>
      <c r="AA196" s="11">
        <f>'OddsRatio_working_3-way'!X196^(1/3)*COS(('OddsRatio_working_3-way'!Y196+2*PI())/3)</f>
        <v>-0.28963685842328624</v>
      </c>
      <c r="AB196" s="11">
        <f>'OddsRatio_working_3-way'!X196^(1/3)*COS(('OddsRatio_working_3-way'!Y196+4*PI())/3)</f>
        <v>-0.23105841917697209</v>
      </c>
      <c r="AC196" s="11">
        <f>'OddsRatio_working_3-way'!X196^(1/3)*SIN('OddsRatio_working_3-way'!Y196/3)</f>
        <v>3.3820277667567712E-2</v>
      </c>
      <c r="AD196" s="11">
        <f>'OddsRatio_working_3-way'!X196^(1/3)*SIN(('OddsRatio_working_3-way'!Y196+2*PI())/3)</f>
        <v>0.43402519919863014</v>
      </c>
      <c r="AE196" s="11">
        <f>'OddsRatio_working_3-way'!X196^(1/3)*SIN(('OddsRatio_working_3-way'!Y196+4*PI())/3)</f>
        <v>-0.46784547686619776</v>
      </c>
      <c r="AF196" s="11">
        <f>-'OddsRatio_working_3-way'!U196/(3*'OddsRatio_working_3-way'!X196^(1/3))*COS(('OddsRatio_working_3-way'!Y196)/3)</f>
        <v>0.52069527760025824</v>
      </c>
      <c r="AG196" s="11">
        <f>-'OddsRatio_working_3-way'!U196/(3*'OddsRatio_working_3-way'!X196^(1/3))*COS(('OddsRatio_working_3-way'!Y196+2*PI())/3)</f>
        <v>-0.28963685842328624</v>
      </c>
      <c r="AH196" s="11">
        <f>-'OddsRatio_working_3-way'!U196/(3*'OddsRatio_working_3-way'!X196^(1/3))*COS(('OddsRatio_working_3-way'!Y196+4*PI())/3)</f>
        <v>-0.23105841917697209</v>
      </c>
      <c r="AI196" s="11">
        <f>'OddsRatio_working_3-way'!U196/(3*'OddsRatio_working_3-way'!X196^(1/3))*SIN(('OddsRatio_working_3-way'!Y196)/3)</f>
        <v>-3.3820277667567712E-2</v>
      </c>
      <c r="AJ196" s="11">
        <f>'OddsRatio_working_3-way'!U196/(3*'OddsRatio_working_3-way'!X196^(1/3))*SIN(('OddsRatio_working_3-way'!Y196+2*PI())/3)</f>
        <v>-0.43402519919863014</v>
      </c>
      <c r="AK196" s="11">
        <f>'OddsRatio_working_3-way'!U196/(3*'OddsRatio_working_3-way'!X196^(1/3))*SIN(('OddsRatio_working_3-way'!Y196+4*PI())/3)</f>
        <v>0.46784547686619776</v>
      </c>
      <c r="AL196" s="11">
        <f>'OddsRatio_working_3-way'!Z196+'OddsRatio_working_3-way'!AF196</f>
        <v>1.0413905552005165</v>
      </c>
      <c r="AM196" s="11">
        <f>'OddsRatio_working_3-way'!AA196+'OddsRatio_working_3-way'!AG196</f>
        <v>-0.57927371684657247</v>
      </c>
      <c r="AN196" s="11">
        <f>'OddsRatio_working_3-way'!AB196+'OddsRatio_working_3-way'!AH196</f>
        <v>-0.46211683835394418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1.0413905552005165</v>
      </c>
      <c r="AS196" s="11">
        <f>IF(('OddsRatio_working_3-way'!X196=0),IF(Q196&gt;0,-Q196^(1/3),(-Q196)^(1/3)),'OddsRatio_working_3-way'!AM196-'OddsRatio_working_3-way'!R196/3)</f>
        <v>-0.57927371684657247</v>
      </c>
      <c r="AT196" s="11">
        <f>IF(('OddsRatio_working_3-way'!X196=0),IF(Q196&gt;0,-Q196^(1/3),(-Q196)^(1/3)),'OddsRatio_working_3-way'!AN196-'OddsRatio_working_3-way'!R196/3)</f>
        <v>-0.46211683835394418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9">
        <f t="shared" si="52"/>
        <v>0.34802715582378452</v>
      </c>
      <c r="E197" s="9">
        <f t="shared" si="53"/>
        <v>0.28674839095299526</v>
      </c>
      <c r="F197" s="9">
        <f t="shared" si="54"/>
        <v>0.36522445322322011</v>
      </c>
      <c r="G197" s="9">
        <f t="shared" si="55"/>
        <v>1.0407438890683811</v>
      </c>
      <c r="H197" s="9">
        <f t="shared" si="56"/>
        <v>2.8733390003230865</v>
      </c>
      <c r="I197" s="9">
        <f t="shared" si="57"/>
        <v>3.4873778948734304</v>
      </c>
      <c r="J197" s="9">
        <f t="shared" si="58"/>
        <v>2.7380422947441962</v>
      </c>
      <c r="K197" s="11">
        <f t="shared" si="59"/>
        <v>0.35714285714285715</v>
      </c>
      <c r="L197" s="11">
        <f t="shared" si="60"/>
        <v>0.29498525073746312</v>
      </c>
      <c r="M197" s="11">
        <f t="shared" si="61"/>
        <v>0.37453183520599254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-0.28347703802610835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0.2312217187428483</v>
      </c>
      <c r="Q197" s="11">
        <f>2*'OddsRatio_working_3-way'!K197*'OddsRatio_working_3-way'!L197*'OddsRatio_working_3-way'!M197</f>
        <v>7.8915262369572803E-2</v>
      </c>
      <c r="R197" s="11">
        <f t="shared" si="62"/>
        <v>0</v>
      </c>
      <c r="S197" s="11">
        <f t="shared" si="63"/>
        <v>-0.81566295581779247</v>
      </c>
      <c r="T197" s="11">
        <f t="shared" si="64"/>
        <v>-0.27838326137126024</v>
      </c>
      <c r="U197" s="11">
        <f>'OddsRatio_working_3-way'!S197-'OddsRatio_working_3-way'!R197^2/3</f>
        <v>-0.81566295581779247</v>
      </c>
      <c r="V197" s="11">
        <f>'OddsRatio_working_3-way'!S197*'OddsRatio_working_3-way'!R197/3-2*'OddsRatio_working_3-way'!R197^3/27-'OddsRatio_working_3-way'!T197</f>
        <v>0.27838326137126024</v>
      </c>
      <c r="W197" s="11">
        <f>'OddsRatio_working_3-way'!V197^2+4*'OddsRatio_working_3-way'!U197^3/27</f>
        <v>-2.8976494740137332E-3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0.14176996304375719</v>
      </c>
      <c r="Y197" s="11">
        <f>IF('OddsRatio_working_3-way'!W197&gt;=0,IF('OddsRatio_working_3-way'!V197+SQRT('OddsRatio_working_3-way'!W197)&gt;0,0,PI()),ACOS('OddsRatio_working_3-way'!V197/(2*'OddsRatio_working_3-way'!X197)))</f>
        <v>0.1910085200867162</v>
      </c>
      <c r="Z197" s="11">
        <f>'OddsRatio_working_3-way'!X197^(1/3)*COS('OddsRatio_working_3-way'!Y197/3)</f>
        <v>0.52037194453419044</v>
      </c>
      <c r="AA197" s="11">
        <f>'OddsRatio_working_3-way'!X197^(1/3)*COS(('OddsRatio_working_3-way'!Y197+2*PI())/3)</f>
        <v>-0.28891780932509059</v>
      </c>
      <c r="AB197" s="11">
        <f>'OddsRatio_working_3-way'!X197^(1/3)*COS(('OddsRatio_working_3-way'!Y197+4*PI())/3)</f>
        <v>-0.23145413520909974</v>
      </c>
      <c r="AC197" s="11">
        <f>'OddsRatio_working_3-way'!X197^(1/3)*SIN('OddsRatio_working_3-way'!Y197/3)</f>
        <v>3.3176667719492257E-2</v>
      </c>
      <c r="AD197" s="11">
        <f>'OddsRatio_working_3-way'!X197^(1/3)*SIN(('OddsRatio_working_3-way'!Y197+2*PI())/3)</f>
        <v>0.43406698952356965</v>
      </c>
      <c r="AE197" s="11">
        <f>'OddsRatio_working_3-way'!X197^(1/3)*SIN(('OddsRatio_working_3-way'!Y197+4*PI())/3)</f>
        <v>-0.46724365724306194</v>
      </c>
      <c r="AF197" s="11">
        <f>-'OddsRatio_working_3-way'!U197/(3*'OddsRatio_working_3-way'!X197^(1/3))*COS(('OddsRatio_working_3-way'!Y197)/3)</f>
        <v>0.52037194453419056</v>
      </c>
      <c r="AG197" s="11">
        <f>-'OddsRatio_working_3-way'!U197/(3*'OddsRatio_working_3-way'!X197^(1/3))*COS(('OddsRatio_working_3-way'!Y197+2*PI())/3)</f>
        <v>-0.28891780932509065</v>
      </c>
      <c r="AH197" s="11">
        <f>-'OddsRatio_working_3-way'!U197/(3*'OddsRatio_working_3-way'!X197^(1/3))*COS(('OddsRatio_working_3-way'!Y197+4*PI())/3)</f>
        <v>-0.2314541352090998</v>
      </c>
      <c r="AI197" s="11">
        <f>'OddsRatio_working_3-way'!U197/(3*'OddsRatio_working_3-way'!X197^(1/3))*SIN(('OddsRatio_working_3-way'!Y197)/3)</f>
        <v>-3.3176667719492264E-2</v>
      </c>
      <c r="AJ197" s="11">
        <f>'OddsRatio_working_3-way'!U197/(3*'OddsRatio_working_3-way'!X197^(1/3))*SIN(('OddsRatio_working_3-way'!Y197+2*PI())/3)</f>
        <v>-0.43406698952356976</v>
      </c>
      <c r="AK197" s="11">
        <f>'OddsRatio_working_3-way'!U197/(3*'OddsRatio_working_3-way'!X197^(1/3))*SIN(('OddsRatio_working_3-way'!Y197+4*PI())/3)</f>
        <v>0.46724365724306199</v>
      </c>
      <c r="AL197" s="11">
        <f>'OddsRatio_working_3-way'!Z197+'OddsRatio_working_3-way'!AF197</f>
        <v>1.0407438890683811</v>
      </c>
      <c r="AM197" s="11">
        <f>'OddsRatio_working_3-way'!AA197+'OddsRatio_working_3-way'!AG197</f>
        <v>-0.57783561865018118</v>
      </c>
      <c r="AN197" s="11">
        <f>'OddsRatio_working_3-way'!AB197+'OddsRatio_working_3-way'!AH197</f>
        <v>-0.46290827041819954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1.0407438890683811</v>
      </c>
      <c r="AS197" s="11">
        <f>IF(('OddsRatio_working_3-way'!X197=0),IF(Q197&gt;0,-Q197^(1/3),(-Q197)^(1/3)),'OddsRatio_working_3-way'!AM197-'OddsRatio_working_3-way'!R197/3)</f>
        <v>-0.57783561865018118</v>
      </c>
      <c r="AT197" s="11">
        <f>IF(('OddsRatio_working_3-way'!X197=0),IF(Q197&gt;0,-Q197^(1/3),(-Q197)^(1/3)),'OddsRatio_working_3-way'!AN197-'OddsRatio_working_3-way'!R197/3)</f>
        <v>-0.46290827041819954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9">
        <f t="shared" si="52"/>
        <v>0.3580783920809501</v>
      </c>
      <c r="E198" s="9">
        <f t="shared" si="53"/>
        <v>0.32310809043361738</v>
      </c>
      <c r="F198" s="9">
        <f t="shared" si="54"/>
        <v>0.31881351748543257</v>
      </c>
      <c r="G198" s="9">
        <f t="shared" si="55"/>
        <v>1.0422584702566113</v>
      </c>
      <c r="H198" s="9">
        <f t="shared" si="56"/>
        <v>2.7926845688413722</v>
      </c>
      <c r="I198" s="9">
        <f t="shared" si="57"/>
        <v>3.0949395252157892</v>
      </c>
      <c r="J198" s="9">
        <f t="shared" si="58"/>
        <v>3.136629864026053</v>
      </c>
      <c r="K198" s="11">
        <f t="shared" si="59"/>
        <v>0.36764705882352938</v>
      </c>
      <c r="L198" s="11">
        <f t="shared" si="60"/>
        <v>0.33222591362126247</v>
      </c>
      <c r="M198" s="11">
        <f t="shared" si="61"/>
        <v>0.32786885245901642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-0.28382008541121384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0.23146887424432222</v>
      </c>
      <c r="Q198" s="11">
        <f>2*'OddsRatio_working_3-way'!K198*'OddsRatio_working_3-way'!L198*'OddsRatio_working_3-way'!M198</f>
        <v>8.009303607069973E-2</v>
      </c>
      <c r="R198" s="11">
        <f t="shared" si="62"/>
        <v>0</v>
      </c>
      <c r="S198" s="11">
        <f t="shared" si="63"/>
        <v>-0.81554789862372723</v>
      </c>
      <c r="T198" s="11">
        <f t="shared" si="64"/>
        <v>-0.28219650471409247</v>
      </c>
      <c r="U198" s="11">
        <f>'OddsRatio_working_3-way'!S198-'OddsRatio_working_3-way'!R198^2/3</f>
        <v>-0.81554789862372723</v>
      </c>
      <c r="V198" s="11">
        <f>'OddsRatio_working_3-way'!S198*'OddsRatio_working_3-way'!R198/3-2*'OddsRatio_working_3-way'!R198^3/27-'OddsRatio_working_3-way'!T198</f>
        <v>0.28219650471409247</v>
      </c>
      <c r="W198" s="11">
        <f>'OddsRatio_working_3-way'!V198^2+4*'OddsRatio_working_3-way'!U198^3/27</f>
        <v>-7.2600576806119976E-4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0.14173996705314984</v>
      </c>
      <c r="Y198" s="11">
        <f>IF('OddsRatio_working_3-way'!W198&gt;=0,IF('OddsRatio_working_3-way'!V198+SQRT('OddsRatio_working_3-way'!W198)&gt;0,0,PI()),ACOS('OddsRatio_working_3-way'!V198/(2*'OddsRatio_working_3-way'!X198)))</f>
        <v>9.5192737300952901E-2</v>
      </c>
      <c r="Z198" s="11">
        <f>'OddsRatio_working_3-way'!X198^(1/3)*COS('OddsRatio_working_3-way'!Y198/3)</f>
        <v>0.52112923512830567</v>
      </c>
      <c r="AA198" s="11">
        <f>'OddsRatio_working_3-way'!X198^(1/3)*COS(('OddsRatio_working_3-way'!Y198+2*PI())/3)</f>
        <v>-0.27488994048798732</v>
      </c>
      <c r="AB198" s="11">
        <f>'OddsRatio_working_3-way'!X198^(1/3)*COS(('OddsRatio_working_3-way'!Y198+4*PI())/3)</f>
        <v>-0.24623929464031799</v>
      </c>
      <c r="AC198" s="11">
        <f>'OddsRatio_working_3-way'!X198^(1/3)*SIN('OddsRatio_working_3-way'!Y198/3)</f>
        <v>1.6541458092608517E-2</v>
      </c>
      <c r="AD198" s="11">
        <f>'OddsRatio_working_3-way'!X198^(1/3)*SIN(('OddsRatio_working_3-way'!Y198+2*PI())/3)</f>
        <v>0.44304042722956238</v>
      </c>
      <c r="AE198" s="11">
        <f>'OddsRatio_working_3-way'!X198^(1/3)*SIN(('OddsRatio_working_3-way'!Y198+4*PI())/3)</f>
        <v>-0.45958188532217092</v>
      </c>
      <c r="AF198" s="11">
        <f>-'OddsRatio_working_3-way'!U198/(3*'OddsRatio_working_3-way'!X198^(1/3))*COS(('OddsRatio_working_3-way'!Y198)/3)</f>
        <v>0.52112923512830578</v>
      </c>
      <c r="AG198" s="11">
        <f>-'OddsRatio_working_3-way'!U198/(3*'OddsRatio_working_3-way'!X198^(1/3))*COS(('OddsRatio_working_3-way'!Y198+2*PI())/3)</f>
        <v>-0.27488994048798737</v>
      </c>
      <c r="AH198" s="11">
        <f>-'OddsRatio_working_3-way'!U198/(3*'OddsRatio_working_3-way'!X198^(1/3))*COS(('OddsRatio_working_3-way'!Y198+4*PI())/3)</f>
        <v>-0.24623929464031802</v>
      </c>
      <c r="AI198" s="11">
        <f>'OddsRatio_working_3-way'!U198/(3*'OddsRatio_working_3-way'!X198^(1/3))*SIN(('OddsRatio_working_3-way'!Y198)/3)</f>
        <v>-1.654145809260852E-2</v>
      </c>
      <c r="AJ198" s="11">
        <f>'OddsRatio_working_3-way'!U198/(3*'OddsRatio_working_3-way'!X198^(1/3))*SIN(('OddsRatio_working_3-way'!Y198+2*PI())/3)</f>
        <v>-0.44304042722956249</v>
      </c>
      <c r="AK198" s="11">
        <f>'OddsRatio_working_3-way'!U198/(3*'OddsRatio_working_3-way'!X198^(1/3))*SIN(('OddsRatio_working_3-way'!Y198+4*PI())/3)</f>
        <v>0.45958188532217104</v>
      </c>
      <c r="AL198" s="11">
        <f>'OddsRatio_working_3-way'!Z198+'OddsRatio_working_3-way'!AF198</f>
        <v>1.0422584702566113</v>
      </c>
      <c r="AM198" s="11">
        <f>'OddsRatio_working_3-way'!AA198+'OddsRatio_working_3-way'!AG198</f>
        <v>-0.54977988097597463</v>
      </c>
      <c r="AN198" s="11">
        <f>'OddsRatio_working_3-way'!AB198+'OddsRatio_working_3-way'!AH198</f>
        <v>-0.49247858928063604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1.0422584702566113</v>
      </c>
      <c r="AS198" s="11">
        <f>IF(('OddsRatio_working_3-way'!X198=0),IF(Q198&gt;0,-Q198^(1/3),(-Q198)^(1/3)),'OddsRatio_working_3-way'!AM198-'OddsRatio_working_3-way'!R198/3)</f>
        <v>-0.54977988097597463</v>
      </c>
      <c r="AT198" s="11">
        <f>IF(('OddsRatio_working_3-way'!X198=0),IF(Q198&gt;0,-Q198^(1/3),(-Q198)^(1/3)),'OddsRatio_working_3-way'!AN198-'OddsRatio_working_3-way'!R198/3)</f>
        <v>-0.49247858928063604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9">
        <f t="shared" si="52"/>
        <v>0.53063430962780456</v>
      </c>
      <c r="E199" s="9">
        <f t="shared" si="53"/>
        <v>0.27448361310286501</v>
      </c>
      <c r="F199" s="9">
        <f t="shared" si="54"/>
        <v>0.19488207726933052</v>
      </c>
      <c r="G199" s="9">
        <f t="shared" si="55"/>
        <v>1.0406317869588193</v>
      </c>
      <c r="H199" s="9">
        <f t="shared" si="56"/>
        <v>1.8845370189149964</v>
      </c>
      <c r="I199" s="9">
        <f t="shared" si="57"/>
        <v>3.6432047388754012</v>
      </c>
      <c r="J199" s="9">
        <f t="shared" si="58"/>
        <v>5.131308194226512</v>
      </c>
      <c r="K199" s="11">
        <f t="shared" si="59"/>
        <v>0.54054054054054046</v>
      </c>
      <c r="L199" s="11">
        <f t="shared" si="60"/>
        <v>0.2824858757062147</v>
      </c>
      <c r="M199" s="11">
        <f t="shared" si="61"/>
        <v>0.2012072434607646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-0.26333693103805311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0.22612388332130509</v>
      </c>
      <c r="Q199" s="11">
        <f>2*'OddsRatio_working_3-way'!K199*'OddsRatio_working_3-way'!L199*'OddsRatio_working_3-way'!M199</f>
        <v>6.1446707424267694E-2</v>
      </c>
      <c r="R199" s="11">
        <f t="shared" si="62"/>
        <v>0</v>
      </c>
      <c r="S199" s="11">
        <f t="shared" si="63"/>
        <v>-0.85868655957196294</v>
      </c>
      <c r="T199" s="11">
        <f t="shared" si="64"/>
        <v>-0.23333873901412039</v>
      </c>
      <c r="U199" s="11">
        <f>'OddsRatio_working_3-way'!S199-'OddsRatio_working_3-way'!R199^2/3</f>
        <v>-0.85868655957196294</v>
      </c>
      <c r="V199" s="11">
        <f>'OddsRatio_working_3-way'!S199*'OddsRatio_working_3-way'!R199/3-2*'OddsRatio_working_3-way'!R199^3/27-'OddsRatio_working_3-way'!T199</f>
        <v>0.23333873901412039</v>
      </c>
      <c r="W199" s="11">
        <f>'OddsRatio_working_3-way'!V199^2+4*'OddsRatio_working_3-way'!U199^3/27</f>
        <v>-3.9352467977059782E-2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0.1531334671959069</v>
      </c>
      <c r="Y199" s="11">
        <f>IF('OddsRatio_working_3-way'!W199&gt;=0,IF('OddsRatio_working_3-way'!V199+SQRT('OddsRatio_working_3-way'!W199)&gt;0,0,PI()),ACOS('OddsRatio_working_3-way'!V199/(2*'OddsRatio_working_3-way'!X199)))</f>
        <v>0.70458520998932905</v>
      </c>
      <c r="Z199" s="11">
        <f>'OddsRatio_working_3-way'!X199^(1/3)*COS('OddsRatio_working_3-way'!Y199/3)</f>
        <v>0.52031589347940965</v>
      </c>
      <c r="AA199" s="11">
        <f>'OddsRatio_working_3-way'!X199^(1/3)*COS(('OddsRatio_working_3-way'!Y199+2*PI())/3)</f>
        <v>-0.36797801972026561</v>
      </c>
      <c r="AB199" s="11">
        <f>'OddsRatio_working_3-way'!X199^(1/3)*COS(('OddsRatio_working_3-way'!Y199+4*PI())/3)</f>
        <v>-0.15233787375914418</v>
      </c>
      <c r="AC199" s="11">
        <f>'OddsRatio_working_3-way'!X199^(1/3)*SIN('OddsRatio_working_3-way'!Y199/3)</f>
        <v>0.12449989631874388</v>
      </c>
      <c r="AD199" s="11">
        <f>'OddsRatio_working_3-way'!X199^(1/3)*SIN(('OddsRatio_working_3-way'!Y199+2*PI())/3)</f>
        <v>0.3883568335865949</v>
      </c>
      <c r="AE199" s="11">
        <f>'OddsRatio_working_3-way'!X199^(1/3)*SIN(('OddsRatio_working_3-way'!Y199+4*PI())/3)</f>
        <v>-0.51285672990533848</v>
      </c>
      <c r="AF199" s="11">
        <f>-'OddsRatio_working_3-way'!U199/(3*'OddsRatio_working_3-way'!X199^(1/3))*COS(('OddsRatio_working_3-way'!Y199)/3)</f>
        <v>0.52031589347940965</v>
      </c>
      <c r="AG199" s="11">
        <f>-'OddsRatio_working_3-way'!U199/(3*'OddsRatio_working_3-way'!X199^(1/3))*COS(('OddsRatio_working_3-way'!Y199+2*PI())/3)</f>
        <v>-0.36797801972026561</v>
      </c>
      <c r="AH199" s="11">
        <f>-'OddsRatio_working_3-way'!U199/(3*'OddsRatio_working_3-way'!X199^(1/3))*COS(('OddsRatio_working_3-way'!Y199+4*PI())/3)</f>
        <v>-0.15233787375914418</v>
      </c>
      <c r="AI199" s="11">
        <f>'OddsRatio_working_3-way'!U199/(3*'OddsRatio_working_3-way'!X199^(1/3))*SIN(('OddsRatio_working_3-way'!Y199)/3)</f>
        <v>-0.12449989631874388</v>
      </c>
      <c r="AJ199" s="11">
        <f>'OddsRatio_working_3-way'!U199/(3*'OddsRatio_working_3-way'!X199^(1/3))*SIN(('OddsRatio_working_3-way'!Y199+2*PI())/3)</f>
        <v>-0.3883568335865949</v>
      </c>
      <c r="AK199" s="11">
        <f>'OddsRatio_working_3-way'!U199/(3*'OddsRatio_working_3-way'!X199^(1/3))*SIN(('OddsRatio_working_3-way'!Y199+4*PI())/3)</f>
        <v>0.51285672990533848</v>
      </c>
      <c r="AL199" s="11">
        <f>'OddsRatio_working_3-way'!Z199+'OddsRatio_working_3-way'!AF199</f>
        <v>1.0406317869588193</v>
      </c>
      <c r="AM199" s="11">
        <f>'OddsRatio_working_3-way'!AA199+'OddsRatio_working_3-way'!AG199</f>
        <v>-0.73595603944053123</v>
      </c>
      <c r="AN199" s="11">
        <f>'OddsRatio_working_3-way'!AB199+'OddsRatio_working_3-way'!AH199</f>
        <v>-0.30467574751828835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1.0406317869588193</v>
      </c>
      <c r="AS199" s="11">
        <f>IF(('OddsRatio_working_3-way'!X199=0),IF(Q199&gt;0,-Q199^(1/3),(-Q199)^(1/3)),'OddsRatio_working_3-way'!AM199-'OddsRatio_working_3-way'!R199/3)</f>
        <v>-0.73595603944053123</v>
      </c>
      <c r="AT199" s="11">
        <f>IF(('OddsRatio_working_3-way'!X199=0),IF(Q199&gt;0,-Q199^(1/3),(-Q199)^(1/3)),'OddsRatio_working_3-way'!AN199-'OddsRatio_working_3-way'!R199/3)</f>
        <v>-0.30467574751828835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9">
        <f t="shared" si="52"/>
        <v>0.31589844978659626</v>
      </c>
      <c r="E200" s="9">
        <f t="shared" si="53"/>
        <v>0.32443484914203147</v>
      </c>
      <c r="F200" s="9">
        <f t="shared" si="54"/>
        <v>0.35966670107137255</v>
      </c>
      <c r="G200" s="9">
        <f t="shared" si="55"/>
        <v>1.0411414689952416</v>
      </c>
      <c r="H200" s="9">
        <f t="shared" si="56"/>
        <v>3.1655742555101027</v>
      </c>
      <c r="I200" s="9">
        <f t="shared" si="57"/>
        <v>3.0822829379904833</v>
      </c>
      <c r="J200" s="9">
        <f t="shared" si="58"/>
        <v>2.7803519119818634</v>
      </c>
      <c r="K200" s="11">
        <f t="shared" si="59"/>
        <v>0.32467532467532467</v>
      </c>
      <c r="L200" s="11">
        <f t="shared" si="60"/>
        <v>0.33333333333333331</v>
      </c>
      <c r="M200" s="11">
        <f t="shared" si="61"/>
        <v>0.36900369003690037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-0.28408491877126585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0.23122633823740835</v>
      </c>
      <c r="Q200" s="11">
        <f>2*'OddsRatio_working_3-way'!K200*'OddsRatio_working_3-way'!L200*'OddsRatio_working_3-way'!M200</f>
        <v>7.9870928579415662E-2</v>
      </c>
      <c r="R200" s="11">
        <f t="shared" si="62"/>
        <v>0</v>
      </c>
      <c r="S200" s="11">
        <f t="shared" si="63"/>
        <v>-0.8139338731443988</v>
      </c>
      <c r="T200" s="11">
        <f t="shared" si="64"/>
        <v>-0.28115159694107039</v>
      </c>
      <c r="U200" s="11">
        <f>'OddsRatio_working_3-way'!S200-'OddsRatio_working_3-way'!R200^2/3</f>
        <v>-0.8139338731443988</v>
      </c>
      <c r="V200" s="11">
        <f>'OddsRatio_working_3-way'!S200*'OddsRatio_working_3-way'!R200/3-2*'OddsRatio_working_3-way'!R200^3/27-'OddsRatio_working_3-way'!T200</f>
        <v>0.28115159694107039</v>
      </c>
      <c r="W200" s="11">
        <f>'OddsRatio_working_3-way'!V200^2+4*'OddsRatio_working_3-way'!U200^3/27</f>
        <v>-8.3847709421945582E-4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0.14131940556478217</v>
      </c>
      <c r="Y200" s="11">
        <f>IF('OddsRatio_working_3-way'!W200&gt;=0,IF('OddsRatio_working_3-way'!V200+SQRT('OddsRatio_working_3-way'!W200)&gt;0,0,PI()),ACOS('OddsRatio_working_3-way'!V200/(2*'OddsRatio_working_3-way'!X200)))</f>
        <v>0.10263050766448423</v>
      </c>
      <c r="Z200" s="11">
        <f>'OddsRatio_working_3-way'!X200^(1/3)*COS('OddsRatio_working_3-way'!Y200/3)</f>
        <v>0.52057073449762081</v>
      </c>
      <c r="AA200" s="11">
        <f>'OddsRatio_working_3-way'!X200^(1/3)*COS(('OddsRatio_working_3-way'!Y200+2*PI())/3)</f>
        <v>-0.27571427111640023</v>
      </c>
      <c r="AB200" s="11">
        <f>'OddsRatio_working_3-way'!X200^(1/3)*COS(('OddsRatio_working_3-way'!Y200+4*PI())/3)</f>
        <v>-0.24485646338122058</v>
      </c>
      <c r="AC200" s="11">
        <f>'OddsRatio_working_3-way'!X200^(1/3)*SIN('OddsRatio_working_3-way'!Y200/3)</f>
        <v>1.7815763602507667E-2</v>
      </c>
      <c r="AD200" s="11">
        <f>'OddsRatio_working_3-way'!X200^(1/3)*SIN(('OddsRatio_working_3-way'!Y200+2*PI())/3)</f>
        <v>0.44191959874041015</v>
      </c>
      <c r="AE200" s="11">
        <f>'OddsRatio_working_3-way'!X200^(1/3)*SIN(('OddsRatio_working_3-way'!Y200+4*PI())/3)</f>
        <v>-0.45973536234291779</v>
      </c>
      <c r="AF200" s="11">
        <f>-'OddsRatio_working_3-way'!U200/(3*'OddsRatio_working_3-way'!X200^(1/3))*COS(('OddsRatio_working_3-way'!Y200)/3)</f>
        <v>0.52057073449762081</v>
      </c>
      <c r="AG200" s="11">
        <f>-'OddsRatio_working_3-way'!U200/(3*'OddsRatio_working_3-way'!X200^(1/3))*COS(('OddsRatio_working_3-way'!Y200+2*PI())/3)</f>
        <v>-0.27571427111640023</v>
      </c>
      <c r="AH200" s="11">
        <f>-'OddsRatio_working_3-way'!U200/(3*'OddsRatio_working_3-way'!X200^(1/3))*COS(('OddsRatio_working_3-way'!Y200+4*PI())/3)</f>
        <v>-0.24485646338122058</v>
      </c>
      <c r="AI200" s="11">
        <f>'OddsRatio_working_3-way'!U200/(3*'OddsRatio_working_3-way'!X200^(1/3))*SIN(('OddsRatio_working_3-way'!Y200)/3)</f>
        <v>-1.7815763602507667E-2</v>
      </c>
      <c r="AJ200" s="11">
        <f>'OddsRatio_working_3-way'!U200/(3*'OddsRatio_working_3-way'!X200^(1/3))*SIN(('OddsRatio_working_3-way'!Y200+2*PI())/3)</f>
        <v>-0.44191959874041015</v>
      </c>
      <c r="AK200" s="11">
        <f>'OddsRatio_working_3-way'!U200/(3*'OddsRatio_working_3-way'!X200^(1/3))*SIN(('OddsRatio_working_3-way'!Y200+4*PI())/3)</f>
        <v>0.45973536234291779</v>
      </c>
      <c r="AL200" s="11">
        <f>'OddsRatio_working_3-way'!Z200+'OddsRatio_working_3-way'!AF200</f>
        <v>1.0411414689952416</v>
      </c>
      <c r="AM200" s="11">
        <f>'OddsRatio_working_3-way'!AA200+'OddsRatio_working_3-way'!AG200</f>
        <v>-0.55142854223280047</v>
      </c>
      <c r="AN200" s="11">
        <f>'OddsRatio_working_3-way'!AB200+'OddsRatio_working_3-way'!AH200</f>
        <v>-0.48971292676244116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1.0411414689952416</v>
      </c>
      <c r="AS200" s="11">
        <f>IF(('OddsRatio_working_3-way'!X200=0),IF(Q200&gt;0,-Q200^(1/3),(-Q200)^(1/3)),'OddsRatio_working_3-way'!AM200-'OddsRatio_working_3-way'!R200/3)</f>
        <v>-0.55142854223280047</v>
      </c>
      <c r="AT200" s="11">
        <f>IF(('OddsRatio_working_3-way'!X200=0),IF(Q200&gt;0,-Q200^(1/3),(-Q200)^(1/3)),'OddsRatio_working_3-way'!AN200-'OddsRatio_working_3-way'!R200/3)</f>
        <v>-0.48971292676244116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9">
        <f t="shared" si="52"/>
        <v>0.43177176733474021</v>
      </c>
      <c r="E201" s="9">
        <f t="shared" si="53"/>
        <v>0.29757358360485542</v>
      </c>
      <c r="F201" s="9">
        <f t="shared" si="54"/>
        <v>0.27065464906040432</v>
      </c>
      <c r="G201" s="9">
        <f t="shared" si="55"/>
        <v>1.0444749331651957</v>
      </c>
      <c r="H201" s="9">
        <f t="shared" si="56"/>
        <v>2.3160384157881468</v>
      </c>
      <c r="I201" s="9">
        <f t="shared" si="57"/>
        <v>3.3605133489533419</v>
      </c>
      <c r="J201" s="9">
        <f t="shared" si="58"/>
        <v>3.6947453275662059</v>
      </c>
      <c r="K201" s="11">
        <f t="shared" si="59"/>
        <v>0.44247787610619471</v>
      </c>
      <c r="L201" s="11">
        <f t="shared" si="60"/>
        <v>0.30674846625766872</v>
      </c>
      <c r="M201" s="11">
        <f t="shared" si="61"/>
        <v>0.27932960893854747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-0.27854131679062266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0.23127078214413641</v>
      </c>
      <c r="Q201" s="11">
        <f>2*'OddsRatio_working_3-way'!K201*'OddsRatio_working_3-way'!L201*'OddsRatio_working_3-way'!M201</f>
        <v>7.5826485948897196E-2</v>
      </c>
      <c r="R201" s="11">
        <f t="shared" si="62"/>
        <v>0</v>
      </c>
      <c r="S201" s="11">
        <f t="shared" si="63"/>
        <v>-0.83029255698529225</v>
      </c>
      <c r="T201" s="11">
        <f t="shared" si="64"/>
        <v>-0.27222706786403028</v>
      </c>
      <c r="U201" s="11">
        <f>'OddsRatio_working_3-way'!S201-'OddsRatio_working_3-way'!R201^2/3</f>
        <v>-0.83029255698529225</v>
      </c>
      <c r="V201" s="11">
        <f>'OddsRatio_working_3-way'!S201*'OddsRatio_working_3-way'!R201/3-2*'OddsRatio_working_3-way'!R201^3/27-'OddsRatio_working_3-way'!T201</f>
        <v>0.27222706786403028</v>
      </c>
      <c r="W201" s="11">
        <f>'OddsRatio_working_3-way'!V201^2+4*'OddsRatio_working_3-way'!U201^3/27</f>
        <v>-1.0691214731726212E-2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0.14560116003107046</v>
      </c>
      <c r="Y201" s="11">
        <f>IF('OddsRatio_working_3-way'!W201&gt;=0,IF('OddsRatio_working_3-way'!V201+SQRT('OddsRatio_working_3-way'!W201)&gt;0,0,PI()),ACOS('OddsRatio_working_3-way'!V201/(2*'OddsRatio_working_3-way'!X201)))</f>
        <v>0.3629930692091945</v>
      </c>
      <c r="Z201" s="11">
        <f>'OddsRatio_working_3-way'!X201^(1/3)*COS('OddsRatio_working_3-way'!Y201/3)</f>
        <v>0.52223746658259784</v>
      </c>
      <c r="AA201" s="11">
        <f>'OddsRatio_working_3-way'!X201^(1/3)*COS(('OddsRatio_working_3-way'!Y201+2*PI())/3)</f>
        <v>-0.31611110202883835</v>
      </c>
      <c r="AB201" s="11">
        <f>'OddsRatio_working_3-way'!X201^(1/3)*COS(('OddsRatio_working_3-way'!Y201+4*PI())/3)</f>
        <v>-0.20612636455375943</v>
      </c>
      <c r="AC201" s="11">
        <f>'OddsRatio_working_3-way'!X201^(1/3)*SIN('OddsRatio_working_3-way'!Y201/3)</f>
        <v>6.3499717787987173E-2</v>
      </c>
      <c r="AD201" s="11">
        <f>'OddsRatio_working_3-way'!X201^(1/3)*SIN(('OddsRatio_working_3-way'!Y201+2*PI())/3)</f>
        <v>0.42052105397456307</v>
      </c>
      <c r="AE201" s="11">
        <f>'OddsRatio_working_3-way'!X201^(1/3)*SIN(('OddsRatio_working_3-way'!Y201+4*PI())/3)</f>
        <v>-0.48402077176255021</v>
      </c>
      <c r="AF201" s="11">
        <f>-'OddsRatio_working_3-way'!U201/(3*'OddsRatio_working_3-way'!X201^(1/3))*COS(('OddsRatio_working_3-way'!Y201)/3)</f>
        <v>0.52223746658259784</v>
      </c>
      <c r="AG201" s="11">
        <f>-'OddsRatio_working_3-way'!U201/(3*'OddsRatio_working_3-way'!X201^(1/3))*COS(('OddsRatio_working_3-way'!Y201+2*PI())/3)</f>
        <v>-0.31611110202883835</v>
      </c>
      <c r="AH201" s="11">
        <f>-'OddsRatio_working_3-way'!U201/(3*'OddsRatio_working_3-way'!X201^(1/3))*COS(('OddsRatio_working_3-way'!Y201+4*PI())/3)</f>
        <v>-0.20612636455375943</v>
      </c>
      <c r="AI201" s="11">
        <f>'OddsRatio_working_3-way'!U201/(3*'OddsRatio_working_3-way'!X201^(1/3))*SIN(('OddsRatio_working_3-way'!Y201)/3)</f>
        <v>-6.3499717787987173E-2</v>
      </c>
      <c r="AJ201" s="11">
        <f>'OddsRatio_working_3-way'!U201/(3*'OddsRatio_working_3-way'!X201^(1/3))*SIN(('OddsRatio_working_3-way'!Y201+2*PI())/3)</f>
        <v>-0.42052105397456307</v>
      </c>
      <c r="AK201" s="11">
        <f>'OddsRatio_working_3-way'!U201/(3*'OddsRatio_working_3-way'!X201^(1/3))*SIN(('OddsRatio_working_3-way'!Y201+4*PI())/3)</f>
        <v>0.48402077176255021</v>
      </c>
      <c r="AL201" s="11">
        <f>'OddsRatio_working_3-way'!Z201+'OddsRatio_working_3-way'!AF201</f>
        <v>1.0444749331651957</v>
      </c>
      <c r="AM201" s="11">
        <f>'OddsRatio_working_3-way'!AA201+'OddsRatio_working_3-way'!AG201</f>
        <v>-0.63222220405767671</v>
      </c>
      <c r="AN201" s="11">
        <f>'OddsRatio_working_3-way'!AB201+'OddsRatio_working_3-way'!AH201</f>
        <v>-0.41225272910751887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1.0444749331651957</v>
      </c>
      <c r="AS201" s="11">
        <f>IF(('OddsRatio_working_3-way'!X201=0),IF(Q201&gt;0,-Q201^(1/3),(-Q201)^(1/3)),'OddsRatio_working_3-way'!AM201-'OddsRatio_working_3-way'!R201/3)</f>
        <v>-0.63222220405767671</v>
      </c>
      <c r="AT201" s="11">
        <f>IF(('OddsRatio_working_3-way'!X201=0),IF(Q201&gt;0,-Q201^(1/3),(-Q201)^(1/3)),'OddsRatio_working_3-way'!AN201-'OddsRatio_working_3-way'!R201/3)</f>
        <v>-0.41225272910751887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9">
        <f t="shared" si="52"/>
        <v>0.37909453451295505</v>
      </c>
      <c r="E202" s="9">
        <f t="shared" si="53"/>
        <v>0.27715691329880537</v>
      </c>
      <c r="F202" s="9">
        <f t="shared" si="54"/>
        <v>0.34374855218823941</v>
      </c>
      <c r="G202" s="9">
        <f t="shared" si="55"/>
        <v>1.0432257714198037</v>
      </c>
      <c r="H202" s="9">
        <f t="shared" si="56"/>
        <v>2.6378644611290918</v>
      </c>
      <c r="I202" s="9">
        <f t="shared" si="57"/>
        <v>3.6080644285495089</v>
      </c>
      <c r="J202" s="9">
        <f t="shared" si="58"/>
        <v>2.909103161698241</v>
      </c>
      <c r="K202" s="11">
        <f t="shared" si="59"/>
        <v>0.38910505836575876</v>
      </c>
      <c r="L202" s="11">
        <f t="shared" si="60"/>
        <v>0.2857142857142857</v>
      </c>
      <c r="M202" s="11">
        <f t="shared" si="61"/>
        <v>0.35335689045936397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-0.28216500332929351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0.23177383587662562</v>
      </c>
      <c r="Q202" s="11">
        <f>2*'OddsRatio_working_3-way'!K202*'OddsRatio_working_3-way'!L202*'OddsRatio_working_3-way'!M202</f>
        <v>7.8567401992076472E-2</v>
      </c>
      <c r="R202" s="11">
        <f t="shared" si="62"/>
        <v>0</v>
      </c>
      <c r="S202" s="11">
        <f t="shared" si="63"/>
        <v>-0.8214124116807634</v>
      </c>
      <c r="T202" s="11">
        <f t="shared" si="64"/>
        <v>-0.27844488531551298</v>
      </c>
      <c r="U202" s="11">
        <f>'OddsRatio_working_3-way'!S202-'OddsRatio_working_3-way'!R202^2/3</f>
        <v>-0.8214124116807634</v>
      </c>
      <c r="V202" s="11">
        <f>'OddsRatio_working_3-way'!S202*'OddsRatio_working_3-way'!R202/3-2*'OddsRatio_working_3-way'!R202^3/27-'OddsRatio_working_3-way'!T202</f>
        <v>0.27844488531551298</v>
      </c>
      <c r="W202" s="11">
        <f>'OddsRatio_working_3-way'!V202^2+4*'OddsRatio_working_3-way'!U202^3/27</f>
        <v>-4.5754128239545444E-3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0.14327156642398006</v>
      </c>
      <c r="Y202" s="11">
        <f>IF('OddsRatio_working_3-way'!W202&gt;=0,IF('OddsRatio_working_3-way'!V202+SQRT('OddsRatio_working_3-way'!W202)&gt;0,0,PI()),ACOS('OddsRatio_working_3-way'!V202/(2*'OddsRatio_working_3-way'!X202)))</f>
        <v>0.23831078209157908</v>
      </c>
      <c r="Z202" s="11">
        <f>'OddsRatio_working_3-way'!X202^(1/3)*COS('OddsRatio_working_3-way'!Y202/3)</f>
        <v>0.52161288570990183</v>
      </c>
      <c r="AA202" s="11">
        <f>'OddsRatio_working_3-way'!X202^(1/3)*COS(('OddsRatio_working_3-way'!Y202+2*PI())/3)</f>
        <v>-0.29676615665014855</v>
      </c>
      <c r="AB202" s="11">
        <f>'OddsRatio_working_3-way'!X202^(1/3)*COS(('OddsRatio_working_3-way'!Y202+4*PI())/3)</f>
        <v>-0.22484672905975331</v>
      </c>
      <c r="AC202" s="11">
        <f>'OddsRatio_working_3-way'!X202^(1/3)*SIN('OddsRatio_working_3-way'!Y202/3)</f>
        <v>4.1522700879278659E-2</v>
      </c>
      <c r="AD202" s="11">
        <f>'OddsRatio_working_3-way'!X202^(1/3)*SIN(('OddsRatio_working_3-way'!Y202+2*PI())/3)</f>
        <v>0.43096865952644464</v>
      </c>
      <c r="AE202" s="11">
        <f>'OddsRatio_working_3-way'!X202^(1/3)*SIN(('OddsRatio_working_3-way'!Y202+4*PI())/3)</f>
        <v>-0.47249136040572315</v>
      </c>
      <c r="AF202" s="11">
        <f>-'OddsRatio_working_3-way'!U202/(3*'OddsRatio_working_3-way'!X202^(1/3))*COS(('OddsRatio_working_3-way'!Y202)/3)</f>
        <v>0.52161288570990183</v>
      </c>
      <c r="AG202" s="11">
        <f>-'OddsRatio_working_3-way'!U202/(3*'OddsRatio_working_3-way'!X202^(1/3))*COS(('OddsRatio_working_3-way'!Y202+2*PI())/3)</f>
        <v>-0.29676615665014855</v>
      </c>
      <c r="AH202" s="11">
        <f>-'OddsRatio_working_3-way'!U202/(3*'OddsRatio_working_3-way'!X202^(1/3))*COS(('OddsRatio_working_3-way'!Y202+4*PI())/3)</f>
        <v>-0.22484672905975331</v>
      </c>
      <c r="AI202" s="11">
        <f>'OddsRatio_working_3-way'!U202/(3*'OddsRatio_working_3-way'!X202^(1/3))*SIN(('OddsRatio_working_3-way'!Y202)/3)</f>
        <v>-4.1522700879278659E-2</v>
      </c>
      <c r="AJ202" s="11">
        <f>'OddsRatio_working_3-way'!U202/(3*'OddsRatio_working_3-way'!X202^(1/3))*SIN(('OddsRatio_working_3-way'!Y202+2*PI())/3)</f>
        <v>-0.43096865952644464</v>
      </c>
      <c r="AK202" s="11">
        <f>'OddsRatio_working_3-way'!U202/(3*'OddsRatio_working_3-way'!X202^(1/3))*SIN(('OddsRatio_working_3-way'!Y202+4*PI())/3)</f>
        <v>0.47249136040572315</v>
      </c>
      <c r="AL202" s="11">
        <f>'OddsRatio_working_3-way'!Z202+'OddsRatio_working_3-way'!AF202</f>
        <v>1.0432257714198037</v>
      </c>
      <c r="AM202" s="11">
        <f>'OddsRatio_working_3-way'!AA202+'OddsRatio_working_3-way'!AG202</f>
        <v>-0.5935323133002971</v>
      </c>
      <c r="AN202" s="11">
        <f>'OddsRatio_working_3-way'!AB202+'OddsRatio_working_3-way'!AH202</f>
        <v>-0.44969345811950662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1.0432257714198037</v>
      </c>
      <c r="AS202" s="11">
        <f>IF(('OddsRatio_working_3-way'!X202=0),IF(Q202&gt;0,-Q202^(1/3),(-Q202)^(1/3)),'OddsRatio_working_3-way'!AM202-'OddsRatio_working_3-way'!R202/3)</f>
        <v>-0.5935323133002971</v>
      </c>
      <c r="AT202" s="11">
        <f>IF(('OddsRatio_working_3-way'!X202=0),IF(Q202&gt;0,-Q202^(1/3),(-Q202)^(1/3)),'OddsRatio_working_3-way'!AN202-'OddsRatio_working_3-way'!R202/3)</f>
        <v>-0.44969345811950662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9">
        <f t="shared" si="52"/>
        <v>0.46962975097942516</v>
      </c>
      <c r="E203" s="9">
        <f t="shared" si="53"/>
        <v>0.28492969079476616</v>
      </c>
      <c r="F203" s="9">
        <f t="shared" si="54"/>
        <v>0.24544055822580849</v>
      </c>
      <c r="G203" s="9">
        <f t="shared" si="55"/>
        <v>1.0456823974285532</v>
      </c>
      <c r="H203" s="9">
        <f t="shared" si="56"/>
        <v>2.1293369892228373</v>
      </c>
      <c r="I203" s="9">
        <f t="shared" si="57"/>
        <v>3.5096377538285277</v>
      </c>
      <c r="J203" s="9">
        <f t="shared" si="58"/>
        <v>4.0743062484399468</v>
      </c>
      <c r="K203" s="11">
        <f t="shared" si="59"/>
        <v>0.48076923076923073</v>
      </c>
      <c r="L203" s="11">
        <f t="shared" si="60"/>
        <v>0.29411764705882354</v>
      </c>
      <c r="M203" s="11">
        <f t="shared" si="61"/>
        <v>0.25380710659898476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-0.27349151296598284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0.23040746950869379</v>
      </c>
      <c r="Q203" s="11">
        <f>2*'OddsRatio_working_3-way'!K203*'OddsRatio_working_3-way'!L203*'OddsRatio_working_3-way'!M203</f>
        <v>7.1778027884328272E-2</v>
      </c>
      <c r="R203" s="11">
        <f t="shared" si="62"/>
        <v>0</v>
      </c>
      <c r="S203" s="11">
        <f t="shared" si="63"/>
        <v>-0.8424666162761405</v>
      </c>
      <c r="T203" s="11">
        <f t="shared" si="64"/>
        <v>-0.26245065927605621</v>
      </c>
      <c r="U203" s="11">
        <f>'OddsRatio_working_3-way'!S203-'OddsRatio_working_3-way'!R203^2/3</f>
        <v>-0.8424666162761405</v>
      </c>
      <c r="V203" s="11">
        <f>'OddsRatio_working_3-way'!S203*'OddsRatio_working_3-way'!R203/3-2*'OddsRatio_working_3-way'!R203^3/27-'OddsRatio_working_3-way'!T203</f>
        <v>0.26245065927605621</v>
      </c>
      <c r="W203" s="11">
        <f>'OddsRatio_working_3-way'!V203^2+4*'OddsRatio_working_3-way'!U203^3/27</f>
        <v>-1.9703455966194883E-2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0.14881515759544744</v>
      </c>
      <c r="Y203" s="11">
        <f>IF('OddsRatio_working_3-way'!W203&gt;=0,IF('OddsRatio_working_3-way'!V203+SQRT('OddsRatio_working_3-way'!W203)&gt;0,0,PI()),ACOS('OddsRatio_working_3-way'!V203/(2*'OddsRatio_working_3-way'!X203)))</f>
        <v>0.49112927295833964</v>
      </c>
      <c r="Z203" s="11">
        <f>'OddsRatio_working_3-way'!X203^(1/3)*COS('OddsRatio_working_3-way'!Y203/3)</f>
        <v>0.52284119871427659</v>
      </c>
      <c r="AA203" s="11">
        <f>'OddsRatio_working_3-way'!X203^(1/3)*COS(('OddsRatio_working_3-way'!Y203+2*PI())/3)</f>
        <v>-0.33621675409987173</v>
      </c>
      <c r="AB203" s="11">
        <f>'OddsRatio_working_3-way'!X203^(1/3)*COS(('OddsRatio_working_3-way'!Y203+4*PI())/3)</f>
        <v>-0.18662444461440469</v>
      </c>
      <c r="AC203" s="11">
        <f>'OddsRatio_working_3-way'!X203^(1/3)*SIN('OddsRatio_working_3-way'!Y203/3)</f>
        <v>8.6367160150132224E-2</v>
      </c>
      <c r="AD203" s="11">
        <f>'OddsRatio_working_3-way'!X203^(1/3)*SIN(('OddsRatio_working_3-way'!Y203+2*PI())/3)</f>
        <v>0.40961018015660522</v>
      </c>
      <c r="AE203" s="11">
        <f>'OddsRatio_working_3-way'!X203^(1/3)*SIN(('OddsRatio_working_3-way'!Y203+4*PI())/3)</f>
        <v>-0.4959773403067374</v>
      </c>
      <c r="AF203" s="11">
        <f>-'OddsRatio_working_3-way'!U203/(3*'OddsRatio_working_3-way'!X203^(1/3))*COS(('OddsRatio_working_3-way'!Y203)/3)</f>
        <v>0.52284119871427659</v>
      </c>
      <c r="AG203" s="11">
        <f>-'OddsRatio_working_3-way'!U203/(3*'OddsRatio_working_3-way'!X203^(1/3))*COS(('OddsRatio_working_3-way'!Y203+2*PI())/3)</f>
        <v>-0.33621675409987173</v>
      </c>
      <c r="AH203" s="11">
        <f>-'OddsRatio_working_3-way'!U203/(3*'OddsRatio_working_3-way'!X203^(1/3))*COS(('OddsRatio_working_3-way'!Y203+4*PI())/3)</f>
        <v>-0.18662444461440469</v>
      </c>
      <c r="AI203" s="11">
        <f>'OddsRatio_working_3-way'!U203/(3*'OddsRatio_working_3-way'!X203^(1/3))*SIN(('OddsRatio_working_3-way'!Y203)/3)</f>
        <v>-8.6367160150132224E-2</v>
      </c>
      <c r="AJ203" s="11">
        <f>'OddsRatio_working_3-way'!U203/(3*'OddsRatio_working_3-way'!X203^(1/3))*SIN(('OddsRatio_working_3-way'!Y203+2*PI())/3)</f>
        <v>-0.40961018015660522</v>
      </c>
      <c r="AK203" s="11">
        <f>'OddsRatio_working_3-way'!U203/(3*'OddsRatio_working_3-way'!X203^(1/3))*SIN(('OddsRatio_working_3-way'!Y203+4*PI())/3)</f>
        <v>0.4959773403067374</v>
      </c>
      <c r="AL203" s="11">
        <f>'OddsRatio_working_3-way'!Z203+'OddsRatio_working_3-way'!AF203</f>
        <v>1.0456823974285532</v>
      </c>
      <c r="AM203" s="11">
        <f>'OddsRatio_working_3-way'!AA203+'OddsRatio_working_3-way'!AG203</f>
        <v>-0.67243350819974346</v>
      </c>
      <c r="AN203" s="11">
        <f>'OddsRatio_working_3-way'!AB203+'OddsRatio_working_3-way'!AH203</f>
        <v>-0.37324888922880939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1.0456823974285532</v>
      </c>
      <c r="AS203" s="11">
        <f>IF(('OddsRatio_working_3-way'!X203=0),IF(Q203&gt;0,-Q203^(1/3),(-Q203)^(1/3)),'OddsRatio_working_3-way'!AM203-'OddsRatio_working_3-way'!R203/3)</f>
        <v>-0.67243350819974346</v>
      </c>
      <c r="AT203" s="11">
        <f>IF(('OddsRatio_working_3-way'!X203=0),IF(Q203&gt;0,-Q203^(1/3),(-Q203)^(1/3)),'OddsRatio_working_3-way'!AN203-'OddsRatio_working_3-way'!R203/3)</f>
        <v>-0.37324888922880939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9">
        <f t="shared" si="52"/>
        <v>0.21170721780284366</v>
      </c>
      <c r="E204" s="9">
        <f t="shared" si="53"/>
        <v>0.23788572619745943</v>
      </c>
      <c r="F204" s="9">
        <f t="shared" si="54"/>
        <v>0.55040705599969686</v>
      </c>
      <c r="G204" s="9">
        <f t="shared" si="55"/>
        <v>1.0608274982951076</v>
      </c>
      <c r="H204" s="9">
        <f t="shared" si="56"/>
        <v>4.7235045190158269</v>
      </c>
      <c r="I204" s="9">
        <f t="shared" si="57"/>
        <v>4.2036990448512244</v>
      </c>
      <c r="J204" s="9">
        <f t="shared" si="58"/>
        <v>1.8168371736872333</v>
      </c>
      <c r="K204" s="11">
        <f t="shared" si="59"/>
        <v>0.22172949002217296</v>
      </c>
      <c r="L204" s="11">
        <f t="shared" si="60"/>
        <v>0.24875621890547267</v>
      </c>
      <c r="M204" s="11">
        <f t="shared" si="61"/>
        <v>0.56497175141242939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-0.25434834920066884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0.22748197953198171</v>
      </c>
      <c r="Q204" s="11">
        <f>2*'OddsRatio_working_3-way'!K204*'OddsRatio_working_3-way'!L204*'OddsRatio_working_3-way'!M204</f>
        <v>6.232383000876212E-2</v>
      </c>
      <c r="R204" s="11">
        <f t="shared" si="62"/>
        <v>0</v>
      </c>
      <c r="S204" s="11">
        <f t="shared" si="63"/>
        <v>-0.89437175529890767</v>
      </c>
      <c r="T204" s="11">
        <f t="shared" si="64"/>
        <v>-0.24503335761613912</v>
      </c>
      <c r="U204" s="11">
        <f>'OddsRatio_working_3-way'!S204-'OddsRatio_working_3-way'!R204^2/3</f>
        <v>-0.89437175529890767</v>
      </c>
      <c r="V204" s="11">
        <f>'OddsRatio_working_3-way'!S204*'OddsRatio_working_3-way'!R204/3-2*'OddsRatio_working_3-way'!R204^3/27-'OddsRatio_working_3-way'!T204</f>
        <v>0.24503335761613912</v>
      </c>
      <c r="W204" s="11">
        <f>'OddsRatio_working_3-way'!V204^2+4*'OddsRatio_working_3-way'!U204^3/27</f>
        <v>-4.5945130005491754E-2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0.16277782123966589</v>
      </c>
      <c r="Y204" s="11">
        <f>IF('OddsRatio_working_3-way'!W204&gt;=0,IF('OddsRatio_working_3-way'!V204+SQRT('OddsRatio_working_3-way'!W204)&gt;0,0,PI()),ACOS('OddsRatio_working_3-way'!V204/(2*'OddsRatio_working_3-way'!X204)))</f>
        <v>0.71870046176496438</v>
      </c>
      <c r="Z204" s="11">
        <f>'OddsRatio_working_3-way'!X204^(1/3)*COS('OddsRatio_working_3-way'!Y204/3)</f>
        <v>0.5304137491475539</v>
      </c>
      <c r="AA204" s="11">
        <f>'OddsRatio_working_3-way'!X204^(1/3)*COS(('OddsRatio_working_3-way'!Y204+2*PI())/3)</f>
        <v>-0.37740705220801152</v>
      </c>
      <c r="AB204" s="11">
        <f>'OddsRatio_working_3-way'!X204^(1/3)*COS(('OddsRatio_working_3-way'!Y204+4*PI())/3)</f>
        <v>-0.15300669693954247</v>
      </c>
      <c r="AC204" s="11">
        <f>'OddsRatio_working_3-way'!X204^(1/3)*SIN('OddsRatio_working_3-way'!Y204/3)</f>
        <v>0.12955760552049836</v>
      </c>
      <c r="AD204" s="11">
        <f>'OddsRatio_working_3-way'!X204^(1/3)*SIN(('OddsRatio_working_3-way'!Y204+2*PI())/3)</f>
        <v>0.39457297851807915</v>
      </c>
      <c r="AE204" s="11">
        <f>'OddsRatio_working_3-way'!X204^(1/3)*SIN(('OddsRatio_working_3-way'!Y204+4*PI())/3)</f>
        <v>-0.52413058403857749</v>
      </c>
      <c r="AF204" s="11">
        <f>-'OddsRatio_working_3-way'!U204/(3*'OddsRatio_working_3-way'!X204^(1/3))*COS(('OddsRatio_working_3-way'!Y204)/3)</f>
        <v>0.53041374914755379</v>
      </c>
      <c r="AG204" s="11">
        <f>-'OddsRatio_working_3-way'!U204/(3*'OddsRatio_working_3-way'!X204^(1/3))*COS(('OddsRatio_working_3-way'!Y204+2*PI())/3)</f>
        <v>-0.37740705220801146</v>
      </c>
      <c r="AH204" s="11">
        <f>-'OddsRatio_working_3-way'!U204/(3*'OddsRatio_working_3-way'!X204^(1/3))*COS(('OddsRatio_working_3-way'!Y204+4*PI())/3)</f>
        <v>-0.15300669693954244</v>
      </c>
      <c r="AI204" s="11">
        <f>'OddsRatio_working_3-way'!U204/(3*'OddsRatio_working_3-way'!X204^(1/3))*SIN(('OddsRatio_working_3-way'!Y204)/3)</f>
        <v>-0.12955760552049833</v>
      </c>
      <c r="AJ204" s="11">
        <f>'OddsRatio_working_3-way'!U204/(3*'OddsRatio_working_3-way'!X204^(1/3))*SIN(('OddsRatio_working_3-way'!Y204+2*PI())/3)</f>
        <v>-0.39457297851807904</v>
      </c>
      <c r="AK204" s="11">
        <f>'OddsRatio_working_3-way'!U204/(3*'OddsRatio_working_3-way'!X204^(1/3))*SIN(('OddsRatio_working_3-way'!Y204+4*PI())/3)</f>
        <v>0.52413058403857737</v>
      </c>
      <c r="AL204" s="11">
        <f>'OddsRatio_working_3-way'!Z204+'OddsRatio_working_3-way'!AF204</f>
        <v>1.0608274982951076</v>
      </c>
      <c r="AM204" s="11">
        <f>'OddsRatio_working_3-way'!AA204+'OddsRatio_working_3-way'!AG204</f>
        <v>-0.75481410441602304</v>
      </c>
      <c r="AN204" s="11">
        <f>'OddsRatio_working_3-way'!AB204+'OddsRatio_working_3-way'!AH204</f>
        <v>-0.30601339387908488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1.0608274982951076</v>
      </c>
      <c r="AS204" s="11">
        <f>IF(('OddsRatio_working_3-way'!X204=0),IF(Q204&gt;0,-Q204^(1/3),(-Q204)^(1/3)),'OddsRatio_working_3-way'!AM204-'OddsRatio_working_3-way'!R204/3)</f>
        <v>-0.75481410441602304</v>
      </c>
      <c r="AT204" s="11">
        <f>IF(('OddsRatio_working_3-way'!X204=0),IF(Q204&gt;0,-Q204^(1/3),(-Q204)^(1/3)),'OddsRatio_working_3-way'!AN204-'OddsRatio_working_3-way'!R204/3)</f>
        <v>-0.30601339387908488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9">
        <f t="shared" si="52"/>
        <v>0.2814813002222783</v>
      </c>
      <c r="E205" s="9">
        <f t="shared" si="53"/>
        <v>0.28991487341634031</v>
      </c>
      <c r="F205" s="9">
        <f t="shared" si="54"/>
        <v>0.42860382636138139</v>
      </c>
      <c r="G205" s="9">
        <f t="shared" si="55"/>
        <v>1.0334550067432753</v>
      </c>
      <c r="H205" s="9">
        <f t="shared" si="56"/>
        <v>3.5526338666558899</v>
      </c>
      <c r="I205" s="9">
        <f t="shared" si="57"/>
        <v>3.4492883659815625</v>
      </c>
      <c r="J205" s="9">
        <f t="shared" si="58"/>
        <v>2.3331569586988254</v>
      </c>
      <c r="K205" s="11">
        <f t="shared" si="59"/>
        <v>0.28818443804034583</v>
      </c>
      <c r="L205" s="11">
        <f t="shared" si="60"/>
        <v>0.29673590504451036</v>
      </c>
      <c r="M205" s="11">
        <f t="shared" si="61"/>
        <v>0.4366812227074236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-0.28199418418089883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0.22891044862676319</v>
      </c>
      <c r="Q205" s="11">
        <f>2*'OddsRatio_working_3-way'!K205*'OddsRatio_working_3-way'!L205*'OddsRatio_working_3-way'!M205</f>
        <v>7.4685301346415406E-2</v>
      </c>
      <c r="R205" s="11">
        <f t="shared" si="62"/>
        <v>0</v>
      </c>
      <c r="S205" s="11">
        <f t="shared" si="63"/>
        <v>-0.81175592075302339</v>
      </c>
      <c r="T205" s="11">
        <f t="shared" si="64"/>
        <v>-0.26484695620000764</v>
      </c>
      <c r="U205" s="11">
        <f>'OddsRatio_working_3-way'!S205-'OddsRatio_working_3-way'!R205^2/3</f>
        <v>-0.81175592075302339</v>
      </c>
      <c r="V205" s="11">
        <f>'OddsRatio_working_3-way'!S205*'OddsRatio_working_3-way'!R205/3-2*'OddsRatio_working_3-way'!R205^3/27-'OddsRatio_working_3-way'!T205</f>
        <v>0.26484695620000764</v>
      </c>
      <c r="W205" s="11">
        <f>'OddsRatio_working_3-way'!V205^2+4*'OddsRatio_working_3-way'!U205^3/27</f>
        <v>-9.1012270580091564E-3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0.1407525641564106</v>
      </c>
      <c r="Y205" s="11">
        <f>IF('OddsRatio_working_3-way'!W205&gt;=0,IF('OddsRatio_working_3-way'!V205+SQRT('OddsRatio_working_3-way'!W205)&gt;0,0,PI()),ACOS('OddsRatio_working_3-way'!V205/(2*'OddsRatio_working_3-way'!X205)))</f>
        <v>0.34574090436636928</v>
      </c>
      <c r="Z205" s="11">
        <f>'OddsRatio_working_3-way'!X205^(1/3)*COS('OddsRatio_working_3-way'!Y205/3)</f>
        <v>0.51672750337163764</v>
      </c>
      <c r="AA205" s="11">
        <f>'OddsRatio_working_3-way'!X205^(1/3)*COS(('OddsRatio_working_3-way'!Y205+2*PI())/3)</f>
        <v>-0.31016621912455661</v>
      </c>
      <c r="AB205" s="11">
        <f>'OddsRatio_working_3-way'!X205^(1/3)*COS(('OddsRatio_working_3-way'!Y205+4*PI())/3)</f>
        <v>-0.2065612842470809</v>
      </c>
      <c r="AC205" s="11">
        <f>'OddsRatio_working_3-way'!X205^(1/3)*SIN('OddsRatio_working_3-way'!Y205/3)</f>
        <v>5.9816337040884189E-2</v>
      </c>
      <c r="AD205" s="11">
        <f>'OddsRatio_working_3-way'!X205^(1/3)*SIN(('OddsRatio_working_3-way'!Y205+2*PI())/3)</f>
        <v>0.41759097623350522</v>
      </c>
      <c r="AE205" s="11">
        <f>'OddsRatio_working_3-way'!X205^(1/3)*SIN(('OddsRatio_working_3-way'!Y205+4*PI())/3)</f>
        <v>-0.47740731327438951</v>
      </c>
      <c r="AF205" s="11">
        <f>-'OddsRatio_working_3-way'!U205/(3*'OddsRatio_working_3-way'!X205^(1/3))*COS(('OddsRatio_working_3-way'!Y205)/3)</f>
        <v>0.51672750337163775</v>
      </c>
      <c r="AG205" s="11">
        <f>-'OddsRatio_working_3-way'!U205/(3*'OddsRatio_working_3-way'!X205^(1/3))*COS(('OddsRatio_working_3-way'!Y205+2*PI())/3)</f>
        <v>-0.31016621912455666</v>
      </c>
      <c r="AH205" s="11">
        <f>-'OddsRatio_working_3-way'!U205/(3*'OddsRatio_working_3-way'!X205^(1/3))*COS(('OddsRatio_working_3-way'!Y205+4*PI())/3)</f>
        <v>-0.20656128424708095</v>
      </c>
      <c r="AI205" s="11">
        <f>'OddsRatio_working_3-way'!U205/(3*'OddsRatio_working_3-way'!X205^(1/3))*SIN(('OddsRatio_working_3-way'!Y205)/3)</f>
        <v>-5.9816337040884203E-2</v>
      </c>
      <c r="AJ205" s="11">
        <f>'OddsRatio_working_3-way'!U205/(3*'OddsRatio_working_3-way'!X205^(1/3))*SIN(('OddsRatio_working_3-way'!Y205+2*PI())/3)</f>
        <v>-0.41759097623350533</v>
      </c>
      <c r="AK205" s="11">
        <f>'OddsRatio_working_3-way'!U205/(3*'OddsRatio_working_3-way'!X205^(1/3))*SIN(('OddsRatio_working_3-way'!Y205+4*PI())/3)</f>
        <v>0.47740731327438962</v>
      </c>
      <c r="AL205" s="11">
        <f>'OddsRatio_working_3-way'!Z205+'OddsRatio_working_3-way'!AF205</f>
        <v>1.0334550067432753</v>
      </c>
      <c r="AM205" s="11">
        <f>'OddsRatio_working_3-way'!AA205+'OddsRatio_working_3-way'!AG205</f>
        <v>-0.62033243824911333</v>
      </c>
      <c r="AN205" s="11">
        <f>'OddsRatio_working_3-way'!AB205+'OddsRatio_working_3-way'!AH205</f>
        <v>-0.41312256849416185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1.0334550067432753</v>
      </c>
      <c r="AS205" s="11">
        <f>IF(('OddsRatio_working_3-way'!X205=0),IF(Q205&gt;0,-Q205^(1/3),(-Q205)^(1/3)),'OddsRatio_working_3-way'!AM205-'OddsRatio_working_3-way'!R205/3)</f>
        <v>-0.62033243824911333</v>
      </c>
      <c r="AT205" s="11">
        <f>IF(('OddsRatio_working_3-way'!X205=0),IF(Q205&gt;0,-Q205^(1/3),(-Q205)^(1/3)),'OddsRatio_working_3-way'!AN205-'OddsRatio_working_3-way'!R205/3)</f>
        <v>-0.41312256849416185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9">
        <f t="shared" si="52"/>
        <v>0.44756040091299509</v>
      </c>
      <c r="E206" s="9">
        <f t="shared" si="53"/>
        <v>0.30387354086335372</v>
      </c>
      <c r="F206" s="9">
        <f t="shared" si="54"/>
        <v>0.24856605822365116</v>
      </c>
      <c r="G206" s="9">
        <f t="shared" si="55"/>
        <v>1.0460468594040326</v>
      </c>
      <c r="H206" s="9">
        <f t="shared" si="56"/>
        <v>2.2343352940967582</v>
      </c>
      <c r="I206" s="9">
        <f t="shared" si="57"/>
        <v>3.2908426220948317</v>
      </c>
      <c r="J206" s="9">
        <f t="shared" si="58"/>
        <v>4.0230754236776551</v>
      </c>
      <c r="K206" s="11">
        <f t="shared" si="59"/>
        <v>0.4587155963302752</v>
      </c>
      <c r="L206" s="11">
        <f t="shared" si="60"/>
        <v>0.31347962382445144</v>
      </c>
      <c r="M206" s="11">
        <f t="shared" si="61"/>
        <v>0.25706940874035988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-0.27607506743164734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0.23140756646553923</v>
      </c>
      <c r="Q206" s="11">
        <f>2*'OddsRatio_working_3-way'!K206*'OddsRatio_working_3-way'!L206*'OddsRatio_working_3-way'!M206</f>
        <v>7.3932129861194643E-2</v>
      </c>
      <c r="R206" s="11">
        <f t="shared" si="62"/>
        <v>0</v>
      </c>
      <c r="S206" s="11">
        <f t="shared" si="63"/>
        <v>-0.83820523388202295</v>
      </c>
      <c r="T206" s="11">
        <f t="shared" si="64"/>
        <v>-0.26779719932333002</v>
      </c>
      <c r="U206" s="11">
        <f>'OddsRatio_working_3-way'!S206-'OddsRatio_working_3-way'!R206^2/3</f>
        <v>-0.83820523388202295</v>
      </c>
      <c r="V206" s="11">
        <f>'OddsRatio_working_3-way'!S206*'OddsRatio_working_3-way'!R206/3-2*'OddsRatio_working_3-way'!R206^3/27-'OddsRatio_working_3-way'!T206</f>
        <v>0.26779719932333002</v>
      </c>
      <c r="W206" s="11">
        <f>'OddsRatio_working_3-way'!V206^2+4*'OddsRatio_working_3-way'!U206^3/27</f>
        <v>-1.5531023099387434E-2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0.14768747667355447</v>
      </c>
      <c r="Y206" s="11">
        <f>IF('OddsRatio_working_3-way'!W206&gt;=0,IF('OddsRatio_working_3-way'!V206+SQRT('OddsRatio_working_3-way'!W206)&gt;0,0,PI()),ACOS('OddsRatio_working_3-way'!V206/(2*'OddsRatio_working_3-way'!X206)))</f>
        <v>0.43555799100478443</v>
      </c>
      <c r="Z206" s="11">
        <f>'OddsRatio_working_3-way'!X206^(1/3)*COS('OddsRatio_working_3-way'!Y206/3)</f>
        <v>0.52302342970201632</v>
      </c>
      <c r="AA206" s="11">
        <f>'OddsRatio_working_3-way'!X206^(1/3)*COS(('OddsRatio_working_3-way'!Y206+2*PI())/3)</f>
        <v>-0.32773993736649409</v>
      </c>
      <c r="AB206" s="11">
        <f>'OddsRatio_working_3-way'!X206^(1/3)*COS(('OddsRatio_working_3-way'!Y206+4*PI())/3)</f>
        <v>-0.19528349233552192</v>
      </c>
      <c r="AC206" s="11">
        <f>'OddsRatio_working_3-way'!X206^(1/3)*SIN('OddsRatio_working_3-way'!Y206/3)</f>
        <v>7.647376419453264E-2</v>
      </c>
      <c r="AD206" s="11">
        <f>'OddsRatio_working_3-way'!X206^(1/3)*SIN(('OddsRatio_working_3-way'!Y206+2*PI())/3)</f>
        <v>0.41471469479914447</v>
      </c>
      <c r="AE206" s="11">
        <f>'OddsRatio_working_3-way'!X206^(1/3)*SIN(('OddsRatio_working_3-way'!Y206+4*PI())/3)</f>
        <v>-0.49118845899367702</v>
      </c>
      <c r="AF206" s="11">
        <f>-'OddsRatio_working_3-way'!U206/(3*'OddsRatio_working_3-way'!X206^(1/3))*COS(('OddsRatio_working_3-way'!Y206)/3)</f>
        <v>0.52302342970201632</v>
      </c>
      <c r="AG206" s="11">
        <f>-'OddsRatio_working_3-way'!U206/(3*'OddsRatio_working_3-way'!X206^(1/3))*COS(('OddsRatio_working_3-way'!Y206+2*PI())/3)</f>
        <v>-0.32773993736649409</v>
      </c>
      <c r="AH206" s="11">
        <f>-'OddsRatio_working_3-way'!U206/(3*'OddsRatio_working_3-way'!X206^(1/3))*COS(('OddsRatio_working_3-way'!Y206+4*PI())/3)</f>
        <v>-0.19528349233552192</v>
      </c>
      <c r="AI206" s="11">
        <f>'OddsRatio_working_3-way'!U206/(3*'OddsRatio_working_3-way'!X206^(1/3))*SIN(('OddsRatio_working_3-way'!Y206)/3)</f>
        <v>-7.647376419453264E-2</v>
      </c>
      <c r="AJ206" s="11">
        <f>'OddsRatio_working_3-way'!U206/(3*'OddsRatio_working_3-way'!X206^(1/3))*SIN(('OddsRatio_working_3-way'!Y206+2*PI())/3)</f>
        <v>-0.41471469479914447</v>
      </c>
      <c r="AK206" s="11">
        <f>'OddsRatio_working_3-way'!U206/(3*'OddsRatio_working_3-way'!X206^(1/3))*SIN(('OddsRatio_working_3-way'!Y206+4*PI())/3)</f>
        <v>0.49118845899367702</v>
      </c>
      <c r="AL206" s="11">
        <f>'OddsRatio_working_3-way'!Z206+'OddsRatio_working_3-way'!AF206</f>
        <v>1.0460468594040326</v>
      </c>
      <c r="AM206" s="11">
        <f>'OddsRatio_working_3-way'!AA206+'OddsRatio_working_3-way'!AG206</f>
        <v>-0.65547987473298819</v>
      </c>
      <c r="AN206" s="11">
        <f>'OddsRatio_working_3-way'!AB206+'OddsRatio_working_3-way'!AH206</f>
        <v>-0.39056698467104384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1.0460468594040326</v>
      </c>
      <c r="AS206" s="11">
        <f>IF(('OddsRatio_working_3-way'!X206=0),IF(Q206&gt;0,-Q206^(1/3),(-Q206)^(1/3)),'OddsRatio_working_3-way'!AM206-'OddsRatio_working_3-way'!R206/3)</f>
        <v>-0.65547987473298819</v>
      </c>
      <c r="AT206" s="11">
        <f>IF(('OddsRatio_working_3-way'!X206=0),IF(Q206&gt;0,-Q206^(1/3),(-Q206)^(1/3)),'OddsRatio_working_3-way'!AN206-'OddsRatio_working_3-way'!R206/3)</f>
        <v>-0.39056698467104384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9">
        <f t="shared" si="52"/>
        <v>0.24423563234156592</v>
      </c>
      <c r="E207" s="9">
        <f t="shared" si="53"/>
        <v>0.30594750196434284</v>
      </c>
      <c r="F207" s="9">
        <f t="shared" si="54"/>
        <v>0.44981686569409096</v>
      </c>
      <c r="G207" s="9">
        <f t="shared" si="55"/>
        <v>1.0454076558637868</v>
      </c>
      <c r="H207" s="9">
        <f t="shared" si="56"/>
        <v>4.0944066613568086</v>
      </c>
      <c r="I207" s="9">
        <f t="shared" si="57"/>
        <v>3.2685346132244173</v>
      </c>
      <c r="J207" s="9">
        <f t="shared" si="58"/>
        <v>2.2231269573606309</v>
      </c>
      <c r="K207" s="11">
        <f t="shared" si="59"/>
        <v>0.25252525252525254</v>
      </c>
      <c r="L207" s="11">
        <f t="shared" si="60"/>
        <v>0.31545741324921134</v>
      </c>
      <c r="M207" s="11">
        <f t="shared" si="61"/>
        <v>0.46082949308755761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-0.27588184685976469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0.2312737633791872</v>
      </c>
      <c r="Q207" s="11">
        <f>2*'OddsRatio_working_3-way'!K207*'OddsRatio_working_3-way'!L207*'OddsRatio_working_3-way'!M207</f>
        <v>7.3420242342599112E-2</v>
      </c>
      <c r="R207" s="11">
        <f t="shared" si="62"/>
        <v>0</v>
      </c>
      <c r="S207" s="11">
        <f t="shared" si="63"/>
        <v>-0.83830728992019354</v>
      </c>
      <c r="T207" s="11">
        <f t="shared" si="64"/>
        <v>-0.26612929838736304</v>
      </c>
      <c r="U207" s="11">
        <f>'OddsRatio_working_3-way'!S207-'OddsRatio_working_3-way'!R207^2/3</f>
        <v>-0.83830728992019354</v>
      </c>
      <c r="V207" s="11">
        <f>'OddsRatio_working_3-way'!S207*'OddsRatio_working_3-way'!R207/3-2*'OddsRatio_working_3-way'!R207^3/27-'OddsRatio_working_3-way'!T207</f>
        <v>0.26612929838736304</v>
      </c>
      <c r="W207" s="11">
        <f>'OddsRatio_working_3-way'!V207^2+4*'OddsRatio_working_3-way'!U207^3/27</f>
        <v>-1.6453431640128802E-2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0.14771445012276127</v>
      </c>
      <c r="Y207" s="11">
        <f>IF('OddsRatio_working_3-way'!W207&gt;=0,IF('OddsRatio_working_3-way'!V207+SQRT('OddsRatio_working_3-way'!W207)&gt;0,0,PI()),ACOS('OddsRatio_working_3-way'!V207/(2*'OddsRatio_working_3-way'!X207)))</f>
        <v>0.44913385365609115</v>
      </c>
      <c r="Z207" s="11">
        <f>'OddsRatio_working_3-way'!X207^(1/3)*COS('OddsRatio_working_3-way'!Y207/3)</f>
        <v>0.52270382793189341</v>
      </c>
      <c r="AA207" s="11">
        <f>'OddsRatio_working_3-way'!X207^(1/3)*COS(('OddsRatio_working_3-way'!Y207+2*PI())/3)</f>
        <v>-0.32963334393821381</v>
      </c>
      <c r="AB207" s="11">
        <f>'OddsRatio_working_3-way'!X207^(1/3)*COS(('OddsRatio_working_3-way'!Y207+4*PI())/3)</f>
        <v>-0.19307048399367976</v>
      </c>
      <c r="AC207" s="11">
        <f>'OddsRatio_working_3-way'!X207^(1/3)*SIN('OddsRatio_working_3-way'!Y207/3)</f>
        <v>7.8844603950281866E-2</v>
      </c>
      <c r="AD207" s="11">
        <f>'OddsRatio_working_3-way'!X207^(1/3)*SIN(('OddsRatio_working_3-way'!Y207+2*PI())/3)</f>
        <v>0.41325249166924877</v>
      </c>
      <c r="AE207" s="11">
        <f>'OddsRatio_working_3-way'!X207^(1/3)*SIN(('OddsRatio_working_3-way'!Y207+4*PI())/3)</f>
        <v>-0.49209709561953069</v>
      </c>
      <c r="AF207" s="11">
        <f>-'OddsRatio_working_3-way'!U207/(3*'OddsRatio_working_3-way'!X207^(1/3))*COS(('OddsRatio_working_3-way'!Y207)/3)</f>
        <v>0.52270382793189329</v>
      </c>
      <c r="AG207" s="11">
        <f>-'OddsRatio_working_3-way'!U207/(3*'OddsRatio_working_3-way'!X207^(1/3))*COS(('OddsRatio_working_3-way'!Y207+2*PI())/3)</f>
        <v>-0.3296333439382137</v>
      </c>
      <c r="AH207" s="11">
        <f>-'OddsRatio_working_3-way'!U207/(3*'OddsRatio_working_3-way'!X207^(1/3))*COS(('OddsRatio_working_3-way'!Y207+4*PI())/3)</f>
        <v>-0.19307048399367971</v>
      </c>
      <c r="AI207" s="11">
        <f>'OddsRatio_working_3-way'!U207/(3*'OddsRatio_working_3-way'!X207^(1/3))*SIN(('OddsRatio_working_3-way'!Y207)/3)</f>
        <v>-7.8844603950281852E-2</v>
      </c>
      <c r="AJ207" s="11">
        <f>'OddsRatio_working_3-way'!U207/(3*'OddsRatio_working_3-way'!X207^(1/3))*SIN(('OddsRatio_working_3-way'!Y207+2*PI())/3)</f>
        <v>-0.41325249166924866</v>
      </c>
      <c r="AK207" s="11">
        <f>'OddsRatio_working_3-way'!U207/(3*'OddsRatio_working_3-way'!X207^(1/3))*SIN(('OddsRatio_working_3-way'!Y207+4*PI())/3)</f>
        <v>0.49209709561953058</v>
      </c>
      <c r="AL207" s="11">
        <f>'OddsRatio_working_3-way'!Z207+'OddsRatio_working_3-way'!AF207</f>
        <v>1.0454076558637868</v>
      </c>
      <c r="AM207" s="11">
        <f>'OddsRatio_working_3-way'!AA207+'OddsRatio_working_3-way'!AG207</f>
        <v>-0.6592666878764275</v>
      </c>
      <c r="AN207" s="11">
        <f>'OddsRatio_working_3-way'!AB207+'OddsRatio_working_3-way'!AH207</f>
        <v>-0.38614096798735947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1.0454076558637868</v>
      </c>
      <c r="AS207" s="11">
        <f>IF(('OddsRatio_working_3-way'!X207=0),IF(Q207&gt;0,-Q207^(1/3),(-Q207)^(1/3)),'OddsRatio_working_3-way'!AM207-'OddsRatio_working_3-way'!R207/3)</f>
        <v>-0.6592666878764275</v>
      </c>
      <c r="AT207" s="11">
        <f>IF(('OddsRatio_working_3-way'!X207=0),IF(Q207&gt;0,-Q207^(1/3),(-Q207)^(1/3)),'OddsRatio_working_3-way'!AN207-'OddsRatio_working_3-way'!R207/3)</f>
        <v>-0.38614096798735947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9">
        <f t="shared" si="52"/>
        <v>0.30754076307235362</v>
      </c>
      <c r="E208" s="9">
        <f t="shared" si="53"/>
        <v>0.2915054991316457</v>
      </c>
      <c r="F208" s="9">
        <f t="shared" si="54"/>
        <v>0.40095373779600058</v>
      </c>
      <c r="G208" s="9">
        <f t="shared" si="55"/>
        <v>1.052150223742351</v>
      </c>
      <c r="H208" s="9">
        <f t="shared" si="56"/>
        <v>3.2516014788086314</v>
      </c>
      <c r="I208" s="9">
        <f t="shared" si="57"/>
        <v>3.4304670168448306</v>
      </c>
      <c r="J208" s="9">
        <f t="shared" si="58"/>
        <v>2.4940533177141386</v>
      </c>
      <c r="K208" s="11">
        <f t="shared" si="59"/>
        <v>0.31847133757961782</v>
      </c>
      <c r="L208" s="11">
        <f t="shared" si="60"/>
        <v>0.30211480362537763</v>
      </c>
      <c r="M208" s="11">
        <f t="shared" si="61"/>
        <v>0.41322314049586778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-0.27908795266926378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0.23338078345014565</v>
      </c>
      <c r="Q208" s="11">
        <f>2*'OddsRatio_working_3-way'!K208*'OddsRatio_working_3-way'!L208*'OddsRatio_working_3-way'!M208</f>
        <v>7.9516450919981468E-2</v>
      </c>
      <c r="R208" s="11">
        <f t="shared" si="62"/>
        <v>0</v>
      </c>
      <c r="S208" s="11">
        <f t="shared" si="63"/>
        <v>-0.83622664904749966</v>
      </c>
      <c r="T208" s="11">
        <f t="shared" si="64"/>
        <v>-0.28491538298040869</v>
      </c>
      <c r="U208" s="11">
        <f>'OddsRatio_working_3-way'!S208-'OddsRatio_working_3-way'!R208^2/3</f>
        <v>-0.83622664904749966</v>
      </c>
      <c r="V208" s="11">
        <f>'OddsRatio_working_3-way'!S208*'OddsRatio_working_3-way'!R208/3-2*'OddsRatio_working_3-way'!R208^3/27-'OddsRatio_working_3-way'!T208</f>
        <v>0.28491538298040869</v>
      </c>
      <c r="W208" s="11">
        <f>'OddsRatio_working_3-way'!V208^2+4*'OddsRatio_working_3-way'!U208^3/27</f>
        <v>-5.4532093093021539E-3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0.14716486058853784</v>
      </c>
      <c r="Y208" s="11">
        <f>IF('OddsRatio_working_3-way'!W208&gt;=0,IF('OddsRatio_working_3-way'!V208+SQRT('OddsRatio_working_3-way'!W208)&gt;0,0,PI()),ACOS('OddsRatio_working_3-way'!V208/(2*'OddsRatio_working_3-way'!X208)))</f>
        <v>0.25360469268642993</v>
      </c>
      <c r="Z208" s="11">
        <f>'OddsRatio_working_3-way'!X208^(1/3)*COS('OddsRatio_working_3-way'!Y208/3)</f>
        <v>0.5260751118711755</v>
      </c>
      <c r="AA208" s="11">
        <f>'OddsRatio_working_3-way'!X208^(1/3)*COS(('OddsRatio_working_3-way'!Y208+2*PI())/3)</f>
        <v>-0.30164318718508998</v>
      </c>
      <c r="AB208" s="11">
        <f>'OddsRatio_working_3-way'!X208^(1/3)*COS(('OddsRatio_working_3-way'!Y208+4*PI())/3)</f>
        <v>-0.22443192468608572</v>
      </c>
      <c r="AC208" s="11">
        <f>'OddsRatio_working_3-way'!X208^(1/3)*SIN('OddsRatio_working_3-way'!Y208/3)</f>
        <v>4.4577943188271074E-2</v>
      </c>
      <c r="AD208" s="11">
        <f>'OddsRatio_working_3-way'!X208^(1/3)*SIN(('OddsRatio_working_3-way'!Y208+2*PI())/3)</f>
        <v>0.43330543958504303</v>
      </c>
      <c r="AE208" s="11">
        <f>'OddsRatio_working_3-way'!X208^(1/3)*SIN(('OddsRatio_working_3-way'!Y208+4*PI())/3)</f>
        <v>-0.47788338277331399</v>
      </c>
      <c r="AF208" s="11">
        <f>-'OddsRatio_working_3-way'!U208/(3*'OddsRatio_working_3-way'!X208^(1/3))*COS(('OddsRatio_working_3-way'!Y208)/3)</f>
        <v>0.52607511187117539</v>
      </c>
      <c r="AG208" s="11">
        <f>-'OddsRatio_working_3-way'!U208/(3*'OddsRatio_working_3-way'!X208^(1/3))*COS(('OddsRatio_working_3-way'!Y208+2*PI())/3)</f>
        <v>-0.30164318718508992</v>
      </c>
      <c r="AH208" s="11">
        <f>-'OddsRatio_working_3-way'!U208/(3*'OddsRatio_working_3-way'!X208^(1/3))*COS(('OddsRatio_working_3-way'!Y208+4*PI())/3)</f>
        <v>-0.22443192468608567</v>
      </c>
      <c r="AI208" s="11">
        <f>'OddsRatio_working_3-way'!U208/(3*'OddsRatio_working_3-way'!X208^(1/3))*SIN(('OddsRatio_working_3-way'!Y208)/3)</f>
        <v>-4.4577943188271067E-2</v>
      </c>
      <c r="AJ208" s="11">
        <f>'OddsRatio_working_3-way'!U208/(3*'OddsRatio_working_3-way'!X208^(1/3))*SIN(('OddsRatio_working_3-way'!Y208+2*PI())/3)</f>
        <v>-0.43330543958504297</v>
      </c>
      <c r="AK208" s="11">
        <f>'OddsRatio_working_3-way'!U208/(3*'OddsRatio_working_3-way'!X208^(1/3))*SIN(('OddsRatio_working_3-way'!Y208+4*PI())/3)</f>
        <v>0.47788338277331388</v>
      </c>
      <c r="AL208" s="11">
        <f>'OddsRatio_working_3-way'!Z208+'OddsRatio_working_3-way'!AF208</f>
        <v>1.052150223742351</v>
      </c>
      <c r="AM208" s="11">
        <f>'OddsRatio_working_3-way'!AA208+'OddsRatio_working_3-way'!AG208</f>
        <v>-0.60328637437017996</v>
      </c>
      <c r="AN208" s="11">
        <f>'OddsRatio_working_3-way'!AB208+'OddsRatio_working_3-way'!AH208</f>
        <v>-0.44886384937217139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1.052150223742351</v>
      </c>
      <c r="AS208" s="11">
        <f>IF(('OddsRatio_working_3-way'!X208=0),IF(Q208&gt;0,-Q208^(1/3),(-Q208)^(1/3)),'OddsRatio_working_3-way'!AM208-'OddsRatio_working_3-way'!R208/3)</f>
        <v>-0.60328637437017996</v>
      </c>
      <c r="AT208" s="11">
        <f>IF(('OddsRatio_working_3-way'!X208=0),IF(Q208&gt;0,-Q208^(1/3),(-Q208)^(1/3)),'OddsRatio_working_3-way'!AN208-'OddsRatio_working_3-way'!R208/3)</f>
        <v>-0.44886384937217139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9">
        <f t="shared" si="52"/>
        <v>0.37630369399487112</v>
      </c>
      <c r="E209" s="9">
        <f t="shared" si="53"/>
        <v>0.32610041903963094</v>
      </c>
      <c r="F209" s="9">
        <f t="shared" si="54"/>
        <v>0.29759588696549799</v>
      </c>
      <c r="G209" s="9">
        <f t="shared" si="55"/>
        <v>1.0490051088283514</v>
      </c>
      <c r="H209" s="9">
        <f t="shared" si="56"/>
        <v>2.6574280719487957</v>
      </c>
      <c r="I209" s="9">
        <f t="shared" si="57"/>
        <v>3.0665400643918526</v>
      </c>
      <c r="J209" s="9">
        <f t="shared" si="58"/>
        <v>3.3602614948637908</v>
      </c>
      <c r="K209" s="11">
        <f t="shared" si="59"/>
        <v>0.38759689922480617</v>
      </c>
      <c r="L209" s="11">
        <f t="shared" si="60"/>
        <v>0.33670033670033667</v>
      </c>
      <c r="M209" s="11">
        <f t="shared" si="61"/>
        <v>0.30769230769230771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-0.28122007191774656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0.23289945770565923</v>
      </c>
      <c r="Q209" s="11">
        <f>2*'OddsRatio_working_3-way'!K209*'OddsRatio_working_3-way'!L209*'OddsRatio_working_3-way'!M209</f>
        <v>8.0310157829537668E-2</v>
      </c>
      <c r="R209" s="11">
        <f t="shared" si="62"/>
        <v>0</v>
      </c>
      <c r="S209" s="11">
        <f t="shared" si="63"/>
        <v>-0.82817508763663028</v>
      </c>
      <c r="T209" s="11">
        <f t="shared" si="64"/>
        <v>-0.28557761642642426</v>
      </c>
      <c r="U209" s="11">
        <f>'OddsRatio_working_3-way'!S209-'OddsRatio_working_3-way'!R209^2/3</f>
        <v>-0.82817508763663028</v>
      </c>
      <c r="V209" s="11">
        <f>'OddsRatio_working_3-way'!S209*'OddsRatio_working_3-way'!R209/3-2*'OddsRatio_working_3-way'!R209^3/27-'OddsRatio_working_3-way'!T209</f>
        <v>0.28557761642642426</v>
      </c>
      <c r="W209" s="11">
        <f>'OddsRatio_working_3-way'!V209^2+4*'OddsRatio_working_3-way'!U209^3/27</f>
        <v>-2.5970901815194763E-3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0.14504453211455215</v>
      </c>
      <c r="Y209" s="11">
        <f>IF('OddsRatio_working_3-way'!W209&gt;=0,IF('OddsRatio_working_3-way'!V209+SQRT('OddsRatio_working_3-way'!W209)&gt;0,0,PI()),ACOS('OddsRatio_working_3-way'!V209/(2*'OddsRatio_working_3-way'!X209)))</f>
        <v>0.17659229184411984</v>
      </c>
      <c r="Z209" s="11">
        <f>'OddsRatio_working_3-way'!X209^(1/3)*COS('OddsRatio_working_3-way'!Y209/3)</f>
        <v>0.5245025544141757</v>
      </c>
      <c r="AA209" s="11">
        <f>'OddsRatio_working_3-way'!X209^(1/3)*COS(('OddsRatio_working_3-way'!Y209+2*PI())/3)</f>
        <v>-0.28902019050051664</v>
      </c>
      <c r="AB209" s="11">
        <f>'OddsRatio_working_3-way'!X209^(1/3)*COS(('OddsRatio_working_3-way'!Y209+4*PI())/3)</f>
        <v>-0.23548236391365893</v>
      </c>
      <c r="AC209" s="11">
        <f>'OddsRatio_working_3-way'!X209^(1/3)*SIN('OddsRatio_working_3-way'!Y209/3)</f>
        <v>3.0910078591749771E-2</v>
      </c>
      <c r="AD209" s="11">
        <f>'OddsRatio_working_3-way'!X209^(1/3)*SIN(('OddsRatio_working_3-way'!Y209+2*PI())/3)</f>
        <v>0.43877749717663111</v>
      </c>
      <c r="AE209" s="11">
        <f>'OddsRatio_working_3-way'!X209^(1/3)*SIN(('OddsRatio_working_3-way'!Y209+4*PI())/3)</f>
        <v>-0.46968757576838088</v>
      </c>
      <c r="AF209" s="11">
        <f>-'OddsRatio_working_3-way'!U209/(3*'OddsRatio_working_3-way'!X209^(1/3))*COS(('OddsRatio_working_3-way'!Y209)/3)</f>
        <v>0.5245025544141757</v>
      </c>
      <c r="AG209" s="11">
        <f>-'OddsRatio_working_3-way'!U209/(3*'OddsRatio_working_3-way'!X209^(1/3))*COS(('OddsRatio_working_3-way'!Y209+2*PI())/3)</f>
        <v>-0.28902019050051664</v>
      </c>
      <c r="AH209" s="11">
        <f>-'OddsRatio_working_3-way'!U209/(3*'OddsRatio_working_3-way'!X209^(1/3))*COS(('OddsRatio_working_3-way'!Y209+4*PI())/3)</f>
        <v>-0.23548236391365893</v>
      </c>
      <c r="AI209" s="11">
        <f>'OddsRatio_working_3-way'!U209/(3*'OddsRatio_working_3-way'!X209^(1/3))*SIN(('OddsRatio_working_3-way'!Y209)/3)</f>
        <v>-3.0910078591749771E-2</v>
      </c>
      <c r="AJ209" s="11">
        <f>'OddsRatio_working_3-way'!U209/(3*'OddsRatio_working_3-way'!X209^(1/3))*SIN(('OddsRatio_working_3-way'!Y209+2*PI())/3)</f>
        <v>-0.43877749717663111</v>
      </c>
      <c r="AK209" s="11">
        <f>'OddsRatio_working_3-way'!U209/(3*'OddsRatio_working_3-way'!X209^(1/3))*SIN(('OddsRatio_working_3-way'!Y209+4*PI())/3)</f>
        <v>0.46968757576838088</v>
      </c>
      <c r="AL209" s="11">
        <f>'OddsRatio_working_3-way'!Z209+'OddsRatio_working_3-way'!AF209</f>
        <v>1.0490051088283514</v>
      </c>
      <c r="AM209" s="11">
        <f>'OddsRatio_working_3-way'!AA209+'OddsRatio_working_3-way'!AG209</f>
        <v>-0.57804038100103328</v>
      </c>
      <c r="AN209" s="11">
        <f>'OddsRatio_working_3-way'!AB209+'OddsRatio_working_3-way'!AH209</f>
        <v>-0.47096472782731785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1.0490051088283514</v>
      </c>
      <c r="AS209" s="11">
        <f>IF(('OddsRatio_working_3-way'!X209=0),IF(Q209&gt;0,-Q209^(1/3),(-Q209)^(1/3)),'OddsRatio_working_3-way'!AM209-'OddsRatio_working_3-way'!R209/3)</f>
        <v>-0.57804038100103328</v>
      </c>
      <c r="AT209" s="11">
        <f>IF(('OddsRatio_working_3-way'!X209=0),IF(Q209&gt;0,-Q209^(1/3),(-Q209)^(1/3)),'OddsRatio_working_3-way'!AN209-'OddsRatio_working_3-way'!R209/3)</f>
        <v>-0.47096472782731785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9">
        <f t="shared" si="52"/>
        <v>0.74048842654267166</v>
      </c>
      <c r="E210" s="9">
        <f t="shared" si="53"/>
        <v>0.16472515788858136</v>
      </c>
      <c r="F210" s="9">
        <f t="shared" si="54"/>
        <v>9.478641556874684E-2</v>
      </c>
      <c r="G210" s="9">
        <f t="shared" si="55"/>
        <v>1.0951874978526996</v>
      </c>
      <c r="H210" s="9">
        <f t="shared" si="56"/>
        <v>1.3504599993128639</v>
      </c>
      <c r="I210" s="9">
        <f t="shared" si="57"/>
        <v>6.0707181150579999</v>
      </c>
      <c r="J210" s="9">
        <f t="shared" si="58"/>
        <v>10.550034981275545</v>
      </c>
      <c r="K210" s="11">
        <f t="shared" si="59"/>
        <v>0.75757575757575757</v>
      </c>
      <c r="L210" s="11">
        <f t="shared" si="60"/>
        <v>0.17761989342806395</v>
      </c>
      <c r="M210" s="11">
        <f t="shared" si="61"/>
        <v>0.10288065843621398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-0.17885408478132636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0.18924304333159014</v>
      </c>
      <c r="Q210" s="11">
        <f>2*'OddsRatio_working_3-way'!K210*'OddsRatio_working_3-way'!L210*'OddsRatio_working_3-way'!M210</f>
        <v>2.768735088977178E-2</v>
      </c>
      <c r="R210" s="11">
        <f t="shared" si="62"/>
        <v>0</v>
      </c>
      <c r="S210" s="11">
        <f t="shared" si="63"/>
        <v>-1.0580862246616605</v>
      </c>
      <c r="T210" s="11">
        <f t="shared" si="64"/>
        <v>-0.15480412943111344</v>
      </c>
      <c r="U210" s="11">
        <f>'OddsRatio_working_3-way'!S210-'OddsRatio_working_3-way'!R210^2/3</f>
        <v>-1.0580862246616605</v>
      </c>
      <c r="V210" s="11">
        <f>'OddsRatio_working_3-way'!S210*'OddsRatio_working_3-way'!R210/3-2*'OddsRatio_working_3-way'!R210^3/27-'OddsRatio_working_3-way'!T210</f>
        <v>0.15480412943111344</v>
      </c>
      <c r="W210" s="11">
        <f>'OddsRatio_working_3-way'!V210^2+4*'OddsRatio_working_3-way'!U210^3/27</f>
        <v>-0.15152852387327939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0.20945932920390792</v>
      </c>
      <c r="Y210" s="11">
        <f>IF('OddsRatio_working_3-way'!W210&gt;=0,IF('OddsRatio_working_3-way'!V210+SQRT('OddsRatio_working_3-way'!W210)&gt;0,0,PI()),ACOS('OddsRatio_working_3-way'!V210/(2*'OddsRatio_working_3-way'!X210)))</f>
        <v>1.1922902872060652</v>
      </c>
      <c r="Z210" s="11">
        <f>'OddsRatio_working_3-way'!X210^(1/3)*COS('OddsRatio_working_3-way'!Y210/3)</f>
        <v>0.54759374892634982</v>
      </c>
      <c r="AA210" s="11">
        <f>'OddsRatio_working_3-way'!X210^(1/3)*COS(('OddsRatio_working_3-way'!Y210+2*PI())/3)</f>
        <v>-0.47286312164738359</v>
      </c>
      <c r="AB210" s="11">
        <f>'OddsRatio_working_3-way'!X210^(1/3)*COS(('OddsRatio_working_3-way'!Y210+4*PI())/3)</f>
        <v>-7.4730627278966122E-2</v>
      </c>
      <c r="AC210" s="11">
        <f>'OddsRatio_working_3-way'!X210^(1/3)*SIN('OddsRatio_working_3-way'!Y210/3)</f>
        <v>0.22986190279674301</v>
      </c>
      <c r="AD210" s="11">
        <f>'OddsRatio_working_3-way'!X210^(1/3)*SIN(('OddsRatio_working_3-way'!Y210+2*PI())/3)</f>
        <v>0.35929914612540514</v>
      </c>
      <c r="AE210" s="11">
        <f>'OddsRatio_working_3-way'!X210^(1/3)*SIN(('OddsRatio_working_3-way'!Y210+4*PI())/3)</f>
        <v>-0.58916104892214805</v>
      </c>
      <c r="AF210" s="11">
        <f>-'OddsRatio_working_3-way'!U210/(3*'OddsRatio_working_3-way'!X210^(1/3))*COS(('OddsRatio_working_3-way'!Y210)/3)</f>
        <v>0.54759374892634971</v>
      </c>
      <c r="AG210" s="11">
        <f>-'OddsRatio_working_3-way'!U210/(3*'OddsRatio_working_3-way'!X210^(1/3))*COS(('OddsRatio_working_3-way'!Y210+2*PI())/3)</f>
        <v>-0.47286312164738348</v>
      </c>
      <c r="AH210" s="11">
        <f>-'OddsRatio_working_3-way'!U210/(3*'OddsRatio_working_3-way'!X210^(1/3))*COS(('OddsRatio_working_3-way'!Y210+4*PI())/3)</f>
        <v>-7.4730627278966108E-2</v>
      </c>
      <c r="AI210" s="11">
        <f>'OddsRatio_working_3-way'!U210/(3*'OddsRatio_working_3-way'!X210^(1/3))*SIN(('OddsRatio_working_3-way'!Y210)/3)</f>
        <v>-0.22986190279674298</v>
      </c>
      <c r="AJ210" s="11">
        <f>'OddsRatio_working_3-way'!U210/(3*'OddsRatio_working_3-way'!X210^(1/3))*SIN(('OddsRatio_working_3-way'!Y210+2*PI())/3)</f>
        <v>-0.35929914612540509</v>
      </c>
      <c r="AK210" s="11">
        <f>'OddsRatio_working_3-way'!U210/(3*'OddsRatio_working_3-way'!X210^(1/3))*SIN(('OddsRatio_working_3-way'!Y210+4*PI())/3)</f>
        <v>0.58916104892214793</v>
      </c>
      <c r="AL210" s="11">
        <f>'OddsRatio_working_3-way'!Z210+'OddsRatio_working_3-way'!AF210</f>
        <v>1.0951874978526996</v>
      </c>
      <c r="AM210" s="11">
        <f>'OddsRatio_working_3-way'!AA210+'OddsRatio_working_3-way'!AG210</f>
        <v>-0.94572624329476707</v>
      </c>
      <c r="AN210" s="11">
        <f>'OddsRatio_working_3-way'!AB210+'OddsRatio_working_3-way'!AH210</f>
        <v>-0.14946125455793224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1.0951874978526996</v>
      </c>
      <c r="AS210" s="11">
        <f>IF(('OddsRatio_working_3-way'!X210=0),IF(Q210&gt;0,-Q210^(1/3),(-Q210)^(1/3)),'OddsRatio_working_3-way'!AM210-'OddsRatio_working_3-way'!R210/3)</f>
        <v>-0.94572624329476707</v>
      </c>
      <c r="AT210" s="11">
        <f>IF(('OddsRatio_working_3-way'!X210=0),IF(Q210&gt;0,-Q210^(1/3),(-Q210)^(1/3)),'OddsRatio_working_3-way'!AN210-'OddsRatio_working_3-way'!R210/3)</f>
        <v>-0.14946125455793224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9">
        <f t="shared" si="52"/>
        <v>0.54187234941967355</v>
      </c>
      <c r="E211" s="9">
        <f t="shared" si="53"/>
        <v>0.22766004500532466</v>
      </c>
      <c r="F211" s="9">
        <f t="shared" si="54"/>
        <v>0.23046760557500182</v>
      </c>
      <c r="G211" s="9">
        <f t="shared" si="55"/>
        <v>1.0701937810208819</v>
      </c>
      <c r="H211" s="9">
        <f t="shared" si="56"/>
        <v>1.8454530870064974</v>
      </c>
      <c r="I211" s="9">
        <f t="shared" si="57"/>
        <v>4.3925142858361967</v>
      </c>
      <c r="J211" s="9">
        <f t="shared" si="58"/>
        <v>4.3390045967851512</v>
      </c>
      <c r="K211" s="11">
        <f t="shared" si="59"/>
        <v>0.55865921787709494</v>
      </c>
      <c r="L211" s="11">
        <f t="shared" si="60"/>
        <v>0.23980815347721823</v>
      </c>
      <c r="M211" s="11">
        <f t="shared" si="61"/>
        <v>0.24271844660194175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-0.25407073592631035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0.23022207064851996</v>
      </c>
      <c r="Q211" s="11">
        <f>2*'OddsRatio_working_3-way'!K211*'OddsRatio_working_3-way'!L211*'OddsRatio_working_3-way'!M211</f>
        <v>6.5034483234045176E-2</v>
      </c>
      <c r="R211" s="11">
        <f t="shared" si="62"/>
        <v>0</v>
      </c>
      <c r="S211" s="11">
        <f t="shared" si="63"/>
        <v>-0.90613375762918491</v>
      </c>
      <c r="T211" s="11">
        <f t="shared" si="64"/>
        <v>-0.25596998803084314</v>
      </c>
      <c r="U211" s="11">
        <f>'OddsRatio_working_3-way'!S211-'OddsRatio_working_3-way'!R211^2/3</f>
        <v>-0.90613375762918491</v>
      </c>
      <c r="V211" s="11">
        <f>'OddsRatio_working_3-way'!S211*'OddsRatio_working_3-way'!R211/3-2*'OddsRatio_working_3-way'!R211^3/27-'OddsRatio_working_3-way'!T211</f>
        <v>0.25596998803084314</v>
      </c>
      <c r="W211" s="11">
        <f>'OddsRatio_working_3-way'!V211^2+4*'OddsRatio_working_3-way'!U211^3/27</f>
        <v>-4.4702601355244218E-2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0.16599942479399907</v>
      </c>
      <c r="Y211" s="11">
        <f>IF('OddsRatio_working_3-way'!W211&gt;=0,IF('OddsRatio_working_3-way'!V211+SQRT('OddsRatio_working_3-way'!W211)&gt;0,0,PI()),ACOS('OddsRatio_working_3-way'!V211/(2*'OddsRatio_working_3-way'!X211)))</f>
        <v>0.69039172008981686</v>
      </c>
      <c r="Z211" s="11">
        <f>'OddsRatio_working_3-way'!X211^(1/3)*COS('OddsRatio_working_3-way'!Y211/3)</f>
        <v>0.53509689051044107</v>
      </c>
      <c r="AA211" s="11">
        <f>'OddsRatio_working_3-way'!X211^(1/3)*COS(('OddsRatio_working_3-way'!Y211+2*PI())/3)</f>
        <v>-0.37611606350227905</v>
      </c>
      <c r="AB211" s="11">
        <f>'OddsRatio_working_3-way'!X211^(1/3)*COS(('OddsRatio_working_3-way'!Y211+4*PI())/3)</f>
        <v>-0.15898082700816216</v>
      </c>
      <c r="AC211" s="11">
        <f>'OddsRatio_working_3-way'!X211^(1/3)*SIN('OddsRatio_working_3-way'!Y211/3)</f>
        <v>0.12536308724043158</v>
      </c>
      <c r="AD211" s="11">
        <f>'OddsRatio_working_3-way'!X211^(1/3)*SIN(('OddsRatio_working_3-way'!Y211+2*PI())/3)</f>
        <v>0.40072595704788655</v>
      </c>
      <c r="AE211" s="11">
        <f>'OddsRatio_working_3-way'!X211^(1/3)*SIN(('OddsRatio_working_3-way'!Y211+4*PI())/3)</f>
        <v>-0.52608904428831804</v>
      </c>
      <c r="AF211" s="11">
        <f>-'OddsRatio_working_3-way'!U211/(3*'OddsRatio_working_3-way'!X211^(1/3))*COS(('OddsRatio_working_3-way'!Y211)/3)</f>
        <v>0.53509689051044096</v>
      </c>
      <c r="AG211" s="11">
        <f>-'OddsRatio_working_3-way'!U211/(3*'OddsRatio_working_3-way'!X211^(1/3))*COS(('OddsRatio_working_3-way'!Y211+2*PI())/3)</f>
        <v>-0.376116063502279</v>
      </c>
      <c r="AH211" s="11">
        <f>-'OddsRatio_working_3-way'!U211/(3*'OddsRatio_working_3-way'!X211^(1/3))*COS(('OddsRatio_working_3-way'!Y211+4*PI())/3)</f>
        <v>-0.15898082700816213</v>
      </c>
      <c r="AI211" s="11">
        <f>'OddsRatio_working_3-way'!U211/(3*'OddsRatio_working_3-way'!X211^(1/3))*SIN(('OddsRatio_working_3-way'!Y211)/3)</f>
        <v>-0.12536308724043155</v>
      </c>
      <c r="AJ211" s="11">
        <f>'OddsRatio_working_3-way'!U211/(3*'OddsRatio_working_3-way'!X211^(1/3))*SIN(('OddsRatio_working_3-way'!Y211+2*PI())/3)</f>
        <v>-0.40072595704788649</v>
      </c>
      <c r="AK211" s="11">
        <f>'OddsRatio_working_3-way'!U211/(3*'OddsRatio_working_3-way'!X211^(1/3))*SIN(('OddsRatio_working_3-way'!Y211+4*PI())/3)</f>
        <v>0.52608904428831793</v>
      </c>
      <c r="AL211" s="11">
        <f>'OddsRatio_working_3-way'!Z211+'OddsRatio_working_3-way'!AF211</f>
        <v>1.0701937810208819</v>
      </c>
      <c r="AM211" s="11">
        <f>'OddsRatio_working_3-way'!AA211+'OddsRatio_working_3-way'!AG211</f>
        <v>-0.75223212700455799</v>
      </c>
      <c r="AN211" s="11">
        <f>'OddsRatio_working_3-way'!AB211+'OddsRatio_working_3-way'!AH211</f>
        <v>-0.31796165401632426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1.0701937810208819</v>
      </c>
      <c r="AS211" s="11">
        <f>IF(('OddsRatio_working_3-way'!X211=0),IF(Q211&gt;0,-Q211^(1/3),(-Q211)^(1/3)),'OddsRatio_working_3-way'!AM211-'OddsRatio_working_3-way'!R211/3)</f>
        <v>-0.75223212700455799</v>
      </c>
      <c r="AT211" s="11">
        <f>IF(('OddsRatio_working_3-way'!X211=0),IF(Q211&gt;0,-Q211^(1/3),(-Q211)^(1/3)),'OddsRatio_working_3-way'!AN211-'OddsRatio_working_3-way'!R211/3)</f>
        <v>-0.31796165401632426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9">
        <f t="shared" si="52"/>
        <v>0.39225884113067538</v>
      </c>
      <c r="E212" s="9">
        <f t="shared" si="53"/>
        <v>0.26159077484157245</v>
      </c>
      <c r="F212" s="9">
        <f t="shared" si="54"/>
        <v>0.34615038402775206</v>
      </c>
      <c r="G212" s="9">
        <f t="shared" si="55"/>
        <v>1.0611897657140228</v>
      </c>
      <c r="H212" s="9">
        <f t="shared" si="56"/>
        <v>2.5493370579424735</v>
      </c>
      <c r="I212" s="9">
        <f t="shared" si="57"/>
        <v>3.8227647767993012</v>
      </c>
      <c r="J212" s="9">
        <f t="shared" si="58"/>
        <v>2.8889177829709602</v>
      </c>
      <c r="K212" s="11">
        <f t="shared" si="59"/>
        <v>0.4065040650406504</v>
      </c>
      <c r="L212" s="11">
        <f t="shared" si="60"/>
        <v>0.27322404371584696</v>
      </c>
      <c r="M212" s="11">
        <f t="shared" si="61"/>
        <v>0.35971223021582738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-0.27618081464456579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0.23571706409362714</v>
      </c>
      <c r="Q212" s="11">
        <f>2*'OddsRatio_working_3-way'!K212*'OddsRatio_working_3-way'!L212*'OddsRatio_working_3-way'!M212</f>
        <v>7.9904089523263444E-2</v>
      </c>
      <c r="R212" s="11">
        <f t="shared" si="62"/>
        <v>0</v>
      </c>
      <c r="S212" s="11">
        <f t="shared" si="63"/>
        <v>-0.85348819177387847</v>
      </c>
      <c r="T212" s="11">
        <f t="shared" si="64"/>
        <v>-0.28931803110978932</v>
      </c>
      <c r="U212" s="11">
        <f>'OddsRatio_working_3-way'!S212-'OddsRatio_working_3-way'!R212^2/3</f>
        <v>-0.85348819177387847</v>
      </c>
      <c r="V212" s="11">
        <f>'OddsRatio_working_3-way'!S212*'OddsRatio_working_3-way'!R212/3-2*'OddsRatio_working_3-way'!R212^3/27-'OddsRatio_working_3-way'!T212</f>
        <v>0.28931803110978932</v>
      </c>
      <c r="W212" s="11">
        <f>'OddsRatio_working_3-way'!V212^2+4*'OddsRatio_working_3-way'!U212^3/27</f>
        <v>-8.4012583845494426E-3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0.1517450011613187</v>
      </c>
      <c r="Y212" s="11">
        <f>IF('OddsRatio_working_3-way'!W212&gt;=0,IF('OddsRatio_working_3-way'!V212+SQRT('OddsRatio_working_3-way'!W212)&gt;0,0,PI()),ACOS('OddsRatio_working_3-way'!V212/(2*'OddsRatio_working_3-way'!X212)))</f>
        <v>0.30680511805750821</v>
      </c>
      <c r="Z212" s="11">
        <f>'OddsRatio_working_3-way'!X212^(1/3)*COS('OddsRatio_working_3-way'!Y212/3)</f>
        <v>0.5305948828570114</v>
      </c>
      <c r="AA212" s="11">
        <f>'OddsRatio_working_3-way'!X212^(1/3)*COS(('OddsRatio_working_3-way'!Y212+2*PI())/3)</f>
        <v>-0.31245516251355598</v>
      </c>
      <c r="AB212" s="11">
        <f>'OddsRatio_working_3-way'!X212^(1/3)*COS(('OddsRatio_working_3-way'!Y212+4*PI())/3)</f>
        <v>-0.21813972034345544</v>
      </c>
      <c r="AC212" s="11">
        <f>'OddsRatio_working_3-way'!X212^(1/3)*SIN('OddsRatio_working_3-way'!Y212/3)</f>
        <v>5.4453045925646114E-2</v>
      </c>
      <c r="AD212" s="11">
        <f>'OddsRatio_working_3-way'!X212^(1/3)*SIN(('OddsRatio_working_3-way'!Y212+2*PI())/3)</f>
        <v>0.4322821247093771</v>
      </c>
      <c r="AE212" s="11">
        <f>'OddsRatio_working_3-way'!X212^(1/3)*SIN(('OddsRatio_working_3-way'!Y212+4*PI())/3)</f>
        <v>-0.4867351706350232</v>
      </c>
      <c r="AF212" s="11">
        <f>-'OddsRatio_working_3-way'!U212/(3*'OddsRatio_working_3-way'!X212^(1/3))*COS(('OddsRatio_working_3-way'!Y212)/3)</f>
        <v>0.5305948828570114</v>
      </c>
      <c r="AG212" s="11">
        <f>-'OddsRatio_working_3-way'!U212/(3*'OddsRatio_working_3-way'!X212^(1/3))*COS(('OddsRatio_working_3-way'!Y212+2*PI())/3)</f>
        <v>-0.31245516251355598</v>
      </c>
      <c r="AH212" s="11">
        <f>-'OddsRatio_working_3-way'!U212/(3*'OddsRatio_working_3-way'!X212^(1/3))*COS(('OddsRatio_working_3-way'!Y212+4*PI())/3)</f>
        <v>-0.21813972034345544</v>
      </c>
      <c r="AI212" s="11">
        <f>'OddsRatio_working_3-way'!U212/(3*'OddsRatio_working_3-way'!X212^(1/3))*SIN(('OddsRatio_working_3-way'!Y212)/3)</f>
        <v>-5.4453045925646114E-2</v>
      </c>
      <c r="AJ212" s="11">
        <f>'OddsRatio_working_3-way'!U212/(3*'OddsRatio_working_3-way'!X212^(1/3))*SIN(('OddsRatio_working_3-way'!Y212+2*PI())/3)</f>
        <v>-0.4322821247093771</v>
      </c>
      <c r="AK212" s="11">
        <f>'OddsRatio_working_3-way'!U212/(3*'OddsRatio_working_3-way'!X212^(1/3))*SIN(('OddsRatio_working_3-way'!Y212+4*PI())/3)</f>
        <v>0.4867351706350232</v>
      </c>
      <c r="AL212" s="11">
        <f>'OddsRatio_working_3-way'!Z212+'OddsRatio_working_3-way'!AF212</f>
        <v>1.0611897657140228</v>
      </c>
      <c r="AM212" s="11">
        <f>'OddsRatio_working_3-way'!AA212+'OddsRatio_working_3-way'!AG212</f>
        <v>-0.62491032502711197</v>
      </c>
      <c r="AN212" s="11">
        <f>'OddsRatio_working_3-way'!AB212+'OddsRatio_working_3-way'!AH212</f>
        <v>-0.43627944068691088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1.0611897657140228</v>
      </c>
      <c r="AS212" s="11">
        <f>IF(('OddsRatio_working_3-way'!X212=0),IF(Q212&gt;0,-Q212^(1/3),(-Q212)^(1/3)),'OddsRatio_working_3-way'!AM212-'OddsRatio_working_3-way'!R212/3)</f>
        <v>-0.62491032502711197</v>
      </c>
      <c r="AT212" s="11">
        <f>IF(('OddsRatio_working_3-way'!X212=0),IF(Q212&gt;0,-Q212^(1/3),(-Q212)^(1/3)),'OddsRatio_working_3-way'!AN212-'OddsRatio_working_3-way'!R212/3)</f>
        <v>-0.43627944068691088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9">
        <f t="shared" si="52"/>
        <v>0.49401036981586072</v>
      </c>
      <c r="E213" s="9">
        <f t="shared" si="53"/>
        <v>0.23331058095816615</v>
      </c>
      <c r="F213" s="9">
        <f t="shared" si="54"/>
        <v>0.27267904922597319</v>
      </c>
      <c r="G213" s="9">
        <f t="shared" si="55"/>
        <v>1.0669260478039662</v>
      </c>
      <c r="H213" s="9">
        <f t="shared" si="56"/>
        <v>2.0242490058918072</v>
      </c>
      <c r="I213" s="9">
        <f t="shared" si="57"/>
        <v>4.286132227236215</v>
      </c>
      <c r="J213" s="9">
        <f t="shared" si="58"/>
        <v>3.6673151195099156</v>
      </c>
      <c r="K213" s="11">
        <f t="shared" si="59"/>
        <v>0.51020408163265307</v>
      </c>
      <c r="L213" s="11">
        <f t="shared" si="60"/>
        <v>0.24509803921568626</v>
      </c>
      <c r="M213" s="11">
        <f t="shared" si="61"/>
        <v>0.2857142857142857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-0.2641056422569027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0.23366489452924022</v>
      </c>
      <c r="Q213" s="11">
        <f>2*'OddsRatio_working_3-way'!K213*'OddsRatio_working_3-way'!L213*'OddsRatio_working_3-way'!M213</f>
        <v>7.1457154290287539E-2</v>
      </c>
      <c r="R213" s="11">
        <f t="shared" si="62"/>
        <v>0</v>
      </c>
      <c r="S213" s="11">
        <f t="shared" si="63"/>
        <v>-0.88474025974025983</v>
      </c>
      <c r="T213" s="11">
        <f t="shared" si="64"/>
        <v>-0.27056277056277062</v>
      </c>
      <c r="U213" s="11">
        <f>'OddsRatio_working_3-way'!S213-'OddsRatio_working_3-way'!R213^2/3</f>
        <v>-0.88474025974025983</v>
      </c>
      <c r="V213" s="11">
        <f>'OddsRatio_working_3-way'!S213*'OddsRatio_working_3-way'!R213/3-2*'OddsRatio_working_3-way'!R213^3/27-'OddsRatio_working_3-way'!T213</f>
        <v>0.27056277056277062</v>
      </c>
      <c r="W213" s="11">
        <f>'OddsRatio_working_3-way'!V213^2+4*'OddsRatio_working_3-way'!U213^3/27</f>
        <v>-2.9394898134620248E-2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0.16015547988534665</v>
      </c>
      <c r="Y213" s="11">
        <f>IF('OddsRatio_working_3-way'!W213&gt;=0,IF('OddsRatio_working_3-way'!V213+SQRT('OddsRatio_working_3-way'!W213)&gt;0,0,PI()),ACOS('OddsRatio_working_3-way'!V213/(2*'OddsRatio_working_3-way'!X213)))</f>
        <v>0.56481463509973961</v>
      </c>
      <c r="Z213" s="11">
        <f>'OddsRatio_working_3-way'!X213^(1/3)*COS('OddsRatio_working_3-way'!Y213/3)</f>
        <v>0.53346302390198308</v>
      </c>
      <c r="AA213" s="11">
        <f>'OddsRatio_working_3-way'!X213^(1/3)*COS(('OddsRatio_working_3-way'!Y213+2*PI())/3)</f>
        <v>-0.35475404617989886</v>
      </c>
      <c r="AB213" s="11">
        <f>'OddsRatio_working_3-way'!X213^(1/3)*COS(('OddsRatio_working_3-way'!Y213+4*PI())/3)</f>
        <v>-0.17870897772208411</v>
      </c>
      <c r="AC213" s="11">
        <f>'OddsRatio_working_3-way'!X213^(1/3)*SIN('OddsRatio_working_3-way'!Y213/3)</f>
        <v>0.10163966766362535</v>
      </c>
      <c r="AD213" s="11">
        <f>'OddsRatio_working_3-way'!X213^(1/3)*SIN(('OddsRatio_working_3-way'!Y213+2*PI())/3)</f>
        <v>0.41117269684696989</v>
      </c>
      <c r="AE213" s="11">
        <f>'OddsRatio_working_3-way'!X213^(1/3)*SIN(('OddsRatio_working_3-way'!Y213+4*PI())/3)</f>
        <v>-0.51281236451059531</v>
      </c>
      <c r="AF213" s="11">
        <f>-'OddsRatio_working_3-way'!U213/(3*'OddsRatio_working_3-way'!X213^(1/3))*COS(('OddsRatio_working_3-way'!Y213)/3)</f>
        <v>0.53346302390198297</v>
      </c>
      <c r="AG213" s="11">
        <f>-'OddsRatio_working_3-way'!U213/(3*'OddsRatio_working_3-way'!X213^(1/3))*COS(('OddsRatio_working_3-way'!Y213+2*PI())/3)</f>
        <v>-0.35475404617989881</v>
      </c>
      <c r="AH213" s="11">
        <f>-'OddsRatio_working_3-way'!U213/(3*'OddsRatio_working_3-way'!X213^(1/3))*COS(('OddsRatio_working_3-way'!Y213+4*PI())/3)</f>
        <v>-0.17870897772208408</v>
      </c>
      <c r="AI213" s="11">
        <f>'OddsRatio_working_3-way'!U213/(3*'OddsRatio_working_3-way'!X213^(1/3))*SIN(('OddsRatio_working_3-way'!Y213)/3)</f>
        <v>-0.10163966766362534</v>
      </c>
      <c r="AJ213" s="11">
        <f>'OddsRatio_working_3-way'!U213/(3*'OddsRatio_working_3-way'!X213^(1/3))*SIN(('OddsRatio_working_3-way'!Y213+2*PI())/3)</f>
        <v>-0.41117269684696978</v>
      </c>
      <c r="AK213" s="11">
        <f>'OddsRatio_working_3-way'!U213/(3*'OddsRatio_working_3-way'!X213^(1/3))*SIN(('OddsRatio_working_3-way'!Y213+4*PI())/3)</f>
        <v>0.5128123645105952</v>
      </c>
      <c r="AL213" s="11">
        <f>'OddsRatio_working_3-way'!Z213+'OddsRatio_working_3-way'!AF213</f>
        <v>1.0669260478039662</v>
      </c>
      <c r="AM213" s="11">
        <f>'OddsRatio_working_3-way'!AA213+'OddsRatio_working_3-way'!AG213</f>
        <v>-0.70950809235979762</v>
      </c>
      <c r="AN213" s="11">
        <f>'OddsRatio_working_3-way'!AB213+'OddsRatio_working_3-way'!AH213</f>
        <v>-0.35741795544416821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1.0669260478039662</v>
      </c>
      <c r="AS213" s="11">
        <f>IF(('OddsRatio_working_3-way'!X213=0),IF(Q213&gt;0,-Q213^(1/3),(-Q213)^(1/3)),'OddsRatio_working_3-way'!AM213-'OddsRatio_working_3-way'!R213/3)</f>
        <v>-0.70950809235979762</v>
      </c>
      <c r="AT213" s="11">
        <f>IF(('OddsRatio_working_3-way'!X213=0),IF(Q213&gt;0,-Q213^(1/3),(-Q213)^(1/3)),'OddsRatio_working_3-way'!AN213-'OddsRatio_working_3-way'!R213/3)</f>
        <v>-0.35741795544416821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9">
        <f t="shared" si="52"/>
        <v>0.82427484416559516</v>
      </c>
      <c r="E214" s="9">
        <f t="shared" si="53"/>
        <v>0.1174030380285588</v>
      </c>
      <c r="F214" s="9">
        <f t="shared" si="54"/>
        <v>5.8322117805846029E-2</v>
      </c>
      <c r="G214" s="9">
        <f t="shared" si="55"/>
        <v>1.1220398727198151</v>
      </c>
      <c r="H214" s="9">
        <f t="shared" si="56"/>
        <v>1.213187575816765</v>
      </c>
      <c r="I214" s="9">
        <f t="shared" si="57"/>
        <v>8.5176671472227632</v>
      </c>
      <c r="J214" s="9">
        <f t="shared" si="58"/>
        <v>17.14615376843814</v>
      </c>
      <c r="K214" s="11">
        <f t="shared" si="59"/>
        <v>0.84033613445378152</v>
      </c>
      <c r="L214" s="11">
        <f t="shared" si="60"/>
        <v>0.12987012987012986</v>
      </c>
      <c r="M214" s="11">
        <f t="shared" si="61"/>
        <v>6.4977257959714096E-2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-0.1299011186966369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0.15090211168642542</v>
      </c>
      <c r="Q214" s="11">
        <f>2*'OddsRatio_working_3-way'!K214*'OddsRatio_working_3-way'!L214*'OddsRatio_working_3-way'!M214</f>
        <v>1.4182529293836973E-2</v>
      </c>
      <c r="R214" s="11">
        <f t="shared" si="62"/>
        <v>0</v>
      </c>
      <c r="S214" s="11">
        <f t="shared" si="63"/>
        <v>-1.1616690695238194</v>
      </c>
      <c r="T214" s="11">
        <f t="shared" si="64"/>
        <v>-0.10917942382742662</v>
      </c>
      <c r="U214" s="11">
        <f>'OddsRatio_working_3-way'!S214-'OddsRatio_working_3-way'!R214^2/3</f>
        <v>-1.1616690695238194</v>
      </c>
      <c r="V214" s="11">
        <f>'OddsRatio_working_3-way'!S214*'OddsRatio_working_3-way'!R214/3-2*'OddsRatio_working_3-way'!R214^3/27-'OddsRatio_working_3-way'!T214</f>
        <v>0.10917942382742662</v>
      </c>
      <c r="W214" s="11">
        <f>'OddsRatio_working_3-way'!V214^2+4*'OddsRatio_working_3-way'!U214^3/27</f>
        <v>-0.22032331994061319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0.24095822590643282</v>
      </c>
      <c r="Y214" s="11">
        <f>IF('OddsRatio_working_3-way'!W214&gt;=0,IF('OddsRatio_working_3-way'!V214+SQRT('OddsRatio_working_3-way'!W214)&gt;0,0,PI()),ACOS('OddsRatio_working_3-way'!V214/(2*'OddsRatio_working_3-way'!X214)))</f>
        <v>1.3422595412254887</v>
      </c>
      <c r="Z214" s="11">
        <f>'OddsRatio_working_3-way'!X214^(1/3)*COS('OddsRatio_working_3-way'!Y214/3)</f>
        <v>0.56101993635990755</v>
      </c>
      <c r="AA214" s="11">
        <f>'OddsRatio_working_3-way'!X214^(1/3)*COS(('OddsRatio_working_3-way'!Y214+2*PI())/3)</f>
        <v>-0.51366172270047794</v>
      </c>
      <c r="AB214" s="11">
        <f>'OddsRatio_working_3-way'!X214^(1/3)*COS(('OddsRatio_working_3-way'!Y214+4*PI())/3)</f>
        <v>-4.7358213659429764E-2</v>
      </c>
      <c r="AC214" s="11">
        <f>'OddsRatio_working_3-way'!X214^(1/3)*SIN('OddsRatio_working_3-way'!Y214/3)</f>
        <v>0.26922045646891651</v>
      </c>
      <c r="AD214" s="11">
        <f>'OddsRatio_working_3-way'!X214^(1/3)*SIN(('OddsRatio_working_3-way'!Y214+2*PI())/3)</f>
        <v>0.35124728868275085</v>
      </c>
      <c r="AE214" s="11">
        <f>'OddsRatio_working_3-way'!X214^(1/3)*SIN(('OddsRatio_working_3-way'!Y214+4*PI())/3)</f>
        <v>-0.62046774515166725</v>
      </c>
      <c r="AF214" s="11">
        <f>-'OddsRatio_working_3-way'!U214/(3*'OddsRatio_working_3-way'!X214^(1/3))*COS(('OddsRatio_working_3-way'!Y214)/3)</f>
        <v>0.56101993635990755</v>
      </c>
      <c r="AG214" s="11">
        <f>-'OddsRatio_working_3-way'!U214/(3*'OddsRatio_working_3-way'!X214^(1/3))*COS(('OddsRatio_working_3-way'!Y214+2*PI())/3)</f>
        <v>-0.51366172270047794</v>
      </c>
      <c r="AH214" s="11">
        <f>-'OddsRatio_working_3-way'!U214/(3*'OddsRatio_working_3-way'!X214^(1/3))*COS(('OddsRatio_working_3-way'!Y214+4*PI())/3)</f>
        <v>-4.7358213659429764E-2</v>
      </c>
      <c r="AI214" s="11">
        <f>'OddsRatio_working_3-way'!U214/(3*'OddsRatio_working_3-way'!X214^(1/3))*SIN(('OddsRatio_working_3-way'!Y214)/3)</f>
        <v>-0.26922045646891651</v>
      </c>
      <c r="AJ214" s="11">
        <f>'OddsRatio_working_3-way'!U214/(3*'OddsRatio_working_3-way'!X214^(1/3))*SIN(('OddsRatio_working_3-way'!Y214+2*PI())/3)</f>
        <v>-0.35124728868275085</v>
      </c>
      <c r="AK214" s="11">
        <f>'OddsRatio_working_3-way'!U214/(3*'OddsRatio_working_3-way'!X214^(1/3))*SIN(('OddsRatio_working_3-way'!Y214+4*PI())/3)</f>
        <v>0.62046774515166725</v>
      </c>
      <c r="AL214" s="11">
        <f>'OddsRatio_working_3-way'!Z214+'OddsRatio_working_3-way'!AF214</f>
        <v>1.1220398727198151</v>
      </c>
      <c r="AM214" s="11">
        <f>'OddsRatio_working_3-way'!AA214+'OddsRatio_working_3-way'!AG214</f>
        <v>-1.0273234454009559</v>
      </c>
      <c r="AN214" s="11">
        <f>'OddsRatio_working_3-way'!AB214+'OddsRatio_working_3-way'!AH214</f>
        <v>-9.4716427318859528E-2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1.1220398727198151</v>
      </c>
      <c r="AS214" s="11">
        <f>IF(('OddsRatio_working_3-way'!X214=0),IF(Q214&gt;0,-Q214^(1/3),(-Q214)^(1/3)),'OddsRatio_working_3-way'!AM214-'OddsRatio_working_3-way'!R214/3)</f>
        <v>-1.0273234454009559</v>
      </c>
      <c r="AT214" s="11">
        <f>IF(('OddsRatio_working_3-way'!X214=0),IF(Q214&gt;0,-Q214^(1/3),(-Q214)^(1/3)),'OddsRatio_working_3-way'!AN214-'OddsRatio_working_3-way'!R214/3)</f>
        <v>-9.4716427318859528E-2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9">
        <f t="shared" si="52"/>
        <v>0.81500231153482383</v>
      </c>
      <c r="E215" s="9">
        <f t="shared" si="53"/>
        <v>0.12955187985950142</v>
      </c>
      <c r="F215" s="9">
        <f t="shared" si="54"/>
        <v>5.5445808605674406E-2</v>
      </c>
      <c r="G215" s="9">
        <f t="shared" si="55"/>
        <v>1.1349519249631688</v>
      </c>
      <c r="H215" s="9">
        <f t="shared" si="56"/>
        <v>1.2269903849926338</v>
      </c>
      <c r="I215" s="9">
        <f t="shared" si="57"/>
        <v>7.7189153957819574</v>
      </c>
      <c r="J215" s="9">
        <f t="shared" si="58"/>
        <v>18.035628393697166</v>
      </c>
      <c r="K215" s="11">
        <f t="shared" si="59"/>
        <v>0.83333333333333337</v>
      </c>
      <c r="L215" s="11">
        <f t="shared" si="60"/>
        <v>0.14450867052023122</v>
      </c>
      <c r="M215" s="11">
        <f t="shared" si="61"/>
        <v>6.2460961898813235E-2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-0.13367608635739436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0.15893546783741858</v>
      </c>
      <c r="Q215" s="11">
        <f>2*'OddsRatio_working_3-way'!K215*'OddsRatio_working_3-way'!L215*'OddsRatio_working_3-way'!M215</f>
        <v>1.5043584272353864E-2</v>
      </c>
      <c r="R215" s="11">
        <f t="shared" si="62"/>
        <v>0</v>
      </c>
      <c r="S215" s="11">
        <f t="shared" si="63"/>
        <v>-1.188959612510581</v>
      </c>
      <c r="T215" s="11">
        <f t="shared" si="64"/>
        <v>-0.11253758755424335</v>
      </c>
      <c r="U215" s="11">
        <f>'OddsRatio_working_3-way'!S215-'OddsRatio_working_3-way'!R215^2/3</f>
        <v>-1.188959612510581</v>
      </c>
      <c r="V215" s="11">
        <f>'OddsRatio_working_3-way'!S215*'OddsRatio_working_3-way'!R215/3-2*'OddsRatio_working_3-way'!R215^3/27-'OddsRatio_working_3-way'!T215</f>
        <v>0.11253758755424335</v>
      </c>
      <c r="W215" s="11">
        <f>'OddsRatio_working_3-way'!V215^2+4*'OddsRatio_working_3-way'!U215^3/27</f>
        <v>-0.23633425211227943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0.24949897831695045</v>
      </c>
      <c r="Y215" s="11">
        <f>IF('OddsRatio_working_3-way'!W215&gt;=0,IF('OddsRatio_working_3-way'!V215+SQRT('OddsRatio_working_3-way'!W215)&gt;0,0,PI()),ACOS('OddsRatio_working_3-way'!V215/(2*'OddsRatio_working_3-way'!X215)))</f>
        <v>1.3433122331960605</v>
      </c>
      <c r="Z215" s="11">
        <f>'OddsRatio_working_3-way'!X215^(1/3)*COS('OddsRatio_working_3-way'!Y215/3)</f>
        <v>0.56747596248158438</v>
      </c>
      <c r="AA215" s="11">
        <f>'OddsRatio_working_3-way'!X215^(1/3)*COS(('OddsRatio_working_3-way'!Y215+2*PI())/3)</f>
        <v>-0.51978496201335955</v>
      </c>
      <c r="AB215" s="11">
        <f>'OddsRatio_working_3-way'!X215^(1/3)*COS(('OddsRatio_working_3-way'!Y215+4*PI())/3)</f>
        <v>-4.7691000468225039E-2</v>
      </c>
      <c r="AC215" s="11">
        <f>'OddsRatio_working_3-way'!X215^(1/3)*SIN('OddsRatio_working_3-way'!Y215/3)</f>
        <v>0.27256357578088042</v>
      </c>
      <c r="AD215" s="11">
        <f>'OddsRatio_working_3-way'!X215^(1/3)*SIN(('OddsRatio_working_3-way'!Y215+2*PI())/3)</f>
        <v>0.35516681165563696</v>
      </c>
      <c r="AE215" s="11">
        <f>'OddsRatio_working_3-way'!X215^(1/3)*SIN(('OddsRatio_working_3-way'!Y215+4*PI())/3)</f>
        <v>-0.62773038743651721</v>
      </c>
      <c r="AF215" s="11">
        <f>-'OddsRatio_working_3-way'!U215/(3*'OddsRatio_working_3-way'!X215^(1/3))*COS(('OddsRatio_working_3-way'!Y215)/3)</f>
        <v>0.56747596248158438</v>
      </c>
      <c r="AG215" s="11">
        <f>-'OddsRatio_working_3-way'!U215/(3*'OddsRatio_working_3-way'!X215^(1/3))*COS(('OddsRatio_working_3-way'!Y215+2*PI())/3)</f>
        <v>-0.51978496201335955</v>
      </c>
      <c r="AH215" s="11">
        <f>-'OddsRatio_working_3-way'!U215/(3*'OddsRatio_working_3-way'!X215^(1/3))*COS(('OddsRatio_working_3-way'!Y215+4*PI())/3)</f>
        <v>-4.7691000468225053E-2</v>
      </c>
      <c r="AI215" s="11">
        <f>'OddsRatio_working_3-way'!U215/(3*'OddsRatio_working_3-way'!X215^(1/3))*SIN(('OddsRatio_working_3-way'!Y215)/3)</f>
        <v>-0.27256357578088047</v>
      </c>
      <c r="AJ215" s="11">
        <f>'OddsRatio_working_3-way'!U215/(3*'OddsRatio_working_3-way'!X215^(1/3))*SIN(('OddsRatio_working_3-way'!Y215+2*PI())/3)</f>
        <v>-0.35516681165563702</v>
      </c>
      <c r="AK215" s="11">
        <f>'OddsRatio_working_3-way'!U215/(3*'OddsRatio_working_3-way'!X215^(1/3))*SIN(('OddsRatio_working_3-way'!Y215+4*PI())/3)</f>
        <v>0.62773038743651732</v>
      </c>
      <c r="AL215" s="11">
        <f>'OddsRatio_working_3-way'!Z215+'OddsRatio_working_3-way'!AF215</f>
        <v>1.1349519249631688</v>
      </c>
      <c r="AM215" s="11">
        <f>'OddsRatio_working_3-way'!AA215+'OddsRatio_working_3-way'!AG215</f>
        <v>-1.0395699240267191</v>
      </c>
      <c r="AN215" s="11">
        <f>'OddsRatio_working_3-way'!AB215+'OddsRatio_working_3-way'!AH215</f>
        <v>-9.5382000936450093E-2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1.1349519249631688</v>
      </c>
      <c r="AS215" s="11">
        <f>IF(('OddsRatio_working_3-way'!X215=0),IF(Q215&gt;0,-Q215^(1/3),(-Q215)^(1/3)),'OddsRatio_working_3-way'!AM215-'OddsRatio_working_3-way'!R215/3)</f>
        <v>-1.0395699240267191</v>
      </c>
      <c r="AT215" s="11">
        <f>IF(('OddsRatio_working_3-way'!X215=0),IF(Q215&gt;0,-Q215^(1/3),(-Q215)^(1/3)),'OddsRatio_working_3-way'!AN215-'OddsRatio_working_3-way'!R215/3)</f>
        <v>-9.5382000936450093E-2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9">
        <f t="shared" si="52"/>
        <v>0.65076584386670633</v>
      </c>
      <c r="E216" s="9">
        <f t="shared" si="53"/>
        <v>0.20568586253830848</v>
      </c>
      <c r="F216" s="9">
        <f t="shared" si="54"/>
        <v>0.14354829359498519</v>
      </c>
      <c r="G216" s="9">
        <f t="shared" si="55"/>
        <v>1.0522569087132059</v>
      </c>
      <c r="H216" s="9">
        <f t="shared" si="56"/>
        <v>1.5366510234437347</v>
      </c>
      <c r="I216" s="9">
        <f t="shared" si="57"/>
        <v>4.8617828549774655</v>
      </c>
      <c r="J216" s="9">
        <f t="shared" si="58"/>
        <v>6.9662966724038764</v>
      </c>
      <c r="K216" s="11">
        <f t="shared" si="59"/>
        <v>0.66225165562913912</v>
      </c>
      <c r="L216" s="11">
        <f t="shared" si="60"/>
        <v>0.21413276231263384</v>
      </c>
      <c r="M216" s="11">
        <f t="shared" si="61"/>
        <v>0.14992503748125938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-0.22563145161398335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0.20941923496325776</v>
      </c>
      <c r="Q216" s="11">
        <f>2*'OddsRatio_working_3-way'!K216*'OddsRatio_working_3-way'!L216*'OddsRatio_working_3-way'!M216</f>
        <v>4.2521672073757927E-2</v>
      </c>
      <c r="R216" s="11">
        <f t="shared" si="62"/>
        <v>0</v>
      </c>
      <c r="S216" s="11">
        <f t="shared" si="63"/>
        <v>-0.92814735474705934</v>
      </c>
      <c r="T216" s="11">
        <f t="shared" si="64"/>
        <v>-0.18845631568468213</v>
      </c>
      <c r="U216" s="11">
        <f>'OddsRatio_working_3-way'!S216-'OddsRatio_working_3-way'!R216^2/3</f>
        <v>-0.92814735474705934</v>
      </c>
      <c r="V216" s="11">
        <f>'OddsRatio_working_3-way'!S216*'OddsRatio_working_3-way'!R216/3-2*'OddsRatio_working_3-way'!R216^3/27-'OddsRatio_working_3-way'!T216</f>
        <v>0.18845631568468213</v>
      </c>
      <c r="W216" s="11">
        <f>'OddsRatio_working_3-way'!V216^2+4*'OddsRatio_working_3-way'!U216^3/27</f>
        <v>-8.2937477982976113E-2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0.17208519757987661</v>
      </c>
      <c r="Y216" s="11">
        <f>IF('OddsRatio_working_3-way'!W216&gt;=0,IF('OddsRatio_working_3-way'!V216+SQRT('OddsRatio_working_3-way'!W216)&gt;0,0,PI()),ACOS('OddsRatio_working_3-way'!V216/(2*'OddsRatio_working_3-way'!X216)))</f>
        <v>0.99134262371538173</v>
      </c>
      <c r="Z216" s="11">
        <f>'OddsRatio_working_3-way'!X216^(1/3)*COS('OddsRatio_working_3-way'!Y216/3)</f>
        <v>0.52612845435660294</v>
      </c>
      <c r="AA216" s="11">
        <f>'OddsRatio_working_3-way'!X216^(1/3)*COS(('OddsRatio_working_3-way'!Y216+2*PI())/3)</f>
        <v>-0.41936034300980202</v>
      </c>
      <c r="AB216" s="11">
        <f>'OddsRatio_working_3-way'!X216^(1/3)*COS(('OddsRatio_working_3-way'!Y216+4*PI())/3)</f>
        <v>-0.1067681113468011</v>
      </c>
      <c r="AC216" s="11">
        <f>'OddsRatio_working_3-way'!X216^(1/3)*SIN('OddsRatio_working_3-way'!Y216/3)</f>
        <v>0.18047520909721959</v>
      </c>
      <c r="AD216" s="11">
        <f>'OddsRatio_working_3-way'!X216^(1/3)*SIN(('OddsRatio_working_3-way'!Y216+2*PI())/3)</f>
        <v>0.36540300257804992</v>
      </c>
      <c r="AE216" s="11">
        <f>'OddsRatio_working_3-way'!X216^(1/3)*SIN(('OddsRatio_working_3-way'!Y216+4*PI())/3)</f>
        <v>-0.5458782116752694</v>
      </c>
      <c r="AF216" s="11">
        <f>-'OddsRatio_working_3-way'!U216/(3*'OddsRatio_working_3-way'!X216^(1/3))*COS(('OddsRatio_working_3-way'!Y216)/3)</f>
        <v>0.52612845435660283</v>
      </c>
      <c r="AG216" s="11">
        <f>-'OddsRatio_working_3-way'!U216/(3*'OddsRatio_working_3-way'!X216^(1/3))*COS(('OddsRatio_working_3-way'!Y216+2*PI())/3)</f>
        <v>-0.41936034300980191</v>
      </c>
      <c r="AH216" s="11">
        <f>-'OddsRatio_working_3-way'!U216/(3*'OddsRatio_working_3-way'!X216^(1/3))*COS(('OddsRatio_working_3-way'!Y216+4*PI())/3)</f>
        <v>-0.10676811134680107</v>
      </c>
      <c r="AI216" s="11">
        <f>'OddsRatio_working_3-way'!U216/(3*'OddsRatio_working_3-way'!X216^(1/3))*SIN(('OddsRatio_working_3-way'!Y216)/3)</f>
        <v>-0.18047520909721956</v>
      </c>
      <c r="AJ216" s="11">
        <f>'OddsRatio_working_3-way'!U216/(3*'OddsRatio_working_3-way'!X216^(1/3))*SIN(('OddsRatio_working_3-way'!Y216+2*PI())/3)</f>
        <v>-0.36540300257804981</v>
      </c>
      <c r="AK216" s="11">
        <f>'OddsRatio_working_3-way'!U216/(3*'OddsRatio_working_3-way'!X216^(1/3))*SIN(('OddsRatio_working_3-way'!Y216+4*PI())/3)</f>
        <v>0.54587821167526929</v>
      </c>
      <c r="AL216" s="11">
        <f>'OddsRatio_working_3-way'!Z216+'OddsRatio_working_3-way'!AF216</f>
        <v>1.0522569087132059</v>
      </c>
      <c r="AM216" s="11">
        <f>'OddsRatio_working_3-way'!AA216+'OddsRatio_working_3-way'!AG216</f>
        <v>-0.83872068601960392</v>
      </c>
      <c r="AN216" s="11">
        <f>'OddsRatio_working_3-way'!AB216+'OddsRatio_working_3-way'!AH216</f>
        <v>-0.21353622269360217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1.0522569087132059</v>
      </c>
      <c r="AS216" s="11">
        <f>IF(('OddsRatio_working_3-way'!X216=0),IF(Q216&gt;0,-Q216^(1/3),(-Q216)^(1/3)),'OddsRatio_working_3-way'!AM216-'OddsRatio_working_3-way'!R216/3)</f>
        <v>-0.83872068601960392</v>
      </c>
      <c r="AT216" s="11">
        <f>IF(('OddsRatio_working_3-way'!X216=0),IF(Q216&gt;0,-Q216^(1/3),(-Q216)^(1/3)),'OddsRatio_working_3-way'!AN216-'OddsRatio_working_3-way'!R216/3)</f>
        <v>-0.21353622269360217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9">
        <f t="shared" si="52"/>
        <v>0.55846493640013695</v>
      </c>
      <c r="E217" s="9">
        <f t="shared" si="53"/>
        <v>0.23964185319163539</v>
      </c>
      <c r="F217" s="9">
        <f t="shared" si="54"/>
        <v>0.20189321040822766</v>
      </c>
      <c r="G217" s="9">
        <f t="shared" si="55"/>
        <v>1.0402930445232617</v>
      </c>
      <c r="H217" s="9">
        <f t="shared" si="56"/>
        <v>1.7906227138376789</v>
      </c>
      <c r="I217" s="9">
        <f t="shared" si="57"/>
        <v>4.1728937857959476</v>
      </c>
      <c r="J217" s="9">
        <f t="shared" si="58"/>
        <v>4.9531135691883943</v>
      </c>
      <c r="K217" s="11">
        <f t="shared" si="59"/>
        <v>0.56818181818181823</v>
      </c>
      <c r="L217" s="11">
        <f t="shared" si="60"/>
        <v>0.24691358024691359</v>
      </c>
      <c r="M217" s="11">
        <f t="shared" si="61"/>
        <v>0.20833333333333334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-0.25744715675271235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0.22242096894874677</v>
      </c>
      <c r="Q217" s="11">
        <f>2*'OddsRatio_working_3-way'!K217*'OddsRatio_working_3-way'!L217*'OddsRatio_working_3-way'!M217</f>
        <v>5.8454919566030689E-2</v>
      </c>
      <c r="R217" s="11">
        <f t="shared" si="62"/>
        <v>0</v>
      </c>
      <c r="S217" s="11">
        <f t="shared" si="63"/>
        <v>-0.86394804958902871</v>
      </c>
      <c r="T217" s="11">
        <f t="shared" si="64"/>
        <v>-0.2270559920076291</v>
      </c>
      <c r="U217" s="11">
        <f>'OddsRatio_working_3-way'!S217-'OddsRatio_working_3-way'!R217^2/3</f>
        <v>-0.86394804958902871</v>
      </c>
      <c r="V217" s="11">
        <f>'OddsRatio_working_3-way'!S217*'OddsRatio_working_3-way'!R217/3-2*'OddsRatio_working_3-way'!R217^3/27-'OddsRatio_working_3-way'!T217</f>
        <v>0.2270559920076291</v>
      </c>
      <c r="W217" s="11">
        <f>'OddsRatio_working_3-way'!V217^2+4*'OddsRatio_working_3-way'!U217^3/27</f>
        <v>-4.3979829630216842E-2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0.15454307905628237</v>
      </c>
      <c r="Y217" s="11">
        <f>IF('OddsRatio_working_3-way'!W217&gt;=0,IF('OddsRatio_working_3-way'!V217+SQRT('OddsRatio_working_3-way'!W217)&gt;0,0,PI()),ACOS('OddsRatio_working_3-way'!V217/(2*'OddsRatio_working_3-way'!X217)))</f>
        <v>0.74571316933240706</v>
      </c>
      <c r="Z217" s="11">
        <f>'OddsRatio_working_3-way'!X217^(1/3)*COS('OddsRatio_working_3-way'!Y217/3)</f>
        <v>0.52014652226163083</v>
      </c>
      <c r="AA217" s="11">
        <f>'OddsRatio_working_3-way'!X217^(1/3)*COS(('OddsRatio_working_3-way'!Y217+2*PI())/3)</f>
        <v>-0.37440920880959772</v>
      </c>
      <c r="AB217" s="11">
        <f>'OddsRatio_working_3-way'!X217^(1/3)*COS(('OddsRatio_working_3-way'!Y217+4*PI())/3)</f>
        <v>-0.14573731345203281</v>
      </c>
      <c r="AC217" s="11">
        <f>'OddsRatio_working_3-way'!X217^(1/3)*SIN('OddsRatio_working_3-way'!Y217/3)</f>
        <v>0.13202378034079196</v>
      </c>
      <c r="AD217" s="11">
        <f>'OddsRatio_working_3-way'!X217^(1/3)*SIN(('OddsRatio_working_3-way'!Y217+2*PI())/3)</f>
        <v>0.38444821179830446</v>
      </c>
      <c r="AE217" s="11">
        <f>'OddsRatio_working_3-way'!X217^(1/3)*SIN(('OddsRatio_working_3-way'!Y217+4*PI())/3)</f>
        <v>-0.51647199213909634</v>
      </c>
      <c r="AF217" s="11">
        <f>-'OddsRatio_working_3-way'!U217/(3*'OddsRatio_working_3-way'!X217^(1/3))*COS(('OddsRatio_working_3-way'!Y217)/3)</f>
        <v>0.52014652226163083</v>
      </c>
      <c r="AG217" s="11">
        <f>-'OddsRatio_working_3-way'!U217/(3*'OddsRatio_working_3-way'!X217^(1/3))*COS(('OddsRatio_working_3-way'!Y217+2*PI())/3)</f>
        <v>-0.37440920880959772</v>
      </c>
      <c r="AH217" s="11">
        <f>-'OddsRatio_working_3-way'!U217/(3*'OddsRatio_working_3-way'!X217^(1/3))*COS(('OddsRatio_working_3-way'!Y217+4*PI())/3)</f>
        <v>-0.14573731345203281</v>
      </c>
      <c r="AI217" s="11">
        <f>'OddsRatio_working_3-way'!U217/(3*'OddsRatio_working_3-way'!X217^(1/3))*SIN(('OddsRatio_working_3-way'!Y217)/3)</f>
        <v>-0.13202378034079196</v>
      </c>
      <c r="AJ217" s="11">
        <f>'OddsRatio_working_3-way'!U217/(3*'OddsRatio_working_3-way'!X217^(1/3))*SIN(('OddsRatio_working_3-way'!Y217+2*PI())/3)</f>
        <v>-0.38444821179830446</v>
      </c>
      <c r="AK217" s="11">
        <f>'OddsRatio_working_3-way'!U217/(3*'OddsRatio_working_3-way'!X217^(1/3))*SIN(('OddsRatio_working_3-way'!Y217+4*PI())/3)</f>
        <v>0.51647199213909634</v>
      </c>
      <c r="AL217" s="11">
        <f>'OddsRatio_working_3-way'!Z217+'OddsRatio_working_3-way'!AF217</f>
        <v>1.0402930445232617</v>
      </c>
      <c r="AM217" s="11">
        <f>'OddsRatio_working_3-way'!AA217+'OddsRatio_working_3-way'!AG217</f>
        <v>-0.74881841761919543</v>
      </c>
      <c r="AN217" s="11">
        <f>'OddsRatio_working_3-way'!AB217+'OddsRatio_working_3-way'!AH217</f>
        <v>-0.29147462690406561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1.0402930445232617</v>
      </c>
      <c r="AS217" s="11">
        <f>IF(('OddsRatio_working_3-way'!X217=0),IF(Q217&gt;0,-Q217^(1/3),(-Q217)^(1/3)),'OddsRatio_working_3-way'!AM217-'OddsRatio_working_3-way'!R217/3)</f>
        <v>-0.74881841761919543</v>
      </c>
      <c r="AT217" s="11">
        <f>IF(('OddsRatio_working_3-way'!X217=0),IF(Q217&gt;0,-Q217^(1/3),(-Q217)^(1/3)),'OddsRatio_working_3-way'!AN217-'OddsRatio_working_3-way'!R217/3)</f>
        <v>-0.29147462690406561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9">
        <f t="shared" si="52"/>
        <v>0.59547436729350134</v>
      </c>
      <c r="E218" s="9">
        <f t="shared" si="53"/>
        <v>0.22320046932556692</v>
      </c>
      <c r="F218" s="9">
        <f t="shared" si="54"/>
        <v>0.1813251633809318</v>
      </c>
      <c r="G218" s="9">
        <f t="shared" si="55"/>
        <v>1.0451283236076234</v>
      </c>
      <c r="H218" s="9">
        <f t="shared" si="56"/>
        <v>1.6793334103449551</v>
      </c>
      <c r="I218" s="9">
        <f t="shared" si="57"/>
        <v>4.4802773176133872</v>
      </c>
      <c r="J218" s="9">
        <f t="shared" si="58"/>
        <v>5.5149543579849345</v>
      </c>
      <c r="K218" s="11">
        <f t="shared" si="59"/>
        <v>0.60606060606060608</v>
      </c>
      <c r="L218" s="11">
        <f t="shared" si="60"/>
        <v>0.23094688221709006</v>
      </c>
      <c r="M218" s="11">
        <f t="shared" si="61"/>
        <v>0.18796992481203006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-0.24601289071934518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0.21837082734129043</v>
      </c>
      <c r="Q218" s="11">
        <f>2*'OddsRatio_working_3-way'!K218*'OddsRatio_working_3-way'!L218*'OddsRatio_working_3-way'!M218</f>
        <v>5.2619476467780826E-2</v>
      </c>
      <c r="R218" s="11">
        <f t="shared" si="62"/>
        <v>0</v>
      </c>
      <c r="S218" s="11">
        <f t="shared" si="63"/>
        <v>-0.88763977652866499</v>
      </c>
      <c r="T218" s="11">
        <f t="shared" si="64"/>
        <v>-0.21388910277799156</v>
      </c>
      <c r="U218" s="11">
        <f>'OddsRatio_working_3-way'!S218-'OddsRatio_working_3-way'!R218^2/3</f>
        <v>-0.88763977652866499</v>
      </c>
      <c r="V218" s="11">
        <f>'OddsRatio_working_3-way'!S218*'OddsRatio_working_3-way'!R218/3-2*'OddsRatio_working_3-way'!R218^3/27-'OddsRatio_working_3-way'!T218</f>
        <v>0.21388910277799156</v>
      </c>
      <c r="W218" s="11">
        <f>'OddsRatio_working_3-way'!V218^2+4*'OddsRatio_working_3-way'!U218^3/27</f>
        <v>-5.7862601559564249E-2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0.16094342938338496</v>
      </c>
      <c r="Y218" s="11">
        <f>IF('OddsRatio_working_3-way'!W218&gt;=0,IF('OddsRatio_working_3-way'!V218+SQRT('OddsRatio_working_3-way'!W218)&gt;0,0,PI()),ACOS('OddsRatio_working_3-way'!V218/(2*'OddsRatio_working_3-way'!X218)))</f>
        <v>0.84399139469086604</v>
      </c>
      <c r="Z218" s="11">
        <f>'OddsRatio_working_3-way'!X218^(1/3)*COS('OddsRatio_working_3-way'!Y218/3)</f>
        <v>0.52256416180381171</v>
      </c>
      <c r="AA218" s="11">
        <f>'OddsRatio_working_3-way'!X218^(1/3)*COS(('OddsRatio_working_3-way'!Y218+2*PI())/3)</f>
        <v>-0.39206803859949668</v>
      </c>
      <c r="AB218" s="11">
        <f>'OddsRatio_working_3-way'!X218^(1/3)*COS(('OddsRatio_working_3-way'!Y218+4*PI())/3)</f>
        <v>-0.13049612320431522</v>
      </c>
      <c r="AC218" s="11">
        <f>'OddsRatio_working_3-way'!X218^(1/3)*SIN('OddsRatio_working_3-way'!Y218/3)</f>
        <v>0.15101861576585424</v>
      </c>
      <c r="AD218" s="11">
        <f>'OddsRatio_working_3-way'!X218^(1/3)*SIN(('OddsRatio_working_3-way'!Y218+2*PI())/3)</f>
        <v>0.37704453134649574</v>
      </c>
      <c r="AE218" s="11">
        <f>'OddsRatio_working_3-way'!X218^(1/3)*SIN(('OddsRatio_working_3-way'!Y218+4*PI())/3)</f>
        <v>-0.52806314711234981</v>
      </c>
      <c r="AF218" s="11">
        <f>-'OddsRatio_working_3-way'!U218/(3*'OddsRatio_working_3-way'!X218^(1/3))*COS(('OddsRatio_working_3-way'!Y218)/3)</f>
        <v>0.52256416180381171</v>
      </c>
      <c r="AG218" s="11">
        <f>-'OddsRatio_working_3-way'!U218/(3*'OddsRatio_working_3-way'!X218^(1/3))*COS(('OddsRatio_working_3-way'!Y218+2*PI())/3)</f>
        <v>-0.39206803859949668</v>
      </c>
      <c r="AH218" s="11">
        <f>-'OddsRatio_working_3-way'!U218/(3*'OddsRatio_working_3-way'!X218^(1/3))*COS(('OddsRatio_working_3-way'!Y218+4*PI())/3)</f>
        <v>-0.13049612320431522</v>
      </c>
      <c r="AI218" s="11">
        <f>'OddsRatio_working_3-way'!U218/(3*'OddsRatio_working_3-way'!X218^(1/3))*SIN(('OddsRatio_working_3-way'!Y218)/3)</f>
        <v>-0.15101861576585424</v>
      </c>
      <c r="AJ218" s="11">
        <f>'OddsRatio_working_3-way'!U218/(3*'OddsRatio_working_3-way'!X218^(1/3))*SIN(('OddsRatio_working_3-way'!Y218+2*PI())/3)</f>
        <v>-0.37704453134649574</v>
      </c>
      <c r="AK218" s="11">
        <f>'OddsRatio_working_3-way'!U218/(3*'OddsRatio_working_3-way'!X218^(1/3))*SIN(('OddsRatio_working_3-way'!Y218+4*PI())/3)</f>
        <v>0.52806314711234981</v>
      </c>
      <c r="AL218" s="11">
        <f>'OddsRatio_working_3-way'!Z218+'OddsRatio_working_3-way'!AF218</f>
        <v>1.0451283236076234</v>
      </c>
      <c r="AM218" s="11">
        <f>'OddsRatio_working_3-way'!AA218+'OddsRatio_working_3-way'!AG218</f>
        <v>-0.78413607719899336</v>
      </c>
      <c r="AN218" s="11">
        <f>'OddsRatio_working_3-way'!AB218+'OddsRatio_working_3-way'!AH218</f>
        <v>-0.26099224640863045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1.0451283236076234</v>
      </c>
      <c r="AS218" s="11">
        <f>IF(('OddsRatio_working_3-way'!X218=0),IF(Q218&gt;0,-Q218^(1/3),(-Q218)^(1/3)),'OddsRatio_working_3-way'!AM218-'OddsRatio_working_3-way'!R218/3)</f>
        <v>-0.78413607719899336</v>
      </c>
      <c r="AT218" s="11">
        <f>IF(('OddsRatio_working_3-way'!X218=0),IF(Q218&gt;0,-Q218^(1/3),(-Q218)^(1/3)),'OddsRatio_working_3-way'!AN218-'OddsRatio_working_3-way'!R218/3)</f>
        <v>-0.26099224640863045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9">
        <f t="shared" si="52"/>
        <v>0.58211379189683166</v>
      </c>
      <c r="E219" s="9">
        <f t="shared" si="53"/>
        <v>0.25278283158947934</v>
      </c>
      <c r="F219" s="9">
        <f t="shared" si="54"/>
        <v>0.16510337651368878</v>
      </c>
      <c r="G219" s="9">
        <f t="shared" si="55"/>
        <v>1.055701737156407</v>
      </c>
      <c r="H219" s="9">
        <f t="shared" si="56"/>
        <v>1.7178771812663571</v>
      </c>
      <c r="I219" s="9">
        <f t="shared" si="57"/>
        <v>3.9559648640379397</v>
      </c>
      <c r="J219" s="9">
        <f t="shared" si="58"/>
        <v>6.0568113209791905</v>
      </c>
      <c r="K219" s="11">
        <f t="shared" si="59"/>
        <v>0.59523809523809523</v>
      </c>
      <c r="L219" s="11">
        <f t="shared" si="60"/>
        <v>0.26315789473684209</v>
      </c>
      <c r="M219" s="11">
        <f t="shared" si="61"/>
        <v>0.17271157167530224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-0.2467351452898221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0.2237350717034382</v>
      </c>
      <c r="Q219" s="11">
        <f>2*'OddsRatio_working_3-way'!K219*'OddsRatio_working_3-way'!L219*'OddsRatio_working_3-way'!M219</f>
        <v>5.4107635236623507E-2</v>
      </c>
      <c r="R219" s="11">
        <f t="shared" si="62"/>
        <v>0</v>
      </c>
      <c r="S219" s="11">
        <f t="shared" si="63"/>
        <v>-0.90678233715197987</v>
      </c>
      <c r="T219" s="11">
        <f t="shared" si="64"/>
        <v>-0.21929439834388872</v>
      </c>
      <c r="U219" s="11">
        <f>'OddsRatio_working_3-way'!S219-'OddsRatio_working_3-way'!R219^2/3</f>
        <v>-0.90678233715197987</v>
      </c>
      <c r="V219" s="11">
        <f>'OddsRatio_working_3-way'!S219*'OddsRatio_working_3-way'!R219/3-2*'OddsRatio_working_3-way'!R219^3/27-'OddsRatio_working_3-way'!T219</f>
        <v>0.21929439834388872</v>
      </c>
      <c r="W219" s="11">
        <f>'OddsRatio_working_3-way'!V219^2+4*'OddsRatio_working_3-way'!U219^3/27</f>
        <v>-6.2370054489071264E-2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0.16617768174011771</v>
      </c>
      <c r="Y219" s="11">
        <f>IF('OddsRatio_working_3-way'!W219&gt;=0,IF('OddsRatio_working_3-way'!V219+SQRT('OddsRatio_working_3-way'!W219)&gt;0,0,PI()),ACOS('OddsRatio_working_3-way'!V219/(2*'OddsRatio_working_3-way'!X219)))</f>
        <v>0.85021840808084792</v>
      </c>
      <c r="Z219" s="11">
        <f>'OddsRatio_working_3-way'!X219^(1/3)*COS('OddsRatio_working_3-way'!Y219/3)</f>
        <v>0.52785086857820351</v>
      </c>
      <c r="AA219" s="11">
        <f>'OddsRatio_working_3-way'!X219^(1/3)*COS(('OddsRatio_working_3-way'!Y219+2*PI())/3)</f>
        <v>-0.39706325646567969</v>
      </c>
      <c r="AB219" s="11">
        <f>'OddsRatio_working_3-way'!X219^(1/3)*COS(('OddsRatio_working_3-way'!Y219+4*PI())/3)</f>
        <v>-0.13078761211252415</v>
      </c>
      <c r="AC219" s="11">
        <f>'OddsRatio_working_3-way'!X219^(1/3)*SIN('OddsRatio_working_3-way'!Y219/3)</f>
        <v>0.15373431494593562</v>
      </c>
      <c r="AD219" s="11">
        <f>'OddsRatio_working_3-way'!X219^(1/3)*SIN(('OddsRatio_working_3-way'!Y219+2*PI())/3)</f>
        <v>0.38026510412543757</v>
      </c>
      <c r="AE219" s="11">
        <f>'OddsRatio_working_3-way'!X219^(1/3)*SIN(('OddsRatio_working_3-way'!Y219+4*PI())/3)</f>
        <v>-0.53399941907137305</v>
      </c>
      <c r="AF219" s="11">
        <f>-'OddsRatio_working_3-way'!U219/(3*'OddsRatio_working_3-way'!X219^(1/3))*COS(('OddsRatio_working_3-way'!Y219)/3)</f>
        <v>0.52785086857820351</v>
      </c>
      <c r="AG219" s="11">
        <f>-'OddsRatio_working_3-way'!U219/(3*'OddsRatio_working_3-way'!X219^(1/3))*COS(('OddsRatio_working_3-way'!Y219+2*PI())/3)</f>
        <v>-0.39706325646567969</v>
      </c>
      <c r="AH219" s="11">
        <f>-'OddsRatio_working_3-way'!U219/(3*'OddsRatio_working_3-way'!X219^(1/3))*COS(('OddsRatio_working_3-way'!Y219+4*PI())/3)</f>
        <v>-0.13078761211252415</v>
      </c>
      <c r="AI219" s="11">
        <f>'OddsRatio_working_3-way'!U219/(3*'OddsRatio_working_3-way'!X219^(1/3))*SIN(('OddsRatio_working_3-way'!Y219)/3)</f>
        <v>-0.15373431494593562</v>
      </c>
      <c r="AJ219" s="11">
        <f>'OddsRatio_working_3-way'!U219/(3*'OddsRatio_working_3-way'!X219^(1/3))*SIN(('OddsRatio_working_3-way'!Y219+2*PI())/3)</f>
        <v>-0.38026510412543757</v>
      </c>
      <c r="AK219" s="11">
        <f>'OddsRatio_working_3-way'!U219/(3*'OddsRatio_working_3-way'!X219^(1/3))*SIN(('OddsRatio_working_3-way'!Y219+4*PI())/3)</f>
        <v>0.53399941907137305</v>
      </c>
      <c r="AL219" s="11">
        <f>'OddsRatio_working_3-way'!Z219+'OddsRatio_working_3-way'!AF219</f>
        <v>1.055701737156407</v>
      </c>
      <c r="AM219" s="11">
        <f>'OddsRatio_working_3-way'!AA219+'OddsRatio_working_3-way'!AG219</f>
        <v>-0.79412651293135939</v>
      </c>
      <c r="AN219" s="11">
        <f>'OddsRatio_working_3-way'!AB219+'OddsRatio_working_3-way'!AH219</f>
        <v>-0.26157522422504831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1.055701737156407</v>
      </c>
      <c r="AS219" s="11">
        <f>IF(('OddsRatio_working_3-way'!X219=0),IF(Q219&gt;0,-Q219^(1/3),(-Q219)^(1/3)),'OddsRatio_working_3-way'!AM219-'OddsRatio_working_3-way'!R219/3)</f>
        <v>-0.79412651293135939</v>
      </c>
      <c r="AT219" s="11">
        <f>IF(('OddsRatio_working_3-way'!X219=0),IF(Q219&gt;0,-Q219^(1/3),(-Q219)^(1/3)),'OddsRatio_working_3-way'!AN219-'OddsRatio_working_3-way'!R219/3)</f>
        <v>-0.26157522422504831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9">
        <f t="shared" si="52"/>
        <v>0.40320349772555758</v>
      </c>
      <c r="E220" s="9">
        <f t="shared" si="53"/>
        <v>0.26360891529256342</v>
      </c>
      <c r="F220" s="9">
        <f t="shared" si="54"/>
        <v>0.333187586981879</v>
      </c>
      <c r="G220" s="9">
        <f t="shared" si="55"/>
        <v>1.0423501515353866</v>
      </c>
      <c r="H220" s="9">
        <f t="shared" si="56"/>
        <v>2.4801372151802483</v>
      </c>
      <c r="I220" s="9">
        <f t="shared" si="57"/>
        <v>3.7934984061148356</v>
      </c>
      <c r="J220" s="9">
        <f t="shared" si="58"/>
        <v>3.0013122909479422</v>
      </c>
      <c r="K220" s="11">
        <f t="shared" si="59"/>
        <v>0.41322314049586778</v>
      </c>
      <c r="L220" s="11">
        <f t="shared" si="60"/>
        <v>0.27173913043478259</v>
      </c>
      <c r="M220" s="11">
        <f t="shared" si="61"/>
        <v>0.34246575342465752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-0.28098189103116267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0.23149971204819869</v>
      </c>
      <c r="Q220" s="11">
        <f>2*'OddsRatio_working_3-way'!K220*'OddsRatio_working_3-way'!L220*'OddsRatio_working_3-way'!M220</f>
        <v>7.691020333827199E-2</v>
      </c>
      <c r="R220" s="11">
        <f t="shared" si="62"/>
        <v>0</v>
      </c>
      <c r="S220" s="11">
        <f t="shared" si="63"/>
        <v>-0.82389548735197282</v>
      </c>
      <c r="T220" s="11">
        <f t="shared" si="64"/>
        <v>-0.27371943101394447</v>
      </c>
      <c r="U220" s="11">
        <f>'OddsRatio_working_3-way'!S220-'OddsRatio_working_3-way'!R220^2/3</f>
        <v>-0.82389548735197282</v>
      </c>
      <c r="V220" s="11">
        <f>'OddsRatio_working_3-way'!S220*'OddsRatio_working_3-way'!R220/3-2*'OddsRatio_working_3-way'!R220^3/27-'OddsRatio_working_3-way'!T220</f>
        <v>0.27371943101394447</v>
      </c>
      <c r="W220" s="11">
        <f>'OddsRatio_working_3-way'!V220^2+4*'OddsRatio_working_3-way'!U220^3/27</f>
        <v>-7.9315051240885087E-3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0.14392170791674028</v>
      </c>
      <c r="Y220" s="11">
        <f>IF('OddsRatio_working_3-way'!W220&gt;=0,IF('OddsRatio_working_3-way'!V220+SQRT('OddsRatio_working_3-way'!W220)&gt;0,0,PI()),ACOS('OddsRatio_working_3-way'!V220/(2*'OddsRatio_working_3-way'!X220)))</f>
        <v>0.31456290324619229</v>
      </c>
      <c r="Z220" s="11">
        <f>'OddsRatio_working_3-way'!X220^(1/3)*COS('OddsRatio_working_3-way'!Y220/3)</f>
        <v>0.52117507576769329</v>
      </c>
      <c r="AA220" s="11">
        <f>'OddsRatio_working_3-way'!X220^(1/3)*COS(('OddsRatio_working_3-way'!Y220+2*PI())/3)</f>
        <v>-0.30808782353454123</v>
      </c>
      <c r="AB220" s="11">
        <f>'OddsRatio_working_3-way'!X220^(1/3)*COS(('OddsRatio_working_3-way'!Y220+4*PI())/3)</f>
        <v>-0.21308725223315192</v>
      </c>
      <c r="AC220" s="11">
        <f>'OddsRatio_working_3-way'!X220^(1/3)*SIN('OddsRatio_working_3-way'!Y220/3)</f>
        <v>5.4848605414025371E-2</v>
      </c>
      <c r="AD220" s="11">
        <f>'OddsRatio_working_3-way'!X220^(1/3)*SIN(('OddsRatio_working_3-way'!Y220+2*PI())/3)</f>
        <v>0.42392655272708935</v>
      </c>
      <c r="AE220" s="11">
        <f>'OddsRatio_working_3-way'!X220^(1/3)*SIN(('OddsRatio_working_3-way'!Y220+4*PI())/3)</f>
        <v>-0.47877515814111465</v>
      </c>
      <c r="AF220" s="11">
        <f>-'OddsRatio_working_3-way'!U220/(3*'OddsRatio_working_3-way'!X220^(1/3))*COS(('OddsRatio_working_3-way'!Y220)/3)</f>
        <v>0.52117507576769329</v>
      </c>
      <c r="AG220" s="11">
        <f>-'OddsRatio_working_3-way'!U220/(3*'OddsRatio_working_3-way'!X220^(1/3))*COS(('OddsRatio_working_3-way'!Y220+2*PI())/3)</f>
        <v>-0.30808782353454123</v>
      </c>
      <c r="AH220" s="11">
        <f>-'OddsRatio_working_3-way'!U220/(3*'OddsRatio_working_3-way'!X220^(1/3))*COS(('OddsRatio_working_3-way'!Y220+4*PI())/3)</f>
        <v>-0.21308725223315192</v>
      </c>
      <c r="AI220" s="11">
        <f>'OddsRatio_working_3-way'!U220/(3*'OddsRatio_working_3-way'!X220^(1/3))*SIN(('OddsRatio_working_3-way'!Y220)/3)</f>
        <v>-5.4848605414025371E-2</v>
      </c>
      <c r="AJ220" s="11">
        <f>'OddsRatio_working_3-way'!U220/(3*'OddsRatio_working_3-way'!X220^(1/3))*SIN(('OddsRatio_working_3-way'!Y220+2*PI())/3)</f>
        <v>-0.42392655272708935</v>
      </c>
      <c r="AK220" s="11">
        <f>'OddsRatio_working_3-way'!U220/(3*'OddsRatio_working_3-way'!X220^(1/3))*SIN(('OddsRatio_working_3-way'!Y220+4*PI())/3)</f>
        <v>0.47877515814111465</v>
      </c>
      <c r="AL220" s="11">
        <f>'OddsRatio_working_3-way'!Z220+'OddsRatio_working_3-way'!AF220</f>
        <v>1.0423501515353866</v>
      </c>
      <c r="AM220" s="11">
        <f>'OddsRatio_working_3-way'!AA220+'OddsRatio_working_3-way'!AG220</f>
        <v>-0.61617564706908245</v>
      </c>
      <c r="AN220" s="11">
        <f>'OddsRatio_working_3-way'!AB220+'OddsRatio_working_3-way'!AH220</f>
        <v>-0.42617450446630384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1.0423501515353866</v>
      </c>
      <c r="AS220" s="11">
        <f>IF(('OddsRatio_working_3-way'!X220=0),IF(Q220&gt;0,-Q220^(1/3),(-Q220)^(1/3)),'OddsRatio_working_3-way'!AM220-'OddsRatio_working_3-way'!R220/3)</f>
        <v>-0.61617564706908245</v>
      </c>
      <c r="AT220" s="11">
        <f>IF(('OddsRatio_working_3-way'!X220=0),IF(Q220&gt;0,-Q220^(1/3),(-Q220)^(1/3)),'OddsRatio_working_3-way'!AN220-'OddsRatio_working_3-way'!R220/3)</f>
        <v>-0.42617450446630384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9">
        <f t="shared" si="52"/>
        <v>0.56851274213782221</v>
      </c>
      <c r="E221" s="9">
        <f t="shared" si="53"/>
        <v>0.24208537880154962</v>
      </c>
      <c r="F221" s="9">
        <f t="shared" si="54"/>
        <v>0.18940187906062819</v>
      </c>
      <c r="G221" s="9">
        <f t="shared" si="55"/>
        <v>1.0541326758805183</v>
      </c>
      <c r="H221" s="9">
        <f t="shared" si="56"/>
        <v>1.7589755266339731</v>
      </c>
      <c r="I221" s="9">
        <f t="shared" si="57"/>
        <v>4.1307740473651391</v>
      </c>
      <c r="J221" s="9">
        <f t="shared" si="58"/>
        <v>5.2797786640749038</v>
      </c>
      <c r="K221" s="11">
        <f t="shared" si="59"/>
        <v>0.58139534883720934</v>
      </c>
      <c r="L221" s="11">
        <f t="shared" si="60"/>
        <v>0.25188916876574308</v>
      </c>
      <c r="M221" s="11">
        <f t="shared" si="61"/>
        <v>0.19762845849802374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-0.25127281710910698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0.22430152793621991</v>
      </c>
      <c r="Q221" s="11">
        <f>2*'OddsRatio_working_3-way'!K221*'OddsRatio_working_3-way'!L221*'OddsRatio_working_3-way'!M221</f>
        <v>5.78842652738632E-2</v>
      </c>
      <c r="R221" s="11">
        <f t="shared" si="62"/>
        <v>0</v>
      </c>
      <c r="S221" s="11">
        <f t="shared" si="63"/>
        <v>-0.89266133327436026</v>
      </c>
      <c r="T221" s="11">
        <f t="shared" si="64"/>
        <v>-0.23036421503854457</v>
      </c>
      <c r="U221" s="11">
        <f>'OddsRatio_working_3-way'!S221-'OddsRatio_working_3-way'!R221^2/3</f>
        <v>-0.89266133327436026</v>
      </c>
      <c r="V221" s="11">
        <f>'OddsRatio_working_3-way'!S221*'OddsRatio_working_3-way'!R221/3-2*'OddsRatio_working_3-way'!R221^3/27-'OddsRatio_working_3-way'!T221</f>
        <v>0.23036421503854457</v>
      </c>
      <c r="W221" s="11">
        <f>'OddsRatio_working_3-way'!V221^2+4*'OddsRatio_working_3-way'!U221^3/27</f>
        <v>-5.2311892267361444E-2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0.16231109314961059</v>
      </c>
      <c r="Y221" s="11">
        <f>IF('OddsRatio_working_3-way'!W221&gt;=0,IF('OddsRatio_working_3-way'!V221+SQRT('OddsRatio_working_3-way'!W221)&gt;0,0,PI()),ACOS('OddsRatio_working_3-way'!V221/(2*'OddsRatio_working_3-way'!X221)))</f>
        <v>0.78181214655137932</v>
      </c>
      <c r="Z221" s="11">
        <f>'OddsRatio_working_3-way'!X221^(1/3)*COS('OddsRatio_working_3-way'!Y221/3)</f>
        <v>0.52706633794025926</v>
      </c>
      <c r="AA221" s="11">
        <f>'OddsRatio_working_3-way'!X221^(1/3)*COS(('OddsRatio_working_3-way'!Y221+2*PI())/3)</f>
        <v>-0.38525473598384108</v>
      </c>
      <c r="AB221" s="11">
        <f>'OddsRatio_working_3-way'!X221^(1/3)*COS(('OddsRatio_working_3-way'!Y221+4*PI())/3)</f>
        <v>-0.14181160195641809</v>
      </c>
      <c r="AC221" s="11">
        <f>'OddsRatio_working_3-way'!X221^(1/3)*SIN('OddsRatio_working_3-way'!Y221/3)</f>
        <v>0.14055195896309877</v>
      </c>
      <c r="AD221" s="11">
        <f>'OddsRatio_working_3-way'!X221^(1/3)*SIN(('OddsRatio_working_3-way'!Y221+2*PI())/3)</f>
        <v>0.38617685865434903</v>
      </c>
      <c r="AE221" s="11">
        <f>'OddsRatio_working_3-way'!X221^(1/3)*SIN(('OddsRatio_working_3-way'!Y221+4*PI())/3)</f>
        <v>-0.52672881761744783</v>
      </c>
      <c r="AF221" s="11">
        <f>-'OddsRatio_working_3-way'!U221/(3*'OddsRatio_working_3-way'!X221^(1/3))*COS(('OddsRatio_working_3-way'!Y221)/3)</f>
        <v>0.52706633794025914</v>
      </c>
      <c r="AG221" s="11">
        <f>-'OddsRatio_working_3-way'!U221/(3*'OddsRatio_working_3-way'!X221^(1/3))*COS(('OddsRatio_working_3-way'!Y221+2*PI())/3)</f>
        <v>-0.38525473598384097</v>
      </c>
      <c r="AH221" s="11">
        <f>-'OddsRatio_working_3-way'!U221/(3*'OddsRatio_working_3-way'!X221^(1/3))*COS(('OddsRatio_working_3-way'!Y221+4*PI())/3)</f>
        <v>-0.14181160195641807</v>
      </c>
      <c r="AI221" s="11">
        <f>'OddsRatio_working_3-way'!U221/(3*'OddsRatio_working_3-way'!X221^(1/3))*SIN(('OddsRatio_working_3-way'!Y221)/3)</f>
        <v>-0.14055195896309874</v>
      </c>
      <c r="AJ221" s="11">
        <f>'OddsRatio_working_3-way'!U221/(3*'OddsRatio_working_3-way'!X221^(1/3))*SIN(('OddsRatio_working_3-way'!Y221+2*PI())/3)</f>
        <v>-0.38617685865434898</v>
      </c>
      <c r="AK221" s="11">
        <f>'OddsRatio_working_3-way'!U221/(3*'OddsRatio_working_3-way'!X221^(1/3))*SIN(('OddsRatio_working_3-way'!Y221+4*PI())/3)</f>
        <v>0.52672881761744772</v>
      </c>
      <c r="AL221" s="11">
        <f>'OddsRatio_working_3-way'!Z221+'OddsRatio_working_3-way'!AF221</f>
        <v>1.0541326758805183</v>
      </c>
      <c r="AM221" s="11">
        <f>'OddsRatio_working_3-way'!AA221+'OddsRatio_working_3-way'!AG221</f>
        <v>-0.77050947196768205</v>
      </c>
      <c r="AN221" s="11">
        <f>'OddsRatio_working_3-way'!AB221+'OddsRatio_working_3-way'!AH221</f>
        <v>-0.28362320391283613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1.0541326758805183</v>
      </c>
      <c r="AS221" s="11">
        <f>IF(('OddsRatio_working_3-way'!X221=0),IF(Q221&gt;0,-Q221^(1/3),(-Q221)^(1/3)),'OddsRatio_working_3-way'!AM221-'OddsRatio_working_3-way'!R221/3)</f>
        <v>-0.77050947196768205</v>
      </c>
      <c r="AT221" s="11">
        <f>IF(('OddsRatio_working_3-way'!X221=0),IF(Q221&gt;0,-Q221^(1/3),(-Q221)^(1/3)),'OddsRatio_working_3-way'!AN221-'OddsRatio_working_3-way'!R221/3)</f>
        <v>-0.28362320391283613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9">
        <f t="shared" si="52"/>
        <v>0.79262994635900452</v>
      </c>
      <c r="E222" s="9">
        <f t="shared" si="53"/>
        <v>0.13738251200956514</v>
      </c>
      <c r="F222" s="9">
        <f t="shared" si="54"/>
        <v>6.9987541631430325E-2</v>
      </c>
      <c r="G222" s="9">
        <f t="shared" si="55"/>
        <v>1.0900949353980951</v>
      </c>
      <c r="H222" s="9">
        <f t="shared" si="56"/>
        <v>1.2616227844955428</v>
      </c>
      <c r="I222" s="9">
        <f t="shared" si="57"/>
        <v>7.2789468278930283</v>
      </c>
      <c r="J222" s="9">
        <f t="shared" si="58"/>
        <v>14.28825726250278</v>
      </c>
      <c r="K222" s="11">
        <f t="shared" si="59"/>
        <v>0.80645161290322587</v>
      </c>
      <c r="L222" s="11">
        <f t="shared" si="60"/>
        <v>0.14792899408284024</v>
      </c>
      <c r="M222" s="11">
        <f t="shared" si="61"/>
        <v>7.5815011372251703E-2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-0.15241378701553243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0.16452031123082397</v>
      </c>
      <c r="Q222" s="11">
        <f>2*'OddsRatio_working_3-way'!K222*'OddsRatio_working_3-way'!L222*'OddsRatio_working_3-way'!M222</f>
        <v>1.8089094143026271E-2</v>
      </c>
      <c r="R222" s="11">
        <f t="shared" si="62"/>
        <v>0</v>
      </c>
      <c r="S222" s="11">
        <f t="shared" si="63"/>
        <v>-1.0794319493817037</v>
      </c>
      <c r="T222" s="11">
        <f t="shared" si="64"/>
        <v>-0.11868410658402458</v>
      </c>
      <c r="U222" s="11">
        <f>'OddsRatio_working_3-way'!S222-'OddsRatio_working_3-way'!R222^2/3</f>
        <v>-1.0794319493817037</v>
      </c>
      <c r="V222" s="11">
        <f>'OddsRatio_working_3-way'!S222*'OddsRatio_working_3-way'!R222/3-2*'OddsRatio_working_3-way'!R222^3/27-'OddsRatio_working_3-way'!T222</f>
        <v>0.11868410658402458</v>
      </c>
      <c r="W222" s="11">
        <f>'OddsRatio_working_3-way'!V222^2+4*'OddsRatio_working_3-way'!U222^3/27</f>
        <v>-0.17224376026379401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0.21582960722491373</v>
      </c>
      <c r="Y222" s="11">
        <f>IF('OddsRatio_working_3-way'!W222&gt;=0,IF('OddsRatio_working_3-way'!V222+SQRT('OddsRatio_working_3-way'!W222)&gt;0,0,PI()),ACOS('OddsRatio_working_3-way'!V222/(2*'OddsRatio_working_3-way'!X222)))</f>
        <v>1.2922600613944546</v>
      </c>
      <c r="Z222" s="11">
        <f>'OddsRatio_working_3-way'!X222^(1/3)*COS('OddsRatio_working_3-way'!Y222/3)</f>
        <v>0.54504746769904766</v>
      </c>
      <c r="AA222" s="11">
        <f>'OddsRatio_working_3-way'!X222^(1/3)*COS(('OddsRatio_working_3-way'!Y222+2*PI())/3)</f>
        <v>-0.48943484654679364</v>
      </c>
      <c r="AB222" s="11">
        <f>'OddsRatio_working_3-way'!X222^(1/3)*COS(('OddsRatio_working_3-way'!Y222+4*PI())/3)</f>
        <v>-5.5612621152254148E-2</v>
      </c>
      <c r="AC222" s="11">
        <f>'OddsRatio_working_3-way'!X222^(1/3)*SIN('OddsRatio_working_3-way'!Y222/3)</f>
        <v>0.25046737861197993</v>
      </c>
      <c r="AD222" s="11">
        <f>'OddsRatio_working_3-way'!X222^(1/3)*SIN(('OddsRatio_working_3-way'!Y222+2*PI())/3)</f>
        <v>0.34679126398976351</v>
      </c>
      <c r="AE222" s="11">
        <f>'OddsRatio_working_3-way'!X222^(1/3)*SIN(('OddsRatio_working_3-way'!Y222+4*PI())/3)</f>
        <v>-0.59725864260174344</v>
      </c>
      <c r="AF222" s="11">
        <f>-'OddsRatio_working_3-way'!U222/(3*'OddsRatio_working_3-way'!X222^(1/3))*COS(('OddsRatio_working_3-way'!Y222)/3)</f>
        <v>0.54504746769904755</v>
      </c>
      <c r="AG222" s="11">
        <f>-'OddsRatio_working_3-way'!U222/(3*'OddsRatio_working_3-way'!X222^(1/3))*COS(('OddsRatio_working_3-way'!Y222+2*PI())/3)</f>
        <v>-0.48943484654679353</v>
      </c>
      <c r="AH222" s="11">
        <f>-'OddsRatio_working_3-way'!U222/(3*'OddsRatio_working_3-way'!X222^(1/3))*COS(('OddsRatio_working_3-way'!Y222+4*PI())/3)</f>
        <v>-5.5612621152254134E-2</v>
      </c>
      <c r="AI222" s="11">
        <f>'OddsRatio_working_3-way'!U222/(3*'OddsRatio_working_3-way'!X222^(1/3))*SIN(('OddsRatio_working_3-way'!Y222)/3)</f>
        <v>-0.25046737861197987</v>
      </c>
      <c r="AJ222" s="11">
        <f>'OddsRatio_working_3-way'!U222/(3*'OddsRatio_working_3-way'!X222^(1/3))*SIN(('OddsRatio_working_3-way'!Y222+2*PI())/3)</f>
        <v>-0.34679126398976345</v>
      </c>
      <c r="AK222" s="11">
        <f>'OddsRatio_working_3-way'!U222/(3*'OddsRatio_working_3-way'!X222^(1/3))*SIN(('OddsRatio_working_3-way'!Y222+4*PI())/3)</f>
        <v>0.59725864260174333</v>
      </c>
      <c r="AL222" s="11">
        <f>'OddsRatio_working_3-way'!Z222+'OddsRatio_working_3-way'!AF222</f>
        <v>1.0900949353980951</v>
      </c>
      <c r="AM222" s="11">
        <f>'OddsRatio_working_3-way'!AA222+'OddsRatio_working_3-way'!AG222</f>
        <v>-0.97886969309358718</v>
      </c>
      <c r="AN222" s="11">
        <f>'OddsRatio_working_3-way'!AB222+'OddsRatio_working_3-way'!AH222</f>
        <v>-0.11122524230450828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1.0900949353980951</v>
      </c>
      <c r="AS222" s="11">
        <f>IF(('OddsRatio_working_3-way'!X222=0),IF(Q222&gt;0,-Q222^(1/3),(-Q222)^(1/3)),'OddsRatio_working_3-way'!AM222-'OddsRatio_working_3-way'!R222/3)</f>
        <v>-0.97886969309358718</v>
      </c>
      <c r="AT222" s="11">
        <f>IF(('OddsRatio_working_3-way'!X222=0),IF(Q222&gt;0,-Q222^(1/3),(-Q222)^(1/3)),'OddsRatio_working_3-way'!AN222-'OddsRatio_working_3-way'!R222/3)</f>
        <v>-0.11122524230450828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9">
        <f t="shared" si="52"/>
        <v>0.23050049281734716</v>
      </c>
      <c r="E223" s="9">
        <f t="shared" si="53"/>
        <v>0.27601304292612694</v>
      </c>
      <c r="F223" s="9">
        <f t="shared" si="54"/>
        <v>0.49348646425652581</v>
      </c>
      <c r="G223" s="9">
        <f t="shared" si="55"/>
        <v>1.0367656889133237</v>
      </c>
      <c r="H223" s="9">
        <f t="shared" si="56"/>
        <v>4.3383855183009024</v>
      </c>
      <c r="I223" s="9">
        <f t="shared" si="57"/>
        <v>3.6230171929507091</v>
      </c>
      <c r="J223" s="9">
        <f t="shared" si="58"/>
        <v>2.0263980320241908</v>
      </c>
      <c r="K223" s="11">
        <f t="shared" si="59"/>
        <v>0.23696682464454977</v>
      </c>
      <c r="L223" s="11">
        <f t="shared" si="60"/>
        <v>0.28328611898016998</v>
      </c>
      <c r="M223" s="11">
        <f t="shared" si="61"/>
        <v>0.50251256281407031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-0.27206417274941219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0.22736293337854502</v>
      </c>
      <c r="Q223" s="11">
        <f>2*'OddsRatio_working_3-way'!K223*'OddsRatio_working_3-way'!L223*'OddsRatio_working_3-way'!M223</f>
        <v>6.746674580965728E-2</v>
      </c>
      <c r="R223" s="11">
        <f t="shared" si="62"/>
        <v>0</v>
      </c>
      <c r="S223" s="11">
        <f t="shared" si="63"/>
        <v>-0.83569597231738502</v>
      </c>
      <c r="T223" s="11">
        <f t="shared" si="64"/>
        <v>-0.24798100068765136</v>
      </c>
      <c r="U223" s="11">
        <f>'OddsRatio_working_3-way'!S223-'OddsRatio_working_3-way'!R223^2/3</f>
        <v>-0.83569597231738502</v>
      </c>
      <c r="V223" s="11">
        <f>'OddsRatio_working_3-way'!S223*'OddsRatio_working_3-way'!R223/3-2*'OddsRatio_working_3-way'!R223^3/27-'OddsRatio_working_3-way'!T223</f>
        <v>0.24798100068765136</v>
      </c>
      <c r="W223" s="11">
        <f>'OddsRatio_working_3-way'!V223^2+4*'OddsRatio_working_3-way'!U223^3/27</f>
        <v>-2.4970584275674515E-2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0.14702479465869309</v>
      </c>
      <c r="Y223" s="11">
        <f>IF('OddsRatio_working_3-way'!W223&gt;=0,IF('OddsRatio_working_3-way'!V223+SQRT('OddsRatio_working_3-way'!W223)&gt;0,0,PI()),ACOS('OddsRatio_working_3-way'!V223/(2*'OddsRatio_working_3-way'!X223)))</f>
        <v>0.56734534119413982</v>
      </c>
      <c r="Z223" s="11">
        <f>'OddsRatio_working_3-way'!X223^(1/3)*COS('OddsRatio_working_3-way'!Y223/3)</f>
        <v>0.51838284445666194</v>
      </c>
      <c r="AA223" s="11">
        <f>'OddsRatio_working_3-way'!X223^(1/3)*COS(('OddsRatio_working_3-way'!Y223+2*PI())/3)</f>
        <v>-0.34511821088653405</v>
      </c>
      <c r="AB223" s="11">
        <f>'OddsRatio_working_3-way'!X223^(1/3)*COS(('OddsRatio_working_3-way'!Y223+4*PI())/3)</f>
        <v>-0.17326463357012797</v>
      </c>
      <c r="AC223" s="11">
        <f>'OddsRatio_working_3-way'!X223^(1/3)*SIN('OddsRatio_working_3-way'!Y223/3)</f>
        <v>9.921970912482736E-2</v>
      </c>
      <c r="AD223" s="11">
        <f>'OddsRatio_working_3-way'!X223^(1/3)*SIN(('OddsRatio_working_3-way'!Y223+2*PI())/3)</f>
        <v>0.39932285762309283</v>
      </c>
      <c r="AE223" s="11">
        <f>'OddsRatio_working_3-way'!X223^(1/3)*SIN(('OddsRatio_working_3-way'!Y223+4*PI())/3)</f>
        <v>-0.49854256674792014</v>
      </c>
      <c r="AF223" s="11">
        <f>-'OddsRatio_working_3-way'!U223/(3*'OddsRatio_working_3-way'!X223^(1/3))*COS(('OddsRatio_working_3-way'!Y223)/3)</f>
        <v>0.51838284445666172</v>
      </c>
      <c r="AG223" s="11">
        <f>-'OddsRatio_working_3-way'!U223/(3*'OddsRatio_working_3-way'!X223^(1/3))*COS(('OddsRatio_working_3-way'!Y223+2*PI())/3)</f>
        <v>-0.34511821088653394</v>
      </c>
      <c r="AH223" s="11">
        <f>-'OddsRatio_working_3-way'!U223/(3*'OddsRatio_working_3-way'!X223^(1/3))*COS(('OddsRatio_working_3-way'!Y223+4*PI())/3)</f>
        <v>-0.17326463357012792</v>
      </c>
      <c r="AI223" s="11">
        <f>'OddsRatio_working_3-way'!U223/(3*'OddsRatio_working_3-way'!X223^(1/3))*SIN(('OddsRatio_working_3-way'!Y223)/3)</f>
        <v>-9.9219709124827318E-2</v>
      </c>
      <c r="AJ223" s="11">
        <f>'OddsRatio_working_3-way'!U223/(3*'OddsRatio_working_3-way'!X223^(1/3))*SIN(('OddsRatio_working_3-way'!Y223+2*PI())/3)</f>
        <v>-0.39932285762309266</v>
      </c>
      <c r="AK223" s="11">
        <f>'OddsRatio_working_3-way'!U223/(3*'OddsRatio_working_3-way'!X223^(1/3))*SIN(('OddsRatio_working_3-way'!Y223+4*PI())/3)</f>
        <v>0.49854256674791991</v>
      </c>
      <c r="AL223" s="11">
        <f>'OddsRatio_working_3-way'!Z223+'OddsRatio_working_3-way'!AF223</f>
        <v>1.0367656889133237</v>
      </c>
      <c r="AM223" s="11">
        <f>'OddsRatio_working_3-way'!AA223+'OddsRatio_working_3-way'!AG223</f>
        <v>-0.69023642177306799</v>
      </c>
      <c r="AN223" s="11">
        <f>'OddsRatio_working_3-way'!AB223+'OddsRatio_working_3-way'!AH223</f>
        <v>-0.34652926714025589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1.0367656889133237</v>
      </c>
      <c r="AS223" s="11">
        <f>IF(('OddsRatio_working_3-way'!X223=0),IF(Q223&gt;0,-Q223^(1/3),(-Q223)^(1/3)),'OddsRatio_working_3-way'!AM223-'OddsRatio_working_3-way'!R223/3)</f>
        <v>-0.69023642177306799</v>
      </c>
      <c r="AT223" s="11">
        <f>IF(('OddsRatio_working_3-way'!X223=0),IF(Q223&gt;0,-Q223^(1/3),(-Q223)^(1/3)),'OddsRatio_working_3-way'!AN223-'OddsRatio_working_3-way'!R223/3)</f>
        <v>-0.34652926714025589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9">
        <f t="shared" si="52"/>
        <v>0.43600363584272739</v>
      </c>
      <c r="E224" s="9">
        <f t="shared" si="53"/>
        <v>0.26072349128778177</v>
      </c>
      <c r="F224" s="9">
        <f t="shared" si="54"/>
        <v>0.30327287286949078</v>
      </c>
      <c r="G224" s="9">
        <f t="shared" si="55"/>
        <v>1.0348470843682853</v>
      </c>
      <c r="H224" s="9">
        <f t="shared" si="56"/>
        <v>2.2935588554603568</v>
      </c>
      <c r="I224" s="9">
        <f t="shared" si="57"/>
        <v>3.8354810111691027</v>
      </c>
      <c r="J224" s="9">
        <f t="shared" si="58"/>
        <v>3.297360527297593</v>
      </c>
      <c r="K224" s="11">
        <f t="shared" si="59"/>
        <v>0.44444444444444442</v>
      </c>
      <c r="L224" s="11">
        <f t="shared" si="60"/>
        <v>0.26737967914438499</v>
      </c>
      <c r="M224" s="11">
        <f t="shared" si="61"/>
        <v>0.3105590062111801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-0.28061026782254406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0.22918258212375853</v>
      </c>
      <c r="Q224" s="11">
        <f>2*'OddsRatio_working_3-way'!K224*'OddsRatio_working_3-way'!L224*'OddsRatio_working_3-way'!M224</f>
        <v>7.3810815498795021E-2</v>
      </c>
      <c r="R224" s="11">
        <f t="shared" si="62"/>
        <v>0</v>
      </c>
      <c r="S224" s="11">
        <f t="shared" si="63"/>
        <v>-0.81672913789702084</v>
      </c>
      <c r="T224" s="11">
        <f t="shared" si="64"/>
        <v>-0.26303675938712429</v>
      </c>
      <c r="U224" s="11">
        <f>'OddsRatio_working_3-way'!S224-'OddsRatio_working_3-way'!R224^2/3</f>
        <v>-0.81672913789702084</v>
      </c>
      <c r="V224" s="11">
        <f>'OddsRatio_working_3-way'!S224*'OddsRatio_working_3-way'!R224/3-2*'OddsRatio_working_3-way'!R224^3/27-'OddsRatio_working_3-way'!T224</f>
        <v>0.26303675938712429</v>
      </c>
      <c r="W224" s="11">
        <f>'OddsRatio_working_3-way'!V224^2+4*'OddsRatio_working_3-way'!U224^3/27</f>
        <v>-1.1522226230099464E-2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0.14204802270621314</v>
      </c>
      <c r="Y224" s="11">
        <f>IF('OddsRatio_working_3-way'!W224&gt;=0,IF('OddsRatio_working_3-way'!V224+SQRT('OddsRatio_working_3-way'!W224)&gt;0,0,PI()),ACOS('OddsRatio_working_3-way'!V224/(2*'OddsRatio_working_3-way'!X224)))</f>
        <v>0.3874576191334389</v>
      </c>
      <c r="Z224" s="11">
        <f>'OddsRatio_working_3-way'!X224^(1/3)*COS('OddsRatio_working_3-way'!Y224/3)</f>
        <v>0.51742354218414266</v>
      </c>
      <c r="AA224" s="11">
        <f>'OddsRatio_working_3-way'!X224^(1/3)*COS(('OddsRatio_working_3-way'!Y224+2*PI())/3)</f>
        <v>-0.31690921922741755</v>
      </c>
      <c r="AB224" s="11">
        <f>'OddsRatio_working_3-way'!X224^(1/3)*COS(('OddsRatio_working_3-way'!Y224+4*PI())/3)</f>
        <v>-0.20051432295672519</v>
      </c>
      <c r="AC224" s="11">
        <f>'OddsRatio_working_3-way'!X224^(1/3)*SIN('OddsRatio_working_3-way'!Y224/3)</f>
        <v>6.7200624694182948E-2</v>
      </c>
      <c r="AD224" s="11">
        <f>'OddsRatio_working_3-way'!X224^(1/3)*SIN(('OddsRatio_working_3-way'!Y224+2*PI())/3)</f>
        <v>0.4145016197005052</v>
      </c>
      <c r="AE224" s="11">
        <f>'OddsRatio_working_3-way'!X224^(1/3)*SIN(('OddsRatio_working_3-way'!Y224+4*PI())/3)</f>
        <v>-0.48170224439468806</v>
      </c>
      <c r="AF224" s="11">
        <f>-'OddsRatio_working_3-way'!U224/(3*'OddsRatio_working_3-way'!X224^(1/3))*COS(('OddsRatio_working_3-way'!Y224)/3)</f>
        <v>0.51742354218414266</v>
      </c>
      <c r="AG224" s="11">
        <f>-'OddsRatio_working_3-way'!U224/(3*'OddsRatio_working_3-way'!X224^(1/3))*COS(('OddsRatio_working_3-way'!Y224+2*PI())/3)</f>
        <v>-0.31690921922741755</v>
      </c>
      <c r="AH224" s="11">
        <f>-'OddsRatio_working_3-way'!U224/(3*'OddsRatio_working_3-way'!X224^(1/3))*COS(('OddsRatio_working_3-way'!Y224+4*PI())/3)</f>
        <v>-0.20051432295672519</v>
      </c>
      <c r="AI224" s="11">
        <f>'OddsRatio_working_3-way'!U224/(3*'OddsRatio_working_3-way'!X224^(1/3))*SIN(('OddsRatio_working_3-way'!Y224)/3)</f>
        <v>-6.7200624694182948E-2</v>
      </c>
      <c r="AJ224" s="11">
        <f>'OddsRatio_working_3-way'!U224/(3*'OddsRatio_working_3-way'!X224^(1/3))*SIN(('OddsRatio_working_3-way'!Y224+2*PI())/3)</f>
        <v>-0.4145016197005052</v>
      </c>
      <c r="AK224" s="11">
        <f>'OddsRatio_working_3-way'!U224/(3*'OddsRatio_working_3-way'!X224^(1/3))*SIN(('OddsRatio_working_3-way'!Y224+4*PI())/3)</f>
        <v>0.48170224439468806</v>
      </c>
      <c r="AL224" s="11">
        <f>'OddsRatio_working_3-way'!Z224+'OddsRatio_working_3-way'!AF224</f>
        <v>1.0348470843682853</v>
      </c>
      <c r="AM224" s="11">
        <f>'OddsRatio_working_3-way'!AA224+'OddsRatio_working_3-way'!AG224</f>
        <v>-0.6338184384548351</v>
      </c>
      <c r="AN224" s="11">
        <f>'OddsRatio_working_3-way'!AB224+'OddsRatio_working_3-way'!AH224</f>
        <v>-0.40102864591345039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1.0348470843682853</v>
      </c>
      <c r="AS224" s="11">
        <f>IF(('OddsRatio_working_3-way'!X224=0),IF(Q224&gt;0,-Q224^(1/3),(-Q224)^(1/3)),'OddsRatio_working_3-way'!AM224-'OddsRatio_working_3-way'!R224/3)</f>
        <v>-0.6338184384548351</v>
      </c>
      <c r="AT224" s="11">
        <f>IF(('OddsRatio_working_3-way'!X224=0),IF(Q224&gt;0,-Q224^(1/3),(-Q224)^(1/3)),'OddsRatio_working_3-way'!AN224-'OddsRatio_working_3-way'!R224/3)</f>
        <v>-0.40102864591345039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9">
        <f t="shared" si="52"/>
        <v>0.27448363665183506</v>
      </c>
      <c r="E225" s="9">
        <f t="shared" si="53"/>
        <v>0.30957799635285627</v>
      </c>
      <c r="F225" s="9">
        <f t="shared" si="54"/>
        <v>0.41593836699530901</v>
      </c>
      <c r="G225" s="9">
        <f t="shared" si="55"/>
        <v>1.0325017290278686</v>
      </c>
      <c r="H225" s="9">
        <f t="shared" si="56"/>
        <v>3.6432044263113434</v>
      </c>
      <c r="I225" s="9">
        <f t="shared" si="57"/>
        <v>3.2302037347001962</v>
      </c>
      <c r="J225" s="9">
        <f t="shared" si="58"/>
        <v>2.4042023514779007</v>
      </c>
      <c r="K225" s="11">
        <f t="shared" si="59"/>
        <v>0.2808988764044944</v>
      </c>
      <c r="L225" s="11">
        <f t="shared" si="60"/>
        <v>0.31645569620253161</v>
      </c>
      <c r="M225" s="11">
        <f t="shared" si="61"/>
        <v>0.42372881355932207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-0.28325888498634388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0.22901002581786711</v>
      </c>
      <c r="Q225" s="11">
        <f>2*'OddsRatio_working_3-way'!K225*'OddsRatio_working_3-way'!L225*'OddsRatio_working_3-way'!M225</f>
        <v>7.5332245334824716E-2</v>
      </c>
      <c r="R225" s="11">
        <f t="shared" si="62"/>
        <v>0</v>
      </c>
      <c r="S225" s="11">
        <f t="shared" si="63"/>
        <v>-0.80848311546840923</v>
      </c>
      <c r="T225" s="11">
        <f t="shared" si="64"/>
        <v>-0.2659483932461873</v>
      </c>
      <c r="U225" s="11">
        <f>'OddsRatio_working_3-way'!S225-'OddsRatio_working_3-way'!R225^2/3</f>
        <v>-0.80848311546840923</v>
      </c>
      <c r="V225" s="11">
        <f>'OddsRatio_working_3-way'!S225*'OddsRatio_working_3-way'!R225/3-2*'OddsRatio_working_3-way'!R225^3/27-'OddsRatio_working_3-way'!T225</f>
        <v>0.2659483932461873</v>
      </c>
      <c r="W225" s="11">
        <f>'OddsRatio_working_3-way'!V225^2+4*'OddsRatio_working_3-way'!U225^3/27</f>
        <v>-7.5619564212097423E-3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0.13990220181562407</v>
      </c>
      <c r="Y225" s="11">
        <f>IF('OddsRatio_working_3-way'!W225&gt;=0,IF('OddsRatio_working_3-way'!V225+SQRT('OddsRatio_working_3-way'!W225)&gt;0,0,PI()),ACOS('OddsRatio_working_3-way'!V225/(2*'OddsRatio_working_3-way'!X225)))</f>
        <v>0.31602069435001434</v>
      </c>
      <c r="Z225" s="11">
        <f>'OddsRatio_working_3-way'!X225^(1/3)*COS('OddsRatio_working_3-way'!Y225/3)</f>
        <v>0.51625086451393443</v>
      </c>
      <c r="AA225" s="11">
        <f>'OddsRatio_working_3-way'!X225^(1/3)*COS(('OddsRatio_working_3-way'!Y225+2*PI())/3)</f>
        <v>-0.30539659189541724</v>
      </c>
      <c r="AB225" s="11">
        <f>'OddsRatio_working_3-way'!X225^(1/3)*COS(('OddsRatio_working_3-way'!Y225+4*PI())/3)</f>
        <v>-0.21085427261851727</v>
      </c>
      <c r="AC225" s="11">
        <f>'OddsRatio_working_3-way'!X225^(1/3)*SIN('OddsRatio_working_3-way'!Y225/3)</f>
        <v>5.4584033484329858E-2</v>
      </c>
      <c r="AD225" s="11">
        <f>'OddsRatio_working_3-way'!X225^(1/3)*SIN(('OddsRatio_working_3-way'!Y225+2*PI())/3)</f>
        <v>0.4197943466525807</v>
      </c>
      <c r="AE225" s="11">
        <f>'OddsRatio_working_3-way'!X225^(1/3)*SIN(('OddsRatio_working_3-way'!Y225+4*PI())/3)</f>
        <v>-0.47437838013691047</v>
      </c>
      <c r="AF225" s="11">
        <f>-'OddsRatio_working_3-way'!U225/(3*'OddsRatio_working_3-way'!X225^(1/3))*COS(('OddsRatio_working_3-way'!Y225)/3)</f>
        <v>0.51625086451393432</v>
      </c>
      <c r="AG225" s="11">
        <f>-'OddsRatio_working_3-way'!U225/(3*'OddsRatio_working_3-way'!X225^(1/3))*COS(('OddsRatio_working_3-way'!Y225+2*PI())/3)</f>
        <v>-0.30539659189541718</v>
      </c>
      <c r="AH225" s="11">
        <f>-'OddsRatio_working_3-way'!U225/(3*'OddsRatio_working_3-way'!X225^(1/3))*COS(('OddsRatio_working_3-way'!Y225+4*PI())/3)</f>
        <v>-0.21085427261851725</v>
      </c>
      <c r="AI225" s="11">
        <f>'OddsRatio_working_3-way'!U225/(3*'OddsRatio_working_3-way'!X225^(1/3))*SIN(('OddsRatio_working_3-way'!Y225)/3)</f>
        <v>-5.4584033484329844E-2</v>
      </c>
      <c r="AJ225" s="11">
        <f>'OddsRatio_working_3-way'!U225/(3*'OddsRatio_working_3-way'!X225^(1/3))*SIN(('OddsRatio_working_3-way'!Y225+2*PI())/3)</f>
        <v>-0.41979434665258059</v>
      </c>
      <c r="AK225" s="11">
        <f>'OddsRatio_working_3-way'!U225/(3*'OddsRatio_working_3-way'!X225^(1/3))*SIN(('OddsRatio_working_3-way'!Y225+4*PI())/3)</f>
        <v>0.47437838013691036</v>
      </c>
      <c r="AL225" s="11">
        <f>'OddsRatio_working_3-way'!Z225+'OddsRatio_working_3-way'!AF225</f>
        <v>1.0325017290278686</v>
      </c>
      <c r="AM225" s="11">
        <f>'OddsRatio_working_3-way'!AA225+'OddsRatio_working_3-way'!AG225</f>
        <v>-0.61079318379083447</v>
      </c>
      <c r="AN225" s="11">
        <f>'OddsRatio_working_3-way'!AB225+'OddsRatio_working_3-way'!AH225</f>
        <v>-0.42170854523703449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1.0325017290278686</v>
      </c>
      <c r="AS225" s="11">
        <f>IF(('OddsRatio_working_3-way'!X225=0),IF(Q225&gt;0,-Q225^(1/3),(-Q225)^(1/3)),'OddsRatio_working_3-way'!AM225-'OddsRatio_working_3-way'!R225/3)</f>
        <v>-0.61079318379083447</v>
      </c>
      <c r="AT225" s="11">
        <f>IF(('OddsRatio_working_3-way'!X225=0),IF(Q225&gt;0,-Q225^(1/3),(-Q225)^(1/3)),'OddsRatio_working_3-way'!AN225-'OddsRatio_working_3-way'!R225/3)</f>
        <v>-0.42170854523703449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9">
        <f t="shared" si="52"/>
        <v>0.33689456743044266</v>
      </c>
      <c r="E226" s="9">
        <f t="shared" si="53"/>
        <v>0.29095753789985745</v>
      </c>
      <c r="F226" s="9">
        <f t="shared" si="54"/>
        <v>0.37214789466970005</v>
      </c>
      <c r="G226" s="9">
        <f t="shared" si="55"/>
        <v>1.0414220623917494</v>
      </c>
      <c r="H226" s="9">
        <f t="shared" si="56"/>
        <v>2.9682876979204069</v>
      </c>
      <c r="I226" s="9">
        <f t="shared" si="57"/>
        <v>3.4369276259966934</v>
      </c>
      <c r="J226" s="9">
        <f t="shared" si="58"/>
        <v>2.6871037410746346</v>
      </c>
      <c r="K226" s="11">
        <f t="shared" si="59"/>
        <v>0.34602076124567471</v>
      </c>
      <c r="L226" s="11">
        <f t="shared" si="60"/>
        <v>0.29940119760479045</v>
      </c>
      <c r="M226" s="11">
        <f t="shared" si="61"/>
        <v>0.38167938931297707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-0.28330032662955362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0.2313184455463726</v>
      </c>
      <c r="Q226" s="11">
        <f>2*'OddsRatio_working_3-way'!K226*'OddsRatio_working_3-way'!L226*'OddsRatio_working_3-way'!M226</f>
        <v>7.9083229246623102E-2</v>
      </c>
      <c r="R226" s="11">
        <f t="shared" si="62"/>
        <v>0</v>
      </c>
      <c r="S226" s="11">
        <f t="shared" si="63"/>
        <v>-0.81651316219217407</v>
      </c>
      <c r="T226" s="11">
        <f t="shared" si="64"/>
        <v>-0.27914979904005949</v>
      </c>
      <c r="U226" s="11">
        <f>'OddsRatio_working_3-way'!S226-'OddsRatio_working_3-way'!R226^2/3</f>
        <v>-0.81651316219217407</v>
      </c>
      <c r="V226" s="11">
        <f>'OddsRatio_working_3-way'!S226*'OddsRatio_working_3-way'!R226/3-2*'OddsRatio_working_3-way'!R226^3/27-'OddsRatio_working_3-way'!T226</f>
        <v>0.27914979904005949</v>
      </c>
      <c r="W226" s="11">
        <f>'OddsRatio_working_3-way'!V226^2+4*'OddsRatio_working_3-way'!U226^3/27</f>
        <v>-2.7219403854020496E-3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0.14199168170134796</v>
      </c>
      <c r="Y226" s="11">
        <f>IF('OddsRatio_working_3-way'!W226&gt;=0,IF('OddsRatio_working_3-way'!V226+SQRT('OddsRatio_working_3-way'!W226)&gt;0,0,PI()),ACOS('OddsRatio_working_3-way'!V226/(2*'OddsRatio_working_3-way'!X226)))</f>
        <v>0.1847652221306284</v>
      </c>
      <c r="Z226" s="11">
        <f>'OddsRatio_working_3-way'!X226^(1/3)*COS('OddsRatio_working_3-way'!Y226/3)</f>
        <v>0.5207110311958747</v>
      </c>
      <c r="AA226" s="11">
        <f>'OddsRatio_working_3-way'!X226^(1/3)*COS(('OddsRatio_working_3-way'!Y226+2*PI())/3)</f>
        <v>-0.28816391435155236</v>
      </c>
      <c r="AB226" s="11">
        <f>'OddsRatio_working_3-way'!X226^(1/3)*COS(('OddsRatio_working_3-way'!Y226+4*PI())/3)</f>
        <v>-0.23254711684432228</v>
      </c>
      <c r="AC226" s="11">
        <f>'OddsRatio_working_3-way'!X226^(1/3)*SIN('OddsRatio_working_3-way'!Y226/3)</f>
        <v>3.2110373012264215E-2</v>
      </c>
      <c r="AD226" s="11">
        <f>'OddsRatio_working_3-way'!X226^(1/3)*SIN(('OddsRatio_working_3-way'!Y226+2*PI())/3)</f>
        <v>0.43489379454028676</v>
      </c>
      <c r="AE226" s="11">
        <f>'OddsRatio_working_3-way'!X226^(1/3)*SIN(('OddsRatio_working_3-way'!Y226+4*PI())/3)</f>
        <v>-0.46700416755255098</v>
      </c>
      <c r="AF226" s="11">
        <f>-'OddsRatio_working_3-way'!U226/(3*'OddsRatio_working_3-way'!X226^(1/3))*COS(('OddsRatio_working_3-way'!Y226)/3)</f>
        <v>0.5207110311958747</v>
      </c>
      <c r="AG226" s="11">
        <f>-'OddsRatio_working_3-way'!U226/(3*'OddsRatio_working_3-way'!X226^(1/3))*COS(('OddsRatio_working_3-way'!Y226+2*PI())/3)</f>
        <v>-0.28816391435155236</v>
      </c>
      <c r="AH226" s="11">
        <f>-'OddsRatio_working_3-way'!U226/(3*'OddsRatio_working_3-way'!X226^(1/3))*COS(('OddsRatio_working_3-way'!Y226+4*PI())/3)</f>
        <v>-0.23254711684432228</v>
      </c>
      <c r="AI226" s="11">
        <f>'OddsRatio_working_3-way'!U226/(3*'OddsRatio_working_3-way'!X226^(1/3))*SIN(('OddsRatio_working_3-way'!Y226)/3)</f>
        <v>-3.2110373012264215E-2</v>
      </c>
      <c r="AJ226" s="11">
        <f>'OddsRatio_working_3-way'!U226/(3*'OddsRatio_working_3-way'!X226^(1/3))*SIN(('OddsRatio_working_3-way'!Y226+2*PI())/3)</f>
        <v>-0.43489379454028676</v>
      </c>
      <c r="AK226" s="11">
        <f>'OddsRatio_working_3-way'!U226/(3*'OddsRatio_working_3-way'!X226^(1/3))*SIN(('OddsRatio_working_3-way'!Y226+4*PI())/3)</f>
        <v>0.46700416755255098</v>
      </c>
      <c r="AL226" s="11">
        <f>'OddsRatio_working_3-way'!Z226+'OddsRatio_working_3-way'!AF226</f>
        <v>1.0414220623917494</v>
      </c>
      <c r="AM226" s="11">
        <f>'OddsRatio_working_3-way'!AA226+'OddsRatio_working_3-way'!AG226</f>
        <v>-0.57632782870310473</v>
      </c>
      <c r="AN226" s="11">
        <f>'OddsRatio_working_3-way'!AB226+'OddsRatio_working_3-way'!AH226</f>
        <v>-0.46509423368864455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1.0414220623917494</v>
      </c>
      <c r="AS226" s="11">
        <f>IF(('OddsRatio_working_3-way'!X226=0),IF(Q226&gt;0,-Q226^(1/3),(-Q226)^(1/3)),'OddsRatio_working_3-way'!AM226-'OddsRatio_working_3-way'!R226/3)</f>
        <v>-0.57632782870310473</v>
      </c>
      <c r="AT226" s="11">
        <f>IF(('OddsRatio_working_3-way'!X226=0),IF(Q226&gt;0,-Q226^(1/3),(-Q226)^(1/3)),'OddsRatio_working_3-way'!AN226-'OddsRatio_working_3-way'!R226/3)</f>
        <v>-0.46509423368864455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9">
        <f t="shared" si="52"/>
        <v>0.431497373689462</v>
      </c>
      <c r="E227" s="9">
        <f t="shared" si="53"/>
        <v>0.2910064379963111</v>
      </c>
      <c r="F227" s="9">
        <f t="shared" si="54"/>
        <v>0.27749618831422701</v>
      </c>
      <c r="G227" s="9">
        <f t="shared" si="55"/>
        <v>1.0456438163367161</v>
      </c>
      <c r="H227" s="9">
        <f t="shared" si="56"/>
        <v>2.317511208584262</v>
      </c>
      <c r="I227" s="9">
        <f t="shared" si="57"/>
        <v>3.4363500920645484</v>
      </c>
      <c r="J227" s="9">
        <f t="shared" si="58"/>
        <v>3.6036531026784226</v>
      </c>
      <c r="K227" s="11">
        <f t="shared" si="59"/>
        <v>0.44247787610619471</v>
      </c>
      <c r="L227" s="11">
        <f t="shared" si="60"/>
        <v>0.3003003003003003</v>
      </c>
      <c r="M227" s="11">
        <f t="shared" si="61"/>
        <v>0.28653295128939826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-0.27832211347691738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0.23148639929835252</v>
      </c>
      <c r="Q227" s="11">
        <f>2*'OddsRatio_working_3-way'!K227*'OddsRatio_working_3-way'!L227*'OddsRatio_working_3-way'!M227</f>
        <v>7.6146841874458082E-2</v>
      </c>
      <c r="R227" s="11">
        <f t="shared" si="62"/>
        <v>0</v>
      </c>
      <c r="S227" s="11">
        <f t="shared" si="63"/>
        <v>-0.83172118954734375</v>
      </c>
      <c r="T227" s="11">
        <f t="shared" si="64"/>
        <v>-0.27359249656162632</v>
      </c>
      <c r="U227" s="11">
        <f>'OddsRatio_working_3-way'!S227-'OddsRatio_working_3-way'!R227^2/3</f>
        <v>-0.83172118954734375</v>
      </c>
      <c r="V227" s="11">
        <f>'OddsRatio_working_3-way'!S227*'OddsRatio_working_3-way'!R227/3-2*'OddsRatio_working_3-way'!R227^3/27-'OddsRatio_working_3-way'!T227</f>
        <v>0.27359249656162632</v>
      </c>
      <c r="W227" s="11">
        <f>'OddsRatio_working_3-way'!V227^2+4*'OddsRatio_working_3-way'!U227^3/27</f>
        <v>-1.0384414587431043E-2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0.14597711187225085</v>
      </c>
      <c r="Y227" s="11">
        <f>IF('OddsRatio_working_3-way'!W227&gt;=0,IF('OddsRatio_working_3-way'!V227+SQRT('OddsRatio_working_3-way'!W227)&gt;0,0,PI()),ACOS('OddsRatio_working_3-way'!V227/(2*'OddsRatio_working_3-way'!X227)))</f>
        <v>0.35654737707615891</v>
      </c>
      <c r="Z227" s="11">
        <f>'OddsRatio_working_3-way'!X227^(1/3)*COS('OddsRatio_working_3-way'!Y227/3)</f>
        <v>0.52282190816835816</v>
      </c>
      <c r="AA227" s="11">
        <f>'OddsRatio_working_3-way'!X227^(1/3)*COS(('OddsRatio_working_3-way'!Y227+2*PI())/3)</f>
        <v>-0.31547791850085116</v>
      </c>
      <c r="AB227" s="11">
        <f>'OddsRatio_working_3-way'!X227^(1/3)*COS(('OddsRatio_working_3-way'!Y227+4*PI())/3)</f>
        <v>-0.20734398966750703</v>
      </c>
      <c r="AC227" s="11">
        <f>'OddsRatio_working_3-way'!X227^(1/3)*SIN('OddsRatio_working_3-way'!Y227/3)</f>
        <v>6.243115292046314E-2</v>
      </c>
      <c r="AD227" s="11">
        <f>'OddsRatio_working_3-way'!X227^(1/3)*SIN(('OddsRatio_working_3-way'!Y227+2*PI())/3)</f>
        <v>0.42156147766862145</v>
      </c>
      <c r="AE227" s="11">
        <f>'OddsRatio_working_3-way'!X227^(1/3)*SIN(('OddsRatio_working_3-way'!Y227+4*PI())/3)</f>
        <v>-0.48399263058908454</v>
      </c>
      <c r="AF227" s="11">
        <f>-'OddsRatio_working_3-way'!U227/(3*'OddsRatio_working_3-way'!X227^(1/3))*COS(('OddsRatio_working_3-way'!Y227)/3)</f>
        <v>0.52282190816835805</v>
      </c>
      <c r="AG227" s="11">
        <f>-'OddsRatio_working_3-way'!U227/(3*'OddsRatio_working_3-way'!X227^(1/3))*COS(('OddsRatio_working_3-way'!Y227+2*PI())/3)</f>
        <v>-0.31547791850085111</v>
      </c>
      <c r="AH227" s="11">
        <f>-'OddsRatio_working_3-way'!U227/(3*'OddsRatio_working_3-way'!X227^(1/3))*COS(('OddsRatio_working_3-way'!Y227+4*PI())/3)</f>
        <v>-0.207343989667507</v>
      </c>
      <c r="AI227" s="11">
        <f>'OddsRatio_working_3-way'!U227/(3*'OddsRatio_working_3-way'!X227^(1/3))*SIN(('OddsRatio_working_3-way'!Y227)/3)</f>
        <v>-6.2431152920463126E-2</v>
      </c>
      <c r="AJ227" s="11">
        <f>'OddsRatio_working_3-way'!U227/(3*'OddsRatio_working_3-way'!X227^(1/3))*SIN(('OddsRatio_working_3-way'!Y227+2*PI())/3)</f>
        <v>-0.42156147766862134</v>
      </c>
      <c r="AK227" s="11">
        <f>'OddsRatio_working_3-way'!U227/(3*'OddsRatio_working_3-way'!X227^(1/3))*SIN(('OddsRatio_working_3-way'!Y227+4*PI())/3)</f>
        <v>0.48399263058908443</v>
      </c>
      <c r="AL227" s="11">
        <f>'OddsRatio_working_3-way'!Z227+'OddsRatio_working_3-way'!AF227</f>
        <v>1.0456438163367161</v>
      </c>
      <c r="AM227" s="11">
        <f>'OddsRatio_working_3-way'!AA227+'OddsRatio_working_3-way'!AG227</f>
        <v>-0.63095583700170232</v>
      </c>
      <c r="AN227" s="11">
        <f>'OddsRatio_working_3-way'!AB227+'OddsRatio_working_3-way'!AH227</f>
        <v>-0.414687979335014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1.0456438163367161</v>
      </c>
      <c r="AS227" s="11">
        <f>IF(('OddsRatio_working_3-way'!X227=0),IF(Q227&gt;0,-Q227^(1/3),(-Q227)^(1/3)),'OddsRatio_working_3-way'!AM227-'OddsRatio_working_3-way'!R227/3)</f>
        <v>-0.63095583700170232</v>
      </c>
      <c r="AT227" s="11">
        <f>IF(('OddsRatio_working_3-way'!X227=0),IF(Q227&gt;0,-Q227^(1/3),(-Q227)^(1/3)),'OddsRatio_working_3-way'!AN227-'OddsRatio_working_3-way'!R227/3)</f>
        <v>-0.414687979335014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9">
        <f t="shared" si="52"/>
        <v>0.34312747779917224</v>
      </c>
      <c r="E228" s="9">
        <f t="shared" si="53"/>
        <v>0.29838773076324865</v>
      </c>
      <c r="F228" s="9">
        <f t="shared" si="54"/>
        <v>0.35848479143757916</v>
      </c>
      <c r="G228" s="9">
        <f t="shared" si="55"/>
        <v>1.0404178011871599</v>
      </c>
      <c r="H228" s="9">
        <f t="shared" si="56"/>
        <v>2.9143687541843737</v>
      </c>
      <c r="I228" s="9">
        <f t="shared" si="57"/>
        <v>3.3513442306829808</v>
      </c>
      <c r="J228" s="9">
        <f t="shared" si="58"/>
        <v>2.7895186180419151</v>
      </c>
      <c r="K228" s="11">
        <f t="shared" si="59"/>
        <v>0.35211267605633806</v>
      </c>
      <c r="L228" s="11">
        <f t="shared" si="60"/>
        <v>0.30674846625766872</v>
      </c>
      <c r="M228" s="11">
        <f t="shared" si="61"/>
        <v>0.36764705882352938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-0.28402061593668837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0.23110968227263251</v>
      </c>
      <c r="Q228" s="11">
        <f>2*'OddsRatio_working_3-way'!K228*'OddsRatio_working_3-way'!L228*'OddsRatio_working_3-way'!M228</f>
        <v>7.9419134801591934E-2</v>
      </c>
      <c r="R228" s="11">
        <f t="shared" si="62"/>
        <v>0</v>
      </c>
      <c r="S228" s="11">
        <f t="shared" si="63"/>
        <v>-0.81370741877466268</v>
      </c>
      <c r="T228" s="11">
        <f t="shared" si="64"/>
        <v>-0.27962454253424834</v>
      </c>
      <c r="U228" s="11">
        <f>'OddsRatio_working_3-way'!S228-'OddsRatio_working_3-way'!R228^2/3</f>
        <v>-0.81370741877466268</v>
      </c>
      <c r="V228" s="11">
        <f>'OddsRatio_working_3-way'!S228*'OddsRatio_working_3-way'!R228/3-2*'OddsRatio_working_3-way'!R228^3/27-'OddsRatio_working_3-way'!T228</f>
        <v>0.27962454253424834</v>
      </c>
      <c r="W228" s="11">
        <f>'OddsRatio_working_3-way'!V228^2+4*'OddsRatio_working_3-way'!U228^3/27</f>
        <v>-1.628154260011283E-3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0.14126043240014075</v>
      </c>
      <c r="Y228" s="11">
        <f>IF('OddsRatio_working_3-way'!W228&gt;=0,IF('OddsRatio_working_3-way'!V228+SQRT('OddsRatio_working_3-way'!W228)&gt;0,0,PI()),ACOS('OddsRatio_working_3-way'!V228/(2*'OddsRatio_working_3-way'!X228)))</f>
        <v>0.14331277220033534</v>
      </c>
      <c r="Z228" s="11">
        <f>'OddsRatio_working_3-way'!X228^(1/3)*COS('OddsRatio_working_3-way'!Y228/3)</f>
        <v>0.52020890059357994</v>
      </c>
      <c r="AA228" s="11">
        <f>'OddsRatio_working_3-way'!X228^(1/3)*COS(('OddsRatio_working_3-way'!Y228+2*PI())/3)</f>
        <v>-0.28164231233274556</v>
      </c>
      <c r="AB228" s="11">
        <f>'OddsRatio_working_3-way'!X228^(1/3)*COS(('OddsRatio_working_3-way'!Y228+4*PI())/3)</f>
        <v>-0.23856658826083449</v>
      </c>
      <c r="AC228" s="11">
        <f>'OddsRatio_working_3-way'!X228^(1/3)*SIN('OddsRatio_working_3-way'!Y228/3)</f>
        <v>2.4869780888456022E-2</v>
      </c>
      <c r="AD228" s="11">
        <f>'OddsRatio_working_3-way'!X228^(1/3)*SIN(('OddsRatio_working_3-way'!Y228+2*PI())/3)</f>
        <v>0.43807923274458599</v>
      </c>
      <c r="AE228" s="11">
        <f>'OddsRatio_working_3-way'!X228^(1/3)*SIN(('OddsRatio_working_3-way'!Y228+4*PI())/3)</f>
        <v>-0.46294901363304186</v>
      </c>
      <c r="AF228" s="11">
        <f>-'OddsRatio_working_3-way'!U228/(3*'OddsRatio_working_3-way'!X228^(1/3))*COS(('OddsRatio_working_3-way'!Y228)/3)</f>
        <v>0.52020890059357994</v>
      </c>
      <c r="AG228" s="11">
        <f>-'OddsRatio_working_3-way'!U228/(3*'OddsRatio_working_3-way'!X228^(1/3))*COS(('OddsRatio_working_3-way'!Y228+2*PI())/3)</f>
        <v>-0.28164231233274556</v>
      </c>
      <c r="AH228" s="11">
        <f>-'OddsRatio_working_3-way'!U228/(3*'OddsRatio_working_3-way'!X228^(1/3))*COS(('OddsRatio_working_3-way'!Y228+4*PI())/3)</f>
        <v>-0.23856658826083449</v>
      </c>
      <c r="AI228" s="11">
        <f>'OddsRatio_working_3-way'!U228/(3*'OddsRatio_working_3-way'!X228^(1/3))*SIN(('OddsRatio_working_3-way'!Y228)/3)</f>
        <v>-2.4869780888456022E-2</v>
      </c>
      <c r="AJ228" s="11">
        <f>'OddsRatio_working_3-way'!U228/(3*'OddsRatio_working_3-way'!X228^(1/3))*SIN(('OddsRatio_working_3-way'!Y228+2*PI())/3)</f>
        <v>-0.43807923274458599</v>
      </c>
      <c r="AK228" s="11">
        <f>'OddsRatio_working_3-way'!U228/(3*'OddsRatio_working_3-way'!X228^(1/3))*SIN(('OddsRatio_working_3-way'!Y228+4*PI())/3)</f>
        <v>0.46294901363304186</v>
      </c>
      <c r="AL228" s="11">
        <f>'OddsRatio_working_3-way'!Z228+'OddsRatio_working_3-way'!AF228</f>
        <v>1.0404178011871599</v>
      </c>
      <c r="AM228" s="11">
        <f>'OddsRatio_working_3-way'!AA228+'OddsRatio_working_3-way'!AG228</f>
        <v>-0.56328462466549112</v>
      </c>
      <c r="AN228" s="11">
        <f>'OddsRatio_working_3-way'!AB228+'OddsRatio_working_3-way'!AH228</f>
        <v>-0.47713317652166898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1.0404178011871599</v>
      </c>
      <c r="AS228" s="11">
        <f>IF(('OddsRatio_working_3-way'!X228=0),IF(Q228&gt;0,-Q228^(1/3),(-Q228)^(1/3)),'OddsRatio_working_3-way'!AM228-'OddsRatio_working_3-way'!R228/3)</f>
        <v>-0.56328462466549112</v>
      </c>
      <c r="AT228" s="11">
        <f>IF(('OddsRatio_working_3-way'!X228=0),IF(Q228&gt;0,-Q228^(1/3),(-Q228)^(1/3)),'OddsRatio_working_3-way'!AN228-'OddsRatio_working_3-way'!R228/3)</f>
        <v>-0.47713317652166898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9">
        <f t="shared" si="52"/>
        <v>0.45240931705102028</v>
      </c>
      <c r="E229" s="9">
        <f t="shared" si="53"/>
        <v>0.29594222334537451</v>
      </c>
      <c r="F229" s="9">
        <f t="shared" si="54"/>
        <v>0.25164845960360549</v>
      </c>
      <c r="G229" s="9">
        <f t="shared" si="55"/>
        <v>1.0434376918976453</v>
      </c>
      <c r="H229" s="9">
        <f t="shared" si="56"/>
        <v>2.2103877226012685</v>
      </c>
      <c r="I229" s="9">
        <f t="shared" si="57"/>
        <v>3.3790379375266313</v>
      </c>
      <c r="J229" s="9">
        <f t="shared" si="58"/>
        <v>3.9737974219082903</v>
      </c>
      <c r="K229" s="11">
        <f t="shared" si="59"/>
        <v>0.46296296296296291</v>
      </c>
      <c r="L229" s="11">
        <f t="shared" si="60"/>
        <v>0.3048780487804878</v>
      </c>
      <c r="M229" s="11">
        <f t="shared" si="61"/>
        <v>0.25974025974025972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-0.27634357512406316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0.23060160255282205</v>
      </c>
      <c r="Q229" s="11">
        <f>2*'OddsRatio_working_3-way'!K229*'OddsRatio_working_3-way'!L229*'OddsRatio_working_3-way'!M229</f>
        <v>7.3323244054951345E-2</v>
      </c>
      <c r="R229" s="11">
        <f t="shared" si="62"/>
        <v>0</v>
      </c>
      <c r="S229" s="11">
        <f t="shared" si="63"/>
        <v>-0.83447426794451274</v>
      </c>
      <c r="T229" s="11">
        <f t="shared" si="64"/>
        <v>-0.26533363050699921</v>
      </c>
      <c r="U229" s="11">
        <f>'OddsRatio_working_3-way'!S229-'OddsRatio_working_3-way'!R229^2/3</f>
        <v>-0.83447426794451274</v>
      </c>
      <c r="V229" s="11">
        <f>'OddsRatio_working_3-way'!S229*'OddsRatio_working_3-way'!R229/3-2*'OddsRatio_working_3-way'!R229^3/27-'OddsRatio_working_3-way'!T229</f>
        <v>0.26533363050699921</v>
      </c>
      <c r="W229" s="11">
        <f>'OddsRatio_working_3-way'!V229^2+4*'OddsRatio_working_3-way'!U229^3/27</f>
        <v>-1.5684569207158286E-2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0.14670250908316385</v>
      </c>
      <c r="Y229" s="11">
        <f>IF('OddsRatio_working_3-way'!W229&gt;=0,IF('OddsRatio_working_3-way'!V229+SQRT('OddsRatio_working_3-way'!W229)&gt;0,0,PI()),ACOS('OddsRatio_working_3-way'!V229/(2*'OddsRatio_working_3-way'!X229)))</f>
        <v>0.44099953840795991</v>
      </c>
      <c r="Z229" s="11">
        <f>'OddsRatio_working_3-way'!X229^(1/3)*COS('OddsRatio_working_3-way'!Y229/3)</f>
        <v>0.52171884594882267</v>
      </c>
      <c r="AA229" s="11">
        <f>'OddsRatio_working_3-way'!X229^(1/3)*COS(('OddsRatio_working_3-way'!Y229+2*PI())/3)</f>
        <v>-0.32775973181151313</v>
      </c>
      <c r="AB229" s="11">
        <f>'OddsRatio_working_3-way'!X229^(1/3)*COS(('OddsRatio_working_3-way'!Y229+4*PI())/3)</f>
        <v>-0.19395911413730951</v>
      </c>
      <c r="AC229" s="11">
        <f>'OddsRatio_working_3-way'!X229^(1/3)*SIN('OddsRatio_working_3-way'!Y229/3)</f>
        <v>7.7249822631939677E-2</v>
      </c>
      <c r="AD229" s="11">
        <f>'OddsRatio_working_3-way'!X229^(1/3)*SIN(('OddsRatio_working_3-way'!Y229+2*PI())/3)</f>
        <v>0.41319686290881075</v>
      </c>
      <c r="AE229" s="11">
        <f>'OddsRatio_working_3-way'!X229^(1/3)*SIN(('OddsRatio_working_3-way'!Y229+4*PI())/3)</f>
        <v>-0.49044668554075038</v>
      </c>
      <c r="AF229" s="11">
        <f>-'OddsRatio_working_3-way'!U229/(3*'OddsRatio_working_3-way'!X229^(1/3))*COS(('OddsRatio_working_3-way'!Y229)/3)</f>
        <v>0.52171884594882267</v>
      </c>
      <c r="AG229" s="11">
        <f>-'OddsRatio_working_3-way'!U229/(3*'OddsRatio_working_3-way'!X229^(1/3))*COS(('OddsRatio_working_3-way'!Y229+2*PI())/3)</f>
        <v>-0.32775973181151313</v>
      </c>
      <c r="AH229" s="11">
        <f>-'OddsRatio_working_3-way'!U229/(3*'OddsRatio_working_3-way'!X229^(1/3))*COS(('OddsRatio_working_3-way'!Y229+4*PI())/3)</f>
        <v>-0.19395911413730951</v>
      </c>
      <c r="AI229" s="11">
        <f>'OddsRatio_working_3-way'!U229/(3*'OddsRatio_working_3-way'!X229^(1/3))*SIN(('OddsRatio_working_3-way'!Y229)/3)</f>
        <v>-7.7249822631939677E-2</v>
      </c>
      <c r="AJ229" s="11">
        <f>'OddsRatio_working_3-way'!U229/(3*'OddsRatio_working_3-way'!X229^(1/3))*SIN(('OddsRatio_working_3-way'!Y229+2*PI())/3)</f>
        <v>-0.41319686290881075</v>
      </c>
      <c r="AK229" s="11">
        <f>'OddsRatio_working_3-way'!U229/(3*'OddsRatio_working_3-way'!X229^(1/3))*SIN(('OddsRatio_working_3-way'!Y229+4*PI())/3)</f>
        <v>0.49044668554075038</v>
      </c>
      <c r="AL229" s="11">
        <f>'OddsRatio_working_3-way'!Z229+'OddsRatio_working_3-way'!AF229</f>
        <v>1.0434376918976453</v>
      </c>
      <c r="AM229" s="11">
        <f>'OddsRatio_working_3-way'!AA229+'OddsRatio_working_3-way'!AG229</f>
        <v>-0.65551946362302627</v>
      </c>
      <c r="AN229" s="11">
        <f>'OddsRatio_working_3-way'!AB229+'OddsRatio_working_3-way'!AH229</f>
        <v>-0.38791822827461903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1.0434376918976453</v>
      </c>
      <c r="AS229" s="11">
        <f>IF(('OddsRatio_working_3-way'!X229=0),IF(Q229&gt;0,-Q229^(1/3),(-Q229)^(1/3)),'OddsRatio_working_3-way'!AM229-'OddsRatio_working_3-way'!R229/3)</f>
        <v>-0.65551946362302627</v>
      </c>
      <c r="AT229" s="11">
        <f>IF(('OddsRatio_working_3-way'!X229=0),IF(Q229&gt;0,-Q229^(1/3),(-Q229)^(1/3)),'OddsRatio_working_3-way'!AN229-'OddsRatio_working_3-way'!R229/3)</f>
        <v>-0.38791822827461903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9">
        <f t="shared" si="52"/>
        <v>0.53123881995070832</v>
      </c>
      <c r="E230" s="9">
        <f t="shared" si="53"/>
        <v>0.26800921031334235</v>
      </c>
      <c r="F230" s="9">
        <f t="shared" si="54"/>
        <v>0.20075196973594928</v>
      </c>
      <c r="G230" s="9">
        <f t="shared" si="55"/>
        <v>1.050467328272402</v>
      </c>
      <c r="H230" s="9">
        <f t="shared" si="56"/>
        <v>1.8823925557488179</v>
      </c>
      <c r="I230" s="9">
        <f t="shared" si="57"/>
        <v>3.7312150535082442</v>
      </c>
      <c r="J230" s="9">
        <f t="shared" si="58"/>
        <v>4.9812711741524041</v>
      </c>
      <c r="K230" s="11">
        <f t="shared" si="59"/>
        <v>0.54347826086956519</v>
      </c>
      <c r="L230" s="11">
        <f t="shared" si="60"/>
        <v>0.27777777777777779</v>
      </c>
      <c r="M230" s="11">
        <f t="shared" si="61"/>
        <v>0.20876826722338204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-0.26087712928504436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0.22786753804726029</v>
      </c>
      <c r="Q230" s="11">
        <f>2*'OddsRatio_working_3-way'!K230*'OddsRatio_working_3-way'!L230*'OddsRatio_working_3-way'!M230</f>
        <v>6.3033897108509068E-2</v>
      </c>
      <c r="R230" s="11">
        <f t="shared" si="62"/>
        <v>0</v>
      </c>
      <c r="S230" s="11">
        <f t="shared" si="63"/>
        <v>-0.87346690249064907</v>
      </c>
      <c r="T230" s="11">
        <f t="shared" si="64"/>
        <v>-0.24162293291580886</v>
      </c>
      <c r="U230" s="11">
        <f>'OddsRatio_working_3-way'!S230-'OddsRatio_working_3-way'!R230^2/3</f>
        <v>-0.87346690249064907</v>
      </c>
      <c r="V230" s="11">
        <f>'OddsRatio_working_3-way'!S230*'OddsRatio_working_3-way'!R230/3-2*'OddsRatio_working_3-way'!R230^3/27-'OddsRatio_working_3-way'!T230</f>
        <v>0.24162293291580886</v>
      </c>
      <c r="W230" s="11">
        <f>'OddsRatio_working_3-way'!V230^2+4*'OddsRatio_working_3-way'!U230^3/27</f>
        <v>-4.0345277966683302E-2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0.15710420083301463</v>
      </c>
      <c r="Y230" s="11">
        <f>IF('OddsRatio_working_3-way'!W230&gt;=0,IF('OddsRatio_working_3-way'!V230+SQRT('OddsRatio_working_3-way'!W230)&gt;0,0,PI()),ACOS('OddsRatio_working_3-way'!V230/(2*'OddsRatio_working_3-way'!X230)))</f>
        <v>0.69353755530196448</v>
      </c>
      <c r="Z230" s="11">
        <f>'OddsRatio_working_3-way'!X230^(1/3)*COS('OddsRatio_working_3-way'!Y230/3)</f>
        <v>0.52523366413620098</v>
      </c>
      <c r="AA230" s="11">
        <f>'OddsRatio_working_3-way'!X230^(1/3)*COS(('OddsRatio_working_3-way'!Y230+2*PI())/3)</f>
        <v>-0.36968654845050053</v>
      </c>
      <c r="AB230" s="11">
        <f>'OddsRatio_working_3-way'!X230^(1/3)*COS(('OddsRatio_working_3-way'!Y230+4*PI())/3)</f>
        <v>-0.15554711568570023</v>
      </c>
      <c r="AC230" s="11">
        <f>'OddsRatio_working_3-way'!X230^(1/3)*SIN('OddsRatio_working_3-way'!Y230/3)</f>
        <v>0.12363345915087114</v>
      </c>
      <c r="AD230" s="11">
        <f>'OddsRatio_working_3-way'!X230^(1/3)*SIN(('OddsRatio_working_3-way'!Y230+2*PI())/3)</f>
        <v>0.39304896648929827</v>
      </c>
      <c r="AE230" s="11">
        <f>'OddsRatio_working_3-way'!X230^(1/3)*SIN(('OddsRatio_working_3-way'!Y230+4*PI())/3)</f>
        <v>-0.51668242564016931</v>
      </c>
      <c r="AF230" s="11">
        <f>-'OddsRatio_working_3-way'!U230/(3*'OddsRatio_working_3-way'!X230^(1/3))*COS(('OddsRatio_working_3-way'!Y230)/3)</f>
        <v>0.52523366413620087</v>
      </c>
      <c r="AG230" s="11">
        <f>-'OddsRatio_working_3-way'!U230/(3*'OddsRatio_working_3-way'!X230^(1/3))*COS(('OddsRatio_working_3-way'!Y230+2*PI())/3)</f>
        <v>-0.36968654845050042</v>
      </c>
      <c r="AH230" s="11">
        <f>-'OddsRatio_working_3-way'!U230/(3*'OddsRatio_working_3-way'!X230^(1/3))*COS(('OddsRatio_working_3-way'!Y230+4*PI())/3)</f>
        <v>-0.15554711568570018</v>
      </c>
      <c r="AI230" s="11">
        <f>'OddsRatio_working_3-way'!U230/(3*'OddsRatio_working_3-way'!X230^(1/3))*SIN(('OddsRatio_working_3-way'!Y230)/3)</f>
        <v>-0.12363345915087111</v>
      </c>
      <c r="AJ230" s="11">
        <f>'OddsRatio_working_3-way'!U230/(3*'OddsRatio_working_3-way'!X230^(1/3))*SIN(('OddsRatio_working_3-way'!Y230+2*PI())/3)</f>
        <v>-0.39304896648929816</v>
      </c>
      <c r="AK230" s="11">
        <f>'OddsRatio_working_3-way'!U230/(3*'OddsRatio_working_3-way'!X230^(1/3))*SIN(('OddsRatio_working_3-way'!Y230+4*PI())/3)</f>
        <v>0.5166824256401692</v>
      </c>
      <c r="AL230" s="11">
        <f>'OddsRatio_working_3-way'!Z230+'OddsRatio_working_3-way'!AF230</f>
        <v>1.050467328272402</v>
      </c>
      <c r="AM230" s="11">
        <f>'OddsRatio_working_3-way'!AA230+'OddsRatio_working_3-way'!AG230</f>
        <v>-0.73937309690100095</v>
      </c>
      <c r="AN230" s="11">
        <f>'OddsRatio_working_3-way'!AB230+'OddsRatio_working_3-way'!AH230</f>
        <v>-0.31109423137140041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1.050467328272402</v>
      </c>
      <c r="AS230" s="11">
        <f>IF(('OddsRatio_working_3-way'!X230=0),IF(Q230&gt;0,-Q230^(1/3),(-Q230)^(1/3)),'OddsRatio_working_3-way'!AM230-'OddsRatio_working_3-way'!R230/3)</f>
        <v>-0.73937309690100095</v>
      </c>
      <c r="AT230" s="11">
        <f>IF(('OddsRatio_working_3-way'!X230=0),IF(Q230&gt;0,-Q230^(1/3),(-Q230)^(1/3)),'OddsRatio_working_3-way'!AN230-'OddsRatio_working_3-way'!R230/3)</f>
        <v>-0.31109423137140041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9">
        <f t="shared" si="52"/>
        <v>0.42795476234159641</v>
      </c>
      <c r="E231" s="9">
        <f t="shared" si="53"/>
        <v>0.30135627894017825</v>
      </c>
      <c r="F231" s="9">
        <f t="shared" si="54"/>
        <v>0.27068895871822535</v>
      </c>
      <c r="G231" s="9">
        <f t="shared" si="55"/>
        <v>1.0442934189476338</v>
      </c>
      <c r="H231" s="9">
        <f t="shared" si="56"/>
        <v>2.3366955762529713</v>
      </c>
      <c r="I231" s="9">
        <f t="shared" si="57"/>
        <v>3.3183313900637472</v>
      </c>
      <c r="J231" s="9">
        <f t="shared" si="58"/>
        <v>3.6942770208848956</v>
      </c>
      <c r="K231" s="11">
        <f t="shared" si="59"/>
        <v>0.43859649122807021</v>
      </c>
      <c r="L231" s="11">
        <f t="shared" si="60"/>
        <v>0.3105590062111801</v>
      </c>
      <c r="M231" s="11">
        <f t="shared" si="61"/>
        <v>0.27932960893854747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-0.27893878490250401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0.2313288686861677</v>
      </c>
      <c r="Q231" s="11">
        <f>2*'OddsRatio_working_3-way'!K231*'OddsRatio_working_3-way'!L231*'OddsRatio_working_3-way'!M231</f>
        <v>7.6095022594134101E-2</v>
      </c>
      <c r="R231" s="11">
        <f t="shared" si="62"/>
        <v>0</v>
      </c>
      <c r="S231" s="11">
        <f t="shared" si="63"/>
        <v>-0.82931768978280607</v>
      </c>
      <c r="T231" s="11">
        <f t="shared" si="64"/>
        <v>-0.27280187163908093</v>
      </c>
      <c r="U231" s="11">
        <f>'OddsRatio_working_3-way'!S231-'OddsRatio_working_3-way'!R231^2/3</f>
        <v>-0.82931768978280607</v>
      </c>
      <c r="V231" s="11">
        <f>'OddsRatio_working_3-way'!S231*'OddsRatio_working_3-way'!R231/3-2*'OddsRatio_working_3-way'!R231^3/27-'OddsRatio_working_3-way'!T231</f>
        <v>0.27280187163908093</v>
      </c>
      <c r="W231" s="11">
        <f>'OddsRatio_working_3-way'!V231^2+4*'OddsRatio_working_3-way'!U231^3/27</f>
        <v>-1.0079587477486496E-2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0.14534480438535813</v>
      </c>
      <c r="Y231" s="11">
        <f>IF('OddsRatio_working_3-way'!W231&gt;=0,IF('OddsRatio_working_3-way'!V231+SQRT('OddsRatio_working_3-way'!W231)&gt;0,0,PI()),ACOS('OddsRatio_working_3-way'!V231/(2*'OddsRatio_working_3-way'!X231)))</f>
        <v>0.35263916974587906</v>
      </c>
      <c r="Z231" s="11">
        <f>'OddsRatio_working_3-way'!X231^(1/3)*COS('OddsRatio_working_3-way'!Y231/3)</f>
        <v>0.52214670947381692</v>
      </c>
      <c r="AA231" s="11">
        <f>'OddsRatio_working_3-way'!X231^(1/3)*COS(('OddsRatio_working_3-way'!Y231+2*PI())/3)</f>
        <v>-0.31447309991374034</v>
      </c>
      <c r="AB231" s="11">
        <f>'OddsRatio_working_3-way'!X231^(1/3)*COS(('OddsRatio_working_3-way'!Y231+4*PI())/3)</f>
        <v>-0.20767360956007647</v>
      </c>
      <c r="AC231" s="11">
        <f>'OddsRatio_working_3-way'!X231^(1/3)*SIN('OddsRatio_working_3-way'!Y231/3)</f>
        <v>6.1660714505002566E-2</v>
      </c>
      <c r="AD231" s="11">
        <f>'OddsRatio_working_3-way'!X231^(1/3)*SIN(('OddsRatio_working_3-way'!Y231+2*PI())/3)</f>
        <v>0.42136195765427692</v>
      </c>
      <c r="AE231" s="11">
        <f>'OddsRatio_working_3-way'!X231^(1/3)*SIN(('OddsRatio_working_3-way'!Y231+4*PI())/3)</f>
        <v>-0.48302267215927963</v>
      </c>
      <c r="AF231" s="11">
        <f>-'OddsRatio_working_3-way'!U231/(3*'OddsRatio_working_3-way'!X231^(1/3))*COS(('OddsRatio_working_3-way'!Y231)/3)</f>
        <v>0.52214670947381692</v>
      </c>
      <c r="AG231" s="11">
        <f>-'OddsRatio_working_3-way'!U231/(3*'OddsRatio_working_3-way'!X231^(1/3))*COS(('OddsRatio_working_3-way'!Y231+2*PI())/3)</f>
        <v>-0.31447309991374034</v>
      </c>
      <c r="AH231" s="11">
        <f>-'OddsRatio_working_3-way'!U231/(3*'OddsRatio_working_3-way'!X231^(1/3))*COS(('OddsRatio_working_3-way'!Y231+4*PI())/3)</f>
        <v>-0.20767360956007647</v>
      </c>
      <c r="AI231" s="11">
        <f>'OddsRatio_working_3-way'!U231/(3*'OddsRatio_working_3-way'!X231^(1/3))*SIN(('OddsRatio_working_3-way'!Y231)/3)</f>
        <v>-6.1660714505002566E-2</v>
      </c>
      <c r="AJ231" s="11">
        <f>'OddsRatio_working_3-way'!U231/(3*'OddsRatio_working_3-way'!X231^(1/3))*SIN(('OddsRatio_working_3-way'!Y231+2*PI())/3)</f>
        <v>-0.42136195765427692</v>
      </c>
      <c r="AK231" s="11">
        <f>'OddsRatio_working_3-way'!U231/(3*'OddsRatio_working_3-way'!X231^(1/3))*SIN(('OddsRatio_working_3-way'!Y231+4*PI())/3)</f>
        <v>0.48302267215927963</v>
      </c>
      <c r="AL231" s="11">
        <f>'OddsRatio_working_3-way'!Z231+'OddsRatio_working_3-way'!AF231</f>
        <v>1.0442934189476338</v>
      </c>
      <c r="AM231" s="11">
        <f>'OddsRatio_working_3-way'!AA231+'OddsRatio_working_3-way'!AG231</f>
        <v>-0.62894619982748068</v>
      </c>
      <c r="AN231" s="11">
        <f>'OddsRatio_working_3-way'!AB231+'OddsRatio_working_3-way'!AH231</f>
        <v>-0.41534721912015293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1.0442934189476338</v>
      </c>
      <c r="AS231" s="11">
        <f>IF(('OddsRatio_working_3-way'!X231=0),IF(Q231&gt;0,-Q231^(1/3),(-Q231)^(1/3)),'OddsRatio_working_3-way'!AM231-'OddsRatio_working_3-way'!R231/3)</f>
        <v>-0.62894619982748068</v>
      </c>
      <c r="AT231" s="11">
        <f>IF(('OddsRatio_working_3-way'!X231=0),IF(Q231&gt;0,-Q231^(1/3),(-Q231)^(1/3)),'OddsRatio_working_3-way'!AN231-'OddsRatio_working_3-way'!R231/3)</f>
        <v>-0.41534721912015293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9">
        <f t="shared" si="52"/>
        <v>0.35793716016901794</v>
      </c>
      <c r="E232" s="9">
        <f t="shared" si="53"/>
        <v>0.30069173829870022</v>
      </c>
      <c r="F232" s="9">
        <f t="shared" si="54"/>
        <v>0.3413711015322819</v>
      </c>
      <c r="G232" s="9">
        <f t="shared" si="55"/>
        <v>1.0428991182772815</v>
      </c>
      <c r="H232" s="9">
        <f t="shared" si="56"/>
        <v>2.793786483436925</v>
      </c>
      <c r="I232" s="9">
        <f t="shared" si="57"/>
        <v>3.3256650337583373</v>
      </c>
      <c r="J232" s="9">
        <f t="shared" si="58"/>
        <v>2.9293633688129708</v>
      </c>
      <c r="K232" s="11">
        <f t="shared" si="59"/>
        <v>0.36764705882352938</v>
      </c>
      <c r="L232" s="11">
        <f t="shared" si="60"/>
        <v>0.30959752321981426</v>
      </c>
      <c r="M232" s="11">
        <f t="shared" si="61"/>
        <v>0.35087719298245612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-0.28339276072169128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0.23163901376095491</v>
      </c>
      <c r="Q232" s="11">
        <f>2*'OddsRatio_working_3-way'!K232*'OddsRatio_working_3-way'!L232*'OddsRatio_working_3-way'!M232</f>
        <v>7.9875521986536177E-2</v>
      </c>
      <c r="R232" s="11">
        <f t="shared" si="62"/>
        <v>0</v>
      </c>
      <c r="S232" s="11">
        <f t="shared" si="63"/>
        <v>-0.81737802042317642</v>
      </c>
      <c r="T232" s="11">
        <f t="shared" si="64"/>
        <v>-0.28185448980109529</v>
      </c>
      <c r="U232" s="11">
        <f>'OddsRatio_working_3-way'!S232-'OddsRatio_working_3-way'!R232^2/3</f>
        <v>-0.81737802042317642</v>
      </c>
      <c r="V232" s="11">
        <f>'OddsRatio_working_3-way'!S232*'OddsRatio_working_3-way'!R232/3-2*'OddsRatio_working_3-way'!R232^3/27-'OddsRatio_working_3-way'!T232</f>
        <v>0.28185448980109529</v>
      </c>
      <c r="W232" s="11">
        <f>'OddsRatio_working_3-way'!V232^2+4*'OddsRatio_working_3-way'!U232^3/27</f>
        <v>-1.4611335009322712E-3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0.14221733976731529</v>
      </c>
      <c r="Y232" s="11">
        <f>IF('OddsRatio_working_3-way'!W232&gt;=0,IF('OddsRatio_working_3-way'!V232+SQRT('OddsRatio_working_3-way'!W232)&gt;0,0,PI()),ACOS('OddsRatio_working_3-way'!V232/(2*'OddsRatio_working_3-way'!X232)))</f>
        <v>0.13479643126005292</v>
      </c>
      <c r="Z232" s="11">
        <f>'OddsRatio_working_3-way'!X232^(1/3)*COS('OddsRatio_working_3-way'!Y232/3)</f>
        <v>0.52144955913864088</v>
      </c>
      <c r="AA232" s="11">
        <f>'OddsRatio_working_3-way'!X232^(1/3)*COS(('OddsRatio_working_3-way'!Y232+2*PI())/3)</f>
        <v>-0.28102928796972054</v>
      </c>
      <c r="AB232" s="11">
        <f>'OddsRatio_working_3-way'!X232^(1/3)*COS(('OddsRatio_working_3-way'!Y232+4*PI())/3)</f>
        <v>-0.24042027116892029</v>
      </c>
      <c r="AC232" s="11">
        <f>'OddsRatio_working_3-way'!X232^(1/3)*SIN('OddsRatio_working_3-way'!Y232/3)</f>
        <v>2.3445626781467992E-2</v>
      </c>
      <c r="AD232" s="11">
        <f>'OddsRatio_working_3-way'!X232^(1/3)*SIN(('OddsRatio_working_3-way'!Y232+2*PI())/3)</f>
        <v>0.43986575161552505</v>
      </c>
      <c r="AE232" s="11">
        <f>'OddsRatio_working_3-way'!X232^(1/3)*SIN(('OddsRatio_working_3-way'!Y232+4*PI())/3)</f>
        <v>-0.4633113783969931</v>
      </c>
      <c r="AF232" s="11">
        <f>-'OddsRatio_working_3-way'!U232/(3*'OddsRatio_working_3-way'!X232^(1/3))*COS(('OddsRatio_working_3-way'!Y232)/3)</f>
        <v>0.52144955913864077</v>
      </c>
      <c r="AG232" s="11">
        <f>-'OddsRatio_working_3-way'!U232/(3*'OddsRatio_working_3-way'!X232^(1/3))*COS(('OddsRatio_working_3-way'!Y232+2*PI())/3)</f>
        <v>-0.28102928796972049</v>
      </c>
      <c r="AH232" s="11">
        <f>-'OddsRatio_working_3-way'!U232/(3*'OddsRatio_working_3-way'!X232^(1/3))*COS(('OddsRatio_working_3-way'!Y232+4*PI())/3)</f>
        <v>-0.24042027116892023</v>
      </c>
      <c r="AI232" s="11">
        <f>'OddsRatio_working_3-way'!U232/(3*'OddsRatio_working_3-way'!X232^(1/3))*SIN(('OddsRatio_working_3-way'!Y232)/3)</f>
        <v>-2.3445626781467988E-2</v>
      </c>
      <c r="AJ232" s="11">
        <f>'OddsRatio_working_3-way'!U232/(3*'OddsRatio_working_3-way'!X232^(1/3))*SIN(('OddsRatio_working_3-way'!Y232+2*PI())/3)</f>
        <v>-0.43986575161552494</v>
      </c>
      <c r="AK232" s="11">
        <f>'OddsRatio_working_3-way'!U232/(3*'OddsRatio_working_3-way'!X232^(1/3))*SIN(('OddsRatio_working_3-way'!Y232+4*PI())/3)</f>
        <v>0.46331137839699299</v>
      </c>
      <c r="AL232" s="11">
        <f>'OddsRatio_working_3-way'!Z232+'OddsRatio_working_3-way'!AF232</f>
        <v>1.0428991182772815</v>
      </c>
      <c r="AM232" s="11">
        <f>'OddsRatio_working_3-way'!AA232+'OddsRatio_working_3-way'!AG232</f>
        <v>-0.56205857593944097</v>
      </c>
      <c r="AN232" s="11">
        <f>'OddsRatio_working_3-way'!AB232+'OddsRatio_working_3-way'!AH232</f>
        <v>-0.48084054233784052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1.0428991182772815</v>
      </c>
      <c r="AS232" s="11">
        <f>IF(('OddsRatio_working_3-way'!X232=0),IF(Q232&gt;0,-Q232^(1/3),(-Q232)^(1/3)),'OddsRatio_working_3-way'!AM232-'OddsRatio_working_3-way'!R232/3)</f>
        <v>-0.56205857593944097</v>
      </c>
      <c r="AT232" s="11">
        <f>IF(('OddsRatio_working_3-way'!X232=0),IF(Q232&gt;0,-Q232^(1/3),(-Q232)^(1/3)),'OddsRatio_working_3-way'!AN232-'OddsRatio_working_3-way'!R232/3)</f>
        <v>-0.48084054233784052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9">
        <f t="shared" si="52"/>
        <v>0.40499717432213223</v>
      </c>
      <c r="E233" s="9">
        <f t="shared" si="53"/>
        <v>0.2873689596368974</v>
      </c>
      <c r="F233" s="9">
        <f t="shared" si="54"/>
        <v>0.30763386604097043</v>
      </c>
      <c r="G233" s="9">
        <f t="shared" si="55"/>
        <v>1.0419525033378307</v>
      </c>
      <c r="H233" s="9">
        <f t="shared" si="56"/>
        <v>2.4691530297063413</v>
      </c>
      <c r="I233" s="9">
        <f t="shared" si="57"/>
        <v>3.4798469579440363</v>
      </c>
      <c r="J233" s="9">
        <f t="shared" si="58"/>
        <v>3.2506174072097149</v>
      </c>
      <c r="K233" s="11">
        <f t="shared" si="59"/>
        <v>0.41493775933609955</v>
      </c>
      <c r="L233" s="11">
        <f t="shared" si="60"/>
        <v>0.29585798816568049</v>
      </c>
      <c r="M233" s="11">
        <f t="shared" si="61"/>
        <v>0.31645569620253161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-0.28159763002817939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0.23115119354821662</v>
      </c>
      <c r="Q233" s="11">
        <f>2*'OddsRatio_working_3-way'!K233*'OddsRatio_working_3-way'!L233*'OddsRatio_working_3-way'!M233</f>
        <v>7.7697880184274495E-2</v>
      </c>
      <c r="R233" s="11">
        <f t="shared" si="62"/>
        <v>0</v>
      </c>
      <c r="S233" s="11">
        <f t="shared" si="63"/>
        <v>-0.82085631731021802</v>
      </c>
      <c r="T233" s="11">
        <f t="shared" si="64"/>
        <v>-0.27591808985217414</v>
      </c>
      <c r="U233" s="11">
        <f>'OddsRatio_working_3-way'!S233-'OddsRatio_working_3-way'!R233^2/3</f>
        <v>-0.82085631731021802</v>
      </c>
      <c r="V233" s="11">
        <f>'OddsRatio_working_3-way'!S233*'OddsRatio_working_3-way'!R233/3-2*'OddsRatio_working_3-way'!R233^3/27-'OddsRatio_working_3-way'!T233</f>
        <v>0.27591808985217414</v>
      </c>
      <c r="W233" s="11">
        <f>'OddsRatio_working_3-way'!V233^2+4*'OddsRatio_working_3-way'!U233^3/27</f>
        <v>-5.8095288439212883E-3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0.14312609925481248</v>
      </c>
      <c r="Y233" s="11">
        <f>IF('OddsRatio_working_3-way'!W233&gt;=0,IF('OddsRatio_working_3-way'!V233+SQRT('OddsRatio_working_3-way'!W233)&gt;0,0,PI()),ACOS('OddsRatio_working_3-way'!V233/(2*'OddsRatio_working_3-way'!X233)))</f>
        <v>0.26952085922260016</v>
      </c>
      <c r="Z233" s="11">
        <f>'OddsRatio_working_3-way'!X233^(1/3)*COS('OddsRatio_working_3-way'!Y233/3)</f>
        <v>0.52097625166891537</v>
      </c>
      <c r="AA233" s="11">
        <f>'OddsRatio_working_3-way'!X233^(1/3)*COS(('OddsRatio_working_3-way'!Y233+2*PI())/3)</f>
        <v>-0.30113155365876565</v>
      </c>
      <c r="AB233" s="11">
        <f>'OddsRatio_working_3-way'!X233^(1/3)*COS(('OddsRatio_working_3-way'!Y233+4*PI())/3)</f>
        <v>-0.21984469801014977</v>
      </c>
      <c r="AC233" s="11">
        <f>'OddsRatio_working_3-way'!X233^(1/3)*SIN('OddsRatio_working_3-way'!Y233/3)</f>
        <v>4.6930987990306601E-2</v>
      </c>
      <c r="AD233" s="11">
        <f>'OddsRatio_working_3-way'!X233^(1/3)*SIN(('OddsRatio_working_3-way'!Y233+2*PI())/3)</f>
        <v>0.42771317471852238</v>
      </c>
      <c r="AE233" s="11">
        <f>'OddsRatio_working_3-way'!X233^(1/3)*SIN(('OddsRatio_working_3-way'!Y233+4*PI())/3)</f>
        <v>-0.47464416270882903</v>
      </c>
      <c r="AF233" s="11">
        <f>-'OddsRatio_working_3-way'!U233/(3*'OddsRatio_working_3-way'!X233^(1/3))*COS(('OddsRatio_working_3-way'!Y233)/3)</f>
        <v>0.52097625166891537</v>
      </c>
      <c r="AG233" s="11">
        <f>-'OddsRatio_working_3-way'!U233/(3*'OddsRatio_working_3-way'!X233^(1/3))*COS(('OddsRatio_working_3-way'!Y233+2*PI())/3)</f>
        <v>-0.30113155365876565</v>
      </c>
      <c r="AH233" s="11">
        <f>-'OddsRatio_working_3-way'!U233/(3*'OddsRatio_working_3-way'!X233^(1/3))*COS(('OddsRatio_working_3-way'!Y233+4*PI())/3)</f>
        <v>-0.21984469801014977</v>
      </c>
      <c r="AI233" s="11">
        <f>'OddsRatio_working_3-way'!U233/(3*'OddsRatio_working_3-way'!X233^(1/3))*SIN(('OddsRatio_working_3-way'!Y233)/3)</f>
        <v>-4.6930987990306601E-2</v>
      </c>
      <c r="AJ233" s="11">
        <f>'OddsRatio_working_3-way'!U233/(3*'OddsRatio_working_3-way'!X233^(1/3))*SIN(('OddsRatio_working_3-way'!Y233+2*PI())/3)</f>
        <v>-0.42771317471852238</v>
      </c>
      <c r="AK233" s="11">
        <f>'OddsRatio_working_3-way'!U233/(3*'OddsRatio_working_3-way'!X233^(1/3))*SIN(('OddsRatio_working_3-way'!Y233+4*PI())/3)</f>
        <v>0.47464416270882903</v>
      </c>
      <c r="AL233" s="11">
        <f>'OddsRatio_working_3-way'!Z233+'OddsRatio_working_3-way'!AF233</f>
        <v>1.0419525033378307</v>
      </c>
      <c r="AM233" s="11">
        <f>'OddsRatio_working_3-way'!AA233+'OddsRatio_working_3-way'!AG233</f>
        <v>-0.6022631073175313</v>
      </c>
      <c r="AN233" s="11">
        <f>'OddsRatio_working_3-way'!AB233+'OddsRatio_working_3-way'!AH233</f>
        <v>-0.43968939602029955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1.0419525033378307</v>
      </c>
      <c r="AS233" s="11">
        <f>IF(('OddsRatio_working_3-way'!X233=0),IF(Q233&gt;0,-Q233^(1/3),(-Q233)^(1/3)),'OddsRatio_working_3-way'!AM233-'OddsRatio_working_3-way'!R233/3)</f>
        <v>-0.6022631073175313</v>
      </c>
      <c r="AT233" s="11">
        <f>IF(('OddsRatio_working_3-way'!X233=0),IF(Q233&gt;0,-Q233^(1/3),(-Q233)^(1/3)),'OddsRatio_working_3-way'!AN233-'OddsRatio_working_3-way'!R233/3)</f>
        <v>-0.43968939602029955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9">
        <f t="shared" si="52"/>
        <v>0.33229440135933114</v>
      </c>
      <c r="E234" s="9">
        <f t="shared" si="53"/>
        <v>0.29549201660185692</v>
      </c>
      <c r="F234" s="9">
        <f t="shared" si="54"/>
        <v>0.37221358203881189</v>
      </c>
      <c r="G234" s="9">
        <f t="shared" si="55"/>
        <v>1.0411293378932833</v>
      </c>
      <c r="H234" s="9">
        <f t="shared" si="56"/>
        <v>3.0093796221340372</v>
      </c>
      <c r="I234" s="9">
        <f t="shared" si="57"/>
        <v>3.3841861837756189</v>
      </c>
      <c r="J234" s="9">
        <f t="shared" si="58"/>
        <v>2.6866295273871197</v>
      </c>
      <c r="K234" s="11">
        <f t="shared" si="59"/>
        <v>0.34129692832764502</v>
      </c>
      <c r="L234" s="11">
        <f t="shared" si="60"/>
        <v>0.303951367781155</v>
      </c>
      <c r="M234" s="11">
        <f t="shared" si="61"/>
        <v>0.38167938931297707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-0.28349342853547677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0.23123205427428095</v>
      </c>
      <c r="Q234" s="11">
        <f>2*'OddsRatio_working_3-way'!K234*'OddsRatio_working_3-way'!L234*'OddsRatio_working_3-way'!M234</f>
        <v>7.918905968297292E-2</v>
      </c>
      <c r="R234" s="11">
        <f t="shared" si="62"/>
        <v>0</v>
      </c>
      <c r="S234" s="11">
        <f t="shared" si="63"/>
        <v>-0.81565225504105199</v>
      </c>
      <c r="T234" s="11">
        <f t="shared" si="64"/>
        <v>-0.27933296405515479</v>
      </c>
      <c r="U234" s="11">
        <f>'OddsRatio_working_3-way'!S234-'OddsRatio_working_3-way'!R234^2/3</f>
        <v>-0.81565225504105199</v>
      </c>
      <c r="V234" s="11">
        <f>'OddsRatio_working_3-way'!S234*'OddsRatio_working_3-way'!R234/3-2*'OddsRatio_working_3-way'!R234^3/27-'OddsRatio_working_3-way'!T234</f>
        <v>0.27933296405515479</v>
      </c>
      <c r="W234" s="11">
        <f>'OddsRatio_working_3-way'!V234^2+4*'OddsRatio_working_3-way'!U234^3/27</f>
        <v>-2.3648207897916523E-3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0.14176717320807208</v>
      </c>
      <c r="Y234" s="11">
        <f>IF('OddsRatio_working_3-way'!W234&gt;=0,IF('OddsRatio_working_3-way'!V234+SQRT('OddsRatio_working_3-way'!W234)&gt;0,0,PI()),ACOS('OddsRatio_working_3-way'!V234/(2*'OddsRatio_working_3-way'!X234)))</f>
        <v>0.172363777864037</v>
      </c>
      <c r="Z234" s="11">
        <f>'OddsRatio_working_3-way'!X234^(1/3)*COS('OddsRatio_working_3-way'!Y234/3)</f>
        <v>0.52056466894664166</v>
      </c>
      <c r="AA234" s="11">
        <f>'OddsRatio_working_3-way'!X234^(1/3)*COS(('OddsRatio_working_3-way'!Y234+2*PI())/3)</f>
        <v>-0.28621268047213133</v>
      </c>
      <c r="AB234" s="11">
        <f>'OddsRatio_working_3-way'!X234^(1/3)*COS(('OddsRatio_working_3-way'!Y234+4*PI())/3)</f>
        <v>-0.23435198847451041</v>
      </c>
      <c r="AC234" s="11">
        <f>'OddsRatio_working_3-way'!X234^(1/3)*SIN('OddsRatio_working_3-way'!Y234/3)</f>
        <v>2.9941784485186924E-2</v>
      </c>
      <c r="AD234" s="11">
        <f>'OddsRatio_working_3-way'!X234^(1/3)*SIN(('OddsRatio_working_3-way'!Y234+2*PI())/3)</f>
        <v>0.4358513353778346</v>
      </c>
      <c r="AE234" s="11">
        <f>'OddsRatio_working_3-way'!X234^(1/3)*SIN(('OddsRatio_working_3-way'!Y234+4*PI())/3)</f>
        <v>-0.46579311986302135</v>
      </c>
      <c r="AF234" s="11">
        <f>-'OddsRatio_working_3-way'!U234/(3*'OddsRatio_working_3-way'!X234^(1/3))*COS(('OddsRatio_working_3-way'!Y234)/3)</f>
        <v>0.52056466894664166</v>
      </c>
      <c r="AG234" s="11">
        <f>-'OddsRatio_working_3-way'!U234/(3*'OddsRatio_working_3-way'!X234^(1/3))*COS(('OddsRatio_working_3-way'!Y234+2*PI())/3)</f>
        <v>-0.28621268047213133</v>
      </c>
      <c r="AH234" s="11">
        <f>-'OddsRatio_working_3-way'!U234/(3*'OddsRatio_working_3-way'!X234^(1/3))*COS(('OddsRatio_working_3-way'!Y234+4*PI())/3)</f>
        <v>-0.23435198847451041</v>
      </c>
      <c r="AI234" s="11">
        <f>'OddsRatio_working_3-way'!U234/(3*'OddsRatio_working_3-way'!X234^(1/3))*SIN(('OddsRatio_working_3-way'!Y234)/3)</f>
        <v>-2.9941784485186924E-2</v>
      </c>
      <c r="AJ234" s="11">
        <f>'OddsRatio_working_3-way'!U234/(3*'OddsRatio_working_3-way'!X234^(1/3))*SIN(('OddsRatio_working_3-way'!Y234+2*PI())/3)</f>
        <v>-0.4358513353778346</v>
      </c>
      <c r="AK234" s="11">
        <f>'OddsRatio_working_3-way'!U234/(3*'OddsRatio_working_3-way'!X234^(1/3))*SIN(('OddsRatio_working_3-way'!Y234+4*PI())/3)</f>
        <v>0.46579311986302135</v>
      </c>
      <c r="AL234" s="11">
        <f>'OddsRatio_working_3-way'!Z234+'OddsRatio_working_3-way'!AF234</f>
        <v>1.0411293378932833</v>
      </c>
      <c r="AM234" s="11">
        <f>'OddsRatio_working_3-way'!AA234+'OddsRatio_working_3-way'!AG234</f>
        <v>-0.57242536094426266</v>
      </c>
      <c r="AN234" s="11">
        <f>'OddsRatio_working_3-way'!AB234+'OddsRatio_working_3-way'!AH234</f>
        <v>-0.46870397694902083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1.0411293378932833</v>
      </c>
      <c r="AS234" s="11">
        <f>IF(('OddsRatio_working_3-way'!X234=0),IF(Q234&gt;0,-Q234^(1/3),(-Q234)^(1/3)),'OddsRatio_working_3-way'!AM234-'OddsRatio_working_3-way'!R234/3)</f>
        <v>-0.57242536094426266</v>
      </c>
      <c r="AT234" s="11">
        <f>IF(('OddsRatio_working_3-way'!X234=0),IF(Q234&gt;0,-Q234^(1/3),(-Q234)^(1/3)),'OddsRatio_working_3-way'!AN234-'OddsRatio_working_3-way'!R234/3)</f>
        <v>-0.46870397694902083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9">
        <f t="shared" si="52"/>
        <v>0.54295480269554908</v>
      </c>
      <c r="E235" s="9">
        <f t="shared" si="53"/>
        <v>0.27464486558166373</v>
      </c>
      <c r="F235" s="9">
        <f t="shared" si="54"/>
        <v>0.18240033172278722</v>
      </c>
      <c r="G235" s="9">
        <f t="shared" si="55"/>
        <v>1.0522174107204871</v>
      </c>
      <c r="H235" s="9">
        <f t="shared" si="56"/>
        <v>1.8417739285763897</v>
      </c>
      <c r="I235" s="9">
        <f t="shared" si="57"/>
        <v>3.6410657009084226</v>
      </c>
      <c r="J235" s="9">
        <f t="shared" si="58"/>
        <v>5.4824461696692754</v>
      </c>
      <c r="K235" s="11">
        <f t="shared" si="59"/>
        <v>0.55555555555555558</v>
      </c>
      <c r="L235" s="11">
        <f t="shared" si="60"/>
        <v>0.28490028490028491</v>
      </c>
      <c r="M235" s="11">
        <f t="shared" si="61"/>
        <v>0.19011406844106465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-0.25739964396491644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0.22778782812580872</v>
      </c>
      <c r="Q235" s="11">
        <f>2*'OddsRatio_working_3-way'!K235*'OddsRatio_working_3-way'!L235*'OddsRatio_working_3-way'!M235</f>
        <v>6.0181724736012868E-2</v>
      </c>
      <c r="R235" s="11">
        <f t="shared" si="62"/>
        <v>0</v>
      </c>
      <c r="S235" s="11">
        <f t="shared" si="63"/>
        <v>-0.88495782129697198</v>
      </c>
      <c r="T235" s="11">
        <f t="shared" si="64"/>
        <v>-0.23380655780633339</v>
      </c>
      <c r="U235" s="11">
        <f>'OddsRatio_working_3-way'!S235-'OddsRatio_working_3-way'!R235^2/3</f>
        <v>-0.88495782129697198</v>
      </c>
      <c r="V235" s="11">
        <f>'OddsRatio_working_3-way'!S235*'OddsRatio_working_3-way'!R235/3-2*'OddsRatio_working_3-way'!R235^3/27-'OddsRatio_working_3-way'!T235</f>
        <v>0.23380655780633339</v>
      </c>
      <c r="W235" s="11">
        <f>'OddsRatio_working_3-way'!V235^2+4*'OddsRatio_working_3-way'!U235^3/27</f>
        <v>-4.8009311819975427E-2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0.16021455793187284</v>
      </c>
      <c r="Y235" s="11">
        <f>IF('OddsRatio_working_3-way'!W235&gt;=0,IF('OddsRatio_working_3-way'!V235+SQRT('OddsRatio_working_3-way'!W235)&gt;0,0,PI()),ACOS('OddsRatio_working_3-way'!V235/(2*'OddsRatio_working_3-way'!X235)))</f>
        <v>0.75296145744872689</v>
      </c>
      <c r="Z235" s="11">
        <f>'OddsRatio_working_3-way'!X235^(1/3)*COS('OddsRatio_working_3-way'!Y235/3)</f>
        <v>0.52610870536024368</v>
      </c>
      <c r="AA235" s="11">
        <f>'OddsRatio_working_3-way'!X235^(1/3)*COS(('OddsRatio_working_3-way'!Y235+2*PI())/3)</f>
        <v>-0.37987334913347803</v>
      </c>
      <c r="AB235" s="11">
        <f>'OddsRatio_working_3-way'!X235^(1/3)*COS(('OddsRatio_working_3-way'!Y235+4*PI())/3)</f>
        <v>-0.14623535622676578</v>
      </c>
      <c r="AC235" s="11">
        <f>'OddsRatio_working_3-way'!X235^(1/3)*SIN('OddsRatio_working_3-way'!Y235/3)</f>
        <v>0.13489095809761423</v>
      </c>
      <c r="AD235" s="11">
        <f>'OddsRatio_working_3-way'!X235^(1/3)*SIN(('OddsRatio_working_3-way'!Y235+2*PI())/3)</f>
        <v>0.38817802494530623</v>
      </c>
      <c r="AE235" s="11">
        <f>'OddsRatio_working_3-way'!X235^(1/3)*SIN(('OddsRatio_working_3-way'!Y235+4*PI())/3)</f>
        <v>-0.52306898304292038</v>
      </c>
      <c r="AF235" s="11">
        <f>-'OddsRatio_working_3-way'!U235/(3*'OddsRatio_working_3-way'!X235^(1/3))*COS(('OddsRatio_working_3-way'!Y235)/3)</f>
        <v>0.52610870536024357</v>
      </c>
      <c r="AG235" s="11">
        <f>-'OddsRatio_working_3-way'!U235/(3*'OddsRatio_working_3-way'!X235^(1/3))*COS(('OddsRatio_working_3-way'!Y235+2*PI())/3)</f>
        <v>-0.37987334913347792</v>
      </c>
      <c r="AH235" s="11">
        <f>-'OddsRatio_working_3-way'!U235/(3*'OddsRatio_working_3-way'!X235^(1/3))*COS(('OddsRatio_working_3-way'!Y235+4*PI())/3)</f>
        <v>-0.14623535622676576</v>
      </c>
      <c r="AI235" s="11">
        <f>'OddsRatio_working_3-way'!U235/(3*'OddsRatio_working_3-way'!X235^(1/3))*SIN(('OddsRatio_working_3-way'!Y235)/3)</f>
        <v>-0.1348909580976142</v>
      </c>
      <c r="AJ235" s="11">
        <f>'OddsRatio_working_3-way'!U235/(3*'OddsRatio_working_3-way'!X235^(1/3))*SIN(('OddsRatio_working_3-way'!Y235+2*PI())/3)</f>
        <v>-0.38817802494530612</v>
      </c>
      <c r="AK235" s="11">
        <f>'OddsRatio_working_3-way'!U235/(3*'OddsRatio_working_3-way'!X235^(1/3))*SIN(('OddsRatio_working_3-way'!Y235+4*PI())/3)</f>
        <v>0.52306898304292027</v>
      </c>
      <c r="AL235" s="11">
        <f>'OddsRatio_working_3-way'!Z235+'OddsRatio_working_3-way'!AF235</f>
        <v>1.0522174107204871</v>
      </c>
      <c r="AM235" s="11">
        <f>'OddsRatio_working_3-way'!AA235+'OddsRatio_working_3-way'!AG235</f>
        <v>-0.75974669826695596</v>
      </c>
      <c r="AN235" s="11">
        <f>'OddsRatio_working_3-way'!AB235+'OddsRatio_working_3-way'!AH235</f>
        <v>-0.29247071245353151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1.0522174107204871</v>
      </c>
      <c r="AS235" s="11">
        <f>IF(('OddsRatio_working_3-way'!X235=0),IF(Q235&gt;0,-Q235^(1/3),(-Q235)^(1/3)),'OddsRatio_working_3-way'!AM235-'OddsRatio_working_3-way'!R235/3)</f>
        <v>-0.75974669826695596</v>
      </c>
      <c r="AT235" s="11">
        <f>IF(('OddsRatio_working_3-way'!X235=0),IF(Q235&gt;0,-Q235^(1/3),(-Q235)^(1/3)),'OddsRatio_working_3-way'!AN235-'OddsRatio_working_3-way'!R235/3)</f>
        <v>-0.29247071245353151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9">
        <f t="shared" si="52"/>
        <v>0.18831296707290826</v>
      </c>
      <c r="E236" s="9">
        <f t="shared" si="53"/>
        <v>0.26130396969626762</v>
      </c>
      <c r="F236" s="9">
        <f t="shared" si="54"/>
        <v>0.55038306323082409</v>
      </c>
      <c r="G236" s="9">
        <f t="shared" si="55"/>
        <v>1.0748899668500709</v>
      </c>
      <c r="H236" s="9">
        <f t="shared" si="56"/>
        <v>5.3103087670687845</v>
      </c>
      <c r="I236" s="9">
        <f t="shared" si="57"/>
        <v>3.8269606128156868</v>
      </c>
      <c r="J236" s="9">
        <f t="shared" si="58"/>
        <v>1.8169163748060537</v>
      </c>
      <c r="K236" s="11">
        <f t="shared" si="59"/>
        <v>0.19960079840319361</v>
      </c>
      <c r="L236" s="11">
        <f t="shared" si="60"/>
        <v>0.27548209366391185</v>
      </c>
      <c r="M236" s="11">
        <f t="shared" si="61"/>
        <v>0.56818181818181823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-0.25041289822058865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0.23119301092280756</v>
      </c>
      <c r="Q236" s="11">
        <f>2*'OddsRatio_working_3-way'!K236*'OddsRatio_working_3-way'!L236*'OddsRatio_working_3-way'!M236</f>
        <v>6.2484597546704747E-2</v>
      </c>
      <c r="R236" s="11">
        <f t="shared" si="62"/>
        <v>0</v>
      </c>
      <c r="S236" s="11">
        <f t="shared" si="63"/>
        <v>-0.92324721516201491</v>
      </c>
      <c r="T236" s="11">
        <f t="shared" si="64"/>
        <v>-0.24952627436811214</v>
      </c>
      <c r="U236" s="11">
        <f>'OddsRatio_working_3-way'!S236-'OddsRatio_working_3-way'!R236^2/3</f>
        <v>-0.92324721516201491</v>
      </c>
      <c r="V236" s="11">
        <f>'OddsRatio_working_3-way'!S236*'OddsRatio_working_3-way'!R236/3-2*'OddsRatio_working_3-way'!R236^3/27-'OddsRatio_working_3-way'!T236</f>
        <v>0.24952627436811214</v>
      </c>
      <c r="W236" s="11">
        <f>'OddsRatio_working_3-way'!V236^2+4*'OddsRatio_working_3-way'!U236^3/27</f>
        <v>-5.4323670331933409E-2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0.17072421615866609</v>
      </c>
      <c r="Y236" s="11">
        <f>IF('OddsRatio_working_3-way'!W236&gt;=0,IF('OddsRatio_working_3-way'!V236+SQRT('OddsRatio_working_3-way'!W236)&gt;0,0,PI()),ACOS('OddsRatio_working_3-way'!V236/(2*'OddsRatio_working_3-way'!X236)))</f>
        <v>0.75132129814957416</v>
      </c>
      <c r="Z236" s="11">
        <f>'OddsRatio_working_3-way'!X236^(1/3)*COS('OddsRatio_working_3-way'!Y236/3)</f>
        <v>0.53744498342503544</v>
      </c>
      <c r="AA236" s="11">
        <f>'OddsRatio_working_3-way'!X236^(1/3)*COS(('OddsRatio_working_3-way'!Y236+2*PI())/3)</f>
        <v>-0.38778747873200758</v>
      </c>
      <c r="AB236" s="11">
        <f>'OddsRatio_working_3-way'!X236^(1/3)*COS(('OddsRatio_working_3-way'!Y236+4*PI())/3)</f>
        <v>-0.14965750469302797</v>
      </c>
      <c r="AC236" s="11">
        <f>'OddsRatio_working_3-way'!X236^(1/3)*SIN('OddsRatio_working_3-way'!Y236/3)</f>
        <v>0.13748440461352349</v>
      </c>
      <c r="AD236" s="11">
        <f>'OddsRatio_working_3-way'!X236^(1/3)*SIN(('OddsRatio_working_3-way'!Y236+2*PI())/3)</f>
        <v>0.39669880647582545</v>
      </c>
      <c r="AE236" s="11">
        <f>'OddsRatio_working_3-way'!X236^(1/3)*SIN(('OddsRatio_working_3-way'!Y236+4*PI())/3)</f>
        <v>-0.53418321108934896</v>
      </c>
      <c r="AF236" s="11">
        <f>-'OddsRatio_working_3-way'!U236/(3*'OddsRatio_working_3-way'!X236^(1/3))*COS(('OddsRatio_working_3-way'!Y236)/3)</f>
        <v>0.53744498342503544</v>
      </c>
      <c r="AG236" s="11">
        <f>-'OddsRatio_working_3-way'!U236/(3*'OddsRatio_working_3-way'!X236^(1/3))*COS(('OddsRatio_working_3-way'!Y236+2*PI())/3)</f>
        <v>-0.38778747873200758</v>
      </c>
      <c r="AH236" s="11">
        <f>-'OddsRatio_working_3-way'!U236/(3*'OddsRatio_working_3-way'!X236^(1/3))*COS(('OddsRatio_working_3-way'!Y236+4*PI())/3)</f>
        <v>-0.14965750469302797</v>
      </c>
      <c r="AI236" s="11">
        <f>'OddsRatio_working_3-way'!U236/(3*'OddsRatio_working_3-way'!X236^(1/3))*SIN(('OddsRatio_working_3-way'!Y236)/3)</f>
        <v>-0.13748440461352349</v>
      </c>
      <c r="AJ236" s="11">
        <f>'OddsRatio_working_3-way'!U236/(3*'OddsRatio_working_3-way'!X236^(1/3))*SIN(('OddsRatio_working_3-way'!Y236+2*PI())/3)</f>
        <v>-0.39669880647582545</v>
      </c>
      <c r="AK236" s="11">
        <f>'OddsRatio_working_3-way'!U236/(3*'OddsRatio_working_3-way'!X236^(1/3))*SIN(('OddsRatio_working_3-way'!Y236+4*PI())/3)</f>
        <v>0.53418321108934896</v>
      </c>
      <c r="AL236" s="11">
        <f>'OddsRatio_working_3-way'!Z236+'OddsRatio_working_3-way'!AF236</f>
        <v>1.0748899668500709</v>
      </c>
      <c r="AM236" s="11">
        <f>'OddsRatio_working_3-way'!AA236+'OddsRatio_working_3-way'!AG236</f>
        <v>-0.77557495746401517</v>
      </c>
      <c r="AN236" s="11">
        <f>'OddsRatio_working_3-way'!AB236+'OddsRatio_working_3-way'!AH236</f>
        <v>-0.29931500938605593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1.0748899668500709</v>
      </c>
      <c r="AS236" s="11">
        <f>IF(('OddsRatio_working_3-way'!X236=0),IF(Q236&gt;0,-Q236^(1/3),(-Q236)^(1/3)),'OddsRatio_working_3-way'!AM236-'OddsRatio_working_3-way'!R236/3)</f>
        <v>-0.77557495746401517</v>
      </c>
      <c r="AT236" s="11">
        <f>IF(('OddsRatio_working_3-way'!X236=0),IF(Q236&gt;0,-Q236^(1/3),(-Q236)^(1/3)),'OddsRatio_working_3-way'!AN236-'OddsRatio_working_3-way'!R236/3)</f>
        <v>-0.29931500938605593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9">
        <f t="shared" si="52"/>
        <v>0.30713387385837537</v>
      </c>
      <c r="E237" s="9">
        <f t="shared" si="53"/>
        <v>0.28662215021741083</v>
      </c>
      <c r="F237" s="9">
        <f t="shared" si="54"/>
        <v>0.40624397592421391</v>
      </c>
      <c r="G237" s="9">
        <f t="shared" si="55"/>
        <v>1.059112292020745</v>
      </c>
      <c r="H237" s="9">
        <f t="shared" si="56"/>
        <v>3.2559091820041868</v>
      </c>
      <c r="I237" s="9">
        <f t="shared" si="57"/>
        <v>3.4889138862487505</v>
      </c>
      <c r="J237" s="9">
        <f t="shared" si="58"/>
        <v>2.4615749629886281</v>
      </c>
      <c r="K237" s="11">
        <f t="shared" si="59"/>
        <v>0.31948881789137379</v>
      </c>
      <c r="L237" s="11">
        <f t="shared" si="60"/>
        <v>0.29850746268656714</v>
      </c>
      <c r="M237" s="11">
        <f t="shared" si="61"/>
        <v>0.42016806722689076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-0.27679640832538255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0.23481807009199177</v>
      </c>
      <c r="Q237" s="11">
        <f>2*'OddsRatio_working_3-way'!K237*'OddsRatio_working_3-way'!L237*'OddsRatio_working_3-way'!M237</f>
        <v>8.0142686038222444E-2</v>
      </c>
      <c r="R237" s="11">
        <f t="shared" si="62"/>
        <v>0</v>
      </c>
      <c r="S237" s="11">
        <f t="shared" si="63"/>
        <v>-0.84834218591433463</v>
      </c>
      <c r="T237" s="11">
        <f t="shared" si="64"/>
        <v>-0.2895365822233224</v>
      </c>
      <c r="U237" s="11">
        <f>'OddsRatio_working_3-way'!S237-'OddsRatio_working_3-way'!R237^2/3</f>
        <v>-0.84834218591433463</v>
      </c>
      <c r="V237" s="11">
        <f>'OddsRatio_working_3-way'!S237*'OddsRatio_working_3-way'!R237/3-2*'OddsRatio_working_3-way'!R237^3/27-'OddsRatio_working_3-way'!T237</f>
        <v>0.2895365822233224</v>
      </c>
      <c r="W237" s="11">
        <f>'OddsRatio_working_3-way'!V237^2+4*'OddsRatio_working_3-way'!U237^3/27</f>
        <v>-6.6187441024824073E-3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0.15037467917509012</v>
      </c>
      <c r="Y237" s="11">
        <f>IF('OddsRatio_working_3-way'!W237&gt;=0,IF('OddsRatio_working_3-way'!V237+SQRT('OddsRatio_working_3-way'!W237)&gt;0,0,PI()),ACOS('OddsRatio_working_3-way'!V237/(2*'OddsRatio_working_3-way'!X237)))</f>
        <v>0.27392258830354277</v>
      </c>
      <c r="Z237" s="11">
        <f>'OddsRatio_working_3-way'!X237^(1/3)*COS('OddsRatio_working_3-way'!Y237/3)</f>
        <v>0.52955614601037249</v>
      </c>
      <c r="AA237" s="11">
        <f>'OddsRatio_working_3-way'!X237^(1/3)*COS(('OddsRatio_working_3-way'!Y237+2*PI())/3)</f>
        <v>-0.30676929405869235</v>
      </c>
      <c r="AB237" s="11">
        <f>'OddsRatio_working_3-way'!X237^(1/3)*COS(('OddsRatio_working_3-way'!Y237+4*PI())/3)</f>
        <v>-0.2227868519516803</v>
      </c>
      <c r="AC237" s="11">
        <f>'OddsRatio_working_3-way'!X237^(1/3)*SIN('OddsRatio_working_3-way'!Y237/3)</f>
        <v>4.8487285557685646E-2</v>
      </c>
      <c r="AD237" s="11">
        <f>'OddsRatio_working_3-way'!X237^(1/3)*SIN(('OddsRatio_working_3-way'!Y237+2*PI())/3)</f>
        <v>0.43436543239632119</v>
      </c>
      <c r="AE237" s="11">
        <f>'OddsRatio_working_3-way'!X237^(1/3)*SIN(('OddsRatio_working_3-way'!Y237+4*PI())/3)</f>
        <v>-0.4828527179540068</v>
      </c>
      <c r="AF237" s="11">
        <f>-'OddsRatio_working_3-way'!U237/(3*'OddsRatio_working_3-way'!X237^(1/3))*COS(('OddsRatio_working_3-way'!Y237)/3)</f>
        <v>0.52955614601037249</v>
      </c>
      <c r="AG237" s="11">
        <f>-'OddsRatio_working_3-way'!U237/(3*'OddsRatio_working_3-way'!X237^(1/3))*COS(('OddsRatio_working_3-way'!Y237+2*PI())/3)</f>
        <v>-0.30676929405869235</v>
      </c>
      <c r="AH237" s="11">
        <f>-'OddsRatio_working_3-way'!U237/(3*'OddsRatio_working_3-way'!X237^(1/3))*COS(('OddsRatio_working_3-way'!Y237+4*PI())/3)</f>
        <v>-0.2227868519516803</v>
      </c>
      <c r="AI237" s="11">
        <f>'OddsRatio_working_3-way'!U237/(3*'OddsRatio_working_3-way'!X237^(1/3))*SIN(('OddsRatio_working_3-way'!Y237)/3)</f>
        <v>-4.8487285557685646E-2</v>
      </c>
      <c r="AJ237" s="11">
        <f>'OddsRatio_working_3-way'!U237/(3*'OddsRatio_working_3-way'!X237^(1/3))*SIN(('OddsRatio_working_3-way'!Y237+2*PI())/3)</f>
        <v>-0.43436543239632119</v>
      </c>
      <c r="AK237" s="11">
        <f>'OddsRatio_working_3-way'!U237/(3*'OddsRatio_working_3-way'!X237^(1/3))*SIN(('OddsRatio_working_3-way'!Y237+4*PI())/3)</f>
        <v>0.4828527179540068</v>
      </c>
      <c r="AL237" s="11">
        <f>'OddsRatio_working_3-way'!Z237+'OddsRatio_working_3-way'!AF237</f>
        <v>1.059112292020745</v>
      </c>
      <c r="AM237" s="11">
        <f>'OddsRatio_working_3-way'!AA237+'OddsRatio_working_3-way'!AG237</f>
        <v>-0.61353858811738471</v>
      </c>
      <c r="AN237" s="11">
        <f>'OddsRatio_working_3-way'!AB237+'OddsRatio_working_3-way'!AH237</f>
        <v>-0.4455737039033606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1.059112292020745</v>
      </c>
      <c r="AS237" s="11">
        <f>IF(('OddsRatio_working_3-way'!X237=0),IF(Q237&gt;0,-Q237^(1/3),(-Q237)^(1/3)),'OddsRatio_working_3-way'!AM237-'OddsRatio_working_3-way'!R237/3)</f>
        <v>-0.61353858811738471</v>
      </c>
      <c r="AT237" s="11">
        <f>IF(('OddsRatio_working_3-way'!X237=0),IF(Q237&gt;0,-Q237^(1/3),(-Q237)^(1/3)),'OddsRatio_working_3-way'!AN237-'OddsRatio_working_3-way'!R237/3)</f>
        <v>-0.4455737039033606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9">
        <f t="shared" si="52"/>
        <v>0.3650510895931402</v>
      </c>
      <c r="E238" s="9">
        <f t="shared" si="53"/>
        <v>0.27546498968616817</v>
      </c>
      <c r="F238" s="9">
        <f t="shared" si="54"/>
        <v>0.35948392072069174</v>
      </c>
      <c r="G238" s="9">
        <f t="shared" si="55"/>
        <v>1.0605747545960909</v>
      </c>
      <c r="H238" s="9">
        <f t="shared" si="56"/>
        <v>2.7393425975375894</v>
      </c>
      <c r="I238" s="9">
        <f t="shared" si="57"/>
        <v>3.6302253913983056</v>
      </c>
      <c r="J238" s="9">
        <f t="shared" si="58"/>
        <v>2.7817655877214329</v>
      </c>
      <c r="K238" s="11">
        <f t="shared" si="59"/>
        <v>0.37878787878787878</v>
      </c>
      <c r="L238" s="11">
        <f t="shared" si="60"/>
        <v>0.28735632183908044</v>
      </c>
      <c r="M238" s="11">
        <f t="shared" si="61"/>
        <v>0.37313432835820892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-0.27751524509115877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0.23556460123624301</v>
      </c>
      <c r="Q238" s="11">
        <f>2*'OddsRatio_working_3-way'!K238*'OddsRatio_working_3-way'!L238*'OddsRatio_working_3-way'!M238</f>
        <v>8.1229172840083796E-2</v>
      </c>
      <c r="R238" s="11">
        <f t="shared" si="62"/>
        <v>0</v>
      </c>
      <c r="S238" s="11">
        <f t="shared" si="63"/>
        <v>-0.84883481323292442</v>
      </c>
      <c r="T238" s="11">
        <f t="shared" si="64"/>
        <v>-0.29270165973549117</v>
      </c>
      <c r="U238" s="11">
        <f>'OddsRatio_working_3-way'!S238-'OddsRatio_working_3-way'!R238^2/3</f>
        <v>-0.84883481323292442</v>
      </c>
      <c r="V238" s="11">
        <f>'OddsRatio_working_3-way'!S238*'OddsRatio_working_3-way'!R238/3-2*'OddsRatio_working_3-way'!R238^3/27-'OddsRatio_working_3-way'!T238</f>
        <v>0.29270165973549117</v>
      </c>
      <c r="W238" s="11">
        <f>'OddsRatio_working_3-way'!V238^2+4*'OddsRatio_working_3-way'!U238^3/27</f>
        <v>-4.9335781116371102E-3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0.15050568072630047</v>
      </c>
      <c r="Y238" s="11">
        <f>IF('OddsRatio_working_3-way'!W238&gt;=0,IF('OddsRatio_working_3-way'!V238+SQRT('OddsRatio_working_3-way'!W238)&gt;0,0,PI()),ACOS('OddsRatio_working_3-way'!V238/(2*'OddsRatio_working_3-way'!X238)))</f>
        <v>0.23551602285104223</v>
      </c>
      <c r="Z238" s="11">
        <f>'OddsRatio_working_3-way'!X238^(1/3)*COS('OddsRatio_working_3-way'!Y238/3)</f>
        <v>0.53028737729804543</v>
      </c>
      <c r="AA238" s="11">
        <f>'OddsRatio_working_3-way'!X238^(1/3)*COS(('OddsRatio_working_3-way'!Y238+2*PI())/3)</f>
        <v>-0.30127091407530487</v>
      </c>
      <c r="AB238" s="11">
        <f>'OddsRatio_working_3-way'!X238^(1/3)*COS(('OddsRatio_working_3-way'!Y238+4*PI())/3)</f>
        <v>-0.22901646322274069</v>
      </c>
      <c r="AC238" s="11">
        <f>'OddsRatio_working_3-way'!X238^(1/3)*SIN('OddsRatio_working_3-way'!Y238/3)</f>
        <v>4.1716126649876492E-2</v>
      </c>
      <c r="AD238" s="11">
        <f>'OddsRatio_working_3-way'!X238^(1/3)*SIN(('OddsRatio_working_3-way'!Y238+2*PI())/3)</f>
        <v>0.43838427672139246</v>
      </c>
      <c r="AE238" s="11">
        <f>'OddsRatio_working_3-way'!X238^(1/3)*SIN(('OddsRatio_working_3-way'!Y238+4*PI())/3)</f>
        <v>-0.48010040337126897</v>
      </c>
      <c r="AF238" s="11">
        <f>-'OddsRatio_working_3-way'!U238/(3*'OddsRatio_working_3-way'!X238^(1/3))*COS(('OddsRatio_working_3-way'!Y238)/3)</f>
        <v>0.53028737729804543</v>
      </c>
      <c r="AG238" s="11">
        <f>-'OddsRatio_working_3-way'!U238/(3*'OddsRatio_working_3-way'!X238^(1/3))*COS(('OddsRatio_working_3-way'!Y238+2*PI())/3)</f>
        <v>-0.30127091407530487</v>
      </c>
      <c r="AH238" s="11">
        <f>-'OddsRatio_working_3-way'!U238/(3*'OddsRatio_working_3-way'!X238^(1/3))*COS(('OddsRatio_working_3-way'!Y238+4*PI())/3)</f>
        <v>-0.22901646322274069</v>
      </c>
      <c r="AI238" s="11">
        <f>'OddsRatio_working_3-way'!U238/(3*'OddsRatio_working_3-way'!X238^(1/3))*SIN(('OddsRatio_working_3-way'!Y238)/3)</f>
        <v>-4.1716126649876492E-2</v>
      </c>
      <c r="AJ238" s="11">
        <f>'OddsRatio_working_3-way'!U238/(3*'OddsRatio_working_3-way'!X238^(1/3))*SIN(('OddsRatio_working_3-way'!Y238+2*PI())/3)</f>
        <v>-0.43838427672139246</v>
      </c>
      <c r="AK238" s="11">
        <f>'OddsRatio_working_3-way'!U238/(3*'OddsRatio_working_3-way'!X238^(1/3))*SIN(('OddsRatio_working_3-way'!Y238+4*PI())/3)</f>
        <v>0.48010040337126897</v>
      </c>
      <c r="AL238" s="11">
        <f>'OddsRatio_working_3-way'!Z238+'OddsRatio_working_3-way'!AF238</f>
        <v>1.0605747545960909</v>
      </c>
      <c r="AM238" s="11">
        <f>'OddsRatio_working_3-way'!AA238+'OddsRatio_working_3-way'!AG238</f>
        <v>-0.60254182815060975</v>
      </c>
      <c r="AN238" s="11">
        <f>'OddsRatio_working_3-way'!AB238+'OddsRatio_working_3-way'!AH238</f>
        <v>-0.45803292644548138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1.0605747545960909</v>
      </c>
      <c r="AS238" s="11">
        <f>IF(('OddsRatio_working_3-way'!X238=0),IF(Q238&gt;0,-Q238^(1/3),(-Q238)^(1/3)),'OddsRatio_working_3-way'!AM238-'OddsRatio_working_3-way'!R238/3)</f>
        <v>-0.60254182815060975</v>
      </c>
      <c r="AT238" s="11">
        <f>IF(('OddsRatio_working_3-way'!X238=0),IF(Q238&gt;0,-Q238^(1/3),(-Q238)^(1/3)),'OddsRatio_working_3-way'!AN238-'OddsRatio_working_3-way'!R238/3)</f>
        <v>-0.45803292644548138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9">
        <f t="shared" si="52"/>
        <v>0.27955681408480898</v>
      </c>
      <c r="E239" s="9">
        <f t="shared" si="53"/>
        <v>0.27628036460201594</v>
      </c>
      <c r="F239" s="9">
        <f t="shared" si="54"/>
        <v>0.44416282131317503</v>
      </c>
      <c r="G239" s="9">
        <f t="shared" si="55"/>
        <v>1.0605310348164565</v>
      </c>
      <c r="H239" s="9">
        <f t="shared" si="56"/>
        <v>3.5770904146039904</v>
      </c>
      <c r="I239" s="9">
        <f t="shared" si="57"/>
        <v>3.6195116559966465</v>
      </c>
      <c r="J239" s="9">
        <f t="shared" si="58"/>
        <v>2.2514266210834188</v>
      </c>
      <c r="K239" s="11">
        <f t="shared" si="59"/>
        <v>0.29154518950437314</v>
      </c>
      <c r="L239" s="11">
        <f t="shared" si="60"/>
        <v>0.28818443804034583</v>
      </c>
      <c r="M239" s="11">
        <f t="shared" si="61"/>
        <v>0.4587155963302752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-0.27296385673671486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0.23432762501475141</v>
      </c>
      <c r="Q239" s="11">
        <f>2*'OddsRatio_working_3-way'!K239*'OddsRatio_working_3-way'!L239*'OddsRatio_working_3-way'!M239</f>
        <v>7.7081455596957699E-2</v>
      </c>
      <c r="R239" s="11">
        <f t="shared" si="62"/>
        <v>0</v>
      </c>
      <c r="S239" s="11">
        <f t="shared" si="63"/>
        <v>-0.85845660233607513</v>
      </c>
      <c r="T239" s="11">
        <f t="shared" si="64"/>
        <v>-0.28238704024212996</v>
      </c>
      <c r="U239" s="11">
        <f>'OddsRatio_working_3-way'!S239-'OddsRatio_working_3-way'!R239^2/3</f>
        <v>-0.85845660233607513</v>
      </c>
      <c r="V239" s="11">
        <f>'OddsRatio_working_3-way'!S239*'OddsRatio_working_3-way'!R239/3-2*'OddsRatio_working_3-way'!R239^3/27-'OddsRatio_working_3-way'!T239</f>
        <v>0.28238704024212996</v>
      </c>
      <c r="W239" s="11">
        <f>'OddsRatio_working_3-way'!V239^2+4*'OddsRatio_working_3-way'!U239^3/27</f>
        <v>-1.3981655998663425E-2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0.15307195733981924</v>
      </c>
      <c r="Y239" s="11">
        <f>IF('OddsRatio_working_3-way'!W239&gt;=0,IF('OddsRatio_working_3-way'!V239+SQRT('OddsRatio_working_3-way'!W239)&gt;0,0,PI()),ACOS('OddsRatio_working_3-way'!V239/(2*'OddsRatio_working_3-way'!X239)))</f>
        <v>0.39654832111838534</v>
      </c>
      <c r="Z239" s="11">
        <f>'OddsRatio_working_3-way'!X239^(1/3)*COS('OddsRatio_working_3-way'!Y239/3)</f>
        <v>0.53026551740822825</v>
      </c>
      <c r="AA239" s="11">
        <f>'OddsRatio_working_3-way'!X239^(1/3)*COS(('OddsRatio_working_3-way'!Y239+2*PI())/3)</f>
        <v>-0.32619020190194836</v>
      </c>
      <c r="AB239" s="11">
        <f>'OddsRatio_working_3-way'!X239^(1/3)*COS(('OddsRatio_working_3-way'!Y239+4*PI())/3)</f>
        <v>-0.20407531550627997</v>
      </c>
      <c r="AC239" s="11">
        <f>'OddsRatio_working_3-way'!X239^(1/3)*SIN('OddsRatio_working_3-way'!Y239/3)</f>
        <v>7.0503062532599733E-2</v>
      </c>
      <c r="AD239" s="11">
        <f>'OddsRatio_working_3-way'!X239^(1/3)*SIN(('OddsRatio_working_3-way'!Y239+2*PI())/3)</f>
        <v>0.42397187756012528</v>
      </c>
      <c r="AE239" s="11">
        <f>'OddsRatio_working_3-way'!X239^(1/3)*SIN(('OddsRatio_working_3-way'!Y239+4*PI())/3)</f>
        <v>-0.49447494009272502</v>
      </c>
      <c r="AF239" s="11">
        <f>-'OddsRatio_working_3-way'!U239/(3*'OddsRatio_working_3-way'!X239^(1/3))*COS(('OddsRatio_working_3-way'!Y239)/3)</f>
        <v>0.53026551740822825</v>
      </c>
      <c r="AG239" s="11">
        <f>-'OddsRatio_working_3-way'!U239/(3*'OddsRatio_working_3-way'!X239^(1/3))*COS(('OddsRatio_working_3-way'!Y239+2*PI())/3)</f>
        <v>-0.32619020190194836</v>
      </c>
      <c r="AH239" s="11">
        <f>-'OddsRatio_working_3-way'!U239/(3*'OddsRatio_working_3-way'!X239^(1/3))*COS(('OddsRatio_working_3-way'!Y239+4*PI())/3)</f>
        <v>-0.20407531550627997</v>
      </c>
      <c r="AI239" s="11">
        <f>'OddsRatio_working_3-way'!U239/(3*'OddsRatio_working_3-way'!X239^(1/3))*SIN(('OddsRatio_working_3-way'!Y239)/3)</f>
        <v>-7.0503062532599733E-2</v>
      </c>
      <c r="AJ239" s="11">
        <f>'OddsRatio_working_3-way'!U239/(3*'OddsRatio_working_3-way'!X239^(1/3))*SIN(('OddsRatio_working_3-way'!Y239+2*PI())/3)</f>
        <v>-0.42397187756012528</v>
      </c>
      <c r="AK239" s="11">
        <f>'OddsRatio_working_3-way'!U239/(3*'OddsRatio_working_3-way'!X239^(1/3))*SIN(('OddsRatio_working_3-way'!Y239+4*PI())/3)</f>
        <v>0.49447494009272502</v>
      </c>
      <c r="AL239" s="11">
        <f>'OddsRatio_working_3-way'!Z239+'OddsRatio_working_3-way'!AF239</f>
        <v>1.0605310348164565</v>
      </c>
      <c r="AM239" s="11">
        <f>'OddsRatio_working_3-way'!AA239+'OddsRatio_working_3-way'!AG239</f>
        <v>-0.65238040380389672</v>
      </c>
      <c r="AN239" s="11">
        <f>'OddsRatio_working_3-way'!AB239+'OddsRatio_working_3-way'!AH239</f>
        <v>-0.40815063101255994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1.0605310348164565</v>
      </c>
      <c r="AS239" s="11">
        <f>IF(('OddsRatio_working_3-way'!X239=0),IF(Q239&gt;0,-Q239^(1/3),(-Q239)^(1/3)),'OddsRatio_working_3-way'!AM239-'OddsRatio_working_3-way'!R239/3)</f>
        <v>-0.65238040380389672</v>
      </c>
      <c r="AT239" s="11">
        <f>IF(('OddsRatio_working_3-way'!X239=0),IF(Q239&gt;0,-Q239^(1/3),(-Q239)^(1/3)),'OddsRatio_working_3-way'!AN239-'OddsRatio_working_3-way'!R239/3)</f>
        <v>-0.40815063101255994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9">
        <f t="shared" si="52"/>
        <v>0.38640626675236389</v>
      </c>
      <c r="E240" s="9">
        <f t="shared" si="53"/>
        <v>0.31127984980303658</v>
      </c>
      <c r="F240" s="9">
        <f t="shared" si="54"/>
        <v>0.30231388344459958</v>
      </c>
      <c r="G240" s="9">
        <f t="shared" si="55"/>
        <v>1.0586331641818665</v>
      </c>
      <c r="H240" s="9">
        <f t="shared" si="56"/>
        <v>2.5879497462728001</v>
      </c>
      <c r="I240" s="9">
        <f t="shared" si="57"/>
        <v>3.2125433131401007</v>
      </c>
      <c r="J240" s="9">
        <f t="shared" si="58"/>
        <v>3.3078202979164688</v>
      </c>
      <c r="K240" s="11">
        <f t="shared" si="59"/>
        <v>0.4</v>
      </c>
      <c r="L240" s="11">
        <f t="shared" si="60"/>
        <v>0.3236245954692557</v>
      </c>
      <c r="M240" s="11">
        <f t="shared" si="61"/>
        <v>0.31446540880503143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-0.27820724186358914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0.23488225356699433</v>
      </c>
      <c r="Q240" s="11">
        <f>2*'OddsRatio_working_3-way'!K240*'OddsRatio_working_3-way'!L240*'OddsRatio_working_3-way'!M240</f>
        <v>8.1414992570881931E-2</v>
      </c>
      <c r="R240" s="11">
        <f t="shared" si="62"/>
        <v>0</v>
      </c>
      <c r="S240" s="11">
        <f t="shared" si="63"/>
        <v>-0.84427081047071384</v>
      </c>
      <c r="T240" s="11">
        <f t="shared" si="64"/>
        <v>-0.29264152875934629</v>
      </c>
      <c r="U240" s="11">
        <f>'OddsRatio_working_3-way'!S240-'OddsRatio_working_3-way'!R240^2/3</f>
        <v>-0.84427081047071384</v>
      </c>
      <c r="V240" s="11">
        <f>'OddsRatio_working_3-way'!S240*'OddsRatio_working_3-way'!R240/3-2*'OddsRatio_working_3-way'!R240^3/27-'OddsRatio_working_3-way'!T240</f>
        <v>0.29264152875934629</v>
      </c>
      <c r="W240" s="11">
        <f>'OddsRatio_working_3-way'!V240^2+4*'OddsRatio_working_3-way'!U240^3/27</f>
        <v>-3.515082883150264E-3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0.14929345869608418</v>
      </c>
      <c r="Y240" s="11">
        <f>IF('OddsRatio_working_3-way'!W240&gt;=0,IF('OddsRatio_working_3-way'!V240+SQRT('OddsRatio_working_3-way'!W240)&gt;0,0,PI()),ACOS('OddsRatio_working_3-way'!V240/(2*'OddsRatio_working_3-way'!X240)))</f>
        <v>0.19989089383753944</v>
      </c>
      <c r="Z240" s="11">
        <f>'OddsRatio_working_3-way'!X240^(1/3)*COS('OddsRatio_working_3-way'!Y240/3)</f>
        <v>0.52931658209093324</v>
      </c>
      <c r="AA240" s="11">
        <f>'OddsRatio_working_3-way'!X240^(1/3)*COS(('OddsRatio_working_3-way'!Y240+2*PI())/3)</f>
        <v>-0.29524700727151459</v>
      </c>
      <c r="AB240" s="11">
        <f>'OddsRatio_working_3-way'!X240^(1/3)*COS(('OddsRatio_working_3-way'!Y240+4*PI())/3)</f>
        <v>-0.23406957481941881</v>
      </c>
      <c r="AC240" s="11">
        <f>'OddsRatio_working_3-way'!X240^(1/3)*SIN('OddsRatio_working_3-way'!Y240/3)</f>
        <v>3.5320807094547747E-2</v>
      </c>
      <c r="AD240" s="11">
        <f>'OddsRatio_working_3-way'!X240^(1/3)*SIN(('OddsRatio_working_3-way'!Y240+2*PI())/3)</f>
        <v>0.44074120318782561</v>
      </c>
      <c r="AE240" s="11">
        <f>'OddsRatio_working_3-way'!X240^(1/3)*SIN(('OddsRatio_working_3-way'!Y240+4*PI())/3)</f>
        <v>-0.47606201028237327</v>
      </c>
      <c r="AF240" s="11">
        <f>-'OddsRatio_working_3-way'!U240/(3*'OddsRatio_working_3-way'!X240^(1/3))*COS(('OddsRatio_working_3-way'!Y240)/3)</f>
        <v>0.52931658209093324</v>
      </c>
      <c r="AG240" s="11">
        <f>-'OddsRatio_working_3-way'!U240/(3*'OddsRatio_working_3-way'!X240^(1/3))*COS(('OddsRatio_working_3-way'!Y240+2*PI())/3)</f>
        <v>-0.29524700727151459</v>
      </c>
      <c r="AH240" s="11">
        <f>-'OddsRatio_working_3-way'!U240/(3*'OddsRatio_working_3-way'!X240^(1/3))*COS(('OddsRatio_working_3-way'!Y240+4*PI())/3)</f>
        <v>-0.23406957481941881</v>
      </c>
      <c r="AI240" s="11">
        <f>'OddsRatio_working_3-way'!U240/(3*'OddsRatio_working_3-way'!X240^(1/3))*SIN(('OddsRatio_working_3-way'!Y240)/3)</f>
        <v>-3.5320807094547747E-2</v>
      </c>
      <c r="AJ240" s="11">
        <f>'OddsRatio_working_3-way'!U240/(3*'OddsRatio_working_3-way'!X240^(1/3))*SIN(('OddsRatio_working_3-way'!Y240+2*PI())/3)</f>
        <v>-0.44074120318782561</v>
      </c>
      <c r="AK240" s="11">
        <f>'OddsRatio_working_3-way'!U240/(3*'OddsRatio_working_3-way'!X240^(1/3))*SIN(('OddsRatio_working_3-way'!Y240+4*PI())/3)</f>
        <v>0.47606201028237327</v>
      </c>
      <c r="AL240" s="11">
        <f>'OddsRatio_working_3-way'!Z240+'OddsRatio_working_3-way'!AF240</f>
        <v>1.0586331641818665</v>
      </c>
      <c r="AM240" s="11">
        <f>'OddsRatio_working_3-way'!AA240+'OddsRatio_working_3-way'!AG240</f>
        <v>-0.59049401454302919</v>
      </c>
      <c r="AN240" s="11">
        <f>'OddsRatio_working_3-way'!AB240+'OddsRatio_working_3-way'!AH240</f>
        <v>-0.46813914963883763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1.0586331641818665</v>
      </c>
      <c r="AS240" s="11">
        <f>IF(('OddsRatio_working_3-way'!X240=0),IF(Q240&gt;0,-Q240^(1/3),(-Q240)^(1/3)),'OddsRatio_working_3-way'!AM240-'OddsRatio_working_3-way'!R240/3)</f>
        <v>-0.59049401454302919</v>
      </c>
      <c r="AT240" s="11">
        <f>IF(('OddsRatio_working_3-way'!X240=0),IF(Q240&gt;0,-Q240^(1/3),(-Q240)^(1/3)),'OddsRatio_working_3-way'!AN240-'OddsRatio_working_3-way'!R240/3)</f>
        <v>-0.46813914963883763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9">
        <f t="shared" si="52"/>
        <v>0.40436789220225522</v>
      </c>
      <c r="E241" s="9">
        <f t="shared" si="53"/>
        <v>0.29640623160985308</v>
      </c>
      <c r="F241" s="9">
        <f t="shared" si="54"/>
        <v>0.29922587618789165</v>
      </c>
      <c r="G241" s="9">
        <f t="shared" si="55"/>
        <v>1.0597090323725062</v>
      </c>
      <c r="H241" s="9">
        <f t="shared" si="56"/>
        <v>2.4729955549977833</v>
      </c>
      <c r="I241" s="9">
        <f t="shared" si="57"/>
        <v>3.3737482325144144</v>
      </c>
      <c r="J241" s="9">
        <f t="shared" si="58"/>
        <v>3.3419569615432398</v>
      </c>
      <c r="K241" s="11">
        <f t="shared" si="59"/>
        <v>0.41841004184100417</v>
      </c>
      <c r="L241" s="11">
        <f t="shared" si="60"/>
        <v>0.30864197530864196</v>
      </c>
      <c r="M241" s="11">
        <f t="shared" si="61"/>
        <v>0.3115264797507788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-0.2768261729231849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0.23494429486860738</v>
      </c>
      <c r="Q241" s="11">
        <f>2*'OddsRatio_working_3-way'!K241*'OddsRatio_working_3-way'!L241*'OddsRatio_working_3-way'!M241</f>
        <v>8.0460374955002523E-2</v>
      </c>
      <c r="R241" s="11">
        <f t="shared" si="62"/>
        <v>0</v>
      </c>
      <c r="S241" s="11">
        <f t="shared" si="63"/>
        <v>-0.84870694265531343</v>
      </c>
      <c r="T241" s="11">
        <f t="shared" si="64"/>
        <v>-0.29065306255318951</v>
      </c>
      <c r="U241" s="11">
        <f>'OddsRatio_working_3-way'!S241-'OddsRatio_working_3-way'!R241^2/3</f>
        <v>-0.84870694265531343</v>
      </c>
      <c r="V241" s="11">
        <f>'OddsRatio_working_3-way'!S241*'OddsRatio_working_3-way'!R241/3-2*'OddsRatio_working_3-way'!R241^3/27-'OddsRatio_working_3-way'!T241</f>
        <v>0.29065306255318951</v>
      </c>
      <c r="W241" s="11">
        <f>'OddsRatio_working_3-way'!V241^2+4*'OddsRatio_working_3-way'!U241^3/27</f>
        <v>-6.0876949523790969E-3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0.15047167318462917</v>
      </c>
      <c r="Y241" s="11">
        <f>IF('OddsRatio_working_3-way'!W241&gt;=0,IF('OddsRatio_working_3-way'!V241+SQRT('OddsRatio_working_3-way'!W241)&gt;0,0,PI()),ACOS('OddsRatio_working_3-way'!V241/(2*'OddsRatio_working_3-way'!X241)))</f>
        <v>0.26225974488481207</v>
      </c>
      <c r="Z241" s="11">
        <f>'OddsRatio_working_3-way'!X241^(1/3)*COS('OddsRatio_working_3-way'!Y241/3)</f>
        <v>0.52985451618625323</v>
      </c>
      <c r="AA241" s="11">
        <f>'OddsRatio_working_3-way'!X241^(1/3)*COS(('OddsRatio_working_3-way'!Y241+2*PI())/3)</f>
        <v>-0.30514391411525316</v>
      </c>
      <c r="AB241" s="11">
        <f>'OddsRatio_working_3-way'!X241^(1/3)*COS(('OddsRatio_working_3-way'!Y241+4*PI())/3)</f>
        <v>-0.22471060207100024</v>
      </c>
      <c r="AC241" s="11">
        <f>'OddsRatio_working_3-way'!X241^(1/3)*SIN('OddsRatio_working_3-way'!Y241/3)</f>
        <v>4.643819436056279E-2</v>
      </c>
      <c r="AD241" s="11">
        <f>'OddsRatio_working_3-way'!X241^(1/3)*SIN(('OddsRatio_working_3-way'!Y241+2*PI())/3)</f>
        <v>0.43564837414692703</v>
      </c>
      <c r="AE241" s="11">
        <f>'OddsRatio_working_3-way'!X241^(1/3)*SIN(('OddsRatio_working_3-way'!Y241+4*PI())/3)</f>
        <v>-0.4820865685074896</v>
      </c>
      <c r="AF241" s="11">
        <f>-'OddsRatio_working_3-way'!U241/(3*'OddsRatio_working_3-way'!X241^(1/3))*COS(('OddsRatio_working_3-way'!Y241)/3)</f>
        <v>0.52985451618625312</v>
      </c>
      <c r="AG241" s="11">
        <f>-'OddsRatio_working_3-way'!U241/(3*'OddsRatio_working_3-way'!X241^(1/3))*COS(('OddsRatio_working_3-way'!Y241+2*PI())/3)</f>
        <v>-0.30514391411525305</v>
      </c>
      <c r="AH241" s="11">
        <f>-'OddsRatio_working_3-way'!U241/(3*'OddsRatio_working_3-way'!X241^(1/3))*COS(('OddsRatio_working_3-way'!Y241+4*PI())/3)</f>
        <v>-0.22471060207100019</v>
      </c>
      <c r="AI241" s="11">
        <f>'OddsRatio_working_3-way'!U241/(3*'OddsRatio_working_3-way'!X241^(1/3))*SIN(('OddsRatio_working_3-way'!Y241)/3)</f>
        <v>-4.6438194360562776E-2</v>
      </c>
      <c r="AJ241" s="11">
        <f>'OddsRatio_working_3-way'!U241/(3*'OddsRatio_working_3-way'!X241^(1/3))*SIN(('OddsRatio_working_3-way'!Y241+2*PI())/3)</f>
        <v>-0.43564837414692692</v>
      </c>
      <c r="AK241" s="11">
        <f>'OddsRatio_working_3-way'!U241/(3*'OddsRatio_working_3-way'!X241^(1/3))*SIN(('OddsRatio_working_3-way'!Y241+4*PI())/3)</f>
        <v>0.48208656850748949</v>
      </c>
      <c r="AL241" s="11">
        <f>'OddsRatio_working_3-way'!Z241+'OddsRatio_working_3-way'!AF241</f>
        <v>1.0597090323725062</v>
      </c>
      <c r="AM241" s="11">
        <f>'OddsRatio_working_3-way'!AA241+'OddsRatio_working_3-way'!AG241</f>
        <v>-0.6102878282305062</v>
      </c>
      <c r="AN241" s="11">
        <f>'OddsRatio_working_3-way'!AB241+'OddsRatio_working_3-way'!AH241</f>
        <v>-0.44942120414200043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1.0597090323725062</v>
      </c>
      <c r="AS241" s="11">
        <f>IF(('OddsRatio_working_3-way'!X241=0),IF(Q241&gt;0,-Q241^(1/3),(-Q241)^(1/3)),'OddsRatio_working_3-way'!AM241-'OddsRatio_working_3-way'!R241/3)</f>
        <v>-0.6102878282305062</v>
      </c>
      <c r="AT241" s="11">
        <f>IF(('OddsRatio_working_3-way'!X241=0),IF(Q241&gt;0,-Q241^(1/3),(-Q241)^(1/3)),'OddsRatio_working_3-way'!AN241-'OddsRatio_working_3-way'!R241/3)</f>
        <v>-0.44942120414200043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9">
        <f t="shared" si="52"/>
        <v>0.34918664279086642</v>
      </c>
      <c r="E242" s="9">
        <f t="shared" si="53"/>
        <v>0.27820346793865047</v>
      </c>
      <c r="F242" s="9">
        <f t="shared" si="54"/>
        <v>0.37260988927048333</v>
      </c>
      <c r="G242" s="9">
        <f t="shared" si="55"/>
        <v>1.0589761213104771</v>
      </c>
      <c r="H242" s="9">
        <f t="shared" si="56"/>
        <v>2.8637979735064389</v>
      </c>
      <c r="I242" s="9">
        <f t="shared" si="57"/>
        <v>3.5944914972106687</v>
      </c>
      <c r="J242" s="9">
        <f t="shared" si="58"/>
        <v>2.6837720328836587</v>
      </c>
      <c r="K242" s="11">
        <f t="shared" si="59"/>
        <v>0.3623188405797102</v>
      </c>
      <c r="L242" s="11">
        <f t="shared" si="60"/>
        <v>0.28985507246376813</v>
      </c>
      <c r="M242" s="11">
        <f t="shared" si="61"/>
        <v>0.38610038610038611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-0.27800200957100774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0.23517981930080234</v>
      </c>
      <c r="Q242" s="11">
        <f>2*'OddsRatio_working_3-way'!K242*'OddsRatio_working_3-way'!L242*'OddsRatio_working_3-way'!M242</f>
        <v>8.1096489414069772E-2</v>
      </c>
      <c r="R242" s="11">
        <f t="shared" si="62"/>
        <v>0</v>
      </c>
      <c r="S242" s="11">
        <f t="shared" si="63"/>
        <v>-0.84596445782429608</v>
      </c>
      <c r="T242" s="11">
        <f t="shared" si="64"/>
        <v>-0.291711882008378</v>
      </c>
      <c r="U242" s="11">
        <f>'OddsRatio_working_3-way'!S242-'OddsRatio_working_3-way'!R242^2/3</f>
        <v>-0.84596445782429608</v>
      </c>
      <c r="V242" s="11">
        <f>'OddsRatio_working_3-way'!S242*'OddsRatio_working_3-way'!R242/3-2*'OddsRatio_working_3-way'!R242^3/27-'OddsRatio_working_3-way'!T242</f>
        <v>0.291711882008378</v>
      </c>
      <c r="W242" s="11">
        <f>'OddsRatio_working_3-way'!V242^2+4*'OddsRatio_working_3-way'!U242^3/27</f>
        <v>-4.5959445461813686E-3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0.149742918573009</v>
      </c>
      <c r="Y242" s="11">
        <f>IF('OddsRatio_working_3-way'!W242&gt;=0,IF('OddsRatio_working_3-way'!V242+SQRT('OddsRatio_working_3-way'!W242)&gt;0,0,PI()),ACOS('OddsRatio_working_3-way'!V242/(2*'OddsRatio_working_3-way'!X242)))</f>
        <v>0.22834515998215266</v>
      </c>
      <c r="Z242" s="11">
        <f>'OddsRatio_working_3-way'!X242^(1/3)*COS('OddsRatio_working_3-way'!Y242/3)</f>
        <v>0.52948806065523868</v>
      </c>
      <c r="AA242" s="11">
        <f>'OddsRatio_working_3-way'!X242^(1/3)*COS(('OddsRatio_working_3-way'!Y242+2*PI())/3)</f>
        <v>-0.29971415577405947</v>
      </c>
      <c r="AB242" s="11">
        <f>'OddsRatio_working_3-way'!X242^(1/3)*COS(('OddsRatio_working_3-way'!Y242+4*PI())/3)</f>
        <v>-0.22977390488117916</v>
      </c>
      <c r="AC242" s="11">
        <f>'OddsRatio_working_3-way'!X242^(1/3)*SIN('OddsRatio_working_3-way'!Y242/3)</f>
        <v>4.0380022680194368E-2</v>
      </c>
      <c r="AD242" s="11">
        <f>'OddsRatio_working_3-way'!X242^(1/3)*SIN(('OddsRatio_working_3-way'!Y242+2*PI())/3)</f>
        <v>0.43836010018789529</v>
      </c>
      <c r="AE242" s="11">
        <f>'OddsRatio_working_3-way'!X242^(1/3)*SIN(('OddsRatio_working_3-way'!Y242+4*PI())/3)</f>
        <v>-0.4787401228680897</v>
      </c>
      <c r="AF242" s="11">
        <f>-'OddsRatio_working_3-way'!U242/(3*'OddsRatio_working_3-way'!X242^(1/3))*COS(('OddsRatio_working_3-way'!Y242)/3)</f>
        <v>0.52948806065523857</v>
      </c>
      <c r="AG242" s="11">
        <f>-'OddsRatio_working_3-way'!U242/(3*'OddsRatio_working_3-way'!X242^(1/3))*COS(('OddsRatio_working_3-way'!Y242+2*PI())/3)</f>
        <v>-0.29971415577405941</v>
      </c>
      <c r="AH242" s="11">
        <f>-'OddsRatio_working_3-way'!U242/(3*'OddsRatio_working_3-way'!X242^(1/3))*COS(('OddsRatio_working_3-way'!Y242+4*PI())/3)</f>
        <v>-0.2297739048811791</v>
      </c>
      <c r="AI242" s="11">
        <f>'OddsRatio_working_3-way'!U242/(3*'OddsRatio_working_3-way'!X242^(1/3))*SIN(('OddsRatio_working_3-way'!Y242)/3)</f>
        <v>-4.0380022680194354E-2</v>
      </c>
      <c r="AJ242" s="11">
        <f>'OddsRatio_working_3-way'!U242/(3*'OddsRatio_working_3-way'!X242^(1/3))*SIN(('OddsRatio_working_3-way'!Y242+2*PI())/3)</f>
        <v>-0.43836010018789517</v>
      </c>
      <c r="AK242" s="11">
        <f>'OddsRatio_working_3-way'!U242/(3*'OddsRatio_working_3-way'!X242^(1/3))*SIN(('OddsRatio_working_3-way'!Y242+4*PI())/3)</f>
        <v>0.47874012286808959</v>
      </c>
      <c r="AL242" s="11">
        <f>'OddsRatio_working_3-way'!Z242+'OddsRatio_working_3-way'!AF242</f>
        <v>1.0589761213104771</v>
      </c>
      <c r="AM242" s="11">
        <f>'OddsRatio_working_3-way'!AA242+'OddsRatio_working_3-way'!AG242</f>
        <v>-0.59942831154811893</v>
      </c>
      <c r="AN242" s="11">
        <f>'OddsRatio_working_3-way'!AB242+'OddsRatio_working_3-way'!AH242</f>
        <v>-0.45954780976235826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1.0589761213104771</v>
      </c>
      <c r="AS242" s="11">
        <f>IF(('OddsRatio_working_3-way'!X242=0),IF(Q242&gt;0,-Q242^(1/3),(-Q242)^(1/3)),'OddsRatio_working_3-way'!AM242-'OddsRatio_working_3-way'!R242/3)</f>
        <v>-0.59942831154811893</v>
      </c>
      <c r="AT242" s="11">
        <f>IF(('OddsRatio_working_3-way'!X242=0),IF(Q242&gt;0,-Q242^(1/3),(-Q242)^(1/3)),'OddsRatio_working_3-way'!AN242-'OddsRatio_working_3-way'!R242/3)</f>
        <v>-0.45954780976235826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9">
        <f t="shared" si="52"/>
        <v>0.67893497931371949</v>
      </c>
      <c r="E243" s="9">
        <f t="shared" si="53"/>
        <v>0.19900073464824844</v>
      </c>
      <c r="F243" s="9">
        <f t="shared" si="54"/>
        <v>0.12206428603803217</v>
      </c>
      <c r="G243" s="9">
        <f t="shared" si="55"/>
        <v>1.0997560319547022</v>
      </c>
      <c r="H243" s="9">
        <f t="shared" si="56"/>
        <v>1.4728950937405216</v>
      </c>
      <c r="I243" s="9">
        <f t="shared" si="57"/>
        <v>5.0251070769542094</v>
      </c>
      <c r="J243" s="9">
        <f t="shared" si="58"/>
        <v>8.1924044489837513</v>
      </c>
      <c r="K243" s="11">
        <f t="shared" si="59"/>
        <v>0.69930069930069938</v>
      </c>
      <c r="L243" s="11">
        <f t="shared" si="60"/>
        <v>0.21459227467811159</v>
      </c>
      <c r="M243" s="11">
        <f t="shared" si="61"/>
        <v>0.13262599469496023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-0.20484906653096902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0.21156312068300778</v>
      </c>
      <c r="Q243" s="11">
        <f>2*'OddsRatio_working_3-way'!K243*'OddsRatio_working_3-way'!L243*'OddsRatio_working_3-way'!M243</f>
        <v>3.9804914521732425E-2</v>
      </c>
      <c r="R243" s="11">
        <f t="shared" si="62"/>
        <v>0</v>
      </c>
      <c r="S243" s="11">
        <f t="shared" si="63"/>
        <v>-1.0327756150698579</v>
      </c>
      <c r="T243" s="11">
        <f t="shared" si="64"/>
        <v>-0.19431338006958762</v>
      </c>
      <c r="U243" s="11">
        <f>'OddsRatio_working_3-way'!S243-'OddsRatio_working_3-way'!R243^2/3</f>
        <v>-1.0327756150698579</v>
      </c>
      <c r="V243" s="11">
        <f>'OddsRatio_working_3-way'!S243*'OddsRatio_working_3-way'!R243/3-2*'OddsRatio_working_3-way'!R243^3/27-'OddsRatio_working_3-way'!T243</f>
        <v>0.19431338006958762</v>
      </c>
      <c r="W243" s="11">
        <f>'OddsRatio_working_3-way'!V243^2+4*'OddsRatio_working_3-way'!U243^3/27</f>
        <v>-0.12544005505879763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0.20198870310791248</v>
      </c>
      <c r="Y243" s="11">
        <f>IF('OddsRatio_working_3-way'!W243&gt;=0,IF('OddsRatio_working_3-way'!V243+SQRT('OddsRatio_working_3-way'!W243)&gt;0,0,PI()),ACOS('OddsRatio_working_3-way'!V243/(2*'OddsRatio_working_3-way'!X243)))</f>
        <v>1.0690006572467934</v>
      </c>
      <c r="Z243" s="11">
        <f>'OddsRatio_working_3-way'!X243^(1/3)*COS('OddsRatio_working_3-way'!Y243/3)</f>
        <v>0.5498780159773512</v>
      </c>
      <c r="AA243" s="11">
        <f>'OddsRatio_working_3-way'!X243^(1/3)*COS(('OddsRatio_working_3-way'!Y243+2*PI())/3)</f>
        <v>-0.4521945563533839</v>
      </c>
      <c r="AB243" s="11">
        <f>'OddsRatio_working_3-way'!X243^(1/3)*COS(('OddsRatio_working_3-way'!Y243+4*PI())/3)</f>
        <v>-9.7683459623967378E-2</v>
      </c>
      <c r="AC243" s="11">
        <f>'OddsRatio_working_3-way'!X243^(1/3)*SIN('OddsRatio_working_3-way'!Y243/3)</f>
        <v>0.20467707712743821</v>
      </c>
      <c r="AD243" s="11">
        <f>'OddsRatio_working_3-way'!X243^(1/3)*SIN(('OddsRatio_working_3-way'!Y243+2*PI())/3)</f>
        <v>0.37386979225525252</v>
      </c>
      <c r="AE243" s="11">
        <f>'OddsRatio_working_3-way'!X243^(1/3)*SIN(('OddsRatio_working_3-way'!Y243+4*PI())/3)</f>
        <v>-0.57854686938269062</v>
      </c>
      <c r="AF243" s="11">
        <f>-'OddsRatio_working_3-way'!U243/(3*'OddsRatio_working_3-way'!X243^(1/3))*COS(('OddsRatio_working_3-way'!Y243)/3)</f>
        <v>0.54987801597735109</v>
      </c>
      <c r="AG243" s="11">
        <f>-'OddsRatio_working_3-way'!U243/(3*'OddsRatio_working_3-way'!X243^(1/3))*COS(('OddsRatio_working_3-way'!Y243+2*PI())/3)</f>
        <v>-0.45219455635338385</v>
      </c>
      <c r="AH243" s="11">
        <f>-'OddsRatio_working_3-way'!U243/(3*'OddsRatio_working_3-way'!X243^(1/3))*COS(('OddsRatio_working_3-way'!Y243+4*PI())/3)</f>
        <v>-9.7683459623967364E-2</v>
      </c>
      <c r="AI243" s="11">
        <f>'OddsRatio_working_3-way'!U243/(3*'OddsRatio_working_3-way'!X243^(1/3))*SIN(('OddsRatio_working_3-way'!Y243)/3)</f>
        <v>-0.20467707712743816</v>
      </c>
      <c r="AJ243" s="11">
        <f>'OddsRatio_working_3-way'!U243/(3*'OddsRatio_working_3-way'!X243^(1/3))*SIN(('OddsRatio_working_3-way'!Y243+2*PI())/3)</f>
        <v>-0.37386979225525246</v>
      </c>
      <c r="AK243" s="11">
        <f>'OddsRatio_working_3-way'!U243/(3*'OddsRatio_working_3-way'!X243^(1/3))*SIN(('OddsRatio_working_3-way'!Y243+4*PI())/3)</f>
        <v>0.57854686938269051</v>
      </c>
      <c r="AL243" s="11">
        <f>'OddsRatio_working_3-way'!Z243+'OddsRatio_working_3-way'!AF243</f>
        <v>1.0997560319547022</v>
      </c>
      <c r="AM243" s="11">
        <f>'OddsRatio_working_3-way'!AA243+'OddsRatio_working_3-way'!AG243</f>
        <v>-0.90438911270676781</v>
      </c>
      <c r="AN243" s="11">
        <f>'OddsRatio_working_3-way'!AB243+'OddsRatio_working_3-way'!AH243</f>
        <v>-0.19536691924793476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1.0997560319547022</v>
      </c>
      <c r="AS243" s="11">
        <f>IF(('OddsRatio_working_3-way'!X243=0),IF(Q243&gt;0,-Q243^(1/3),(-Q243)^(1/3)),'OddsRatio_working_3-way'!AM243-'OddsRatio_working_3-way'!R243/3)</f>
        <v>-0.90438911270676781</v>
      </c>
      <c r="AT243" s="11">
        <f>IF(('OddsRatio_working_3-way'!X243=0),IF(Q243&gt;0,-Q243^(1/3),(-Q243)^(1/3)),'OddsRatio_working_3-way'!AN243-'OddsRatio_working_3-way'!R243/3)</f>
        <v>-0.19536691924793476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9">
        <f t="shared" si="52"/>
        <v>0.29327626729678063</v>
      </c>
      <c r="E244" s="9">
        <f t="shared" si="53"/>
        <v>0.26899014459862058</v>
      </c>
      <c r="F244" s="9">
        <f t="shared" si="54"/>
        <v>0.43773358810459873</v>
      </c>
      <c r="G244" s="9">
        <f t="shared" si="55"/>
        <v>1.0615657506421083</v>
      </c>
      <c r="H244" s="9">
        <f t="shared" si="56"/>
        <v>3.4097542539575865</v>
      </c>
      <c r="I244" s="9">
        <f t="shared" si="57"/>
        <v>3.7176083216437963</v>
      </c>
      <c r="J244" s="9">
        <f t="shared" si="58"/>
        <v>2.2844945582769509</v>
      </c>
      <c r="K244" s="11">
        <f t="shared" si="59"/>
        <v>0.3058103975535168</v>
      </c>
      <c r="L244" s="11">
        <f t="shared" si="60"/>
        <v>0.2808988764044944</v>
      </c>
      <c r="M244" s="11">
        <f t="shared" si="61"/>
        <v>0.45248868778280543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-0.27331355337564522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0.23477233225167038</v>
      </c>
      <c r="Q244" s="11">
        <f>2*'OddsRatio_working_3-way'!K244*'OddsRatio_working_3-way'!L244*'OddsRatio_working_3-way'!M244</f>
        <v>7.7739182864791506E-2</v>
      </c>
      <c r="R244" s="11">
        <f t="shared" si="62"/>
        <v>0</v>
      </c>
      <c r="S244" s="11">
        <f t="shared" si="63"/>
        <v>-0.85898532784796311</v>
      </c>
      <c r="T244" s="11">
        <f t="shared" si="64"/>
        <v>-0.28443222776422616</v>
      </c>
      <c r="U244" s="11">
        <f>'OddsRatio_working_3-way'!S244-'OddsRatio_working_3-way'!R244^2/3</f>
        <v>-0.85898532784796311</v>
      </c>
      <c r="V244" s="11">
        <f>'OddsRatio_working_3-way'!S244*'OddsRatio_working_3-way'!R244/3-2*'OddsRatio_working_3-way'!R244^3/27-'OddsRatio_working_3-way'!T244</f>
        <v>0.28443222776422616</v>
      </c>
      <c r="W244" s="11">
        <f>'OddsRatio_working_3-way'!V244^2+4*'OddsRatio_working_3-way'!U244^3/27</f>
        <v>-1.2995685682872182E-2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0.15321339519914112</v>
      </c>
      <c r="Y244" s="11">
        <f>IF('OddsRatio_working_3-way'!W244&gt;=0,IF('OddsRatio_working_3-way'!V244+SQRT('OddsRatio_working_3-way'!W244)&gt;0,0,PI()),ACOS('OddsRatio_working_3-way'!V244/(2*'OddsRatio_working_3-way'!X244)))</f>
        <v>0.38119034257105167</v>
      </c>
      <c r="Z244" s="11">
        <f>'OddsRatio_working_3-way'!X244^(1/3)*COS('OddsRatio_working_3-way'!Y244/3)</f>
        <v>0.53078287532105417</v>
      </c>
      <c r="AA244" s="11">
        <f>'OddsRatio_working_3-way'!X244^(1/3)*COS(('OddsRatio_working_3-way'!Y244+2*PI())/3)</f>
        <v>-0.32411525234781152</v>
      </c>
      <c r="AB244" s="11">
        <f>'OddsRatio_working_3-way'!X244^(1/3)*COS(('OddsRatio_working_3-way'!Y244+4*PI())/3)</f>
        <v>-0.20666762297324254</v>
      </c>
      <c r="AC244" s="11">
        <f>'OddsRatio_working_3-way'!X244^(1/3)*SIN('OddsRatio_working_3-way'!Y244/3)</f>
        <v>6.7808420435090805E-2</v>
      </c>
      <c r="AD244" s="11">
        <f>'OddsRatio_working_3-way'!X244^(1/3)*SIN(('OddsRatio_working_3-way'!Y244+2*PI())/3)</f>
        <v>0.42576724370423591</v>
      </c>
      <c r="AE244" s="11">
        <f>'OddsRatio_working_3-way'!X244^(1/3)*SIN(('OddsRatio_working_3-way'!Y244+4*PI())/3)</f>
        <v>-0.49357566413932669</v>
      </c>
      <c r="AF244" s="11">
        <f>-'OddsRatio_working_3-way'!U244/(3*'OddsRatio_working_3-way'!X244^(1/3))*COS(('OddsRatio_working_3-way'!Y244)/3)</f>
        <v>0.53078287532105406</v>
      </c>
      <c r="AG244" s="11">
        <f>-'OddsRatio_working_3-way'!U244/(3*'OddsRatio_working_3-way'!X244^(1/3))*COS(('OddsRatio_working_3-way'!Y244+2*PI())/3)</f>
        <v>-0.32411525234781147</v>
      </c>
      <c r="AH244" s="11">
        <f>-'OddsRatio_working_3-way'!U244/(3*'OddsRatio_working_3-way'!X244^(1/3))*COS(('OddsRatio_working_3-way'!Y244+4*PI())/3)</f>
        <v>-0.20666762297324248</v>
      </c>
      <c r="AI244" s="11">
        <f>'OddsRatio_working_3-way'!U244/(3*'OddsRatio_working_3-way'!X244^(1/3))*SIN(('OddsRatio_working_3-way'!Y244)/3)</f>
        <v>-6.7808420435090791E-2</v>
      </c>
      <c r="AJ244" s="11">
        <f>'OddsRatio_working_3-way'!U244/(3*'OddsRatio_working_3-way'!X244^(1/3))*SIN(('OddsRatio_working_3-way'!Y244+2*PI())/3)</f>
        <v>-0.42576724370423585</v>
      </c>
      <c r="AK244" s="11">
        <f>'OddsRatio_working_3-way'!U244/(3*'OddsRatio_working_3-way'!X244^(1/3))*SIN(('OddsRatio_working_3-way'!Y244+4*PI())/3)</f>
        <v>0.49357566413932658</v>
      </c>
      <c r="AL244" s="11">
        <f>'OddsRatio_working_3-way'!Z244+'OddsRatio_working_3-way'!AF244</f>
        <v>1.0615657506421083</v>
      </c>
      <c r="AM244" s="11">
        <f>'OddsRatio_working_3-way'!AA244+'OddsRatio_working_3-way'!AG244</f>
        <v>-0.64823050469562293</v>
      </c>
      <c r="AN244" s="11">
        <f>'OddsRatio_working_3-way'!AB244+'OddsRatio_working_3-way'!AH244</f>
        <v>-0.41333524594648502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1.0615657506421083</v>
      </c>
      <c r="AS244" s="11">
        <f>IF(('OddsRatio_working_3-way'!X244=0),IF(Q244&gt;0,-Q244^(1/3),(-Q244)^(1/3)),'OddsRatio_working_3-way'!AM244-'OddsRatio_working_3-way'!R244/3)</f>
        <v>-0.64823050469562293</v>
      </c>
      <c r="AT244" s="11">
        <f>IF(('OddsRatio_working_3-way'!X244=0),IF(Q244&gt;0,-Q244^(1/3),(-Q244)^(1/3)),'OddsRatio_working_3-way'!AN244-'OddsRatio_working_3-way'!R244/3)</f>
        <v>-0.41333524594648502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9">
        <f t="shared" si="52"/>
        <v>0.59508902164708699</v>
      </c>
      <c r="E245" s="9">
        <f t="shared" si="53"/>
        <v>0.23705116165454251</v>
      </c>
      <c r="F245" s="9">
        <f t="shared" si="54"/>
        <v>0.16785981669837013</v>
      </c>
      <c r="G245" s="9">
        <f t="shared" si="55"/>
        <v>1.0800330963533975</v>
      </c>
      <c r="H245" s="9">
        <f t="shared" si="56"/>
        <v>1.6804208507026406</v>
      </c>
      <c r="I245" s="9">
        <f t="shared" si="57"/>
        <v>4.2184986271331244</v>
      </c>
      <c r="J245" s="9">
        <f t="shared" si="58"/>
        <v>5.9573519122620944</v>
      </c>
      <c r="K245" s="11">
        <f t="shared" si="59"/>
        <v>0.61349693251533743</v>
      </c>
      <c r="L245" s="11">
        <f t="shared" si="60"/>
        <v>0.25125628140703515</v>
      </c>
      <c r="M245" s="11">
        <f t="shared" si="61"/>
        <v>0.17889087656529518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-0.23762220124184019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0.22611603844921241</v>
      </c>
      <c r="Q245" s="11">
        <f>2*'OddsRatio_working_3-way'!K245*'OddsRatio_working_3-way'!L245*'OddsRatio_working_3-way'!M245</f>
        <v>5.51502532802957E-2</v>
      </c>
      <c r="R245" s="11">
        <f t="shared" si="62"/>
        <v>0</v>
      </c>
      <c r="S245" s="11">
        <f t="shared" si="63"/>
        <v>-0.95157791345886333</v>
      </c>
      <c r="T245" s="11">
        <f t="shared" si="64"/>
        <v>-0.23209217401435686</v>
      </c>
      <c r="U245" s="11">
        <f>'OddsRatio_working_3-way'!S245-'OddsRatio_working_3-way'!R245^2/3</f>
        <v>-0.95157791345886333</v>
      </c>
      <c r="V245" s="11">
        <f>'OddsRatio_working_3-way'!S245*'OddsRatio_working_3-way'!R245/3-2*'OddsRatio_working_3-way'!R245^3/27-'OddsRatio_working_3-way'!T245</f>
        <v>0.23209217401435686</v>
      </c>
      <c r="W245" s="11">
        <f>'OddsRatio_working_3-way'!V245^2+4*'OddsRatio_working_3-way'!U245^3/27</f>
        <v>-7.3785711736044618E-2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0.17864244244772512</v>
      </c>
      <c r="Y245" s="11">
        <f>IF('OddsRatio_working_3-way'!W245&gt;=0,IF('OddsRatio_working_3-way'!V245+SQRT('OddsRatio_working_3-way'!W245)&gt;0,0,PI()),ACOS('OddsRatio_working_3-way'!V245/(2*'OddsRatio_working_3-way'!X245)))</f>
        <v>0.86373845408412842</v>
      </c>
      <c r="Z245" s="11">
        <f>'OddsRatio_working_3-way'!X245^(1/3)*COS('OddsRatio_working_3-way'!Y245/3)</f>
        <v>0.54001654817669875</v>
      </c>
      <c r="AA245" s="11">
        <f>'OddsRatio_working_3-way'!X245^(1/3)*COS(('OddsRatio_working_3-way'!Y245+2*PI())/3)</f>
        <v>-0.40850402902765554</v>
      </c>
      <c r="AB245" s="11">
        <f>'OddsRatio_working_3-way'!X245^(1/3)*COS(('OddsRatio_working_3-way'!Y245+4*PI())/3)</f>
        <v>-0.1315125191490433</v>
      </c>
      <c r="AC245" s="11">
        <f>'OddsRatio_working_3-way'!X245^(1/3)*SIN('OddsRatio_working_3-way'!Y245/3)</f>
        <v>0.15992112279165774</v>
      </c>
      <c r="AD245" s="11">
        <f>'OddsRatio_working_3-way'!X245^(1/3)*SIN(('OddsRatio_working_3-way'!Y245+2*PI())/3)</f>
        <v>0.38770748778917541</v>
      </c>
      <c r="AE245" s="11">
        <f>'OddsRatio_working_3-way'!X245^(1/3)*SIN(('OddsRatio_working_3-way'!Y245+4*PI())/3)</f>
        <v>-0.54762861058083312</v>
      </c>
      <c r="AF245" s="11">
        <f>-'OddsRatio_working_3-way'!U245/(3*'OddsRatio_working_3-way'!X245^(1/3))*COS(('OddsRatio_working_3-way'!Y245)/3)</f>
        <v>0.54001654817669864</v>
      </c>
      <c r="AG245" s="11">
        <f>-'OddsRatio_working_3-way'!U245/(3*'OddsRatio_working_3-way'!X245^(1/3))*COS(('OddsRatio_working_3-way'!Y245+2*PI())/3)</f>
        <v>-0.40850402902765542</v>
      </c>
      <c r="AH245" s="11">
        <f>-'OddsRatio_working_3-way'!U245/(3*'OddsRatio_working_3-way'!X245^(1/3))*COS(('OddsRatio_working_3-way'!Y245+4*PI())/3)</f>
        <v>-0.13151251914904327</v>
      </c>
      <c r="AI245" s="11">
        <f>'OddsRatio_working_3-way'!U245/(3*'OddsRatio_working_3-way'!X245^(1/3))*SIN(('OddsRatio_working_3-way'!Y245)/3)</f>
        <v>-0.15992112279165768</v>
      </c>
      <c r="AJ245" s="11">
        <f>'OddsRatio_working_3-way'!U245/(3*'OddsRatio_working_3-way'!X245^(1/3))*SIN(('OddsRatio_working_3-way'!Y245+2*PI())/3)</f>
        <v>-0.3877074877891753</v>
      </c>
      <c r="AK245" s="11">
        <f>'OddsRatio_working_3-way'!U245/(3*'OddsRatio_working_3-way'!X245^(1/3))*SIN(('OddsRatio_working_3-way'!Y245+4*PI())/3)</f>
        <v>0.54762861058083301</v>
      </c>
      <c r="AL245" s="11">
        <f>'OddsRatio_working_3-way'!Z245+'OddsRatio_working_3-way'!AF245</f>
        <v>1.0800330963533975</v>
      </c>
      <c r="AM245" s="11">
        <f>'OddsRatio_working_3-way'!AA245+'OddsRatio_working_3-way'!AG245</f>
        <v>-0.81700805805531096</v>
      </c>
      <c r="AN245" s="11">
        <f>'OddsRatio_working_3-way'!AB245+'OddsRatio_working_3-way'!AH245</f>
        <v>-0.26302503829808654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1.0800330963533975</v>
      </c>
      <c r="AS245" s="11">
        <f>IF(('OddsRatio_working_3-way'!X245=0),IF(Q245&gt;0,-Q245^(1/3),(-Q245)^(1/3)),'OddsRatio_working_3-way'!AM245-'OddsRatio_working_3-way'!R245/3)</f>
        <v>-0.81700805805531096</v>
      </c>
      <c r="AT245" s="11">
        <f>IF(('OddsRatio_working_3-way'!X245=0),IF(Q245&gt;0,-Q245^(1/3),(-Q245)^(1/3)),'OddsRatio_working_3-way'!AN245-'OddsRatio_working_3-way'!R245/3)</f>
        <v>-0.26302503829808654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9">
        <f t="shared" si="52"/>
        <v>0.34001852255461013</v>
      </c>
      <c r="E246" s="9">
        <f t="shared" si="53"/>
        <v>0.26096206868379385</v>
      </c>
      <c r="F246" s="9">
        <f t="shared" si="54"/>
        <v>0.39901940876159608</v>
      </c>
      <c r="G246" s="9">
        <f t="shared" si="55"/>
        <v>1.0606646172708252</v>
      </c>
      <c r="H246" s="9">
        <f t="shared" si="56"/>
        <v>2.9410162496056103</v>
      </c>
      <c r="I246" s="9">
        <f t="shared" si="57"/>
        <v>3.8319745281131028</v>
      </c>
      <c r="J246" s="9">
        <f t="shared" si="58"/>
        <v>2.5061437565245717</v>
      </c>
      <c r="K246" s="11">
        <f t="shared" si="59"/>
        <v>0.35335689045936397</v>
      </c>
      <c r="L246" s="11">
        <f t="shared" si="60"/>
        <v>0.27247956403269757</v>
      </c>
      <c r="M246" s="11">
        <f t="shared" si="61"/>
        <v>0.41322314049586778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-0.27604687160947228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0.23553412654755274</v>
      </c>
      <c r="Q246" s="11">
        <f>2*'OddsRatio_working_3-way'!K246*'OddsRatio_working_3-way'!L246*'OddsRatio_working_3-way'!M246</f>
        <v>7.9572340049848894E-2</v>
      </c>
      <c r="R246" s="11">
        <f t="shared" si="62"/>
        <v>0</v>
      </c>
      <c r="S246" s="11">
        <f t="shared" si="63"/>
        <v>-0.8532396153388272</v>
      </c>
      <c r="T246" s="11">
        <f t="shared" si="64"/>
        <v>-0.28825662680365782</v>
      </c>
      <c r="U246" s="11">
        <f>'OddsRatio_working_3-way'!S246-'OddsRatio_working_3-way'!R246^2/3</f>
        <v>-0.8532396153388272</v>
      </c>
      <c r="V246" s="11">
        <f>'OddsRatio_working_3-way'!S246*'OddsRatio_working_3-way'!R246/3-2*'OddsRatio_working_3-way'!R246^3/27-'OddsRatio_working_3-way'!T246</f>
        <v>0.28825662680365782</v>
      </c>
      <c r="W246" s="11">
        <f>'OddsRatio_working_3-way'!V246^2+4*'OddsRatio_working_3-way'!U246^3/27</f>
        <v>-8.9338449217404997E-3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0.1516787129246914</v>
      </c>
      <c r="Y246" s="11">
        <f>IF('OddsRatio_working_3-way'!W246&gt;=0,IF('OddsRatio_working_3-way'!V246+SQRT('OddsRatio_working_3-way'!W246)&gt;0,0,PI()),ACOS('OddsRatio_working_3-way'!V246/(2*'OddsRatio_working_3-way'!X246)))</f>
        <v>0.31685157901762651</v>
      </c>
      <c r="Z246" s="11">
        <f>'OddsRatio_working_3-way'!X246^(1/3)*COS('OddsRatio_working_3-way'!Y246/3)</f>
        <v>0.5303323086354127</v>
      </c>
      <c r="AA246" s="11">
        <f>'OddsRatio_working_3-way'!X246^(1/3)*COS(('OddsRatio_working_3-way'!Y246+2*PI())/3)</f>
        <v>-0.31385532814292</v>
      </c>
      <c r="AB246" s="11">
        <f>'OddsRatio_working_3-way'!X246^(1/3)*COS(('OddsRatio_working_3-way'!Y246+4*PI())/3)</f>
        <v>-0.21647698049249287</v>
      </c>
      <c r="AC246" s="11">
        <f>'OddsRatio_working_3-way'!X246^(1/3)*SIN('OddsRatio_working_3-way'!Y246/3)</f>
        <v>5.6221415229215095E-2</v>
      </c>
      <c r="AD246" s="11">
        <f>'OddsRatio_working_3-way'!X246^(1/3)*SIN(('OddsRatio_working_3-way'!Y246+2*PI())/3)</f>
        <v>0.43117054411130934</v>
      </c>
      <c r="AE246" s="11">
        <f>'OddsRatio_working_3-way'!X246^(1/3)*SIN(('OddsRatio_working_3-way'!Y246+4*PI())/3)</f>
        <v>-0.48739195934052437</v>
      </c>
      <c r="AF246" s="11">
        <f>-'OddsRatio_working_3-way'!U246/(3*'OddsRatio_working_3-way'!X246^(1/3))*COS(('OddsRatio_working_3-way'!Y246)/3)</f>
        <v>0.53033230863541247</v>
      </c>
      <c r="AG246" s="11">
        <f>-'OddsRatio_working_3-way'!U246/(3*'OddsRatio_working_3-way'!X246^(1/3))*COS(('OddsRatio_working_3-way'!Y246+2*PI())/3)</f>
        <v>-0.31385532814291983</v>
      </c>
      <c r="AH246" s="11">
        <f>-'OddsRatio_working_3-way'!U246/(3*'OddsRatio_working_3-way'!X246^(1/3))*COS(('OddsRatio_working_3-way'!Y246+4*PI())/3)</f>
        <v>-0.21647698049249278</v>
      </c>
      <c r="AI246" s="11">
        <f>'OddsRatio_working_3-way'!U246/(3*'OddsRatio_working_3-way'!X246^(1/3))*SIN(('OddsRatio_working_3-way'!Y246)/3)</f>
        <v>-5.6221415229215074E-2</v>
      </c>
      <c r="AJ246" s="11">
        <f>'OddsRatio_working_3-way'!U246/(3*'OddsRatio_working_3-way'!X246^(1/3))*SIN(('OddsRatio_working_3-way'!Y246+2*PI())/3)</f>
        <v>-0.43117054411130917</v>
      </c>
      <c r="AK246" s="11">
        <f>'OddsRatio_working_3-way'!U246/(3*'OddsRatio_working_3-way'!X246^(1/3))*SIN(('OddsRatio_working_3-way'!Y246+4*PI())/3)</f>
        <v>0.48739195934052415</v>
      </c>
      <c r="AL246" s="11">
        <f>'OddsRatio_working_3-way'!Z246+'OddsRatio_working_3-way'!AF246</f>
        <v>1.0606646172708252</v>
      </c>
      <c r="AM246" s="11">
        <f>'OddsRatio_working_3-way'!AA246+'OddsRatio_working_3-way'!AG246</f>
        <v>-0.62771065628583989</v>
      </c>
      <c r="AN246" s="11">
        <f>'OddsRatio_working_3-way'!AB246+'OddsRatio_working_3-way'!AH246</f>
        <v>-0.43295396098498562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1.0606646172708252</v>
      </c>
      <c r="AS246" s="11">
        <f>IF(('OddsRatio_working_3-way'!X246=0),IF(Q246&gt;0,-Q246^(1/3),(-Q246)^(1/3)),'OddsRatio_working_3-way'!AM246-'OddsRatio_working_3-way'!R246/3)</f>
        <v>-0.62771065628583989</v>
      </c>
      <c r="AT246" s="11">
        <f>IF(('OddsRatio_working_3-way'!X246=0),IF(Q246&gt;0,-Q246^(1/3),(-Q246)^(1/3)),'OddsRatio_working_3-way'!AN246-'OddsRatio_working_3-way'!R246/3)</f>
        <v>-0.43295396098498562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9">
        <f t="shared" si="52"/>
        <v>0.38443361892163469</v>
      </c>
      <c r="E247" s="9">
        <f t="shared" si="53"/>
        <v>0.27793055641009207</v>
      </c>
      <c r="F247" s="9">
        <f t="shared" si="54"/>
        <v>0.33763582466827319</v>
      </c>
      <c r="G247" s="9">
        <f t="shared" si="55"/>
        <v>1.0604167662607178</v>
      </c>
      <c r="H247" s="9">
        <f t="shared" si="56"/>
        <v>2.6012293170536838</v>
      </c>
      <c r="I247" s="9">
        <f t="shared" si="57"/>
        <v>3.5980210773387582</v>
      </c>
      <c r="J247" s="9">
        <f t="shared" si="58"/>
        <v>2.9617710175823282</v>
      </c>
      <c r="K247" s="11">
        <f t="shared" si="59"/>
        <v>0.39840637450199207</v>
      </c>
      <c r="L247" s="11">
        <f t="shared" si="60"/>
        <v>0.28985507246376813</v>
      </c>
      <c r="M247" s="11">
        <f t="shared" si="61"/>
        <v>0.35087719298245612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-0.27731737681868507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0.235417344099321</v>
      </c>
      <c r="Q247" s="11">
        <f>2*'OddsRatio_working_3-way'!K247*'OddsRatio_working_3-way'!L247*'OddsRatio_working_3-way'!M247</f>
        <v>8.1038672667580386E-2</v>
      </c>
      <c r="R247" s="11">
        <f t="shared" si="62"/>
        <v>0</v>
      </c>
      <c r="S247" s="11">
        <f t="shared" si="63"/>
        <v>-0.8489094581809814</v>
      </c>
      <c r="T247" s="11">
        <f t="shared" si="64"/>
        <v>-0.29222356563889207</v>
      </c>
      <c r="U247" s="11">
        <f>'OddsRatio_working_3-way'!S247-'OddsRatio_working_3-way'!R247^2/3</f>
        <v>-0.8489094581809814</v>
      </c>
      <c r="V247" s="11">
        <f>'OddsRatio_working_3-way'!S247*'OddsRatio_working_3-way'!R247/3-2*'OddsRatio_working_3-way'!R247^3/27-'OddsRatio_working_3-way'!T247</f>
        <v>0.29222356563889207</v>
      </c>
      <c r="W247" s="11">
        <f>'OddsRatio_working_3-way'!V247^2+4*'OddsRatio_working_3-way'!U247^3/27</f>
        <v>-5.2371331635197721E-3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0.15052553394543036</v>
      </c>
      <c r="Y247" s="11">
        <f>IF('OddsRatio_working_3-way'!W247&gt;=0,IF('OddsRatio_working_3-way'!V247+SQRT('OddsRatio_working_3-way'!W247)&gt;0,0,PI()),ACOS('OddsRatio_working_3-way'!V247/(2*'OddsRatio_working_3-way'!X247)))</f>
        <v>0.24276204661687162</v>
      </c>
      <c r="Z247" s="11">
        <f>'OddsRatio_working_3-way'!X247^(1/3)*COS('OddsRatio_working_3-way'!Y247/3)</f>
        <v>0.5302083831303589</v>
      </c>
      <c r="AA247" s="11">
        <f>'OddsRatio_working_3-way'!X247^(1/3)*COS(('OddsRatio_working_3-way'!Y247+2*PI())/3)</f>
        <v>-0.3023421747136163</v>
      </c>
      <c r="AB247" s="11">
        <f>'OddsRatio_working_3-way'!X247^(1/3)*COS(('OddsRatio_working_3-way'!Y247+4*PI())/3)</f>
        <v>-0.22786620841674243</v>
      </c>
      <c r="AC247" s="11">
        <f>'OddsRatio_working_3-way'!X247^(1/3)*SIN('OddsRatio_working_3-way'!Y247/3)</f>
        <v>4.299871918965769E-2</v>
      </c>
      <c r="AD247" s="11">
        <f>'OddsRatio_working_3-way'!X247^(1/3)*SIN(('OddsRatio_working_3-way'!Y247+2*PI())/3)</f>
        <v>0.43767456949553457</v>
      </c>
      <c r="AE247" s="11">
        <f>'OddsRatio_working_3-way'!X247^(1/3)*SIN(('OddsRatio_working_3-way'!Y247+4*PI())/3)</f>
        <v>-0.48067328868519221</v>
      </c>
      <c r="AF247" s="11">
        <f>-'OddsRatio_working_3-way'!U247/(3*'OddsRatio_working_3-way'!X247^(1/3))*COS(('OddsRatio_working_3-way'!Y247)/3)</f>
        <v>0.5302083831303589</v>
      </c>
      <c r="AG247" s="11">
        <f>-'OddsRatio_working_3-way'!U247/(3*'OddsRatio_working_3-way'!X247^(1/3))*COS(('OddsRatio_working_3-way'!Y247+2*PI())/3)</f>
        <v>-0.3023421747136163</v>
      </c>
      <c r="AH247" s="11">
        <f>-'OddsRatio_working_3-way'!U247/(3*'OddsRatio_working_3-way'!X247^(1/3))*COS(('OddsRatio_working_3-way'!Y247+4*PI())/3)</f>
        <v>-0.22786620841674243</v>
      </c>
      <c r="AI247" s="11">
        <f>'OddsRatio_working_3-way'!U247/(3*'OddsRatio_working_3-way'!X247^(1/3))*SIN(('OddsRatio_working_3-way'!Y247)/3)</f>
        <v>-4.299871918965769E-2</v>
      </c>
      <c r="AJ247" s="11">
        <f>'OddsRatio_working_3-way'!U247/(3*'OddsRatio_working_3-way'!X247^(1/3))*SIN(('OddsRatio_working_3-way'!Y247+2*PI())/3)</f>
        <v>-0.43767456949553457</v>
      </c>
      <c r="AK247" s="11">
        <f>'OddsRatio_working_3-way'!U247/(3*'OddsRatio_working_3-way'!X247^(1/3))*SIN(('OddsRatio_working_3-way'!Y247+4*PI())/3)</f>
        <v>0.48067328868519221</v>
      </c>
      <c r="AL247" s="11">
        <f>'OddsRatio_working_3-way'!Z247+'OddsRatio_working_3-way'!AF247</f>
        <v>1.0604167662607178</v>
      </c>
      <c r="AM247" s="11">
        <f>'OddsRatio_working_3-way'!AA247+'OddsRatio_working_3-way'!AG247</f>
        <v>-0.60468434942723259</v>
      </c>
      <c r="AN247" s="11">
        <f>'OddsRatio_working_3-way'!AB247+'OddsRatio_working_3-way'!AH247</f>
        <v>-0.45573241683348487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1.0604167662607178</v>
      </c>
      <c r="AS247" s="11">
        <f>IF(('OddsRatio_working_3-way'!X247=0),IF(Q247&gt;0,-Q247^(1/3),(-Q247)^(1/3)),'OddsRatio_working_3-way'!AM247-'OddsRatio_working_3-way'!R247/3)</f>
        <v>-0.60468434942723259</v>
      </c>
      <c r="AT247" s="11">
        <f>IF(('OddsRatio_working_3-way'!X247=0),IF(Q247&gt;0,-Q247^(1/3),(-Q247)^(1/3)),'OddsRatio_working_3-way'!AN247-'OddsRatio_working_3-way'!R247/3)</f>
        <v>-0.45573241683348487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9">
        <f t="shared" si="52"/>
        <v>0.2804340563756339</v>
      </c>
      <c r="E248" s="9">
        <f t="shared" si="53"/>
        <v>0.29911105073463029</v>
      </c>
      <c r="F248" s="9">
        <f t="shared" si="54"/>
        <v>0.42045489288973587</v>
      </c>
      <c r="G248" s="9">
        <f t="shared" si="55"/>
        <v>1.0602895484992465</v>
      </c>
      <c r="H248" s="9">
        <f t="shared" si="56"/>
        <v>3.5659007073681765</v>
      </c>
      <c r="I248" s="9">
        <f t="shared" si="57"/>
        <v>3.3432399021833352</v>
      </c>
      <c r="J248" s="9">
        <f t="shared" si="58"/>
        <v>2.3783764130490201</v>
      </c>
      <c r="K248" s="11">
        <f t="shared" si="59"/>
        <v>0.29239766081871343</v>
      </c>
      <c r="L248" s="11">
        <f t="shared" si="60"/>
        <v>0.3115264797507788</v>
      </c>
      <c r="M248" s="11">
        <f t="shared" si="61"/>
        <v>0.43478260869565222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-0.27535439800458295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0.23485278730258302</v>
      </c>
      <c r="Q248" s="11">
        <f>2*'OddsRatio_working_3-way'!K248*'OddsRatio_working_3-way'!L248*'OddsRatio_working_3-way'!M248</f>
        <v>7.9208359967144371E-2</v>
      </c>
      <c r="R248" s="11">
        <f t="shared" si="62"/>
        <v>0</v>
      </c>
      <c r="S248" s="11">
        <f t="shared" si="63"/>
        <v>-0.85291097220344447</v>
      </c>
      <c r="T248" s="11">
        <f t="shared" si="64"/>
        <v>-0.28765968708379241</v>
      </c>
      <c r="U248" s="11">
        <f>'OddsRatio_working_3-way'!S248-'OddsRatio_working_3-way'!R248^2/3</f>
        <v>-0.85291097220344447</v>
      </c>
      <c r="V248" s="11">
        <f>'OddsRatio_working_3-way'!S248*'OddsRatio_working_3-way'!R248/3-2*'OddsRatio_working_3-way'!R248^3/27-'OddsRatio_working_3-way'!T248</f>
        <v>0.28765968708379241</v>
      </c>
      <c r="W248" s="11">
        <f>'OddsRatio_working_3-way'!V248^2+4*'OddsRatio_working_3-way'!U248^3/27</f>
        <v>-9.1713362792582992E-3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0.15159108800685123</v>
      </c>
      <c r="Y248" s="11">
        <f>IF('OddsRatio_working_3-way'!W248&gt;=0,IF('OddsRatio_working_3-way'!V248+SQRT('OddsRatio_working_3-way'!W248)&gt;0,0,PI()),ACOS('OddsRatio_working_3-way'!V248/(2*'OddsRatio_working_3-way'!X248)))</f>
        <v>0.32137672730632616</v>
      </c>
      <c r="Z248" s="11">
        <f>'OddsRatio_working_3-way'!X248^(1/3)*COS('OddsRatio_working_3-way'!Y248/3)</f>
        <v>0.53014477424962336</v>
      </c>
      <c r="AA248" s="11">
        <f>'OddsRatio_working_3-way'!X248^(1/3)*COS(('OddsRatio_working_3-way'!Y248+2*PI())/3)</f>
        <v>-0.31444476607015992</v>
      </c>
      <c r="AB248" s="11">
        <f>'OddsRatio_working_3-way'!X248^(1/3)*COS(('OddsRatio_working_3-way'!Y248+4*PI())/3)</f>
        <v>-0.21570000817946355</v>
      </c>
      <c r="AC248" s="11">
        <f>'OddsRatio_working_3-way'!X248^(1/3)*SIN('OddsRatio_working_3-way'!Y248/3)</f>
        <v>5.7010312549257994E-2</v>
      </c>
      <c r="AD248" s="11">
        <f>'OddsRatio_working_3-way'!X248^(1/3)*SIN(('OddsRatio_working_3-way'!Y248+2*PI())/3)</f>
        <v>0.43061368590911114</v>
      </c>
      <c r="AE248" s="11">
        <f>'OddsRatio_working_3-way'!X248^(1/3)*SIN(('OddsRatio_working_3-way'!Y248+4*PI())/3)</f>
        <v>-0.48762399845836907</v>
      </c>
      <c r="AF248" s="11">
        <f>-'OddsRatio_working_3-way'!U248/(3*'OddsRatio_working_3-way'!X248^(1/3))*COS(('OddsRatio_working_3-way'!Y248)/3)</f>
        <v>0.53014477424962325</v>
      </c>
      <c r="AG248" s="11">
        <f>-'OddsRatio_working_3-way'!U248/(3*'OddsRatio_working_3-way'!X248^(1/3))*COS(('OddsRatio_working_3-way'!Y248+2*PI())/3)</f>
        <v>-0.31444476607015981</v>
      </c>
      <c r="AH248" s="11">
        <f>-'OddsRatio_working_3-way'!U248/(3*'OddsRatio_working_3-way'!X248^(1/3))*COS(('OddsRatio_working_3-way'!Y248+4*PI())/3)</f>
        <v>-0.2157000081794635</v>
      </c>
      <c r="AI248" s="11">
        <f>'OddsRatio_working_3-way'!U248/(3*'OddsRatio_working_3-way'!X248^(1/3))*SIN(('OddsRatio_working_3-way'!Y248)/3)</f>
        <v>-5.701031254925798E-2</v>
      </c>
      <c r="AJ248" s="11">
        <f>'OddsRatio_working_3-way'!U248/(3*'OddsRatio_working_3-way'!X248^(1/3))*SIN(('OddsRatio_working_3-way'!Y248+2*PI())/3)</f>
        <v>-0.43061368590911103</v>
      </c>
      <c r="AK248" s="11">
        <f>'OddsRatio_working_3-way'!U248/(3*'OddsRatio_working_3-way'!X248^(1/3))*SIN(('OddsRatio_working_3-way'!Y248+4*PI())/3)</f>
        <v>0.48762399845836901</v>
      </c>
      <c r="AL248" s="11">
        <f>'OddsRatio_working_3-way'!Z248+'OddsRatio_working_3-way'!AF248</f>
        <v>1.0602895484992465</v>
      </c>
      <c r="AM248" s="11">
        <f>'OddsRatio_working_3-way'!AA248+'OddsRatio_working_3-way'!AG248</f>
        <v>-0.62888953214031973</v>
      </c>
      <c r="AN248" s="11">
        <f>'OddsRatio_working_3-way'!AB248+'OddsRatio_working_3-way'!AH248</f>
        <v>-0.43140001635892705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1.0602895484992465</v>
      </c>
      <c r="AS248" s="11">
        <f>IF(('OddsRatio_working_3-way'!X248=0),IF(Q248&gt;0,-Q248^(1/3),(-Q248)^(1/3)),'OddsRatio_working_3-way'!AM248-'OddsRatio_working_3-way'!R248/3)</f>
        <v>-0.62888953214031973</v>
      </c>
      <c r="AT248" s="11">
        <f>IF(('OddsRatio_working_3-way'!X248=0),IF(Q248&gt;0,-Q248^(1/3),(-Q248)^(1/3)),'OddsRatio_working_3-way'!AN248-'OddsRatio_working_3-way'!R248/3)</f>
        <v>-0.43140001635892705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9">
        <f t="shared" si="52"/>
        <v>0.51545545253258485</v>
      </c>
      <c r="E249" s="9">
        <f t="shared" si="53"/>
        <v>0.26250760827183955</v>
      </c>
      <c r="F249" s="9">
        <f t="shared" si="54"/>
        <v>0.22203693919557557</v>
      </c>
      <c r="G249" s="9">
        <f t="shared" si="55"/>
        <v>1.0682180220131372</v>
      </c>
      <c r="H249" s="9">
        <f t="shared" si="56"/>
        <v>1.9400318593715611</v>
      </c>
      <c r="I249" s="9">
        <f t="shared" si="57"/>
        <v>3.8094133978945508</v>
      </c>
      <c r="J249" s="9">
        <f t="shared" si="58"/>
        <v>4.5037551122030894</v>
      </c>
      <c r="K249" s="11">
        <f t="shared" si="59"/>
        <v>0.53191489361702127</v>
      </c>
      <c r="L249" s="11">
        <f t="shared" si="60"/>
        <v>0.27548209366391185</v>
      </c>
      <c r="M249" s="11">
        <f t="shared" si="61"/>
        <v>0.23364485981308411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-0.25989864844507915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0.23246711771450107</v>
      </c>
      <c r="Q249" s="11">
        <f>2*'OddsRatio_working_3-way'!K249*'OddsRatio_working_3-way'!L249*'OddsRatio_working_3-way'!M249</f>
        <v>6.8473377824595311E-2</v>
      </c>
      <c r="R249" s="11">
        <f t="shared" si="62"/>
        <v>0</v>
      </c>
      <c r="S249" s="11">
        <f t="shared" si="63"/>
        <v>-0.89445296889885595</v>
      </c>
      <c r="T249" s="11">
        <f t="shared" si="64"/>
        <v>-0.26346184650923593</v>
      </c>
      <c r="U249" s="11">
        <f>'OddsRatio_working_3-way'!S249-'OddsRatio_working_3-way'!R249^2/3</f>
        <v>-0.89445296889885595</v>
      </c>
      <c r="V249" s="11">
        <f>'OddsRatio_working_3-way'!S249*'OddsRatio_working_3-way'!R249/3-2*'OddsRatio_working_3-way'!R249^3/27-'OddsRatio_working_3-way'!T249</f>
        <v>0.26346184650923593</v>
      </c>
      <c r="W249" s="11">
        <f>'OddsRatio_working_3-way'!V249^2+4*'OddsRatio_working_3-way'!U249^3/27</f>
        <v>-3.6603206773269253E-2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0.16279999335021902</v>
      </c>
      <c r="Y249" s="11">
        <f>IF('OddsRatio_working_3-way'!W249&gt;=0,IF('OddsRatio_working_3-way'!V249+SQRT('OddsRatio_working_3-way'!W249)&gt;0,0,PI()),ACOS('OddsRatio_working_3-way'!V249/(2*'OddsRatio_working_3-way'!X249)))</f>
        <v>0.62807853281776804</v>
      </c>
      <c r="Z249" s="11">
        <f>'OddsRatio_working_3-way'!X249^(1/3)*COS('OddsRatio_working_3-way'!Y249/3)</f>
        <v>0.5341090110065686</v>
      </c>
      <c r="AA249" s="11">
        <f>'OddsRatio_working_3-way'!X249^(1/3)*COS(('OddsRatio_working_3-way'!Y249+2*PI())/3)</f>
        <v>-0.36533428722822942</v>
      </c>
      <c r="AB249" s="11">
        <f>'OddsRatio_working_3-way'!X249^(1/3)*COS(('OddsRatio_working_3-way'!Y249+4*PI())/3)</f>
        <v>-0.1687747237783393</v>
      </c>
      <c r="AC249" s="11">
        <f>'OddsRatio_working_3-way'!X249^(1/3)*SIN('OddsRatio_working_3-way'!Y249/3)</f>
        <v>0.1134837168695894</v>
      </c>
      <c r="AD249" s="11">
        <f>'OddsRatio_working_3-way'!X249^(1/3)*SIN(('OddsRatio_working_3-way'!Y249+2*PI())/3)</f>
        <v>0.40581011348707602</v>
      </c>
      <c r="AE249" s="11">
        <f>'OddsRatio_working_3-way'!X249^(1/3)*SIN(('OddsRatio_working_3-way'!Y249+4*PI())/3)</f>
        <v>-0.51929383035666543</v>
      </c>
      <c r="AF249" s="11">
        <f>-'OddsRatio_working_3-way'!U249/(3*'OddsRatio_working_3-way'!X249^(1/3))*COS(('OddsRatio_working_3-way'!Y249)/3)</f>
        <v>0.5341090110065686</v>
      </c>
      <c r="AG249" s="11">
        <f>-'OddsRatio_working_3-way'!U249/(3*'OddsRatio_working_3-way'!X249^(1/3))*COS(('OddsRatio_working_3-way'!Y249+2*PI())/3)</f>
        <v>-0.36533428722822942</v>
      </c>
      <c r="AH249" s="11">
        <f>-'OddsRatio_working_3-way'!U249/(3*'OddsRatio_working_3-way'!X249^(1/3))*COS(('OddsRatio_working_3-way'!Y249+4*PI())/3)</f>
        <v>-0.1687747237783393</v>
      </c>
      <c r="AI249" s="11">
        <f>'OddsRatio_working_3-way'!U249/(3*'OddsRatio_working_3-way'!X249^(1/3))*SIN(('OddsRatio_working_3-way'!Y249)/3)</f>
        <v>-0.1134837168695894</v>
      </c>
      <c r="AJ249" s="11">
        <f>'OddsRatio_working_3-way'!U249/(3*'OddsRatio_working_3-way'!X249^(1/3))*SIN(('OddsRatio_working_3-way'!Y249+2*PI())/3)</f>
        <v>-0.40581011348707602</v>
      </c>
      <c r="AK249" s="11">
        <f>'OddsRatio_working_3-way'!U249/(3*'OddsRatio_working_3-way'!X249^(1/3))*SIN(('OddsRatio_working_3-way'!Y249+4*PI())/3)</f>
        <v>0.51929383035666543</v>
      </c>
      <c r="AL249" s="11">
        <f>'OddsRatio_working_3-way'!Z249+'OddsRatio_working_3-way'!AF249</f>
        <v>1.0682180220131372</v>
      </c>
      <c r="AM249" s="11">
        <f>'OddsRatio_working_3-way'!AA249+'OddsRatio_working_3-way'!AG249</f>
        <v>-0.73066857445645883</v>
      </c>
      <c r="AN249" s="11">
        <f>'OddsRatio_working_3-way'!AB249+'OddsRatio_working_3-way'!AH249</f>
        <v>-0.33754944755667859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1.0682180220131372</v>
      </c>
      <c r="AS249" s="11">
        <f>IF(('OddsRatio_working_3-way'!X249=0),IF(Q249&gt;0,-Q249^(1/3),(-Q249)^(1/3)),'OddsRatio_working_3-way'!AM249-'OddsRatio_working_3-way'!R249/3)</f>
        <v>-0.73066857445645883</v>
      </c>
      <c r="AT249" s="11">
        <f>IF(('OddsRatio_working_3-way'!X249=0),IF(Q249&gt;0,-Q249^(1/3),(-Q249)^(1/3)),'OddsRatio_working_3-way'!AN249-'OddsRatio_working_3-way'!R249/3)</f>
        <v>-0.33754944755667859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9">
        <f t="shared" si="52"/>
        <v>0.53256244614385084</v>
      </c>
      <c r="E250" s="9">
        <f t="shared" si="53"/>
        <v>0.2696821422917417</v>
      </c>
      <c r="F250" s="9">
        <f t="shared" si="54"/>
        <v>0.19775541156440746</v>
      </c>
      <c r="G250" s="9">
        <f t="shared" si="55"/>
        <v>1.0703830161384911</v>
      </c>
      <c r="H250" s="9">
        <f t="shared" si="56"/>
        <v>1.8777140732335627</v>
      </c>
      <c r="I250" s="9">
        <f t="shared" si="57"/>
        <v>3.7080690308303828</v>
      </c>
      <c r="J250" s="9">
        <f t="shared" si="58"/>
        <v>5.0567516311648824</v>
      </c>
      <c r="K250" s="11">
        <f t="shared" si="59"/>
        <v>0.54945054945054939</v>
      </c>
      <c r="L250" s="11">
        <f t="shared" si="60"/>
        <v>0.28328611898016998</v>
      </c>
      <c r="M250" s="11">
        <f t="shared" si="61"/>
        <v>0.20876826722338204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-0.25550063082812491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0.23201528935263638</v>
      </c>
      <c r="Q250" s="11">
        <f>2*'OddsRatio_working_3-way'!K250*'OddsRatio_working_3-way'!L250*'OddsRatio_working_3-way'!M250</f>
        <v>6.4990277129590018E-2</v>
      </c>
      <c r="R250" s="11">
        <f t="shared" si="62"/>
        <v>0</v>
      </c>
      <c r="S250" s="11">
        <f t="shared" si="63"/>
        <v>-0.90808108222915851</v>
      </c>
      <c r="T250" s="11">
        <f t="shared" si="64"/>
        <v>-0.25436444880368586</v>
      </c>
      <c r="U250" s="11">
        <f>'OddsRatio_working_3-way'!S250-'OddsRatio_working_3-way'!R250^2/3</f>
        <v>-0.90808108222915851</v>
      </c>
      <c r="V250" s="11">
        <f>'OddsRatio_working_3-way'!S250*'OddsRatio_working_3-way'!R250/3-2*'OddsRatio_working_3-way'!R250^3/27-'OddsRatio_working_3-way'!T250</f>
        <v>0.25436444880368586</v>
      </c>
      <c r="W250" s="11">
        <f>'OddsRatio_working_3-way'!V250^2+4*'OddsRatio_working_3-way'!U250^3/27</f>
        <v>-4.6234116524937086E-2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0.16653482319033158</v>
      </c>
      <c r="Y250" s="11">
        <f>IF('OddsRatio_working_3-way'!W250&gt;=0,IF('OddsRatio_working_3-way'!V250+SQRT('OddsRatio_working_3-way'!W250)&gt;0,0,PI()),ACOS('OddsRatio_working_3-way'!V250/(2*'OddsRatio_working_3-way'!X250)))</f>
        <v>0.70177502948073822</v>
      </c>
      <c r="Z250" s="11">
        <f>'OddsRatio_working_3-way'!X250^(1/3)*COS('OddsRatio_working_3-way'!Y250/3)</f>
        <v>0.53519150806924554</v>
      </c>
      <c r="AA250" s="11">
        <f>'OddsRatio_working_3-way'!X250^(1/3)*COS(('OddsRatio_working_3-way'!Y250+2*PI())/3)</f>
        <v>-0.37803944025169262</v>
      </c>
      <c r="AB250" s="11">
        <f>'OddsRatio_working_3-way'!X250^(1/3)*COS(('OddsRatio_working_3-way'!Y250+4*PI())/3)</f>
        <v>-0.15715206781755309</v>
      </c>
      <c r="AC250" s="11">
        <f>'OddsRatio_working_3-way'!X250^(1/3)*SIN('OddsRatio_working_3-way'!Y250/3)</f>
        <v>0.12752938393543975</v>
      </c>
      <c r="AD250" s="11">
        <f>'OddsRatio_working_3-way'!X250^(1/3)*SIN(('OddsRatio_working_3-way'!Y250+2*PI())/3)</f>
        <v>0.39972474990995122</v>
      </c>
      <c r="AE250" s="11">
        <f>'OddsRatio_working_3-way'!X250^(1/3)*SIN(('OddsRatio_working_3-way'!Y250+4*PI())/3)</f>
        <v>-0.52725413384539077</v>
      </c>
      <c r="AF250" s="11">
        <f>-'OddsRatio_working_3-way'!U250/(3*'OddsRatio_working_3-way'!X250^(1/3))*COS(('OddsRatio_working_3-way'!Y250)/3)</f>
        <v>0.53519150806924565</v>
      </c>
      <c r="AG250" s="11">
        <f>-'OddsRatio_working_3-way'!U250/(3*'OddsRatio_working_3-way'!X250^(1/3))*COS(('OddsRatio_working_3-way'!Y250+2*PI())/3)</f>
        <v>-0.37803944025169273</v>
      </c>
      <c r="AH250" s="11">
        <f>-'OddsRatio_working_3-way'!U250/(3*'OddsRatio_working_3-way'!X250^(1/3))*COS(('OddsRatio_working_3-way'!Y250+4*PI())/3)</f>
        <v>-0.15715206781755311</v>
      </c>
      <c r="AI250" s="11">
        <f>'OddsRatio_working_3-way'!U250/(3*'OddsRatio_working_3-way'!X250^(1/3))*SIN(('OddsRatio_working_3-way'!Y250)/3)</f>
        <v>-0.12752938393543975</v>
      </c>
      <c r="AJ250" s="11">
        <f>'OddsRatio_working_3-way'!U250/(3*'OddsRatio_working_3-way'!X250^(1/3))*SIN(('OddsRatio_working_3-way'!Y250+2*PI())/3)</f>
        <v>-0.39972474990995133</v>
      </c>
      <c r="AK250" s="11">
        <f>'OddsRatio_working_3-way'!U250/(3*'OddsRatio_working_3-way'!X250^(1/3))*SIN(('OddsRatio_working_3-way'!Y250+4*PI())/3)</f>
        <v>0.52725413384539088</v>
      </c>
      <c r="AL250" s="11">
        <f>'OddsRatio_working_3-way'!Z250+'OddsRatio_working_3-way'!AF250</f>
        <v>1.0703830161384911</v>
      </c>
      <c r="AM250" s="11">
        <f>'OddsRatio_working_3-way'!AA250+'OddsRatio_working_3-way'!AG250</f>
        <v>-0.75607888050338534</v>
      </c>
      <c r="AN250" s="11">
        <f>'OddsRatio_working_3-way'!AB250+'OddsRatio_working_3-way'!AH250</f>
        <v>-0.31430413563510617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1.0703830161384911</v>
      </c>
      <c r="AS250" s="11">
        <f>IF(('OddsRatio_working_3-way'!X250=0),IF(Q250&gt;0,-Q250^(1/3),(-Q250)^(1/3)),'OddsRatio_working_3-way'!AM250-'OddsRatio_working_3-way'!R250/3)</f>
        <v>-0.75607888050338534</v>
      </c>
      <c r="AT250" s="11">
        <f>IF(('OddsRatio_working_3-way'!X250=0),IF(Q250&gt;0,-Q250^(1/3),(-Q250)^(1/3)),'OddsRatio_working_3-way'!AN250-'OddsRatio_working_3-way'!R250/3)</f>
        <v>-0.31430413563510617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9">
        <f t="shared" si="52"/>
        <v>0.5243859303606323</v>
      </c>
      <c r="E251" s="9">
        <f t="shared" si="53"/>
        <v>0.26052842363463807</v>
      </c>
      <c r="F251" s="9">
        <f t="shared" si="54"/>
        <v>0.21508564600472962</v>
      </c>
      <c r="G251" s="9">
        <f t="shared" si="55"/>
        <v>1.0670499185529185</v>
      </c>
      <c r="H251" s="9">
        <f t="shared" si="56"/>
        <v>1.9069924307699806</v>
      </c>
      <c r="I251" s="9">
        <f t="shared" si="57"/>
        <v>3.8383527833507638</v>
      </c>
      <c r="J251" s="9">
        <f t="shared" si="58"/>
        <v>4.6493107214509823</v>
      </c>
      <c r="K251" s="11">
        <f t="shared" si="59"/>
        <v>0.54054054054054046</v>
      </c>
      <c r="L251" s="11">
        <f t="shared" si="60"/>
        <v>0.27322404371584696</v>
      </c>
      <c r="M251" s="11">
        <f t="shared" si="61"/>
        <v>0.22624434389140272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-0.25837565181827471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0.23155712644622958</v>
      </c>
      <c r="Q251" s="11">
        <f>2*'OddsRatio_working_3-way'!K251*'OddsRatio_working_3-way'!L251*'OddsRatio_working_3-way'!M251</f>
        <v>6.6827453519835364E-2</v>
      </c>
      <c r="R251" s="11">
        <f t="shared" si="62"/>
        <v>0</v>
      </c>
      <c r="S251" s="11">
        <f t="shared" si="63"/>
        <v>-0.89620335668893603</v>
      </c>
      <c r="T251" s="11">
        <f t="shared" si="64"/>
        <v>-0.25864454738497428</v>
      </c>
      <c r="U251" s="11">
        <f>'OddsRatio_working_3-way'!S251-'OddsRatio_working_3-way'!R251^2/3</f>
        <v>-0.89620335668893603</v>
      </c>
      <c r="V251" s="11">
        <f>'OddsRatio_working_3-way'!S251*'OddsRatio_working_3-way'!R251/3-2*'OddsRatio_working_3-way'!R251^3/27-'OddsRatio_working_3-way'!T251</f>
        <v>0.25864454738497428</v>
      </c>
      <c r="W251" s="11">
        <f>'OddsRatio_working_3-way'!V251^2+4*'OddsRatio_working_3-way'!U251^3/27</f>
        <v>-3.9741964208549627E-2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0.16327811097980022</v>
      </c>
      <c r="Y251" s="11">
        <f>IF('OddsRatio_working_3-way'!W251&gt;=0,IF('OddsRatio_working_3-way'!V251+SQRT('OddsRatio_working_3-way'!W251)&gt;0,0,PI()),ACOS('OddsRatio_working_3-way'!V251/(2*'OddsRatio_working_3-way'!X251)))</f>
        <v>0.6566580743560807</v>
      </c>
      <c r="Z251" s="11">
        <f>'OddsRatio_working_3-way'!X251^(1/3)*COS('OddsRatio_working_3-way'!Y251/3)</f>
        <v>0.53352495927645927</v>
      </c>
      <c r="AA251" s="11">
        <f>'OddsRatio_working_3-way'!X251^(1/3)*COS(('OddsRatio_working_3-way'!Y251+2*PI())/3)</f>
        <v>-0.36954466459274066</v>
      </c>
      <c r="AB251" s="11">
        <f>'OddsRatio_working_3-way'!X251^(1/3)*COS(('OddsRatio_working_3-way'!Y251+4*PI())/3)</f>
        <v>-0.1639802946837185</v>
      </c>
      <c r="AC251" s="11">
        <f>'OddsRatio_working_3-way'!X251^(1/3)*SIN('OddsRatio_working_3-way'!Y251/3)</f>
        <v>0.11868264430276977</v>
      </c>
      <c r="AD251" s="11">
        <f>'OddsRatio_working_3-way'!X251^(1/3)*SIN(('OddsRatio_working_3-way'!Y251+2*PI())/3)</f>
        <v>0.402704846135087</v>
      </c>
      <c r="AE251" s="11">
        <f>'OddsRatio_working_3-way'!X251^(1/3)*SIN(('OddsRatio_working_3-way'!Y251+4*PI())/3)</f>
        <v>-0.52138749043785682</v>
      </c>
      <c r="AF251" s="11">
        <f>-'OddsRatio_working_3-way'!U251/(3*'OddsRatio_working_3-way'!X251^(1/3))*COS(('OddsRatio_working_3-way'!Y251)/3)</f>
        <v>0.53352495927645927</v>
      </c>
      <c r="AG251" s="11">
        <f>-'OddsRatio_working_3-way'!U251/(3*'OddsRatio_working_3-way'!X251^(1/3))*COS(('OddsRatio_working_3-way'!Y251+2*PI())/3)</f>
        <v>-0.36954466459274066</v>
      </c>
      <c r="AH251" s="11">
        <f>-'OddsRatio_working_3-way'!U251/(3*'OddsRatio_working_3-way'!X251^(1/3))*COS(('OddsRatio_working_3-way'!Y251+4*PI())/3)</f>
        <v>-0.1639802946837185</v>
      </c>
      <c r="AI251" s="11">
        <f>'OddsRatio_working_3-way'!U251/(3*'OddsRatio_working_3-way'!X251^(1/3))*SIN(('OddsRatio_working_3-way'!Y251)/3)</f>
        <v>-0.11868264430276977</v>
      </c>
      <c r="AJ251" s="11">
        <f>'OddsRatio_working_3-way'!U251/(3*'OddsRatio_working_3-way'!X251^(1/3))*SIN(('OddsRatio_working_3-way'!Y251+2*PI())/3)</f>
        <v>-0.402704846135087</v>
      </c>
      <c r="AK251" s="11">
        <f>'OddsRatio_working_3-way'!U251/(3*'OddsRatio_working_3-way'!X251^(1/3))*SIN(('OddsRatio_working_3-way'!Y251+4*PI())/3)</f>
        <v>0.52138749043785682</v>
      </c>
      <c r="AL251" s="11">
        <f>'OddsRatio_working_3-way'!Z251+'OddsRatio_working_3-way'!AF251</f>
        <v>1.0670499185529185</v>
      </c>
      <c r="AM251" s="11">
        <f>'OddsRatio_working_3-way'!AA251+'OddsRatio_working_3-way'!AG251</f>
        <v>-0.73908932918548131</v>
      </c>
      <c r="AN251" s="11">
        <f>'OddsRatio_working_3-way'!AB251+'OddsRatio_working_3-way'!AH251</f>
        <v>-0.32796058936743699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1.0670499185529185</v>
      </c>
      <c r="AS251" s="11">
        <f>IF(('OddsRatio_working_3-way'!X251=0),IF(Q251&gt;0,-Q251^(1/3),(-Q251)^(1/3)),'OddsRatio_working_3-way'!AM251-'OddsRatio_working_3-way'!R251/3)</f>
        <v>-0.73908932918548131</v>
      </c>
      <c r="AT251" s="11">
        <f>IF(('OddsRatio_working_3-way'!X251=0),IF(Q251&gt;0,-Q251^(1/3),(-Q251)^(1/3)),'OddsRatio_working_3-way'!AN251-'OddsRatio_working_3-way'!R251/3)</f>
        <v>-0.32796058936743699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9">
        <f t="shared" si="52"/>
        <v>0.32930200539966004</v>
      </c>
      <c r="E252" s="9">
        <f t="shared" si="53"/>
        <v>0.29251635546278121</v>
      </c>
      <c r="F252" s="9">
        <f t="shared" si="54"/>
        <v>0.3781816391375587</v>
      </c>
      <c r="G252" s="9">
        <f t="shared" si="55"/>
        <v>1.0607948523232333</v>
      </c>
      <c r="H252" s="9">
        <f t="shared" si="56"/>
        <v>3.0367261164606085</v>
      </c>
      <c r="I252" s="9">
        <f t="shared" si="57"/>
        <v>3.4186122632969718</v>
      </c>
      <c r="J252" s="9">
        <f t="shared" si="58"/>
        <v>2.6442320211010109</v>
      </c>
      <c r="K252" s="11">
        <f t="shared" si="59"/>
        <v>0.34246575342465752</v>
      </c>
      <c r="L252" s="11">
        <f t="shared" si="60"/>
        <v>0.3048780487804878</v>
      </c>
      <c r="M252" s="11">
        <f t="shared" si="61"/>
        <v>0.39215686274509809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-0.27782472828757288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0.23543496917644441</v>
      </c>
      <c r="Q252" s="11">
        <f>2*'OddsRatio_working_3-way'!K252*'OddsRatio_working_3-way'!L252*'OddsRatio_working_3-way'!M252</f>
        <v>8.1890424061371966E-2</v>
      </c>
      <c r="R252" s="11">
        <f t="shared" si="62"/>
        <v>0</v>
      </c>
      <c r="S252" s="11">
        <f t="shared" si="63"/>
        <v>-0.84742265610262246</v>
      </c>
      <c r="T252" s="11">
        <f t="shared" si="64"/>
        <v>-0.29475570647047739</v>
      </c>
      <c r="U252" s="11">
        <f>'OddsRatio_working_3-way'!S252-'OddsRatio_working_3-way'!R252^2/3</f>
        <v>-0.84742265610262246</v>
      </c>
      <c r="V252" s="11">
        <f>'OddsRatio_working_3-way'!S252*'OddsRatio_working_3-way'!R252/3-2*'OddsRatio_working_3-way'!R252^3/27-'OddsRatio_working_3-way'!T252</f>
        <v>0.29475570647047739</v>
      </c>
      <c r="W252" s="11">
        <f>'OddsRatio_working_3-way'!V252^2+4*'OddsRatio_working_3-way'!U252^3/27</f>
        <v>-3.2754481506304389E-3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0.15013025565116833</v>
      </c>
      <c r="Y252" s="11">
        <f>IF('OddsRatio_working_3-way'!W252&gt;=0,IF('OddsRatio_working_3-way'!V252+SQRT('OddsRatio_working_3-way'!W252)&gt;0,0,PI()),ACOS('OddsRatio_working_3-way'!V252/(2*'OddsRatio_working_3-way'!X252)))</f>
        <v>0.19177968517404209</v>
      </c>
      <c r="Z252" s="11">
        <f>'OddsRatio_working_3-way'!X252^(1/3)*COS('OddsRatio_working_3-way'!Y252/3)</f>
        <v>0.53039742616161667</v>
      </c>
      <c r="AA252" s="11">
        <f>'OddsRatio_working_3-way'!X252^(1/3)*COS(('OddsRatio_working_3-way'!Y252+2*PI())/3)</f>
        <v>-0.29460265442384775</v>
      </c>
      <c r="AB252" s="11">
        <f>'OddsRatio_working_3-way'!X252^(1/3)*COS(('OddsRatio_working_3-way'!Y252+4*PI())/3)</f>
        <v>-0.23579477173776878</v>
      </c>
      <c r="AC252" s="11">
        <f>'OddsRatio_working_3-way'!X252^(1/3)*SIN('OddsRatio_working_3-way'!Y252/3)</f>
        <v>3.3952746899279573E-2</v>
      </c>
      <c r="AD252" s="11">
        <f>'OddsRatio_working_3-way'!X252^(1/3)*SIN(('OddsRatio_working_3-way'!Y252+2*PI())/3)</f>
        <v>0.44236127170820122</v>
      </c>
      <c r="AE252" s="11">
        <f>'OddsRatio_working_3-way'!X252^(1/3)*SIN(('OddsRatio_working_3-way'!Y252+4*PI())/3)</f>
        <v>-0.47631401860748085</v>
      </c>
      <c r="AF252" s="11">
        <f>-'OddsRatio_working_3-way'!U252/(3*'OddsRatio_working_3-way'!X252^(1/3))*COS(('OddsRatio_working_3-way'!Y252)/3)</f>
        <v>0.53039742616161678</v>
      </c>
      <c r="AG252" s="11">
        <f>-'OddsRatio_working_3-way'!U252/(3*'OddsRatio_working_3-way'!X252^(1/3))*COS(('OddsRatio_working_3-way'!Y252+2*PI())/3)</f>
        <v>-0.29460265442384781</v>
      </c>
      <c r="AH252" s="11">
        <f>-'OddsRatio_working_3-way'!U252/(3*'OddsRatio_working_3-way'!X252^(1/3))*COS(('OddsRatio_working_3-way'!Y252+4*PI())/3)</f>
        <v>-0.23579477173776883</v>
      </c>
      <c r="AI252" s="11">
        <f>'OddsRatio_working_3-way'!U252/(3*'OddsRatio_working_3-way'!X252^(1/3))*SIN(('OddsRatio_working_3-way'!Y252)/3)</f>
        <v>-3.395274689927958E-2</v>
      </c>
      <c r="AJ252" s="11">
        <f>'OddsRatio_working_3-way'!U252/(3*'OddsRatio_working_3-way'!X252^(1/3))*SIN(('OddsRatio_working_3-way'!Y252+2*PI())/3)</f>
        <v>-0.44236127170820133</v>
      </c>
      <c r="AK252" s="11">
        <f>'OddsRatio_working_3-way'!U252/(3*'OddsRatio_working_3-way'!X252^(1/3))*SIN(('OddsRatio_working_3-way'!Y252+4*PI())/3)</f>
        <v>0.47631401860748096</v>
      </c>
      <c r="AL252" s="11">
        <f>'OddsRatio_working_3-way'!Z252+'OddsRatio_working_3-way'!AF252</f>
        <v>1.0607948523232333</v>
      </c>
      <c r="AM252" s="11">
        <f>'OddsRatio_working_3-way'!AA252+'OddsRatio_working_3-way'!AG252</f>
        <v>-0.58920530884769562</v>
      </c>
      <c r="AN252" s="11">
        <f>'OddsRatio_working_3-way'!AB252+'OddsRatio_working_3-way'!AH252</f>
        <v>-0.47158954347553761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1.0607948523232333</v>
      </c>
      <c r="AS252" s="11">
        <f>IF(('OddsRatio_working_3-way'!X252=0),IF(Q252&gt;0,-Q252^(1/3),(-Q252)^(1/3)),'OddsRatio_working_3-way'!AM252-'OddsRatio_working_3-way'!R252/3)</f>
        <v>-0.58920530884769562</v>
      </c>
      <c r="AT252" s="11">
        <f>IF(('OddsRatio_working_3-way'!X252=0),IF(Q252&gt;0,-Q252^(1/3),(-Q252)^(1/3)),'OddsRatio_working_3-way'!AN252-'OddsRatio_working_3-way'!R252/3)</f>
        <v>-0.47158954347553761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9">
        <f t="shared" si="52"/>
        <v>0.42806225277999005</v>
      </c>
      <c r="E253" s="9">
        <f t="shared" si="53"/>
        <v>0.26997623442726176</v>
      </c>
      <c r="F253" s="9">
        <f t="shared" si="54"/>
        <v>0.30196151279274841</v>
      </c>
      <c r="G253" s="9">
        <f t="shared" si="55"/>
        <v>1.0604038175571333</v>
      </c>
      <c r="H253" s="9">
        <f t="shared" si="56"/>
        <v>2.3361088101219876</v>
      </c>
      <c r="I253" s="9">
        <f t="shared" si="57"/>
        <v>3.7040297347706899</v>
      </c>
      <c r="J253" s="9">
        <f t="shared" si="58"/>
        <v>3.311680322274551</v>
      </c>
      <c r="K253" s="11">
        <f t="shared" si="59"/>
        <v>0.44247787610619471</v>
      </c>
      <c r="L253" s="11">
        <f t="shared" si="60"/>
        <v>0.28169014084507044</v>
      </c>
      <c r="M253" s="11">
        <f t="shared" si="61"/>
        <v>0.31446540880503143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-0.27453853190943966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0.23478097952662824</v>
      </c>
      <c r="Q253" s="11">
        <f>2*'OddsRatio_working_3-way'!K253*'OddsRatio_working_3-way'!L253*'OddsRatio_working_3-way'!M253</f>
        <v>7.8390978139107934E-2</v>
      </c>
      <c r="R253" s="11">
        <f t="shared" si="62"/>
        <v>0</v>
      </c>
      <c r="S253" s="11">
        <f t="shared" si="63"/>
        <v>-0.85518407158989984</v>
      </c>
      <c r="T253" s="11">
        <f t="shared" si="64"/>
        <v>-0.28553725261766272</v>
      </c>
      <c r="U253" s="11">
        <f>'OddsRatio_working_3-way'!S253-'OddsRatio_working_3-way'!R253^2/3</f>
        <v>-0.85518407158989984</v>
      </c>
      <c r="V253" s="11">
        <f>'OddsRatio_working_3-way'!S253*'OddsRatio_working_3-way'!R253/3-2*'OddsRatio_working_3-way'!R253^3/27-'OddsRatio_working_3-way'!T253</f>
        <v>0.28553725261766272</v>
      </c>
      <c r="W253" s="11">
        <f>'OddsRatio_working_3-way'!V253^2+4*'OddsRatio_working_3-way'!U253^3/27</f>
        <v>-1.1124795103332558E-2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0.15219750140506208</v>
      </c>
      <c r="Y253" s="11">
        <f>IF('OddsRatio_working_3-way'!W253&gt;=0,IF('OddsRatio_working_3-way'!V253+SQRT('OddsRatio_working_3-way'!W253)&gt;0,0,PI()),ACOS('OddsRatio_working_3-way'!V253/(2*'OddsRatio_working_3-way'!X253)))</f>
        <v>0.35384184368098937</v>
      </c>
      <c r="Z253" s="11">
        <f>'OddsRatio_working_3-way'!X253^(1/3)*COS('OddsRatio_working_3-way'!Y253/3)</f>
        <v>0.53020190877856666</v>
      </c>
      <c r="AA253" s="11">
        <f>'OddsRatio_working_3-way'!X253^(1/3)*COS(('OddsRatio_working_3-way'!Y253+2*PI())/3)</f>
        <v>-0.31951115419729936</v>
      </c>
      <c r="AB253" s="11">
        <f>'OddsRatio_working_3-way'!X253^(1/3)*COS(('OddsRatio_working_3-way'!Y253+4*PI())/3)</f>
        <v>-0.21069075458126751</v>
      </c>
      <c r="AC253" s="11">
        <f>'OddsRatio_working_3-way'!X253^(1/3)*SIN('OddsRatio_working_3-way'!Y253/3)</f>
        <v>6.2827487011638858E-2</v>
      </c>
      <c r="AD253" s="11">
        <f>'OddsRatio_working_3-way'!X253^(1/3)*SIN(('OddsRatio_working_3-way'!Y253+2*PI())/3)</f>
        <v>0.42775457863141897</v>
      </c>
      <c r="AE253" s="11">
        <f>'OddsRatio_working_3-way'!X253^(1/3)*SIN(('OddsRatio_working_3-way'!Y253+4*PI())/3)</f>
        <v>-0.49058206564305767</v>
      </c>
      <c r="AF253" s="11">
        <f>-'OddsRatio_working_3-way'!U253/(3*'OddsRatio_working_3-way'!X253^(1/3))*COS(('OddsRatio_working_3-way'!Y253)/3)</f>
        <v>0.53020190877856666</v>
      </c>
      <c r="AG253" s="11">
        <f>-'OddsRatio_working_3-way'!U253/(3*'OddsRatio_working_3-way'!X253^(1/3))*COS(('OddsRatio_working_3-way'!Y253+2*PI())/3)</f>
        <v>-0.31951115419729936</v>
      </c>
      <c r="AH253" s="11">
        <f>-'OddsRatio_working_3-way'!U253/(3*'OddsRatio_working_3-way'!X253^(1/3))*COS(('OddsRatio_working_3-way'!Y253+4*PI())/3)</f>
        <v>-0.21069075458126751</v>
      </c>
      <c r="AI253" s="11">
        <f>'OddsRatio_working_3-way'!U253/(3*'OddsRatio_working_3-way'!X253^(1/3))*SIN(('OddsRatio_working_3-way'!Y253)/3)</f>
        <v>-6.2827487011638858E-2</v>
      </c>
      <c r="AJ253" s="11">
        <f>'OddsRatio_working_3-way'!U253/(3*'OddsRatio_working_3-way'!X253^(1/3))*SIN(('OddsRatio_working_3-way'!Y253+2*PI())/3)</f>
        <v>-0.42775457863141897</v>
      </c>
      <c r="AK253" s="11">
        <f>'OddsRatio_working_3-way'!U253/(3*'OddsRatio_working_3-way'!X253^(1/3))*SIN(('OddsRatio_working_3-way'!Y253+4*PI())/3)</f>
        <v>0.49058206564305767</v>
      </c>
      <c r="AL253" s="11">
        <f>'OddsRatio_working_3-way'!Z253+'OddsRatio_working_3-way'!AF253</f>
        <v>1.0604038175571333</v>
      </c>
      <c r="AM253" s="11">
        <f>'OddsRatio_working_3-way'!AA253+'OddsRatio_working_3-way'!AG253</f>
        <v>-0.63902230839459873</v>
      </c>
      <c r="AN253" s="11">
        <f>'OddsRatio_working_3-way'!AB253+'OddsRatio_working_3-way'!AH253</f>
        <v>-0.42138150916253503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1.0604038175571333</v>
      </c>
      <c r="AS253" s="11">
        <f>IF(('OddsRatio_working_3-way'!X253=0),IF(Q253&gt;0,-Q253^(1/3),(-Q253)^(1/3)),'OddsRatio_working_3-way'!AM253-'OddsRatio_working_3-way'!R253/3)</f>
        <v>-0.63902230839459873</v>
      </c>
      <c r="AT253" s="11">
        <f>IF(('OddsRatio_working_3-way'!X253=0),IF(Q253&gt;0,-Q253^(1/3),(-Q253)^(1/3)),'OddsRatio_working_3-way'!AN253-'OddsRatio_working_3-way'!R253/3)</f>
        <v>-0.42138150916253503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9">
        <f t="shared" si="52"/>
        <v>0.44179897195117718</v>
      </c>
      <c r="E254" s="9">
        <f t="shared" si="53"/>
        <v>0.30169576439902784</v>
      </c>
      <c r="F254" s="9">
        <f t="shared" si="54"/>
        <v>0.25650526364979498</v>
      </c>
      <c r="G254" s="9">
        <f t="shared" si="55"/>
        <v>1.0617419322798061</v>
      </c>
      <c r="H254" s="9">
        <f t="shared" si="56"/>
        <v>2.2634728994129691</v>
      </c>
      <c r="I254" s="9">
        <f t="shared" si="57"/>
        <v>3.3145974123699773</v>
      </c>
      <c r="J254" s="9">
        <f t="shared" si="58"/>
        <v>3.89855547512387</v>
      </c>
      <c r="K254" s="11">
        <f t="shared" si="59"/>
        <v>0.45662100456621008</v>
      </c>
      <c r="L254" s="11">
        <f t="shared" si="60"/>
        <v>0.31446540880503143</v>
      </c>
      <c r="M254" s="11">
        <f t="shared" si="61"/>
        <v>0.26809651474530832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-0.27263777913439025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0.23482794002848578</v>
      </c>
      <c r="Q254" s="11">
        <f>2*'OddsRatio_working_3-way'!K254*'OddsRatio_working_3-way'!L254*'OddsRatio_working_3-way'!M254</f>
        <v>7.6992767222454364E-2</v>
      </c>
      <c r="R254" s="11">
        <f t="shared" si="62"/>
        <v>0</v>
      </c>
      <c r="S254" s="11">
        <f t="shared" si="63"/>
        <v>-0.86131841586316982</v>
      </c>
      <c r="T254" s="11">
        <f t="shared" si="64"/>
        <v>-0.28239948061087539</v>
      </c>
      <c r="U254" s="11">
        <f>'OddsRatio_working_3-way'!S254-'OddsRatio_working_3-way'!R254^2/3</f>
        <v>-0.86131841586316982</v>
      </c>
      <c r="V254" s="11">
        <f>'OddsRatio_working_3-way'!S254*'OddsRatio_working_3-way'!R254/3-2*'OddsRatio_working_3-way'!R254^3/27-'OddsRatio_working_3-way'!T254</f>
        <v>0.28239948061087539</v>
      </c>
      <c r="W254" s="11">
        <f>'OddsRatio_working_3-way'!V254^2+4*'OddsRatio_working_3-way'!U254^3/27</f>
        <v>-1.4915094538485621E-2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0.1538380326737977</v>
      </c>
      <c r="Y254" s="11">
        <f>IF('OddsRatio_working_3-way'!W254&gt;=0,IF('OddsRatio_working_3-way'!V254+SQRT('OddsRatio_working_3-way'!W254)&gt;0,0,PI()),ACOS('OddsRatio_working_3-way'!V254/(2*'OddsRatio_working_3-way'!X254)))</f>
        <v>0.40817498541886699</v>
      </c>
      <c r="Z254" s="11">
        <f>'OddsRatio_working_3-way'!X254^(1/3)*COS('OddsRatio_working_3-way'!Y254/3)</f>
        <v>0.53087096613990303</v>
      </c>
      <c r="AA254" s="11">
        <f>'OddsRatio_working_3-way'!X254^(1/3)*COS(('OddsRatio_working_3-way'!Y254+2*PI())/3)</f>
        <v>-0.32837686014463002</v>
      </c>
      <c r="AB254" s="11">
        <f>'OddsRatio_working_3-way'!X254^(1/3)*COS(('OddsRatio_working_3-way'!Y254+4*PI())/3)</f>
        <v>-0.20249410599527315</v>
      </c>
      <c r="AC254" s="11">
        <f>'OddsRatio_working_3-way'!X254^(1/3)*SIN('OddsRatio_working_3-way'!Y254/3)</f>
        <v>7.26784419944628E-2</v>
      </c>
      <c r="AD254" s="11">
        <f>'OddsRatio_working_3-way'!X254^(1/3)*SIN(('OddsRatio_working_3-way'!Y254+2*PI())/3)</f>
        <v>0.42340852181151323</v>
      </c>
      <c r="AE254" s="11">
        <f>'OddsRatio_working_3-way'!X254^(1/3)*SIN(('OddsRatio_working_3-way'!Y254+4*PI())/3)</f>
        <v>-0.49608696380597594</v>
      </c>
      <c r="AF254" s="11">
        <f>-'OddsRatio_working_3-way'!U254/(3*'OddsRatio_working_3-way'!X254^(1/3))*COS(('OddsRatio_working_3-way'!Y254)/3)</f>
        <v>0.53087096613990303</v>
      </c>
      <c r="AG254" s="11">
        <f>-'OddsRatio_working_3-way'!U254/(3*'OddsRatio_working_3-way'!X254^(1/3))*COS(('OddsRatio_working_3-way'!Y254+2*PI())/3)</f>
        <v>-0.32837686014463002</v>
      </c>
      <c r="AH254" s="11">
        <f>-'OddsRatio_working_3-way'!U254/(3*'OddsRatio_working_3-way'!X254^(1/3))*COS(('OddsRatio_working_3-way'!Y254+4*PI())/3)</f>
        <v>-0.20249410599527315</v>
      </c>
      <c r="AI254" s="11">
        <f>'OddsRatio_working_3-way'!U254/(3*'OddsRatio_working_3-way'!X254^(1/3))*SIN(('OddsRatio_working_3-way'!Y254)/3)</f>
        <v>-7.26784419944628E-2</v>
      </c>
      <c r="AJ254" s="11">
        <f>'OddsRatio_working_3-way'!U254/(3*'OddsRatio_working_3-way'!X254^(1/3))*SIN(('OddsRatio_working_3-way'!Y254+2*PI())/3)</f>
        <v>-0.42340852181151323</v>
      </c>
      <c r="AK254" s="11">
        <f>'OddsRatio_working_3-way'!U254/(3*'OddsRatio_working_3-way'!X254^(1/3))*SIN(('OddsRatio_working_3-way'!Y254+4*PI())/3)</f>
        <v>0.49608696380597594</v>
      </c>
      <c r="AL254" s="11">
        <f>'OddsRatio_working_3-way'!Z254+'OddsRatio_working_3-way'!AF254</f>
        <v>1.0617419322798061</v>
      </c>
      <c r="AM254" s="11">
        <f>'OddsRatio_working_3-way'!AA254+'OddsRatio_working_3-way'!AG254</f>
        <v>-0.65675372028926005</v>
      </c>
      <c r="AN254" s="11">
        <f>'OddsRatio_working_3-way'!AB254+'OddsRatio_working_3-way'!AH254</f>
        <v>-0.4049882119905463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1.0617419322798061</v>
      </c>
      <c r="AS254" s="11">
        <f>IF(('OddsRatio_working_3-way'!X254=0),IF(Q254&gt;0,-Q254^(1/3),(-Q254)^(1/3)),'OddsRatio_working_3-way'!AM254-'OddsRatio_working_3-way'!R254/3)</f>
        <v>-0.65675372028926005</v>
      </c>
      <c r="AT254" s="11">
        <f>IF(('OddsRatio_working_3-way'!X254=0),IF(Q254&gt;0,-Q254^(1/3),(-Q254)^(1/3)),'OddsRatio_working_3-way'!AN254-'OddsRatio_working_3-way'!R254/3)</f>
        <v>-0.4049882119905463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9">
        <f t="shared" si="52"/>
        <v>0.36404327910259948</v>
      </c>
      <c r="E255" s="9">
        <f t="shared" si="53"/>
        <v>0.30036931711284137</v>
      </c>
      <c r="F255" s="9">
        <f t="shared" si="54"/>
        <v>0.33558740378455926</v>
      </c>
      <c r="G255" s="9">
        <f t="shared" si="55"/>
        <v>1.0587431160534293</v>
      </c>
      <c r="H255" s="9">
        <f t="shared" si="56"/>
        <v>2.7469261414881574</v>
      </c>
      <c r="I255" s="9">
        <f t="shared" si="57"/>
        <v>3.3292348553175444</v>
      </c>
      <c r="J255" s="9">
        <f t="shared" si="58"/>
        <v>2.9798496270199135</v>
      </c>
      <c r="K255" s="11">
        <f t="shared" si="59"/>
        <v>0.37735849056603776</v>
      </c>
      <c r="L255" s="11">
        <f t="shared" si="60"/>
        <v>0.3125</v>
      </c>
      <c r="M255" s="11">
        <f t="shared" si="61"/>
        <v>0.34843205574912889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-0.27891410821116303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0.23502728288738411</v>
      </c>
      <c r="Q255" s="11">
        <f>2*'OddsRatio_working_3-way'!K255*'OddsRatio_working_3-way'!L255*'OddsRatio_working_3-way'!M255</f>
        <v>8.2177371638945493E-2</v>
      </c>
      <c r="R255" s="11">
        <f t="shared" si="62"/>
        <v>0</v>
      </c>
      <c r="S255" s="11">
        <f t="shared" si="63"/>
        <v>-0.84265111003078896</v>
      </c>
      <c r="T255" s="11">
        <f t="shared" si="64"/>
        <v>-0.29463325525552059</v>
      </c>
      <c r="U255" s="11">
        <f>'OddsRatio_working_3-way'!S255-'OddsRatio_working_3-way'!R255^2/3</f>
        <v>-0.84265111003078896</v>
      </c>
      <c r="V255" s="11">
        <f>'OddsRatio_working_3-way'!S255*'OddsRatio_working_3-way'!R255/3-2*'OddsRatio_working_3-way'!R255^3/27-'OddsRatio_working_3-way'!T255</f>
        <v>0.29463325525552059</v>
      </c>
      <c r="W255" s="11">
        <f>'OddsRatio_working_3-way'!V255^2+4*'OddsRatio_working_3-way'!U255^3/27</f>
        <v>-1.8332596938123863E-3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0.14886404434607198</v>
      </c>
      <c r="Y255" s="11">
        <f>IF('OddsRatio_working_3-way'!W255&gt;=0,IF('OddsRatio_working_3-way'!V255+SQRT('OddsRatio_working_3-way'!W255)&gt;0,0,PI()),ACOS('OddsRatio_working_3-way'!V255/(2*'OddsRatio_working_3-way'!X255)))</f>
        <v>0.14431140461663294</v>
      </c>
      <c r="Z255" s="11">
        <f>'OddsRatio_working_3-way'!X255^(1/3)*COS('OddsRatio_working_3-way'!Y255/3)</f>
        <v>0.52937155802671465</v>
      </c>
      <c r="AA255" s="11">
        <f>'OddsRatio_working_3-way'!X255^(1/3)*COS(('OddsRatio_working_3-way'!Y255+2*PI())/3)</f>
        <v>-0.28675595508818208</v>
      </c>
      <c r="AB255" s="11">
        <f>'OddsRatio_working_3-way'!X255^(1/3)*COS(('OddsRatio_working_3-way'!Y255+4*PI())/3)</f>
        <v>-0.24261560293853246</v>
      </c>
      <c r="AC255" s="11">
        <f>'OddsRatio_working_3-way'!X255^(1/3)*SIN('OddsRatio_working_3-way'!Y255/3)</f>
        <v>2.5484444195725091E-2</v>
      </c>
      <c r="AD255" s="11">
        <f>'OddsRatio_working_3-way'!X255^(1/3)*SIN(('OddsRatio_working_3-way'!Y255+2*PI())/3)</f>
        <v>0.44570699519422047</v>
      </c>
      <c r="AE255" s="11">
        <f>'OddsRatio_working_3-way'!X255^(1/3)*SIN(('OddsRatio_working_3-way'!Y255+4*PI())/3)</f>
        <v>-0.47119143938994551</v>
      </c>
      <c r="AF255" s="11">
        <f>-'OddsRatio_working_3-way'!U255/(3*'OddsRatio_working_3-way'!X255^(1/3))*COS(('OddsRatio_working_3-way'!Y255)/3)</f>
        <v>0.52937155802671465</v>
      </c>
      <c r="AG255" s="11">
        <f>-'OddsRatio_working_3-way'!U255/(3*'OddsRatio_working_3-way'!X255^(1/3))*COS(('OddsRatio_working_3-way'!Y255+2*PI())/3)</f>
        <v>-0.28675595508818208</v>
      </c>
      <c r="AH255" s="11">
        <f>-'OddsRatio_working_3-way'!U255/(3*'OddsRatio_working_3-way'!X255^(1/3))*COS(('OddsRatio_working_3-way'!Y255+4*PI())/3)</f>
        <v>-0.24261560293853246</v>
      </c>
      <c r="AI255" s="11">
        <f>'OddsRatio_working_3-way'!U255/(3*'OddsRatio_working_3-way'!X255^(1/3))*SIN(('OddsRatio_working_3-way'!Y255)/3)</f>
        <v>-2.5484444195725091E-2</v>
      </c>
      <c r="AJ255" s="11">
        <f>'OddsRatio_working_3-way'!U255/(3*'OddsRatio_working_3-way'!X255^(1/3))*SIN(('OddsRatio_working_3-way'!Y255+2*PI())/3)</f>
        <v>-0.44570699519422047</v>
      </c>
      <c r="AK255" s="11">
        <f>'OddsRatio_working_3-way'!U255/(3*'OddsRatio_working_3-way'!X255^(1/3))*SIN(('OddsRatio_working_3-way'!Y255+4*PI())/3)</f>
        <v>0.47119143938994551</v>
      </c>
      <c r="AL255" s="11">
        <f>'OddsRatio_working_3-way'!Z255+'OddsRatio_working_3-way'!AF255</f>
        <v>1.0587431160534293</v>
      </c>
      <c r="AM255" s="11">
        <f>'OddsRatio_working_3-way'!AA255+'OddsRatio_working_3-way'!AG255</f>
        <v>-0.57351191017636416</v>
      </c>
      <c r="AN255" s="11">
        <f>'OddsRatio_working_3-way'!AB255+'OddsRatio_working_3-way'!AH255</f>
        <v>-0.48523120587706492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1.0587431160534293</v>
      </c>
      <c r="AS255" s="11">
        <f>IF(('OddsRatio_working_3-way'!X255=0),IF(Q255&gt;0,-Q255^(1/3),(-Q255)^(1/3)),'OddsRatio_working_3-way'!AM255-'OddsRatio_working_3-way'!R255/3)</f>
        <v>-0.57351191017636416</v>
      </c>
      <c r="AT255" s="11">
        <f>IF(('OddsRatio_working_3-way'!X255=0),IF(Q255&gt;0,-Q255^(1/3),(-Q255)^(1/3)),'OddsRatio_working_3-way'!AN255-'OddsRatio_working_3-way'!R255/3)</f>
        <v>-0.48523120587706492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9">
        <f t="shared" si="52"/>
        <v>0.24730787570031607</v>
      </c>
      <c r="E256" s="9">
        <f t="shared" si="53"/>
        <v>0.29646213010792699</v>
      </c>
      <c r="F256" s="9">
        <f t="shared" si="54"/>
        <v>0.45622999419175708</v>
      </c>
      <c r="G256" s="9">
        <f t="shared" si="55"/>
        <v>1.0641758322301282</v>
      </c>
      <c r="H256" s="9">
        <f t="shared" si="56"/>
        <v>4.0435428801781663</v>
      </c>
      <c r="I256" s="9">
        <f t="shared" si="57"/>
        <v>3.3731121058731857</v>
      </c>
      <c r="J256" s="9">
        <f t="shared" si="58"/>
        <v>2.191876932097744</v>
      </c>
      <c r="K256" s="11">
        <f t="shared" si="59"/>
        <v>0.2590673575129534</v>
      </c>
      <c r="L256" s="11">
        <f t="shared" si="60"/>
        <v>0.30959752321981426</v>
      </c>
      <c r="M256" s="11">
        <f t="shared" si="61"/>
        <v>0.47169811320754712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-0.27024846192471064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0.2349448405507682</v>
      </c>
      <c r="Q256" s="11">
        <f>2*'OddsRatio_working_3-way'!K256*'OddsRatio_working_3-way'!L256*'OddsRatio_working_3-way'!M256</f>
        <v>7.5666615314257085E-2</v>
      </c>
      <c r="R256" s="11">
        <f t="shared" si="62"/>
        <v>0</v>
      </c>
      <c r="S256" s="11">
        <f t="shared" si="63"/>
        <v>-0.86936605994901917</v>
      </c>
      <c r="T256" s="11">
        <f t="shared" si="64"/>
        <v>-0.27998906922673727</v>
      </c>
      <c r="U256" s="11">
        <f>'OddsRatio_working_3-way'!S256-'OddsRatio_working_3-way'!R256^2/3</f>
        <v>-0.86936605994901917</v>
      </c>
      <c r="V256" s="11">
        <f>'OddsRatio_working_3-way'!S256*'OddsRatio_working_3-way'!R256/3-2*'OddsRatio_working_3-way'!R256^3/27-'OddsRatio_working_3-way'!T256</f>
        <v>0.27998906922673727</v>
      </c>
      <c r="W256" s="11">
        <f>'OddsRatio_working_3-way'!V256^2+4*'OddsRatio_working_3-way'!U256^3/27</f>
        <v>-1.8949019036247447E-2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0.15599911692274265</v>
      </c>
      <c r="Y256" s="11">
        <f>IF('OddsRatio_working_3-way'!W256&gt;=0,IF('OddsRatio_working_3-way'!V256+SQRT('OddsRatio_working_3-way'!W256)&gt;0,0,PI()),ACOS('OddsRatio_working_3-way'!V256/(2*'OddsRatio_working_3-way'!X256)))</f>
        <v>0.45694190065654539</v>
      </c>
      <c r="Z256" s="11">
        <f>'OddsRatio_working_3-way'!X256^(1/3)*COS('OddsRatio_working_3-way'!Y256/3)</f>
        <v>0.53208791611506412</v>
      </c>
      <c r="AA256" s="11">
        <f>'OddsRatio_working_3-way'!X256^(1/3)*COS(('OddsRatio_working_3-way'!Y256+2*PI())/3)</f>
        <v>-0.33677833534680446</v>
      </c>
      <c r="AB256" s="11">
        <f>'OddsRatio_working_3-way'!X256^(1/3)*COS(('OddsRatio_working_3-way'!Y256+4*PI())/3)</f>
        <v>-0.19530958076825977</v>
      </c>
      <c r="AC256" s="11">
        <f>'OddsRatio_working_3-way'!X256^(1/3)*SIN('OddsRatio_working_3-way'!Y256/3)</f>
        <v>8.167702353784409E-2</v>
      </c>
      <c r="AD256" s="11">
        <f>'OddsRatio_working_3-way'!X256^(1/3)*SIN(('OddsRatio_working_3-way'!Y256+2*PI())/3)</f>
        <v>0.41996314063344697</v>
      </c>
      <c r="AE256" s="11">
        <f>'OddsRatio_working_3-way'!X256^(1/3)*SIN(('OddsRatio_working_3-way'!Y256+4*PI())/3)</f>
        <v>-0.50164016417129087</v>
      </c>
      <c r="AF256" s="11">
        <f>-'OddsRatio_working_3-way'!U256/(3*'OddsRatio_working_3-way'!X256^(1/3))*COS(('OddsRatio_working_3-way'!Y256)/3)</f>
        <v>0.53208791611506412</v>
      </c>
      <c r="AG256" s="11">
        <f>-'OddsRatio_working_3-way'!U256/(3*'OddsRatio_working_3-way'!X256^(1/3))*COS(('OddsRatio_working_3-way'!Y256+2*PI())/3)</f>
        <v>-0.33677833534680446</v>
      </c>
      <c r="AH256" s="11">
        <f>-'OddsRatio_working_3-way'!U256/(3*'OddsRatio_working_3-way'!X256^(1/3))*COS(('OddsRatio_working_3-way'!Y256+4*PI())/3)</f>
        <v>-0.19530958076825977</v>
      </c>
      <c r="AI256" s="11">
        <f>'OddsRatio_working_3-way'!U256/(3*'OddsRatio_working_3-way'!X256^(1/3))*SIN(('OddsRatio_working_3-way'!Y256)/3)</f>
        <v>-8.167702353784409E-2</v>
      </c>
      <c r="AJ256" s="11">
        <f>'OddsRatio_working_3-way'!U256/(3*'OddsRatio_working_3-way'!X256^(1/3))*SIN(('OddsRatio_working_3-way'!Y256+2*PI())/3)</f>
        <v>-0.41996314063344697</v>
      </c>
      <c r="AK256" s="11">
        <f>'OddsRatio_working_3-way'!U256/(3*'OddsRatio_working_3-way'!X256^(1/3))*SIN(('OddsRatio_working_3-way'!Y256+4*PI())/3)</f>
        <v>0.50164016417129087</v>
      </c>
      <c r="AL256" s="11">
        <f>'OddsRatio_working_3-way'!Z256+'OddsRatio_working_3-way'!AF256</f>
        <v>1.0641758322301282</v>
      </c>
      <c r="AM256" s="11">
        <f>'OddsRatio_working_3-way'!AA256+'OddsRatio_working_3-way'!AG256</f>
        <v>-0.67355667069360892</v>
      </c>
      <c r="AN256" s="11">
        <f>'OddsRatio_working_3-way'!AB256+'OddsRatio_working_3-way'!AH256</f>
        <v>-0.39061916153651954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1.0641758322301282</v>
      </c>
      <c r="AS256" s="11">
        <f>IF(('OddsRatio_working_3-way'!X256=0),IF(Q256&gt;0,-Q256^(1/3),(-Q256)^(1/3)),'OddsRatio_working_3-way'!AM256-'OddsRatio_working_3-way'!R256/3)</f>
        <v>-0.67355667069360892</v>
      </c>
      <c r="AT256" s="11">
        <f>IF(('OddsRatio_working_3-way'!X256=0),IF(Q256&gt;0,-Q256^(1/3),(-Q256)^(1/3)),'OddsRatio_working_3-way'!AN256-'OddsRatio_working_3-way'!R256/3)</f>
        <v>-0.39061916153651954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9">
        <f t="shared" si="52"/>
        <v>0.21549980878029182</v>
      </c>
      <c r="E257" s="9">
        <f t="shared" si="53"/>
        <v>0.26962408061423093</v>
      </c>
      <c r="F257" s="9">
        <f t="shared" si="54"/>
        <v>0.51487611060547733</v>
      </c>
      <c r="G257" s="9">
        <f t="shared" si="55"/>
        <v>1.0706986315425409</v>
      </c>
      <c r="H257" s="9">
        <f t="shared" si="56"/>
        <v>4.640375347244639</v>
      </c>
      <c r="I257" s="9">
        <f t="shared" si="57"/>
        <v>3.7088675378026283</v>
      </c>
      <c r="J257" s="9">
        <f t="shared" si="58"/>
        <v>1.9422147957574356</v>
      </c>
      <c r="K257" s="11">
        <f t="shared" si="59"/>
        <v>0.22727272727272727</v>
      </c>
      <c r="L257" s="11">
        <f t="shared" si="60"/>
        <v>0.28328611898016998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-0.25923693568802364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0.23321790017588948</v>
      </c>
      <c r="Q257" s="11">
        <f>2*'OddsRatio_working_3-way'!K257*'OddsRatio_working_3-way'!L257*'OddsRatio_working_3-way'!M257</f>
        <v>6.8492775382052701E-2</v>
      </c>
      <c r="R257" s="11">
        <f t="shared" si="62"/>
        <v>0</v>
      </c>
      <c r="S257" s="11">
        <f t="shared" si="63"/>
        <v>-0.899632220836592</v>
      </c>
      <c r="T257" s="11">
        <f t="shared" si="64"/>
        <v>-0.26420916911500497</v>
      </c>
      <c r="U257" s="11">
        <f>'OddsRatio_working_3-way'!S257-'OddsRatio_working_3-way'!R257^2/3</f>
        <v>-0.899632220836592</v>
      </c>
      <c r="V257" s="11">
        <f>'OddsRatio_working_3-way'!S257*'OddsRatio_working_3-way'!R257/3-2*'OddsRatio_working_3-way'!R257^3/27-'OddsRatio_working_3-way'!T257</f>
        <v>0.26420916911500497</v>
      </c>
      <c r="W257" s="11">
        <f>'OddsRatio_working_3-way'!V257^2+4*'OddsRatio_working_3-way'!U257^3/27</f>
        <v>-3.8061168553967212E-2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0.16421605706995321</v>
      </c>
      <c r="Y257" s="11">
        <f>IF('OddsRatio_working_3-way'!W257&gt;=0,IF('OddsRatio_working_3-way'!V257+SQRT('OddsRatio_working_3-way'!W257)&gt;0,0,PI()),ACOS('OddsRatio_working_3-way'!V257/(2*'OddsRatio_working_3-way'!X257)))</f>
        <v>0.63603731383554896</v>
      </c>
      <c r="Z257" s="11">
        <f>'OddsRatio_working_3-way'!X257^(1/3)*COS('OddsRatio_working_3-way'!Y257/3)</f>
        <v>0.53534931577127054</v>
      </c>
      <c r="AA257" s="11">
        <f>'OddsRatio_working_3-way'!X257^(1/3)*COS(('OddsRatio_working_3-way'!Y257+2*PI())/3)</f>
        <v>-0.3674688851063137</v>
      </c>
      <c r="AB257" s="11">
        <f>'OddsRatio_working_3-way'!X257^(1/3)*COS(('OddsRatio_working_3-way'!Y257+4*PI())/3)</f>
        <v>-0.1678804306649565</v>
      </c>
      <c r="AC257" s="11">
        <f>'OddsRatio_working_3-way'!X257^(1/3)*SIN('OddsRatio_working_3-way'!Y257/3)</f>
        <v>0.11523244789885891</v>
      </c>
      <c r="AD257" s="11">
        <f>'OddsRatio_working_3-way'!X257^(1/3)*SIN(('OddsRatio_working_3-way'!Y257+2*PI())/3)</f>
        <v>0.4060098834071082</v>
      </c>
      <c r="AE257" s="11">
        <f>'OddsRatio_working_3-way'!X257^(1/3)*SIN(('OddsRatio_working_3-way'!Y257+4*PI())/3)</f>
        <v>-0.52124233130596698</v>
      </c>
      <c r="AF257" s="11">
        <f>-'OddsRatio_working_3-way'!U257/(3*'OddsRatio_working_3-way'!X257^(1/3))*COS(('OddsRatio_working_3-way'!Y257)/3)</f>
        <v>0.53534931577127032</v>
      </c>
      <c r="AG257" s="11">
        <f>-'OddsRatio_working_3-way'!U257/(3*'OddsRatio_working_3-way'!X257^(1/3))*COS(('OddsRatio_working_3-way'!Y257+2*PI())/3)</f>
        <v>-0.36746888510631354</v>
      </c>
      <c r="AH257" s="11">
        <f>-'OddsRatio_working_3-way'!U257/(3*'OddsRatio_working_3-way'!X257^(1/3))*COS(('OddsRatio_working_3-way'!Y257+4*PI())/3)</f>
        <v>-0.16788043066495645</v>
      </c>
      <c r="AI257" s="11">
        <f>'OddsRatio_working_3-way'!U257/(3*'OddsRatio_working_3-way'!X257^(1/3))*SIN(('OddsRatio_working_3-way'!Y257)/3)</f>
        <v>-0.11523244789885886</v>
      </c>
      <c r="AJ257" s="11">
        <f>'OddsRatio_working_3-way'!U257/(3*'OddsRatio_working_3-way'!X257^(1/3))*SIN(('OddsRatio_working_3-way'!Y257+2*PI())/3)</f>
        <v>-0.40600988340710803</v>
      </c>
      <c r="AK257" s="11">
        <f>'OddsRatio_working_3-way'!U257/(3*'OddsRatio_working_3-way'!X257^(1/3))*SIN(('OddsRatio_working_3-way'!Y257+4*PI())/3)</f>
        <v>0.52124233130596687</v>
      </c>
      <c r="AL257" s="11">
        <f>'OddsRatio_working_3-way'!Z257+'OddsRatio_working_3-way'!AF257</f>
        <v>1.0706986315425409</v>
      </c>
      <c r="AM257" s="11">
        <f>'OddsRatio_working_3-way'!AA257+'OddsRatio_working_3-way'!AG257</f>
        <v>-0.73493777021262718</v>
      </c>
      <c r="AN257" s="11">
        <f>'OddsRatio_working_3-way'!AB257+'OddsRatio_working_3-way'!AH257</f>
        <v>-0.33576086132991295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1.0706986315425409</v>
      </c>
      <c r="AS257" s="11">
        <f>IF(('OddsRatio_working_3-way'!X257=0),IF(Q257&gt;0,-Q257^(1/3),(-Q257)^(1/3)),'OddsRatio_working_3-way'!AM257-'OddsRatio_working_3-way'!R257/3)</f>
        <v>-0.73493777021262718</v>
      </c>
      <c r="AT257" s="11">
        <f>IF(('OddsRatio_working_3-way'!X257=0),IF(Q257&gt;0,-Q257^(1/3),(-Q257)^(1/3)),'OddsRatio_working_3-way'!AN257-'OddsRatio_working_3-way'!R257/3)</f>
        <v>-0.33576086132991295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9">
        <f t="shared" si="52"/>
        <v>0.33624564240743954</v>
      </c>
      <c r="E258" s="9">
        <f t="shared" si="53"/>
        <v>0.28107804667278091</v>
      </c>
      <c r="F258" s="9">
        <f t="shared" si="54"/>
        <v>0.38267631091977966</v>
      </c>
      <c r="G258" s="9">
        <f t="shared" si="55"/>
        <v>1.0612990519263339</v>
      </c>
      <c r="H258" s="9">
        <f t="shared" si="56"/>
        <v>2.9740162365829805</v>
      </c>
      <c r="I258" s="9">
        <f t="shared" si="57"/>
        <v>3.5577307151424651</v>
      </c>
      <c r="J258" s="9">
        <f t="shared" si="58"/>
        <v>2.6131745589280277</v>
      </c>
      <c r="K258" s="11">
        <f t="shared" si="59"/>
        <v>0.34965034965034969</v>
      </c>
      <c r="L258" s="11">
        <f t="shared" si="60"/>
        <v>0.29325513196480935</v>
      </c>
      <c r="M258" s="11">
        <f t="shared" si="61"/>
        <v>0.3968253968253968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-0.27723791360154992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0.23559041154349067</v>
      </c>
      <c r="Q258" s="11">
        <f>2*'OddsRatio_working_3-way'!K258*'OddsRatio_working_3-way'!L258*'OddsRatio_working_3-way'!M258</f>
        <v>8.1378380498615108E-2</v>
      </c>
      <c r="R258" s="11">
        <f t="shared" si="62"/>
        <v>0</v>
      </c>
      <c r="S258" s="11">
        <f t="shared" si="63"/>
        <v>-0.84977703259621407</v>
      </c>
      <c r="T258" s="11">
        <f t="shared" si="64"/>
        <v>-0.29353265374653342</v>
      </c>
      <c r="U258" s="11">
        <f>'OddsRatio_working_3-way'!S258-'OddsRatio_working_3-way'!R258^2/3</f>
        <v>-0.84977703259621407</v>
      </c>
      <c r="V258" s="11">
        <f>'OddsRatio_working_3-way'!S258*'OddsRatio_working_3-way'!R258/3-2*'OddsRatio_working_3-way'!R258^3/27-'OddsRatio_working_3-way'!T258</f>
        <v>0.29353265374653342</v>
      </c>
      <c r="W258" s="11">
        <f>'OddsRatio_working_3-way'!V258^2+4*'OddsRatio_working_3-way'!U258^3/27</f>
        <v>-4.7484841346051576E-3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0.15075634559620321</v>
      </c>
      <c r="Y258" s="11">
        <f>IF('OddsRatio_working_3-way'!W258&gt;=0,IF('OddsRatio_working_3-way'!V258+SQRT('OddsRatio_working_3-way'!W258)&gt;0,0,PI()),ACOS('OddsRatio_working_3-way'!V258/(2*'OddsRatio_working_3-way'!X258)))</f>
        <v>0.23058295826874486</v>
      </c>
      <c r="Z258" s="11">
        <f>'OddsRatio_working_3-way'!X258^(1/3)*COS('OddsRatio_working_3-way'!Y258/3)</f>
        <v>0.53064952596316706</v>
      </c>
      <c r="AA258" s="11">
        <f>'OddsRatio_working_3-way'!X258^(1/3)*COS(('OddsRatio_working_3-way'!Y258+2*PI())/3)</f>
        <v>-0.30071640882284228</v>
      </c>
      <c r="AB258" s="11">
        <f>'OddsRatio_working_3-way'!X258^(1/3)*COS(('OddsRatio_working_3-way'!Y258+4*PI())/3)</f>
        <v>-0.22993311714032497</v>
      </c>
      <c r="AC258" s="11">
        <f>'OddsRatio_working_3-way'!X258^(1/3)*SIN('OddsRatio_working_3-way'!Y258/3)</f>
        <v>4.0866752507029439E-2</v>
      </c>
      <c r="AD258" s="11">
        <f>'OddsRatio_working_3-way'!X258^(1/3)*SIN(('OddsRatio_working_3-way'!Y258+2*PI())/3)</f>
        <v>0.43912259373675816</v>
      </c>
      <c r="AE258" s="11">
        <f>'OddsRatio_working_3-way'!X258^(1/3)*SIN(('OddsRatio_working_3-way'!Y258+4*PI())/3)</f>
        <v>-0.47998934624378736</v>
      </c>
      <c r="AF258" s="11">
        <f>-'OddsRatio_working_3-way'!U258/(3*'OddsRatio_working_3-way'!X258^(1/3))*COS(('OddsRatio_working_3-way'!Y258)/3)</f>
        <v>0.53064952596316695</v>
      </c>
      <c r="AG258" s="11">
        <f>-'OddsRatio_working_3-way'!U258/(3*'OddsRatio_working_3-way'!X258^(1/3))*COS(('OddsRatio_working_3-way'!Y258+2*PI())/3)</f>
        <v>-0.30071640882284217</v>
      </c>
      <c r="AH258" s="11">
        <f>-'OddsRatio_working_3-way'!U258/(3*'OddsRatio_working_3-way'!X258^(1/3))*COS(('OddsRatio_working_3-way'!Y258+4*PI())/3)</f>
        <v>-0.22993311714032491</v>
      </c>
      <c r="AI258" s="11">
        <f>'OddsRatio_working_3-way'!U258/(3*'OddsRatio_working_3-way'!X258^(1/3))*SIN(('OddsRatio_working_3-way'!Y258)/3)</f>
        <v>-4.0866752507029425E-2</v>
      </c>
      <c r="AJ258" s="11">
        <f>'OddsRatio_working_3-way'!U258/(3*'OddsRatio_working_3-way'!X258^(1/3))*SIN(('OddsRatio_working_3-way'!Y258+2*PI())/3)</f>
        <v>-0.43912259373675805</v>
      </c>
      <c r="AK258" s="11">
        <f>'OddsRatio_working_3-way'!U258/(3*'OddsRatio_working_3-way'!X258^(1/3))*SIN(('OddsRatio_working_3-way'!Y258+4*PI())/3)</f>
        <v>0.47998934624378725</v>
      </c>
      <c r="AL258" s="11">
        <f>'OddsRatio_working_3-way'!Z258+'OddsRatio_working_3-way'!AF258</f>
        <v>1.0612990519263339</v>
      </c>
      <c r="AM258" s="11">
        <f>'OddsRatio_working_3-way'!AA258+'OddsRatio_working_3-way'!AG258</f>
        <v>-0.60143281764568446</v>
      </c>
      <c r="AN258" s="11">
        <f>'OddsRatio_working_3-way'!AB258+'OddsRatio_working_3-way'!AH258</f>
        <v>-0.45986623428064988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1.0612990519263339</v>
      </c>
      <c r="AS258" s="11">
        <f>IF(('OddsRatio_working_3-way'!X258=0),IF(Q258&gt;0,-Q258^(1/3),(-Q258)^(1/3)),'OddsRatio_working_3-way'!AM258-'OddsRatio_working_3-way'!R258/3)</f>
        <v>-0.60143281764568446</v>
      </c>
      <c r="AT258" s="11">
        <f>IF(('OddsRatio_working_3-way'!X258=0),IF(Q258&gt;0,-Q258^(1/3),(-Q258)^(1/3)),'OddsRatio_working_3-way'!AN258-'OddsRatio_working_3-way'!R258/3)</f>
        <v>-0.45986623428064988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9">
        <f t="shared" si="52"/>
        <v>0.52013509434732141</v>
      </c>
      <c r="E259" s="9">
        <f t="shared" si="53"/>
        <v>0.27643053940923895</v>
      </c>
      <c r="F259" s="9">
        <f t="shared" si="54"/>
        <v>0.2034343662434395</v>
      </c>
      <c r="G259" s="9">
        <f t="shared" si="55"/>
        <v>1.0727644692645044</v>
      </c>
      <c r="H259" s="9">
        <f t="shared" si="56"/>
        <v>1.9225774435674738</v>
      </c>
      <c r="I259" s="9">
        <f t="shared" si="57"/>
        <v>3.6175453050053905</v>
      </c>
      <c r="J259" s="9">
        <f t="shared" si="58"/>
        <v>4.9155903128154419</v>
      </c>
      <c r="K259" s="11">
        <f t="shared" si="59"/>
        <v>0.5376344086021505</v>
      </c>
      <c r="L259" s="11">
        <f t="shared" si="60"/>
        <v>0.29069767441860467</v>
      </c>
      <c r="M259" s="11">
        <f t="shared" si="61"/>
        <v>0.21505376344086019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-0.25742860446294358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0.23359334457270226</v>
      </c>
      <c r="Q259" s="11">
        <f>2*'OddsRatio_working_3-way'!K259*'OddsRatio_working_3-way'!L259*'OddsRatio_working_3-way'!M259</f>
        <v>6.7221106351856769E-2</v>
      </c>
      <c r="R259" s="11">
        <f t="shared" si="62"/>
        <v>0</v>
      </c>
      <c r="S259" s="11">
        <f t="shared" si="63"/>
        <v>-0.90741021208592088</v>
      </c>
      <c r="T259" s="11">
        <f t="shared" si="64"/>
        <v>-0.26112524088803479</v>
      </c>
      <c r="U259" s="11">
        <f>'OddsRatio_working_3-way'!S259-'OddsRatio_working_3-way'!R259^2/3</f>
        <v>-0.90741021208592088</v>
      </c>
      <c r="V259" s="11">
        <f>'OddsRatio_working_3-way'!S259*'OddsRatio_working_3-way'!R259/3-2*'OddsRatio_working_3-way'!R259^3/27-'OddsRatio_working_3-way'!T259</f>
        <v>0.26112524088803479</v>
      </c>
      <c r="W259" s="11">
        <f>'OddsRatio_working_3-way'!V259^2+4*'OddsRatio_working_3-way'!U259^3/27</f>
        <v>-4.250330970142846E-2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0.16635030893438602</v>
      </c>
      <c r="Y259" s="11">
        <f>IF('OddsRatio_working_3-way'!W259&gt;=0,IF('OddsRatio_working_3-way'!V259+SQRT('OddsRatio_working_3-way'!W259)&gt;0,0,PI()),ACOS('OddsRatio_working_3-way'!V259/(2*'OddsRatio_working_3-way'!X259)))</f>
        <v>0.66831726210081588</v>
      </c>
      <c r="Z259" s="11">
        <f>'OddsRatio_working_3-way'!X259^(1/3)*COS('OddsRatio_working_3-way'!Y259/3)</f>
        <v>0.53638223463225221</v>
      </c>
      <c r="AA259" s="11">
        <f>'OddsRatio_working_3-way'!X259^(1/3)*COS(('OddsRatio_working_3-way'!Y259+2*PI())/3)</f>
        <v>-0.37342004299563619</v>
      </c>
      <c r="AB259" s="11">
        <f>'OddsRatio_working_3-way'!X259^(1/3)*COS(('OddsRatio_working_3-way'!Y259+4*PI())/3)</f>
        <v>-0.16296219163661613</v>
      </c>
      <c r="AC259" s="11">
        <f>'OddsRatio_working_3-way'!X259^(1/3)*SIN('OddsRatio_working_3-way'!Y259/3)</f>
        <v>0.12150789713520072</v>
      </c>
      <c r="AD259" s="11">
        <f>'OddsRatio_working_3-way'!X259^(1/3)*SIN(('OddsRatio_working_3-way'!Y259+2*PI())/3)</f>
        <v>0.40376669276259547</v>
      </c>
      <c r="AE259" s="11">
        <f>'OddsRatio_working_3-way'!X259^(1/3)*SIN(('OddsRatio_working_3-way'!Y259+4*PI())/3)</f>
        <v>-0.52527458989779596</v>
      </c>
      <c r="AF259" s="11">
        <f>-'OddsRatio_working_3-way'!U259/(3*'OddsRatio_working_3-way'!X259^(1/3))*COS(('OddsRatio_working_3-way'!Y259)/3)</f>
        <v>0.53638223463225221</v>
      </c>
      <c r="AG259" s="11">
        <f>-'OddsRatio_working_3-way'!U259/(3*'OddsRatio_working_3-way'!X259^(1/3))*COS(('OddsRatio_working_3-way'!Y259+2*PI())/3)</f>
        <v>-0.37342004299563619</v>
      </c>
      <c r="AH259" s="11">
        <f>-'OddsRatio_working_3-way'!U259/(3*'OddsRatio_working_3-way'!X259^(1/3))*COS(('OddsRatio_working_3-way'!Y259+4*PI())/3)</f>
        <v>-0.16296219163661613</v>
      </c>
      <c r="AI259" s="11">
        <f>'OddsRatio_working_3-way'!U259/(3*'OddsRatio_working_3-way'!X259^(1/3))*SIN(('OddsRatio_working_3-way'!Y259)/3)</f>
        <v>-0.12150789713520072</v>
      </c>
      <c r="AJ259" s="11">
        <f>'OddsRatio_working_3-way'!U259/(3*'OddsRatio_working_3-way'!X259^(1/3))*SIN(('OddsRatio_working_3-way'!Y259+2*PI())/3)</f>
        <v>-0.40376669276259547</v>
      </c>
      <c r="AK259" s="11">
        <f>'OddsRatio_working_3-way'!U259/(3*'OddsRatio_working_3-way'!X259^(1/3))*SIN(('OddsRatio_working_3-way'!Y259+4*PI())/3)</f>
        <v>0.52527458989779596</v>
      </c>
      <c r="AL259" s="11">
        <f>'OddsRatio_working_3-way'!Z259+'OddsRatio_working_3-way'!AF259</f>
        <v>1.0727644692645044</v>
      </c>
      <c r="AM259" s="11">
        <f>'OddsRatio_working_3-way'!AA259+'OddsRatio_working_3-way'!AG259</f>
        <v>-0.74684008599127238</v>
      </c>
      <c r="AN259" s="11">
        <f>'OddsRatio_working_3-way'!AB259+'OddsRatio_working_3-way'!AH259</f>
        <v>-0.32592438327323225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1.0727644692645044</v>
      </c>
      <c r="AS259" s="11">
        <f>IF(('OddsRatio_working_3-way'!X259=0),IF(Q259&gt;0,-Q259^(1/3),(-Q259)^(1/3)),'OddsRatio_working_3-way'!AM259-'OddsRatio_working_3-way'!R259/3)</f>
        <v>-0.74684008599127238</v>
      </c>
      <c r="AT259" s="11">
        <f>IF(('OddsRatio_working_3-way'!X259=0),IF(Q259&gt;0,-Q259^(1/3),(-Q259)^(1/3)),'OddsRatio_working_3-way'!AN259-'OddsRatio_working_3-way'!R259/3)</f>
        <v>-0.32592438327323225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9">
        <f t="shared" ref="D260:D323" si="65">(K260/(AR260+K260-(AR260*K260)))</f>
        <v>0.37800543308764661</v>
      </c>
      <c r="E260" s="9">
        <f t="shared" ref="E260:E323" si="66">(L260/(AR260+L260-(AR260*L260)))</f>
        <v>0.31099728345617672</v>
      </c>
      <c r="F260" s="9">
        <f t="shared" ref="F260:F323" si="67">(M260/(AR260+M260-(AR260*M260)))</f>
        <v>0.31099728345617672</v>
      </c>
      <c r="G260" s="9">
        <f t="shared" ref="G260:G323" si="68">AR260</f>
        <v>1.0754670729308802</v>
      </c>
      <c r="H260" s="9">
        <f t="shared" ref="H260:H323" si="69">IF(A260="","",1/D260)</f>
        <v>2.6454646215842459</v>
      </c>
      <c r="I260" s="9">
        <f t="shared" ref="I260:I323" si="70">IF(B260="","",1/E260)</f>
        <v>3.2154621702376125</v>
      </c>
      <c r="J260" s="9">
        <f t="shared" ref="J260:J323" si="71">IF(C260="","",1/F260)</f>
        <v>3.2154621702376125</v>
      </c>
      <c r="K260" s="11">
        <f t="shared" ref="K260:K323" si="72">1/A260</f>
        <v>0.39525691699604748</v>
      </c>
      <c r="L260" s="11">
        <f t="shared" ref="L260:L323" si="73">1/B260</f>
        <v>0.32679738562091504</v>
      </c>
      <c r="M260" s="11">
        <f t="shared" ref="M260:M323" si="74">1/C260</f>
        <v>0.32679738562091504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-0.27407062956935069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0.23849818243278953</v>
      </c>
      <c r="Q260" s="11">
        <f>2*'OddsRatio_working_3-way'!K260*'OddsRatio_working_3-way'!L260*'OddsRatio_working_3-way'!M260</f>
        <v>8.4424135374438769E-2</v>
      </c>
      <c r="R260" s="11">
        <f t="shared" ref="R260:R323" si="75">O260/N260</f>
        <v>0</v>
      </c>
      <c r="S260" s="11">
        <f t="shared" ref="S260:S323" si="76">P260/N260</f>
        <v>-0.87020700761531278</v>
      </c>
      <c r="T260" s="11">
        <f t="shared" ref="T260:T323" si="77">Q260/N260</f>
        <v>-0.3080378788018806</v>
      </c>
      <c r="U260" s="11">
        <f>'OddsRatio_working_3-way'!S260-'OddsRatio_working_3-way'!R260^2/3</f>
        <v>-0.87020700761531278</v>
      </c>
      <c r="V260" s="11">
        <f>'OddsRatio_working_3-way'!S260*'OddsRatio_working_3-way'!R260/3-2*'OddsRatio_working_3-way'!R260^3/27-'OddsRatio_working_3-way'!T260</f>
        <v>0.3080378788018806</v>
      </c>
      <c r="W260" s="11">
        <f>'OddsRatio_working_3-way'!V260^2+4*'OddsRatio_working_3-way'!U260^3/27</f>
        <v>-2.7383191558423836E-3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0.15622552122861078</v>
      </c>
      <c r="Y260" s="11">
        <f>IF('OddsRatio_working_3-way'!W260&gt;=0,IF('OddsRatio_working_3-way'!V260+SQRT('OddsRatio_working_3-way'!W260)&gt;0,0,PI()),ACOS('OddsRatio_working_3-way'!V260/(2*'OddsRatio_working_3-way'!X260)))</f>
        <v>0.16827187382011211</v>
      </c>
      <c r="Z260" s="11">
        <f>'OddsRatio_working_3-way'!X260^(1/3)*COS('OddsRatio_working_3-way'!Y260/3)</f>
        <v>0.53773353646544009</v>
      </c>
      <c r="AA260" s="11">
        <f>'OddsRatio_working_3-way'!X260^(1/3)*COS(('OddsRatio_working_3-way'!Y260+2*PI())/3)</f>
        <v>-0.29501508986349839</v>
      </c>
      <c r="AB260" s="11">
        <f>'OddsRatio_working_3-way'!X260^(1/3)*COS(('OddsRatio_working_3-way'!Y260+4*PI())/3)</f>
        <v>-0.24271844660194178</v>
      </c>
      <c r="AC260" s="11">
        <f>'OddsRatio_working_3-way'!X260^(1/3)*SIN('OddsRatio_working_3-way'!Y260/3)</f>
        <v>3.019348106477359E-2</v>
      </c>
      <c r="AD260" s="11">
        <f>'OddsRatio_working_3-way'!X260^(1/3)*SIN(('OddsRatio_working_3-way'!Y260+2*PI())/3)</f>
        <v>0.45059416251353007</v>
      </c>
      <c r="AE260" s="11">
        <f>'OddsRatio_working_3-way'!X260^(1/3)*SIN(('OddsRatio_working_3-way'!Y260+4*PI())/3)</f>
        <v>-0.48078764357830361</v>
      </c>
      <c r="AF260" s="11">
        <f>-'OddsRatio_working_3-way'!U260/(3*'OddsRatio_working_3-way'!X260^(1/3))*COS(('OddsRatio_working_3-way'!Y260)/3)</f>
        <v>0.53773353646544009</v>
      </c>
      <c r="AG260" s="11">
        <f>-'OddsRatio_working_3-way'!U260/(3*'OddsRatio_working_3-way'!X260^(1/3))*COS(('OddsRatio_working_3-way'!Y260+2*PI())/3)</f>
        <v>-0.29501508986349839</v>
      </c>
      <c r="AH260" s="11">
        <f>-'OddsRatio_working_3-way'!U260/(3*'OddsRatio_working_3-way'!X260^(1/3))*COS(('OddsRatio_working_3-way'!Y260+4*PI())/3)</f>
        <v>-0.24271844660194178</v>
      </c>
      <c r="AI260" s="11">
        <f>'OddsRatio_working_3-way'!U260/(3*'OddsRatio_working_3-way'!X260^(1/3))*SIN(('OddsRatio_working_3-way'!Y260)/3)</f>
        <v>-3.019348106477359E-2</v>
      </c>
      <c r="AJ260" s="11">
        <f>'OddsRatio_working_3-way'!U260/(3*'OddsRatio_working_3-way'!X260^(1/3))*SIN(('OddsRatio_working_3-way'!Y260+2*PI())/3)</f>
        <v>-0.45059416251353007</v>
      </c>
      <c r="AK260" s="11">
        <f>'OddsRatio_working_3-way'!U260/(3*'OddsRatio_working_3-way'!X260^(1/3))*SIN(('OddsRatio_working_3-way'!Y260+4*PI())/3)</f>
        <v>0.48078764357830361</v>
      </c>
      <c r="AL260" s="11">
        <f>'OddsRatio_working_3-way'!Z260+'OddsRatio_working_3-way'!AF260</f>
        <v>1.0754670729308802</v>
      </c>
      <c r="AM260" s="11">
        <f>'OddsRatio_working_3-way'!AA260+'OddsRatio_working_3-way'!AG260</f>
        <v>-0.59003017972699678</v>
      </c>
      <c r="AN260" s="11">
        <f>'OddsRatio_working_3-way'!AB260+'OddsRatio_working_3-way'!AH260</f>
        <v>-0.48543689320388356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1.0754670729308802</v>
      </c>
      <c r="AS260" s="11">
        <f>IF(('OddsRatio_working_3-way'!X260=0),IF(Q260&gt;0,-Q260^(1/3),(-Q260)^(1/3)),'OddsRatio_working_3-way'!AM260-'OddsRatio_working_3-way'!R260/3)</f>
        <v>-0.59003017972699678</v>
      </c>
      <c r="AT260" s="11">
        <f>IF(('OddsRatio_working_3-way'!X260=0),IF(Q260&gt;0,-Q260^(1/3),(-Q260)^(1/3)),'OddsRatio_working_3-way'!AN260-'OddsRatio_working_3-way'!R260/3)</f>
        <v>-0.48543689320388356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9">
        <f t="shared" si="65"/>
        <v>0.41073432272095128</v>
      </c>
      <c r="E261" s="9">
        <f t="shared" si="66"/>
        <v>0.24806928573435677</v>
      </c>
      <c r="F261" s="9">
        <f t="shared" si="67"/>
        <v>0.34119639154469178</v>
      </c>
      <c r="G261" s="9">
        <f t="shared" si="68"/>
        <v>1.078694610362084</v>
      </c>
      <c r="H261" s="9">
        <f t="shared" si="69"/>
        <v>2.4346638317815721</v>
      </c>
      <c r="I261" s="9">
        <f t="shared" si="70"/>
        <v>4.0311318551174562</v>
      </c>
      <c r="J261" s="9">
        <f t="shared" si="71"/>
        <v>2.9308633525481307</v>
      </c>
      <c r="K261" s="11">
        <f t="shared" si="72"/>
        <v>0.42918454935622319</v>
      </c>
      <c r="L261" s="11">
        <f t="shared" si="73"/>
        <v>0.26246719160104987</v>
      </c>
      <c r="M261" s="11">
        <f t="shared" si="74"/>
        <v>0.35842293906810035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-0.27010081329016566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0.23942505363948891</v>
      </c>
      <c r="Q261" s="11">
        <f>2*'OddsRatio_working_3-way'!K261*'OddsRatio_working_3-way'!L261*'OddsRatio_working_3-way'!M261</f>
        <v>8.0750439676050223E-2</v>
      </c>
      <c r="R261" s="11">
        <f t="shared" si="75"/>
        <v>0</v>
      </c>
      <c r="S261" s="11">
        <f t="shared" si="76"/>
        <v>-0.88642848099193905</v>
      </c>
      <c r="T261" s="11">
        <f t="shared" si="77"/>
        <v>-0.29896407453353763</v>
      </c>
      <c r="U261" s="11">
        <f>'OddsRatio_working_3-way'!S261-'OddsRatio_working_3-way'!R261^2/3</f>
        <v>-0.88642848099193905</v>
      </c>
      <c r="V261" s="11">
        <f>'OddsRatio_working_3-way'!S261*'OddsRatio_working_3-way'!R261/3-2*'OddsRatio_working_3-way'!R261^3/27-'OddsRatio_working_3-way'!T261</f>
        <v>0.29896407453353763</v>
      </c>
      <c r="W261" s="11">
        <f>'OddsRatio_working_3-way'!V261^2+4*'OddsRatio_working_3-way'!U261^3/27</f>
        <v>-1.3808039422894228E-2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0.16061410062988621</v>
      </c>
      <c r="Y261" s="11">
        <f>IF('OddsRatio_working_3-way'!W261&gt;=0,IF('OddsRatio_working_3-way'!V261+SQRT('OddsRatio_working_3-way'!W261)&gt;0,0,PI()),ACOS('OddsRatio_working_3-way'!V261/(2*'OddsRatio_working_3-way'!X261)))</f>
        <v>0.37450005343565951</v>
      </c>
      <c r="Z261" s="11">
        <f>'OddsRatio_working_3-way'!X261^(1/3)*COS('OddsRatio_working_3-way'!Y261/3)</f>
        <v>0.53934730518104201</v>
      </c>
      <c r="AA261" s="11">
        <f>'OddsRatio_working_3-way'!X261^(1/3)*COS(('OddsRatio_working_3-way'!Y261+2*PI())/3)</f>
        <v>-0.32828665066642337</v>
      </c>
      <c r="AB261" s="11">
        <f>'OddsRatio_working_3-way'!X261^(1/3)*COS(('OddsRatio_working_3-way'!Y261+4*PI())/3)</f>
        <v>-0.2110606545146187</v>
      </c>
      <c r="AC261" s="11">
        <f>'OddsRatio_working_3-way'!X261^(1/3)*SIN('OddsRatio_working_3-way'!Y261/3)</f>
        <v>6.768046043426644E-2</v>
      </c>
      <c r="AD261" s="11">
        <f>'OddsRatio_working_3-way'!X261^(1/3)*SIN(('OddsRatio_working_3-way'!Y261+2*PI())/3)</f>
        <v>0.4332482375323275</v>
      </c>
      <c r="AE261" s="11">
        <f>'OddsRatio_working_3-way'!X261^(1/3)*SIN(('OddsRatio_working_3-way'!Y261+4*PI())/3)</f>
        <v>-0.50092869796659389</v>
      </c>
      <c r="AF261" s="11">
        <f>-'OddsRatio_working_3-way'!U261/(3*'OddsRatio_working_3-way'!X261^(1/3))*COS(('OddsRatio_working_3-way'!Y261)/3)</f>
        <v>0.53934730518104201</v>
      </c>
      <c r="AG261" s="11">
        <f>-'OddsRatio_working_3-way'!U261/(3*'OddsRatio_working_3-way'!X261^(1/3))*COS(('OddsRatio_working_3-way'!Y261+2*PI())/3)</f>
        <v>-0.32828665066642337</v>
      </c>
      <c r="AH261" s="11">
        <f>-'OddsRatio_working_3-way'!U261/(3*'OddsRatio_working_3-way'!X261^(1/3))*COS(('OddsRatio_working_3-way'!Y261+4*PI())/3)</f>
        <v>-0.2110606545146187</v>
      </c>
      <c r="AI261" s="11">
        <f>'OddsRatio_working_3-way'!U261/(3*'OddsRatio_working_3-way'!X261^(1/3))*SIN(('OddsRatio_working_3-way'!Y261)/3)</f>
        <v>-6.768046043426644E-2</v>
      </c>
      <c r="AJ261" s="11">
        <f>'OddsRatio_working_3-way'!U261/(3*'OddsRatio_working_3-way'!X261^(1/3))*SIN(('OddsRatio_working_3-way'!Y261+2*PI())/3)</f>
        <v>-0.4332482375323275</v>
      </c>
      <c r="AK261" s="11">
        <f>'OddsRatio_working_3-way'!U261/(3*'OddsRatio_working_3-way'!X261^(1/3))*SIN(('OddsRatio_working_3-way'!Y261+4*PI())/3)</f>
        <v>0.50092869796659389</v>
      </c>
      <c r="AL261" s="11">
        <f>'OddsRatio_working_3-way'!Z261+'OddsRatio_working_3-way'!AF261</f>
        <v>1.078694610362084</v>
      </c>
      <c r="AM261" s="11">
        <f>'OddsRatio_working_3-way'!AA261+'OddsRatio_working_3-way'!AG261</f>
        <v>-0.65657330133284675</v>
      </c>
      <c r="AN261" s="11">
        <f>'OddsRatio_working_3-way'!AB261+'OddsRatio_working_3-way'!AH261</f>
        <v>-0.42212130902923739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1.078694610362084</v>
      </c>
      <c r="AS261" s="11">
        <f>IF(('OddsRatio_working_3-way'!X261=0),IF(Q261&gt;0,-Q261^(1/3),(-Q261)^(1/3)),'OddsRatio_working_3-way'!AM261-'OddsRatio_working_3-way'!R261/3)</f>
        <v>-0.65657330133284675</v>
      </c>
      <c r="AT261" s="11">
        <f>IF(('OddsRatio_working_3-way'!X261=0),IF(Q261&gt;0,-Q261^(1/3),(-Q261)^(1/3)),'OddsRatio_working_3-way'!AN261-'OddsRatio_working_3-way'!R261/3)</f>
        <v>-0.42212130902923739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9">
        <f t="shared" si="65"/>
        <v>0.47625475128438616</v>
      </c>
      <c r="E262" s="9">
        <f t="shared" si="66"/>
        <v>0.28873651968979969</v>
      </c>
      <c r="F262" s="9">
        <f t="shared" si="67"/>
        <v>0.23500872902581413</v>
      </c>
      <c r="G262" s="9">
        <f t="shared" si="68"/>
        <v>1.0997165850905488</v>
      </c>
      <c r="H262" s="9">
        <f t="shared" si="69"/>
        <v>2.0997165850905488</v>
      </c>
      <c r="I262" s="9">
        <f t="shared" si="70"/>
        <v>3.4633651506028298</v>
      </c>
      <c r="J262" s="9">
        <f t="shared" si="71"/>
        <v>4.2551610918680245</v>
      </c>
      <c r="K262" s="11">
        <f t="shared" si="72"/>
        <v>0.5</v>
      </c>
      <c r="L262" s="11">
        <f t="shared" si="73"/>
        <v>0.30864197530864196</v>
      </c>
      <c r="M262" s="11">
        <f t="shared" si="74"/>
        <v>0.25252525252525254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-0.25838633246040654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0.24161366753959349</v>
      </c>
      <c r="Q262" s="11">
        <f>2*'OddsRatio_working_3-way'!K262*'OddsRatio_working_3-way'!L262*'OddsRatio_working_3-way'!M262</f>
        <v>7.7939892754707571E-2</v>
      </c>
      <c r="R262" s="11">
        <f t="shared" si="75"/>
        <v>0</v>
      </c>
      <c r="S262" s="11">
        <f t="shared" si="76"/>
        <v>-0.93508687258687262</v>
      </c>
      <c r="T262" s="11">
        <f t="shared" si="77"/>
        <v>-0.30164092664092662</v>
      </c>
      <c r="U262" s="11">
        <f>'OddsRatio_working_3-way'!S262-'OddsRatio_working_3-way'!R262^2/3</f>
        <v>-0.93508687258687262</v>
      </c>
      <c r="V262" s="11">
        <f>'OddsRatio_working_3-way'!S262*'OddsRatio_working_3-way'!R262/3-2*'OddsRatio_working_3-way'!R262^3/27-'OddsRatio_working_3-way'!T262</f>
        <v>0.30164092664092662</v>
      </c>
      <c r="W262" s="11">
        <f>'OddsRatio_working_3-way'!V262^2+4*'OddsRatio_working_3-way'!U262^3/27</f>
        <v>-3.0142860224289914E-2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0.17401875534628933</v>
      </c>
      <c r="Y262" s="11">
        <f>IF('OddsRatio_working_3-way'!W262&gt;=0,IF('OddsRatio_working_3-way'!V262+SQRT('OddsRatio_working_3-way'!W262)&gt;0,0,PI()),ACOS('OddsRatio_working_3-way'!V262/(2*'OddsRatio_working_3-way'!X262)))</f>
        <v>0.52226634141592587</v>
      </c>
      <c r="Z262" s="11">
        <f>'OddsRatio_working_3-way'!X262^(1/3)*COS('OddsRatio_working_3-way'!Y262/3)</f>
        <v>0.54985829254527441</v>
      </c>
      <c r="AA262" s="11">
        <f>'OddsRatio_working_3-way'!X262^(1/3)*COS(('OddsRatio_working_3-way'!Y262+2*PI())/3)</f>
        <v>-0.35867645510172552</v>
      </c>
      <c r="AB262" s="11">
        <f>'OddsRatio_working_3-way'!X262^(1/3)*COS(('OddsRatio_working_3-way'!Y262+4*PI())/3)</f>
        <v>-0.19118183744354911</v>
      </c>
      <c r="AC262" s="11">
        <f>'OddsRatio_working_3-way'!X262^(1/3)*SIN('OddsRatio_working_3-way'!Y262/3)</f>
        <v>9.6703062592761804E-2</v>
      </c>
      <c r="AD262" s="11">
        <f>'OddsRatio_working_3-way'!X262^(1/3)*SIN(('OddsRatio_working_3-way'!Y262+2*PI())/3)</f>
        <v>0.42783971852936253</v>
      </c>
      <c r="AE262" s="11">
        <f>'OddsRatio_working_3-way'!X262^(1/3)*SIN(('OddsRatio_working_3-way'!Y262+4*PI())/3)</f>
        <v>-0.52454278112212405</v>
      </c>
      <c r="AF262" s="11">
        <f>-'OddsRatio_working_3-way'!U262/(3*'OddsRatio_working_3-way'!X262^(1/3))*COS(('OddsRatio_working_3-way'!Y262)/3)</f>
        <v>0.5498582925452743</v>
      </c>
      <c r="AG262" s="11">
        <f>-'OddsRatio_working_3-way'!U262/(3*'OddsRatio_working_3-way'!X262^(1/3))*COS(('OddsRatio_working_3-way'!Y262+2*PI())/3)</f>
        <v>-0.35867645510172547</v>
      </c>
      <c r="AH262" s="11">
        <f>-'OddsRatio_working_3-way'!U262/(3*'OddsRatio_working_3-way'!X262^(1/3))*COS(('OddsRatio_working_3-way'!Y262+4*PI())/3)</f>
        <v>-0.19118183744354905</v>
      </c>
      <c r="AI262" s="11">
        <f>'OddsRatio_working_3-way'!U262/(3*'OddsRatio_working_3-way'!X262^(1/3))*SIN(('OddsRatio_working_3-way'!Y262)/3)</f>
        <v>-9.6703062592761777E-2</v>
      </c>
      <c r="AJ262" s="11">
        <f>'OddsRatio_working_3-way'!U262/(3*'OddsRatio_working_3-way'!X262^(1/3))*SIN(('OddsRatio_working_3-way'!Y262+2*PI())/3)</f>
        <v>-0.42783971852936242</v>
      </c>
      <c r="AK262" s="11">
        <f>'OddsRatio_working_3-way'!U262/(3*'OddsRatio_working_3-way'!X262^(1/3))*SIN(('OddsRatio_working_3-way'!Y262+4*PI())/3)</f>
        <v>0.52454278112212394</v>
      </c>
      <c r="AL262" s="11">
        <f>'OddsRatio_working_3-way'!Z262+'OddsRatio_working_3-way'!AF262</f>
        <v>1.0997165850905488</v>
      </c>
      <c r="AM262" s="11">
        <f>'OddsRatio_working_3-way'!AA262+'OddsRatio_working_3-way'!AG262</f>
        <v>-0.71735291020345104</v>
      </c>
      <c r="AN262" s="11">
        <f>'OddsRatio_working_3-way'!AB262+'OddsRatio_working_3-way'!AH262</f>
        <v>-0.38236367488709816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1.0997165850905488</v>
      </c>
      <c r="AS262" s="11">
        <f>IF(('OddsRatio_working_3-way'!X262=0),IF(Q262&gt;0,-Q262^(1/3),(-Q262)^(1/3)),'OddsRatio_working_3-way'!AM262-'OddsRatio_working_3-way'!R262/3)</f>
        <v>-0.71735291020345104</v>
      </c>
      <c r="AT262" s="11">
        <f>IF(('OddsRatio_working_3-way'!X262=0),IF(Q262&gt;0,-Q262^(1/3),(-Q262)^(1/3)),'OddsRatio_working_3-way'!AN262-'OddsRatio_working_3-way'!R262/3)</f>
        <v>-0.38236367488709816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9">
        <f t="shared" si="65"/>
        <v>0.4475828829581438</v>
      </c>
      <c r="E263" s="9">
        <f t="shared" si="66"/>
        <v>0.23540736627860218</v>
      </c>
      <c r="F263" s="9">
        <f t="shared" si="67"/>
        <v>0.31700975076325366</v>
      </c>
      <c r="G263" s="9">
        <f t="shared" si="68"/>
        <v>1.0826518102192129</v>
      </c>
      <c r="H263" s="9">
        <f t="shared" si="69"/>
        <v>2.2342230636499032</v>
      </c>
      <c r="I263" s="9">
        <f t="shared" si="70"/>
        <v>4.2479554306576386</v>
      </c>
      <c r="J263" s="9">
        <f t="shared" si="71"/>
        <v>3.1544771023362337</v>
      </c>
      <c r="K263" s="11">
        <f t="shared" si="72"/>
        <v>0.46728971962616822</v>
      </c>
      <c r="L263" s="11">
        <f t="shared" si="73"/>
        <v>0.25</v>
      </c>
      <c r="M263" s="11">
        <f t="shared" si="74"/>
        <v>0.33444816053511706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-0.26590973025349274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0.23950551683180699</v>
      </c>
      <c r="Q263" s="11">
        <f>2*'OddsRatio_working_3-way'!K263*'OddsRatio_working_3-way'!L263*'OddsRatio_working_3-way'!M263</f>
        <v>7.8142093582971278E-2</v>
      </c>
      <c r="R263" s="11">
        <f t="shared" si="75"/>
        <v>0</v>
      </c>
      <c r="S263" s="11">
        <f t="shared" si="76"/>
        <v>-0.90070234211995737</v>
      </c>
      <c r="T263" s="11">
        <f t="shared" si="77"/>
        <v>-0.2938669957977022</v>
      </c>
      <c r="U263" s="11">
        <f>'OddsRatio_working_3-way'!S263-'OddsRatio_working_3-way'!R263^2/3</f>
        <v>-0.90070234211995737</v>
      </c>
      <c r="V263" s="11">
        <f>'OddsRatio_working_3-way'!S263*'OddsRatio_working_3-way'!R263/3-2*'OddsRatio_working_3-way'!R263^3/27-'OddsRatio_working_3-way'!T263</f>
        <v>0.2938669957977022</v>
      </c>
      <c r="W263" s="11">
        <f>'OddsRatio_working_3-way'!V263^2+4*'OddsRatio_working_3-way'!U263^3/27</f>
        <v>-2.1895229309125908E-2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0.16450914908318368</v>
      </c>
      <c r="Y263" s="11">
        <f>IF('OddsRatio_working_3-way'!W263&gt;=0,IF('OddsRatio_working_3-way'!V263+SQRT('OddsRatio_working_3-way'!W263)&gt;0,0,PI()),ACOS('OddsRatio_working_3-way'!V263/(2*'OddsRatio_working_3-way'!X263)))</f>
        <v>0.46646631101021319</v>
      </c>
      <c r="Z263" s="11">
        <f>'OddsRatio_working_3-way'!X263^(1/3)*COS('OddsRatio_working_3-way'!Y263/3)</f>
        <v>0.54132590510960643</v>
      </c>
      <c r="AA263" s="11">
        <f>'OddsRatio_working_3-way'!X263^(1/3)*COS(('OddsRatio_working_3-way'!Y263+2*PI())/3)</f>
        <v>-0.34414957632361159</v>
      </c>
      <c r="AB263" s="11">
        <f>'OddsRatio_working_3-way'!X263^(1/3)*COS(('OddsRatio_working_3-way'!Y263+4*PI())/3)</f>
        <v>-0.1971763287859947</v>
      </c>
      <c r="AC263" s="11">
        <f>'OddsRatio_working_3-way'!X263^(1/3)*SIN('OddsRatio_working_3-way'!Y263/3)</f>
        <v>8.4855044029516533E-2</v>
      </c>
      <c r="AD263" s="11">
        <f>'OddsRatio_working_3-way'!X263^(1/3)*SIN(('OddsRatio_working_3-way'!Y263+2*PI())/3)</f>
        <v>0.42637446353676534</v>
      </c>
      <c r="AE263" s="11">
        <f>'OddsRatio_working_3-way'!X263^(1/3)*SIN(('OddsRatio_working_3-way'!Y263+4*PI())/3)</f>
        <v>-0.51122950756628194</v>
      </c>
      <c r="AF263" s="11">
        <f>-'OddsRatio_working_3-way'!U263/(3*'OddsRatio_working_3-way'!X263^(1/3))*COS(('OddsRatio_working_3-way'!Y263)/3)</f>
        <v>0.54132590510960643</v>
      </c>
      <c r="AG263" s="11">
        <f>-'OddsRatio_working_3-way'!U263/(3*'OddsRatio_working_3-way'!X263^(1/3))*COS(('OddsRatio_working_3-way'!Y263+2*PI())/3)</f>
        <v>-0.34414957632361159</v>
      </c>
      <c r="AH263" s="11">
        <f>-'OddsRatio_working_3-way'!U263/(3*'OddsRatio_working_3-way'!X263^(1/3))*COS(('OddsRatio_working_3-way'!Y263+4*PI())/3)</f>
        <v>-0.1971763287859947</v>
      </c>
      <c r="AI263" s="11">
        <f>'OddsRatio_working_3-way'!U263/(3*'OddsRatio_working_3-way'!X263^(1/3))*SIN(('OddsRatio_working_3-way'!Y263)/3)</f>
        <v>-8.4855044029516533E-2</v>
      </c>
      <c r="AJ263" s="11">
        <f>'OddsRatio_working_3-way'!U263/(3*'OddsRatio_working_3-way'!X263^(1/3))*SIN(('OddsRatio_working_3-way'!Y263+2*PI())/3)</f>
        <v>-0.42637446353676534</v>
      </c>
      <c r="AK263" s="11">
        <f>'OddsRatio_working_3-way'!U263/(3*'OddsRatio_working_3-way'!X263^(1/3))*SIN(('OddsRatio_working_3-way'!Y263+4*PI())/3)</f>
        <v>0.51122950756628194</v>
      </c>
      <c r="AL263" s="11">
        <f>'OddsRatio_working_3-way'!Z263+'OddsRatio_working_3-way'!AF263</f>
        <v>1.0826518102192129</v>
      </c>
      <c r="AM263" s="11">
        <f>'OddsRatio_working_3-way'!AA263+'OddsRatio_working_3-way'!AG263</f>
        <v>-0.68829915264722319</v>
      </c>
      <c r="AN263" s="11">
        <f>'OddsRatio_working_3-way'!AB263+'OddsRatio_working_3-way'!AH263</f>
        <v>-0.3943526575719894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1.0826518102192129</v>
      </c>
      <c r="AS263" s="11">
        <f>IF(('OddsRatio_working_3-way'!X263=0),IF(Q263&gt;0,-Q263^(1/3),(-Q263)^(1/3)),'OddsRatio_working_3-way'!AM263-'OddsRatio_working_3-way'!R263/3)</f>
        <v>-0.68829915264722319</v>
      </c>
      <c r="AT263" s="11">
        <f>IF(('OddsRatio_working_3-way'!X263=0),IF(Q263&gt;0,-Q263^(1/3),(-Q263)^(1/3)),'OddsRatio_working_3-way'!AN263-'OddsRatio_working_3-way'!R263/3)</f>
        <v>-0.3943526575719894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9">
        <f t="shared" si="65"/>
        <v>0.58687638019635702</v>
      </c>
      <c r="E264" s="9">
        <f t="shared" si="66"/>
        <v>0.23377028455562721</v>
      </c>
      <c r="F264" s="9">
        <f t="shared" si="67"/>
        <v>0.17935333524801583</v>
      </c>
      <c r="G264" s="9">
        <f t="shared" si="68"/>
        <v>1.0999005544016249</v>
      </c>
      <c r="H264" s="9">
        <f t="shared" si="69"/>
        <v>1.7039363548170403</v>
      </c>
      <c r="I264" s="9">
        <f t="shared" si="70"/>
        <v>4.2777036521168421</v>
      </c>
      <c r="J264" s="9">
        <f t="shared" si="71"/>
        <v>5.5755863063107602</v>
      </c>
      <c r="K264" s="11">
        <f t="shared" si="72"/>
        <v>0.6097560975609756</v>
      </c>
      <c r="L264" s="11">
        <f t="shared" si="73"/>
        <v>0.25125628140703515</v>
      </c>
      <c r="M264" s="11">
        <f t="shared" si="74"/>
        <v>0.19379844961240308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-0.23556618410638941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0.23099521050136287</v>
      </c>
      <c r="Q264" s="11">
        <f>2*'OddsRatio_working_3-way'!K264*'OddsRatio_working_3-way'!L264*'OddsRatio_working_3-way'!M264</f>
        <v>5.9381802185440327E-2</v>
      </c>
      <c r="R264" s="11">
        <f t="shared" si="75"/>
        <v>0</v>
      </c>
      <c r="S264" s="11">
        <f t="shared" si="76"/>
        <v>-0.98059579891584892</v>
      </c>
      <c r="T264" s="11">
        <f t="shared" si="77"/>
        <v>-0.25208118224057813</v>
      </c>
      <c r="U264" s="11">
        <f>'OddsRatio_working_3-way'!S264-'OddsRatio_working_3-way'!R264^2/3</f>
        <v>-0.98059579891584892</v>
      </c>
      <c r="V264" s="11">
        <f>'OddsRatio_working_3-way'!S264*'OddsRatio_working_3-way'!R264/3-2*'OddsRatio_working_3-way'!R264^3/27-'OddsRatio_working_3-way'!T264</f>
        <v>0.25208118224057813</v>
      </c>
      <c r="W264" s="11">
        <f>'OddsRatio_working_3-way'!V264^2+4*'OddsRatio_working_3-way'!U264^3/27</f>
        <v>-7.6145397512533464E-2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0.18687584110335198</v>
      </c>
      <c r="Y264" s="11">
        <f>IF('OddsRatio_working_3-way'!W264&gt;=0,IF('OddsRatio_working_3-way'!V264+SQRT('OddsRatio_working_3-way'!W264)&gt;0,0,PI()),ACOS('OddsRatio_working_3-way'!V264/(2*'OddsRatio_working_3-way'!X264)))</f>
        <v>0.83056101140991945</v>
      </c>
      <c r="Z264" s="11">
        <f>'OddsRatio_working_3-way'!X264^(1/3)*COS('OddsRatio_working_3-way'!Y264/3)</f>
        <v>0.54995027720081258</v>
      </c>
      <c r="AA264" s="11">
        <f>'OddsRatio_working_3-way'!X264^(1/3)*COS(('OddsRatio_working_3-way'!Y264+2*PI())/3)</f>
        <v>-0.41030794757156563</v>
      </c>
      <c r="AB264" s="11">
        <f>'OddsRatio_working_3-way'!X264^(1/3)*COS(('OddsRatio_working_3-way'!Y264+4*PI())/3)</f>
        <v>-0.13964232962924686</v>
      </c>
      <c r="AC264" s="11">
        <f>'OddsRatio_working_3-way'!X264^(1/3)*SIN('OddsRatio_working_3-way'!Y264/3)</f>
        <v>0.15626886737937412</v>
      </c>
      <c r="AD264" s="11">
        <f>'OddsRatio_working_3-way'!X264^(1/3)*SIN(('OddsRatio_working_3-way'!Y264+2*PI())/3)</f>
        <v>0.39813647718451062</v>
      </c>
      <c r="AE264" s="11">
        <f>'OddsRatio_working_3-way'!X264^(1/3)*SIN(('OddsRatio_working_3-way'!Y264+4*PI())/3)</f>
        <v>-0.55440534456388468</v>
      </c>
      <c r="AF264" s="11">
        <f>-'OddsRatio_working_3-way'!U264/(3*'OddsRatio_working_3-way'!X264^(1/3))*COS(('OddsRatio_working_3-way'!Y264)/3)</f>
        <v>0.54995027720081247</v>
      </c>
      <c r="AG264" s="11">
        <f>-'OddsRatio_working_3-way'!U264/(3*'OddsRatio_working_3-way'!X264^(1/3))*COS(('OddsRatio_working_3-way'!Y264+2*PI())/3)</f>
        <v>-0.41030794757156552</v>
      </c>
      <c r="AH264" s="11">
        <f>-'OddsRatio_working_3-way'!U264/(3*'OddsRatio_working_3-way'!X264^(1/3))*COS(('OddsRatio_working_3-way'!Y264+4*PI())/3)</f>
        <v>-0.13964232962924683</v>
      </c>
      <c r="AI264" s="11">
        <f>'OddsRatio_working_3-way'!U264/(3*'OddsRatio_working_3-way'!X264^(1/3))*SIN(('OddsRatio_working_3-way'!Y264)/3)</f>
        <v>-0.15626886737937409</v>
      </c>
      <c r="AJ264" s="11">
        <f>'OddsRatio_working_3-way'!U264/(3*'OddsRatio_working_3-way'!X264^(1/3))*SIN(('OddsRatio_working_3-way'!Y264+2*PI())/3)</f>
        <v>-0.39813647718451056</v>
      </c>
      <c r="AK264" s="11">
        <f>'OddsRatio_working_3-way'!U264/(3*'OddsRatio_working_3-way'!X264^(1/3))*SIN(('OddsRatio_working_3-way'!Y264+4*PI())/3)</f>
        <v>0.55440534456388468</v>
      </c>
      <c r="AL264" s="11">
        <f>'OddsRatio_working_3-way'!Z264+'OddsRatio_working_3-way'!AF264</f>
        <v>1.0999005544016249</v>
      </c>
      <c r="AM264" s="11">
        <f>'OddsRatio_working_3-way'!AA264+'OddsRatio_working_3-way'!AG264</f>
        <v>-0.82061589514313116</v>
      </c>
      <c r="AN264" s="11">
        <f>'OddsRatio_working_3-way'!AB264+'OddsRatio_working_3-way'!AH264</f>
        <v>-0.27928465925849366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1.0999005544016249</v>
      </c>
      <c r="AS264" s="11">
        <f>IF(('OddsRatio_working_3-way'!X264=0),IF(Q264&gt;0,-Q264^(1/3),(-Q264)^(1/3)),'OddsRatio_working_3-way'!AM264-'OddsRatio_working_3-way'!R264/3)</f>
        <v>-0.82061589514313116</v>
      </c>
      <c r="AT264" s="11">
        <f>IF(('OddsRatio_working_3-way'!X264=0),IF(Q264&gt;0,-Q264^(1/3),(-Q264)^(1/3)),'OddsRatio_working_3-way'!AN264-'OddsRatio_working_3-way'!R264/3)</f>
        <v>-0.27928465925849366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9">
        <f t="shared" si="65"/>
        <v>0.45025041588067638</v>
      </c>
      <c r="E265" s="9">
        <f t="shared" si="66"/>
        <v>0.26103122124968603</v>
      </c>
      <c r="F265" s="9">
        <f t="shared" si="67"/>
        <v>0.28871836286963726</v>
      </c>
      <c r="G265" s="9">
        <f t="shared" si="68"/>
        <v>1.0805188392578753</v>
      </c>
      <c r="H265" s="9">
        <f t="shared" si="69"/>
        <v>2.2209862883613996</v>
      </c>
      <c r="I265" s="9">
        <f t="shared" si="70"/>
        <v>3.8309593588556328</v>
      </c>
      <c r="J265" s="9">
        <f t="shared" si="71"/>
        <v>3.4635829535079559</v>
      </c>
      <c r="K265" s="11">
        <f t="shared" si="72"/>
        <v>0.46948356807511737</v>
      </c>
      <c r="L265" s="11">
        <f t="shared" si="73"/>
        <v>0.27624309392265195</v>
      </c>
      <c r="M265" s="11">
        <f t="shared" si="74"/>
        <v>0.3048780487804878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-0.26690245230987042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0.2384269232156177</v>
      </c>
      <c r="Q265" s="11">
        <f>2*'OddsRatio_working_3-way'!K265*'OddsRatio_working_3-way'!L265*'OddsRatio_working_3-way'!M265</f>
        <v>7.9080239872510005E-2</v>
      </c>
      <c r="R265" s="11">
        <f t="shared" si="75"/>
        <v>0</v>
      </c>
      <c r="S265" s="11">
        <f t="shared" si="76"/>
        <v>-0.89331109981262746</v>
      </c>
      <c r="T265" s="11">
        <f t="shared" si="77"/>
        <v>-0.29628892199423795</v>
      </c>
      <c r="U265" s="11">
        <f>'OddsRatio_working_3-way'!S265-'OddsRatio_working_3-way'!R265^2/3</f>
        <v>-0.89331109981262746</v>
      </c>
      <c r="V265" s="11">
        <f>'OddsRatio_working_3-way'!S265*'OddsRatio_working_3-way'!R265/3-2*'OddsRatio_working_3-way'!R265^3/27-'OddsRatio_working_3-way'!T265</f>
        <v>0.29628892199423795</v>
      </c>
      <c r="W265" s="11">
        <f>'OddsRatio_working_3-way'!V265^2+4*'OddsRatio_working_3-way'!U265^3/27</f>
        <v>-1.782272285393037E-2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0.16248834431309064</v>
      </c>
      <c r="Y265" s="11">
        <f>IF('OddsRatio_working_3-way'!W265&gt;=0,IF('OddsRatio_working_3-way'!V265+SQRT('OddsRatio_working_3-way'!W265)&gt;0,0,PI()),ACOS('OddsRatio_working_3-way'!V265/(2*'OddsRatio_working_3-way'!X265)))</f>
        <v>0.42333589322150145</v>
      </c>
      <c r="Z265" s="11">
        <f>'OddsRatio_working_3-way'!X265^(1/3)*COS('OddsRatio_working_3-way'!Y265/3)</f>
        <v>0.54025941962893764</v>
      </c>
      <c r="AA265" s="11">
        <f>'OddsRatio_working_3-way'!X265^(1/3)*COS(('OddsRatio_working_3-way'!Y265+2*PI())/3)</f>
        <v>-0.33659469743810044</v>
      </c>
      <c r="AB265" s="11">
        <f>'OddsRatio_working_3-way'!X265^(1/3)*COS(('OddsRatio_working_3-way'!Y265+4*PI())/3)</f>
        <v>-0.20366472219083709</v>
      </c>
      <c r="AC265" s="11">
        <f>'OddsRatio_working_3-way'!X265^(1/3)*SIN('OddsRatio_working_3-way'!Y265/3)</f>
        <v>7.6747156992377705E-2</v>
      </c>
      <c r="AD265" s="11">
        <f>'OddsRatio_working_3-way'!X265^(1/3)*SIN(('OddsRatio_working_3-way'!Y265+2*PI())/3)</f>
        <v>0.42950480353630838</v>
      </c>
      <c r="AE265" s="11">
        <f>'OddsRatio_working_3-way'!X265^(1/3)*SIN(('OddsRatio_working_3-way'!Y265+4*PI())/3)</f>
        <v>-0.50625196052868604</v>
      </c>
      <c r="AF265" s="11">
        <f>-'OddsRatio_working_3-way'!U265/(3*'OddsRatio_working_3-way'!X265^(1/3))*COS(('OddsRatio_working_3-way'!Y265)/3)</f>
        <v>0.54025941962893753</v>
      </c>
      <c r="AG265" s="11">
        <f>-'OddsRatio_working_3-way'!U265/(3*'OddsRatio_working_3-way'!X265^(1/3))*COS(('OddsRatio_working_3-way'!Y265+2*PI())/3)</f>
        <v>-0.33659469743810039</v>
      </c>
      <c r="AH265" s="11">
        <f>-'OddsRatio_working_3-way'!U265/(3*'OddsRatio_working_3-way'!X265^(1/3))*COS(('OddsRatio_working_3-way'!Y265+4*PI())/3)</f>
        <v>-0.20366472219083703</v>
      </c>
      <c r="AI265" s="11">
        <f>'OddsRatio_working_3-way'!U265/(3*'OddsRatio_working_3-way'!X265^(1/3))*SIN(('OddsRatio_working_3-way'!Y265)/3)</f>
        <v>-7.6747156992377691E-2</v>
      </c>
      <c r="AJ265" s="11">
        <f>'OddsRatio_working_3-way'!U265/(3*'OddsRatio_working_3-way'!X265^(1/3))*SIN(('OddsRatio_working_3-way'!Y265+2*PI())/3)</f>
        <v>-0.42950480353630827</v>
      </c>
      <c r="AK265" s="11">
        <f>'OddsRatio_working_3-way'!U265/(3*'OddsRatio_working_3-way'!X265^(1/3))*SIN(('OddsRatio_working_3-way'!Y265+4*PI())/3)</f>
        <v>0.50625196052868604</v>
      </c>
      <c r="AL265" s="11">
        <f>'OddsRatio_working_3-way'!Z265+'OddsRatio_working_3-way'!AF265</f>
        <v>1.0805188392578753</v>
      </c>
      <c r="AM265" s="11">
        <f>'OddsRatio_working_3-way'!AA265+'OddsRatio_working_3-way'!AG265</f>
        <v>-0.67318939487620089</v>
      </c>
      <c r="AN265" s="11">
        <f>'OddsRatio_working_3-way'!AB265+'OddsRatio_working_3-way'!AH265</f>
        <v>-0.40732944438167412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1.0805188392578753</v>
      </c>
      <c r="AS265" s="11">
        <f>IF(('OddsRatio_working_3-way'!X265=0),IF(Q265&gt;0,-Q265^(1/3),(-Q265)^(1/3)),'OddsRatio_working_3-way'!AM265-'OddsRatio_working_3-way'!R265/3)</f>
        <v>-0.67318939487620089</v>
      </c>
      <c r="AT265" s="11">
        <f>IF(('OddsRatio_working_3-way'!X265=0),IF(Q265&gt;0,-Q265^(1/3),(-Q265)^(1/3)),'OddsRatio_working_3-way'!AN265-'OddsRatio_working_3-way'!R265/3)</f>
        <v>-0.40732944438167412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9">
        <f t="shared" si="65"/>
        <v>0.71072153179275877</v>
      </c>
      <c r="E266" s="9">
        <f t="shared" si="66"/>
        <v>0.17126145653500063</v>
      </c>
      <c r="F266" s="9">
        <f t="shared" si="67"/>
        <v>0.11801701167224064</v>
      </c>
      <c r="G266" s="9">
        <f t="shared" si="68"/>
        <v>1.1306134183788581</v>
      </c>
      <c r="H266" s="9">
        <f t="shared" si="69"/>
        <v>1.4070208306163894</v>
      </c>
      <c r="I266" s="9">
        <f t="shared" si="70"/>
        <v>5.839025430661513</v>
      </c>
      <c r="J266" s="9">
        <f t="shared" si="71"/>
        <v>8.473354695484252</v>
      </c>
      <c r="K266" s="11">
        <f t="shared" si="72"/>
        <v>0.73529411764705876</v>
      </c>
      <c r="L266" s="11">
        <f t="shared" si="73"/>
        <v>0.18939393939393939</v>
      </c>
      <c r="M266" s="11">
        <f t="shared" si="74"/>
        <v>0.13140604467805519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-0.1863761093972891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0.20587093396670575</v>
      </c>
      <c r="Q266" s="11">
        <f>2*'OddsRatio_working_3-way'!K266*'OddsRatio_working_3-way'!L266*'OddsRatio_working_3-way'!M266</f>
        <v>3.659927714963658E-2</v>
      </c>
      <c r="R266" s="11">
        <f t="shared" si="75"/>
        <v>0</v>
      </c>
      <c r="S266" s="11">
        <f t="shared" si="76"/>
        <v>-1.1045993750618566</v>
      </c>
      <c r="T266" s="11">
        <f t="shared" si="77"/>
        <v>-0.19637322223321896</v>
      </c>
      <c r="U266" s="11">
        <f>'OddsRatio_working_3-way'!S266-'OddsRatio_working_3-way'!R266^2/3</f>
        <v>-1.1045993750618566</v>
      </c>
      <c r="V266" s="11">
        <f>'OddsRatio_working_3-way'!S266*'OddsRatio_working_3-way'!R266/3-2*'OddsRatio_working_3-way'!R266^3/27-'OddsRatio_working_3-way'!T266</f>
        <v>0.19637322223321896</v>
      </c>
      <c r="W266" s="11">
        <f>'OddsRatio_working_3-way'!V266^2+4*'OddsRatio_working_3-way'!U266^3/27</f>
        <v>-0.16110654096737842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0.22342167720346409</v>
      </c>
      <c r="Y266" s="11">
        <f>IF('OddsRatio_working_3-way'!W266&gt;=0,IF('OddsRatio_working_3-way'!V266+SQRT('OddsRatio_working_3-way'!W266)&gt;0,0,PI()),ACOS('OddsRatio_working_3-way'!V266/(2*'OddsRatio_working_3-way'!X266)))</f>
        <v>1.1157903280194437</v>
      </c>
      <c r="Z266" s="11">
        <f>'OddsRatio_working_3-way'!X266^(1/3)*COS('OddsRatio_working_3-way'!Y266/3)</f>
        <v>0.56530670918942916</v>
      </c>
      <c r="AA266" s="11">
        <f>'OddsRatio_working_3-way'!X266^(1/3)*COS(('OddsRatio_working_3-way'!Y266+2*PI())/3)</f>
        <v>-0.47362740302676659</v>
      </c>
      <c r="AB266" s="11">
        <f>'OddsRatio_working_3-way'!X266^(1/3)*COS(('OddsRatio_working_3-way'!Y266+4*PI())/3)</f>
        <v>-9.1679306162662802E-2</v>
      </c>
      <c r="AC266" s="11">
        <f>'OddsRatio_working_3-way'!X266^(1/3)*SIN('OddsRatio_working_3-way'!Y266/3)</f>
        <v>0.22051783654095586</v>
      </c>
      <c r="AD266" s="11">
        <f>'OddsRatio_working_3-way'!X266^(1/3)*SIN(('OddsRatio_working_3-way'!Y266+2*PI())/3)</f>
        <v>0.37931105281734989</v>
      </c>
      <c r="AE266" s="11">
        <f>'OddsRatio_working_3-way'!X266^(1/3)*SIN(('OddsRatio_working_3-way'!Y266+4*PI())/3)</f>
        <v>-0.59982888935830547</v>
      </c>
      <c r="AF266" s="11">
        <f>-'OddsRatio_working_3-way'!U266/(3*'OddsRatio_working_3-way'!X266^(1/3))*COS(('OddsRatio_working_3-way'!Y266)/3)</f>
        <v>0.56530670918942905</v>
      </c>
      <c r="AG266" s="11">
        <f>-'OddsRatio_working_3-way'!U266/(3*'OddsRatio_working_3-way'!X266^(1/3))*COS(('OddsRatio_working_3-way'!Y266+2*PI())/3)</f>
        <v>-0.47362740302676654</v>
      </c>
      <c r="AH266" s="11">
        <f>-'OddsRatio_working_3-way'!U266/(3*'OddsRatio_working_3-way'!X266^(1/3))*COS(('OddsRatio_working_3-way'!Y266+4*PI())/3)</f>
        <v>-9.1679306162662788E-2</v>
      </c>
      <c r="AI266" s="11">
        <f>'OddsRatio_working_3-way'!U266/(3*'OddsRatio_working_3-way'!X266^(1/3))*SIN(('OddsRatio_working_3-way'!Y266)/3)</f>
        <v>-0.22051783654095583</v>
      </c>
      <c r="AJ266" s="11">
        <f>'OddsRatio_working_3-way'!U266/(3*'OddsRatio_working_3-way'!X266^(1/3))*SIN(('OddsRatio_working_3-way'!Y266+2*PI())/3)</f>
        <v>-0.37931105281734984</v>
      </c>
      <c r="AK266" s="11">
        <f>'OddsRatio_working_3-way'!U266/(3*'OddsRatio_working_3-way'!X266^(1/3))*SIN(('OddsRatio_working_3-way'!Y266+4*PI())/3)</f>
        <v>0.59982888935830547</v>
      </c>
      <c r="AL266" s="11">
        <f>'OddsRatio_working_3-way'!Z266+'OddsRatio_working_3-way'!AF266</f>
        <v>1.1306134183788581</v>
      </c>
      <c r="AM266" s="11">
        <f>'OddsRatio_working_3-way'!AA266+'OddsRatio_working_3-way'!AG266</f>
        <v>-0.94725480605353307</v>
      </c>
      <c r="AN266" s="11">
        <f>'OddsRatio_working_3-way'!AB266+'OddsRatio_working_3-way'!AH266</f>
        <v>-0.18335861232532558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1.1306134183788581</v>
      </c>
      <c r="AS266" s="11">
        <f>IF(('OddsRatio_working_3-way'!X266=0),IF(Q266&gt;0,-Q266^(1/3),(-Q266)^(1/3)),'OddsRatio_working_3-way'!AM266-'OddsRatio_working_3-way'!R266/3)</f>
        <v>-0.94725480605353307</v>
      </c>
      <c r="AT266" s="11">
        <f>IF(('OddsRatio_working_3-way'!X266=0),IF(Q266&gt;0,-Q266^(1/3),(-Q266)^(1/3)),'OddsRatio_working_3-way'!AN266-'OddsRatio_working_3-way'!R266/3)</f>
        <v>-0.18335861232532558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9">
        <f t="shared" si="65"/>
        <v>0.3755689774693805</v>
      </c>
      <c r="E267" s="9">
        <f t="shared" si="66"/>
        <v>0.3197609651176922</v>
      </c>
      <c r="F267" s="9">
        <f t="shared" si="67"/>
        <v>0.30467005741292713</v>
      </c>
      <c r="G267" s="9">
        <f t="shared" si="68"/>
        <v>1.0326874126356742</v>
      </c>
      <c r="H267" s="9">
        <f t="shared" si="69"/>
        <v>2.6626267343434358</v>
      </c>
      <c r="I267" s="9">
        <f t="shared" si="70"/>
        <v>3.127336070029489</v>
      </c>
      <c r="J267" s="9">
        <f t="shared" si="71"/>
        <v>3.2822391819248402</v>
      </c>
      <c r="K267" s="11">
        <f t="shared" si="72"/>
        <v>0.38314176245210729</v>
      </c>
      <c r="L267" s="11">
        <f t="shared" si="73"/>
        <v>0.32679738562091504</v>
      </c>
      <c r="M267" s="11">
        <f t="shared" si="74"/>
        <v>0.3115264797507788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-0.28590279684203124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0.22935613414150946</v>
      </c>
      <c r="Q267" s="11">
        <f>2*'OddsRatio_working_3-way'!K267*'OddsRatio_working_3-way'!L267*'OddsRatio_working_3-way'!M267</f>
        <v>7.8012290524322944E-2</v>
      </c>
      <c r="R267" s="11">
        <f t="shared" si="75"/>
        <v>0</v>
      </c>
      <c r="S267" s="11">
        <f t="shared" si="76"/>
        <v>-0.80221717546972693</v>
      </c>
      <c r="T267" s="11">
        <f t="shared" si="77"/>
        <v>-0.27286298485364863</v>
      </c>
      <c r="U267" s="11">
        <f>'OddsRatio_working_3-way'!S267-'OddsRatio_working_3-way'!R267^2/3</f>
        <v>-0.80221717546972693</v>
      </c>
      <c r="V267" s="11">
        <f>'OddsRatio_working_3-way'!S267*'OddsRatio_working_3-way'!R267/3-2*'OddsRatio_working_3-way'!R267^3/27-'OddsRatio_working_3-way'!T267</f>
        <v>0.27286298485364863</v>
      </c>
      <c r="W267" s="11">
        <f>'OddsRatio_working_3-way'!V267^2+4*'OddsRatio_working_3-way'!U267^3/27</f>
        <v>-2.0300560718935212E-3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0.13827894324076967</v>
      </c>
      <c r="Y267" s="11">
        <f>IF('OddsRatio_working_3-way'!W267&gt;=0,IF('OddsRatio_working_3-way'!V267+SQRT('OddsRatio_working_3-way'!W267)&gt;0,0,PI()),ACOS('OddsRatio_working_3-way'!V267/(2*'OddsRatio_working_3-way'!X267)))</f>
        <v>0.16364703046412488</v>
      </c>
      <c r="Z267" s="11">
        <f>'OddsRatio_working_3-way'!X267^(1/3)*COS('OddsRatio_working_3-way'!Y267/3)</f>
        <v>0.5163437063178371</v>
      </c>
      <c r="AA267" s="11">
        <f>'OddsRatio_working_3-way'!X267^(1/3)*COS(('OddsRatio_working_3-way'!Y267+2*PI())/3)</f>
        <v>-0.28258858055841168</v>
      </c>
      <c r="AB267" s="11">
        <f>'OddsRatio_working_3-way'!X267^(1/3)*COS(('OddsRatio_working_3-way'!Y267+4*PI())/3)</f>
        <v>-0.23375512575942528</v>
      </c>
      <c r="AC267" s="11">
        <f>'OddsRatio_working_3-way'!X267^(1/3)*SIN('OddsRatio_working_3-way'!Y267/3)</f>
        <v>2.8194008273654248E-2</v>
      </c>
      <c r="AD267" s="11">
        <f>'OddsRatio_working_3-way'!X267^(1/3)*SIN(('OddsRatio_working_3-way'!Y267+2*PI())/3)</f>
        <v>0.43306976261863134</v>
      </c>
      <c r="AE267" s="11">
        <f>'OddsRatio_working_3-way'!X267^(1/3)*SIN(('OddsRatio_working_3-way'!Y267+4*PI())/3)</f>
        <v>-0.4612637708922856</v>
      </c>
      <c r="AF267" s="11">
        <f>-'OddsRatio_working_3-way'!U267/(3*'OddsRatio_working_3-way'!X267^(1/3))*COS(('OddsRatio_working_3-way'!Y267)/3)</f>
        <v>0.5163437063178371</v>
      </c>
      <c r="AG267" s="11">
        <f>-'OddsRatio_working_3-way'!U267/(3*'OddsRatio_working_3-way'!X267^(1/3))*COS(('OddsRatio_working_3-way'!Y267+2*PI())/3)</f>
        <v>-0.28258858055841168</v>
      </c>
      <c r="AH267" s="11">
        <f>-'OddsRatio_working_3-way'!U267/(3*'OddsRatio_working_3-way'!X267^(1/3))*COS(('OddsRatio_working_3-way'!Y267+4*PI())/3)</f>
        <v>-0.23375512575942528</v>
      </c>
      <c r="AI267" s="11">
        <f>'OddsRatio_working_3-way'!U267/(3*'OddsRatio_working_3-way'!X267^(1/3))*SIN(('OddsRatio_working_3-way'!Y267)/3)</f>
        <v>-2.8194008273654248E-2</v>
      </c>
      <c r="AJ267" s="11">
        <f>'OddsRatio_working_3-way'!U267/(3*'OddsRatio_working_3-way'!X267^(1/3))*SIN(('OddsRatio_working_3-way'!Y267+2*PI())/3)</f>
        <v>-0.43306976261863134</v>
      </c>
      <c r="AK267" s="11">
        <f>'OddsRatio_working_3-way'!U267/(3*'OddsRatio_working_3-way'!X267^(1/3))*SIN(('OddsRatio_working_3-way'!Y267+4*PI())/3)</f>
        <v>0.4612637708922856</v>
      </c>
      <c r="AL267" s="11">
        <f>'OddsRatio_working_3-way'!Z267+'OddsRatio_working_3-way'!AF267</f>
        <v>1.0326874126356742</v>
      </c>
      <c r="AM267" s="11">
        <f>'OddsRatio_working_3-way'!AA267+'OddsRatio_working_3-way'!AG267</f>
        <v>-0.56517716111682337</v>
      </c>
      <c r="AN267" s="11">
        <f>'OddsRatio_working_3-way'!AB267+'OddsRatio_working_3-way'!AH267</f>
        <v>-0.46751025151885056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1.0326874126356742</v>
      </c>
      <c r="AS267" s="11">
        <f>IF(('OddsRatio_working_3-way'!X267=0),IF(Q267&gt;0,-Q267^(1/3),(-Q267)^(1/3)),'OddsRatio_working_3-way'!AM267-'OddsRatio_working_3-way'!R267/3)</f>
        <v>-0.56517716111682337</v>
      </c>
      <c r="AT267" s="11">
        <f>IF(('OddsRatio_working_3-way'!X267=0),IF(Q267&gt;0,-Q267^(1/3),(-Q267)^(1/3)),'OddsRatio_working_3-way'!AN267-'OddsRatio_working_3-way'!R267/3)</f>
        <v>-0.46751025151885056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9">
        <f t="shared" si="65"/>
        <v>7.0565618958735712E-2</v>
      </c>
      <c r="E268" s="9">
        <f t="shared" si="66"/>
        <v>0.12875562341224689</v>
      </c>
      <c r="F268" s="9">
        <f t="shared" si="67"/>
        <v>0.8006787576290173</v>
      </c>
      <c r="G268" s="9">
        <f t="shared" si="68"/>
        <v>1.131547001226445</v>
      </c>
      <c r="H268" s="9">
        <f t="shared" si="69"/>
        <v>14.171207094275822</v>
      </c>
      <c r="I268" s="9">
        <f t="shared" si="70"/>
        <v>7.7666510673341405</v>
      </c>
      <c r="J268" s="9">
        <f t="shared" si="71"/>
        <v>1.248940340269818</v>
      </c>
      <c r="K268" s="11">
        <f t="shared" si="72"/>
        <v>7.9113924050632903E-2</v>
      </c>
      <c r="L268" s="11">
        <f t="shared" si="73"/>
        <v>0.14326647564469913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-0.14227038864190278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0.16574198002058471</v>
      </c>
      <c r="Q268" s="11">
        <f>2*'OddsRatio_working_3-way'!K268*'OddsRatio_working_3-way'!L268*'OddsRatio_working_3-way'!M268</f>
        <v>1.858093946419111E-2</v>
      </c>
      <c r="R268" s="11">
        <f t="shared" si="75"/>
        <v>0</v>
      </c>
      <c r="S268" s="11">
        <f t="shared" si="76"/>
        <v>-1.1649787535040785</v>
      </c>
      <c r="T268" s="11">
        <f t="shared" si="77"/>
        <v>-0.13060299927175767</v>
      </c>
      <c r="U268" s="11">
        <f>'OddsRatio_working_3-way'!S268-'OddsRatio_working_3-way'!R268^2/3</f>
        <v>-1.1649787535040785</v>
      </c>
      <c r="V268" s="11">
        <f>'OddsRatio_working_3-way'!S268*'OddsRatio_working_3-way'!R268/3-2*'OddsRatio_working_3-way'!R268^3/27-'OddsRatio_working_3-way'!T268</f>
        <v>0.13060299927175767</v>
      </c>
      <c r="W268" s="11">
        <f>'OddsRatio_working_3-way'!V268^2+4*'OddsRatio_working_3-way'!U268^3/27</f>
        <v>-0.21717702217402124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0.24198872163429433</v>
      </c>
      <c r="Y268" s="11">
        <f>IF('OddsRatio_working_3-way'!W268&gt;=0,IF('OddsRatio_working_3-way'!V268+SQRT('OddsRatio_working_3-way'!W268)&gt;0,0,PI()),ACOS('OddsRatio_working_3-way'!V268/(2*'OddsRatio_working_3-way'!X268)))</f>
        <v>1.2975554594709697</v>
      </c>
      <c r="Z268" s="11">
        <f>'OddsRatio_working_3-way'!X268^(1/3)*COS('OddsRatio_working_3-way'!Y268/3)</f>
        <v>0.5657735006132224</v>
      </c>
      <c r="AA268" s="11">
        <f>'OddsRatio_working_3-way'!X268^(1/3)*COS(('OddsRatio_working_3-way'!Y268+2*PI())/3)</f>
        <v>-0.50909450410588886</v>
      </c>
      <c r="AB268" s="11">
        <f>'OddsRatio_working_3-way'!X268^(1/3)*COS(('OddsRatio_working_3-way'!Y268+4*PI())/3)</f>
        <v>-5.6678996507333719E-2</v>
      </c>
      <c r="AC268" s="11">
        <f>'OddsRatio_working_3-way'!X268^(1/3)*SIN('OddsRatio_working_3-way'!Y268/3)</f>
        <v>0.26120221509758701</v>
      </c>
      <c r="AD268" s="11">
        <f>'OddsRatio_working_3-way'!X268^(1/3)*SIN(('OddsRatio_working_3-way'!Y268+2*PI())/3)</f>
        <v>0.35937311677030775</v>
      </c>
      <c r="AE268" s="11">
        <f>'OddsRatio_working_3-way'!X268^(1/3)*SIN(('OddsRatio_working_3-way'!Y268+4*PI())/3)</f>
        <v>-0.62057533186789482</v>
      </c>
      <c r="AF268" s="11">
        <f>-'OddsRatio_working_3-way'!U268/(3*'OddsRatio_working_3-way'!X268^(1/3))*COS(('OddsRatio_working_3-way'!Y268)/3)</f>
        <v>0.56577350061322251</v>
      </c>
      <c r="AG268" s="11">
        <f>-'OddsRatio_working_3-way'!U268/(3*'OddsRatio_working_3-way'!X268^(1/3))*COS(('OddsRatio_working_3-way'!Y268+2*PI())/3)</f>
        <v>-0.50909450410588897</v>
      </c>
      <c r="AH268" s="11">
        <f>-'OddsRatio_working_3-way'!U268/(3*'OddsRatio_working_3-way'!X268^(1/3))*COS(('OddsRatio_working_3-way'!Y268+4*PI())/3)</f>
        <v>-5.6678996507333726E-2</v>
      </c>
      <c r="AI268" s="11">
        <f>'OddsRatio_working_3-way'!U268/(3*'OddsRatio_working_3-way'!X268^(1/3))*SIN(('OddsRatio_working_3-way'!Y268)/3)</f>
        <v>-0.26120221509758706</v>
      </c>
      <c r="AJ268" s="11">
        <f>'OddsRatio_working_3-way'!U268/(3*'OddsRatio_working_3-way'!X268^(1/3))*SIN(('OddsRatio_working_3-way'!Y268+2*PI())/3)</f>
        <v>-0.35937311677030781</v>
      </c>
      <c r="AK268" s="11">
        <f>'OddsRatio_working_3-way'!U268/(3*'OddsRatio_working_3-way'!X268^(1/3))*SIN(('OddsRatio_working_3-way'!Y268+4*PI())/3)</f>
        <v>0.62057533186789493</v>
      </c>
      <c r="AL268" s="11">
        <f>'OddsRatio_working_3-way'!Z268+'OddsRatio_working_3-way'!AF268</f>
        <v>1.131547001226445</v>
      </c>
      <c r="AM268" s="11">
        <f>'OddsRatio_working_3-way'!AA268+'OddsRatio_working_3-way'!AG268</f>
        <v>-1.0181890082117779</v>
      </c>
      <c r="AN268" s="11">
        <f>'OddsRatio_working_3-way'!AB268+'OddsRatio_working_3-way'!AH268</f>
        <v>-0.11335799301466745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1.131547001226445</v>
      </c>
      <c r="AS268" s="11">
        <f>IF(('OddsRatio_working_3-way'!X268=0),IF(Q268&gt;0,-Q268^(1/3),(-Q268)^(1/3)),'OddsRatio_working_3-way'!AM268-'OddsRatio_working_3-way'!R268/3)</f>
        <v>-1.0181890082117779</v>
      </c>
      <c r="AT268" s="11">
        <f>IF(('OddsRatio_working_3-way'!X268=0),IF(Q268&gt;0,-Q268^(1/3),(-Q268)^(1/3)),'OddsRatio_working_3-way'!AN268-'OddsRatio_working_3-way'!R268/3)</f>
        <v>-0.11335799301466745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9">
        <f t="shared" si="65"/>
        <v>0.53229203101974265</v>
      </c>
      <c r="E269" s="9">
        <f t="shared" si="66"/>
        <v>0.27341566652284255</v>
      </c>
      <c r="F269" s="9">
        <f t="shared" si="67"/>
        <v>0.19429230245741488</v>
      </c>
      <c r="G269" s="9">
        <f t="shared" si="68"/>
        <v>1.0715463292479532</v>
      </c>
      <c r="H269" s="9">
        <f t="shared" si="69"/>
        <v>1.8786679899833221</v>
      </c>
      <c r="I269" s="9">
        <f t="shared" si="70"/>
        <v>3.6574348965349244</v>
      </c>
      <c r="J269" s="9">
        <f t="shared" si="71"/>
        <v>5.1468842941895794</v>
      </c>
      <c r="K269" s="11">
        <f t="shared" si="72"/>
        <v>0.54945054945054939</v>
      </c>
      <c r="L269" s="11">
        <f t="shared" si="73"/>
        <v>0.28735632183908044</v>
      </c>
      <c r="M269" s="11">
        <f t="shared" si="74"/>
        <v>0.20533880903490759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-0.25515078280071557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0.23245535884493607</v>
      </c>
      <c r="Q269" s="11">
        <f>2*'OddsRatio_working_3-way'!K269*'OddsRatio_working_3-way'!L269*'OddsRatio_working_3-way'!M269</f>
        <v>6.4841104280316891E-2</v>
      </c>
      <c r="R269" s="11">
        <f t="shared" si="75"/>
        <v>0</v>
      </c>
      <c r="S269" s="11">
        <f t="shared" si="76"/>
        <v>-0.91105093346507315</v>
      </c>
      <c r="T269" s="11">
        <f t="shared" si="77"/>
        <v>-0.25412857279360479</v>
      </c>
      <c r="U269" s="11">
        <f>'OddsRatio_working_3-way'!S269-'OddsRatio_working_3-way'!R269^2/3</f>
        <v>-0.91105093346507315</v>
      </c>
      <c r="V269" s="11">
        <f>'OddsRatio_working_3-way'!S269*'OddsRatio_working_3-way'!R269/3-2*'OddsRatio_working_3-way'!R269^3/27-'OddsRatio_working_3-way'!T269</f>
        <v>0.25412857279360479</v>
      </c>
      <c r="W269" s="11">
        <f>'OddsRatio_working_3-way'!V269^2+4*'OddsRatio_working_3-way'!U269^3/27</f>
        <v>-4.7446053726467818E-2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0.16735246131785925</v>
      </c>
      <c r="Y269" s="11">
        <f>IF('OddsRatio_working_3-way'!W269&gt;=0,IF('OddsRatio_working_3-way'!V269+SQRT('OddsRatio_working_3-way'!W269)&gt;0,0,PI()),ACOS('OddsRatio_working_3-way'!V269/(2*'OddsRatio_working_3-way'!X269)))</f>
        <v>0.70861869512714049</v>
      </c>
      <c r="Z269" s="11">
        <f>'OddsRatio_working_3-way'!X269^(1/3)*COS('OddsRatio_working_3-way'!Y269/3)</f>
        <v>0.53577316462397673</v>
      </c>
      <c r="AA269" s="11">
        <f>'OddsRatio_working_3-way'!X269^(1/3)*COS(('OddsRatio_working_3-way'!Y269+2*PI())/3)</f>
        <v>-0.3795694835004656</v>
      </c>
      <c r="AB269" s="11">
        <f>'OddsRatio_working_3-way'!X269^(1/3)*COS(('OddsRatio_working_3-way'!Y269+4*PI())/3)</f>
        <v>-0.15620368112351088</v>
      </c>
      <c r="AC269" s="11">
        <f>'OddsRatio_working_3-way'!X269^(1/3)*SIN('OddsRatio_working_3-way'!Y269/3)</f>
        <v>0.12896030613009152</v>
      </c>
      <c r="AD269" s="11">
        <f>'OddsRatio_working_3-way'!X269^(1/3)*SIN(('OddsRatio_working_3-way'!Y269+2*PI())/3)</f>
        <v>0.39951301816530038</v>
      </c>
      <c r="AE269" s="11">
        <f>'OddsRatio_working_3-way'!X269^(1/3)*SIN(('OddsRatio_working_3-way'!Y269+4*PI())/3)</f>
        <v>-0.52847332429539173</v>
      </c>
      <c r="AF269" s="11">
        <f>-'OddsRatio_working_3-way'!U269/(3*'OddsRatio_working_3-way'!X269^(1/3))*COS(('OddsRatio_working_3-way'!Y269)/3)</f>
        <v>0.53577316462397651</v>
      </c>
      <c r="AG269" s="11">
        <f>-'OddsRatio_working_3-way'!U269/(3*'OddsRatio_working_3-way'!X269^(1/3))*COS(('OddsRatio_working_3-way'!Y269+2*PI())/3)</f>
        <v>-0.37956948350046543</v>
      </c>
      <c r="AH269" s="11">
        <f>-'OddsRatio_working_3-way'!U269/(3*'OddsRatio_working_3-way'!X269^(1/3))*COS(('OddsRatio_working_3-way'!Y269+4*PI())/3)</f>
        <v>-0.15620368112351082</v>
      </c>
      <c r="AI269" s="11">
        <f>'OddsRatio_working_3-way'!U269/(3*'OddsRatio_working_3-way'!X269^(1/3))*SIN(('OddsRatio_working_3-way'!Y269)/3)</f>
        <v>-0.12896030613009146</v>
      </c>
      <c r="AJ269" s="11">
        <f>'OddsRatio_working_3-way'!U269/(3*'OddsRatio_working_3-way'!X269^(1/3))*SIN(('OddsRatio_working_3-way'!Y269+2*PI())/3)</f>
        <v>-0.39951301816530022</v>
      </c>
      <c r="AK269" s="11">
        <f>'OddsRatio_working_3-way'!U269/(3*'OddsRatio_working_3-way'!X269^(1/3))*SIN(('OddsRatio_working_3-way'!Y269+4*PI())/3)</f>
        <v>0.52847332429539151</v>
      </c>
      <c r="AL269" s="11">
        <f>'OddsRatio_working_3-way'!Z269+'OddsRatio_working_3-way'!AF269</f>
        <v>1.0715463292479532</v>
      </c>
      <c r="AM269" s="11">
        <f>'OddsRatio_working_3-way'!AA269+'OddsRatio_working_3-way'!AG269</f>
        <v>-0.75913896700093098</v>
      </c>
      <c r="AN269" s="11">
        <f>'OddsRatio_working_3-way'!AB269+'OddsRatio_working_3-way'!AH269</f>
        <v>-0.3124073622470217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1.0715463292479532</v>
      </c>
      <c r="AS269" s="11">
        <f>IF(('OddsRatio_working_3-way'!X269=0),IF(Q269&gt;0,-Q269^(1/3),(-Q269)^(1/3)),'OddsRatio_working_3-way'!AM269-'OddsRatio_working_3-way'!R269/3)</f>
        <v>-0.75913896700093098</v>
      </c>
      <c r="AT269" s="11">
        <f>IF(('OddsRatio_working_3-way'!X269=0),IF(Q269&gt;0,-Q269^(1/3),(-Q269)^(1/3)),'OddsRatio_working_3-way'!AN269-'OddsRatio_working_3-way'!R269/3)</f>
        <v>-0.3124073622470217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9">
        <f t="shared" si="65"/>
        <v>0.53846425310327073</v>
      </c>
      <c r="E270" s="9">
        <f t="shared" si="66"/>
        <v>0.27424311433677062</v>
      </c>
      <c r="F270" s="9">
        <f t="shared" si="67"/>
        <v>0.18729263255995873</v>
      </c>
      <c r="G270" s="9">
        <f t="shared" si="68"/>
        <v>1.071416868057657</v>
      </c>
      <c r="H270" s="9">
        <f t="shared" si="69"/>
        <v>1.8571334944461253</v>
      </c>
      <c r="I270" s="9">
        <f t="shared" si="70"/>
        <v>3.6463996641024128</v>
      </c>
      <c r="J270" s="9">
        <f t="shared" si="71"/>
        <v>5.3392383156335104</v>
      </c>
      <c r="K270" s="11">
        <f t="shared" si="72"/>
        <v>0.55555555555555558</v>
      </c>
      <c r="L270" s="11">
        <f t="shared" si="73"/>
        <v>0.28818443804034583</v>
      </c>
      <c r="M270" s="11">
        <f t="shared" si="74"/>
        <v>0.19801980198019803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-0.25371643792621335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0.23206931644173068</v>
      </c>
      <c r="Q270" s="11">
        <f>2*'OddsRatio_working_3-way'!K270*'OddsRatio_working_3-way'!L270*'OddsRatio_working_3-way'!M270</f>
        <v>6.3406917060582144E-2</v>
      </c>
      <c r="R270" s="11">
        <f t="shared" si="75"/>
        <v>0</v>
      </c>
      <c r="S270" s="11">
        <f t="shared" si="76"/>
        <v>-0.91467986204828333</v>
      </c>
      <c r="T270" s="11">
        <f t="shared" si="77"/>
        <v>-0.24991253061428503</v>
      </c>
      <c r="U270" s="11">
        <f>'OddsRatio_working_3-way'!S270-'OddsRatio_working_3-way'!R270^2/3</f>
        <v>-0.91467986204828333</v>
      </c>
      <c r="V270" s="11">
        <f>'OddsRatio_working_3-way'!S270*'OddsRatio_working_3-way'!R270/3-2*'OddsRatio_working_3-way'!R270^3/27-'OddsRatio_working_3-way'!T270</f>
        <v>0.24991253061428503</v>
      </c>
      <c r="W270" s="11">
        <f>'OddsRatio_working_3-way'!V270^2+4*'OddsRatio_working_3-way'!U270^3/27</f>
        <v>-5.0915145383848108E-2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0.16835336226363587</v>
      </c>
      <c r="Y270" s="11">
        <f>IF('OddsRatio_working_3-way'!W270&gt;=0,IF('OddsRatio_working_3-way'!V270+SQRT('OddsRatio_working_3-way'!W270)&gt;0,0,PI()),ACOS('OddsRatio_working_3-way'!V270/(2*'OddsRatio_working_3-way'!X270)))</f>
        <v>0.7344102031801375</v>
      </c>
      <c r="Z270" s="11">
        <f>'OddsRatio_working_3-way'!X270^(1/3)*COS('OddsRatio_working_3-way'!Y270/3)</f>
        <v>0.53570843402882862</v>
      </c>
      <c r="AA270" s="11">
        <f>'OddsRatio_working_3-way'!X270^(1/3)*COS(('OddsRatio_working_3-way'!Y270+2*PI())/3)</f>
        <v>-0.38375210653297293</v>
      </c>
      <c r="AB270" s="11">
        <f>'OddsRatio_working_3-way'!X270^(1/3)*COS(('OddsRatio_working_3-way'!Y270+4*PI())/3)</f>
        <v>-0.15195632749585539</v>
      </c>
      <c r="AC270" s="11">
        <f>'OddsRatio_working_3-way'!X270^(1/3)*SIN('OddsRatio_working_3-way'!Y270/3)</f>
        <v>0.13382735542409877</v>
      </c>
      <c r="AD270" s="11">
        <f>'OddsRatio_working_3-way'!X270^(1/3)*SIN(('OddsRatio_working_3-way'!Y270+2*PI())/3)</f>
        <v>0.39702343517849636</v>
      </c>
      <c r="AE270" s="11">
        <f>'OddsRatio_working_3-way'!X270^(1/3)*SIN(('OddsRatio_working_3-way'!Y270+4*PI())/3)</f>
        <v>-0.5308507906025951</v>
      </c>
      <c r="AF270" s="11">
        <f>-'OddsRatio_working_3-way'!U270/(3*'OddsRatio_working_3-way'!X270^(1/3))*COS(('OddsRatio_working_3-way'!Y270)/3)</f>
        <v>0.53570843402882851</v>
      </c>
      <c r="AG270" s="11">
        <f>-'OddsRatio_working_3-way'!U270/(3*'OddsRatio_working_3-way'!X270^(1/3))*COS(('OddsRatio_working_3-way'!Y270+2*PI())/3)</f>
        <v>-0.38375210653297281</v>
      </c>
      <c r="AH270" s="11">
        <f>-'OddsRatio_working_3-way'!U270/(3*'OddsRatio_working_3-way'!X270^(1/3))*COS(('OddsRatio_working_3-way'!Y270+4*PI())/3)</f>
        <v>-0.15195632749585536</v>
      </c>
      <c r="AI270" s="11">
        <f>'OddsRatio_working_3-way'!U270/(3*'OddsRatio_working_3-way'!X270^(1/3))*SIN(('OddsRatio_working_3-way'!Y270)/3)</f>
        <v>-0.13382735542409874</v>
      </c>
      <c r="AJ270" s="11">
        <f>'OddsRatio_working_3-way'!U270/(3*'OddsRatio_working_3-way'!X270^(1/3))*SIN(('OddsRatio_working_3-way'!Y270+2*PI())/3)</f>
        <v>-0.39702343517849625</v>
      </c>
      <c r="AK270" s="11">
        <f>'OddsRatio_working_3-way'!U270/(3*'OddsRatio_working_3-way'!X270^(1/3))*SIN(('OddsRatio_working_3-way'!Y270+4*PI())/3)</f>
        <v>0.53085079060259499</v>
      </c>
      <c r="AL270" s="11">
        <f>'OddsRatio_working_3-way'!Z270+'OddsRatio_working_3-way'!AF270</f>
        <v>1.071416868057657</v>
      </c>
      <c r="AM270" s="11">
        <f>'OddsRatio_working_3-way'!AA270+'OddsRatio_working_3-way'!AG270</f>
        <v>-0.76750421306594574</v>
      </c>
      <c r="AN270" s="11">
        <f>'OddsRatio_working_3-way'!AB270+'OddsRatio_working_3-way'!AH270</f>
        <v>-0.30391265499171072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1.071416868057657</v>
      </c>
      <c r="AS270" s="11">
        <f>IF(('OddsRatio_working_3-way'!X270=0),IF(Q270&gt;0,-Q270^(1/3),(-Q270)^(1/3)),'OddsRatio_working_3-way'!AM270-'OddsRatio_working_3-way'!R270/3)</f>
        <v>-0.76750421306594574</v>
      </c>
      <c r="AT270" s="11">
        <f>IF(('OddsRatio_working_3-way'!X270=0),IF(Q270&gt;0,-Q270^(1/3),(-Q270)^(1/3)),'OddsRatio_working_3-way'!AN270-'OddsRatio_working_3-way'!R270/3)</f>
        <v>-0.30391265499171072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9">
        <f t="shared" si="65"/>
        <v>0.49410838119583239</v>
      </c>
      <c r="E271" s="9">
        <f t="shared" si="66"/>
        <v>0.29507425668604548</v>
      </c>
      <c r="F271" s="9">
        <f t="shared" si="67"/>
        <v>0.21081736211812241</v>
      </c>
      <c r="G271" s="9">
        <f t="shared" si="68"/>
        <v>1.066507787176119</v>
      </c>
      <c r="H271" s="9">
        <f t="shared" si="69"/>
        <v>2.0238474756890739</v>
      </c>
      <c r="I271" s="9">
        <f t="shared" si="70"/>
        <v>3.388977443274507</v>
      </c>
      <c r="J271" s="9">
        <f t="shared" si="71"/>
        <v>4.7434423329881774</v>
      </c>
      <c r="K271" s="11">
        <f t="shared" si="72"/>
        <v>0.51020408163265307</v>
      </c>
      <c r="L271" s="11">
        <f t="shared" si="73"/>
        <v>0.30864197530864196</v>
      </c>
      <c r="M271" s="11">
        <f t="shared" si="74"/>
        <v>0.22172949002217296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-0.26354133671206859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0.2342852226708208</v>
      </c>
      <c r="Q271" s="11">
        <f>2*'OddsRatio_working_3-way'!K271*'OddsRatio_working_3-way'!L271*'OddsRatio_working_3-way'!M271</f>
        <v>6.9831661004715592E-2</v>
      </c>
      <c r="R271" s="11">
        <f t="shared" si="75"/>
        <v>0</v>
      </c>
      <c r="S271" s="11">
        <f t="shared" si="76"/>
        <v>-0.88898851919685196</v>
      </c>
      <c r="T271" s="11">
        <f t="shared" si="77"/>
        <v>-0.26497422330755649</v>
      </c>
      <c r="U271" s="11">
        <f>'OddsRatio_working_3-way'!S271-'OddsRatio_working_3-way'!R271^2/3</f>
        <v>-0.88898851919685196</v>
      </c>
      <c r="V271" s="11">
        <f>'OddsRatio_working_3-way'!S271*'OddsRatio_working_3-way'!R271/3-2*'OddsRatio_working_3-way'!R271^3/27-'OddsRatio_working_3-way'!T271</f>
        <v>0.26497422330755649</v>
      </c>
      <c r="W271" s="11">
        <f>'OddsRatio_working_3-way'!V271^2+4*'OddsRatio_working_3-way'!U271^3/27</f>
        <v>-3.3872831173973231E-2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0.16131039194005453</v>
      </c>
      <c r="Y271" s="11">
        <f>IF('OddsRatio_working_3-way'!W271&gt;=0,IF('OddsRatio_working_3-way'!V271+SQRT('OddsRatio_working_3-way'!W271)&gt;0,0,PI()),ACOS('OddsRatio_working_3-way'!V271/(2*'OddsRatio_working_3-way'!X271)))</f>
        <v>0.60707894558485431</v>
      </c>
      <c r="Z271" s="11">
        <f>'OddsRatio_working_3-way'!X271^(1/3)*COS('OddsRatio_working_3-way'!Y271/3)</f>
        <v>0.53325389358805952</v>
      </c>
      <c r="AA271" s="11">
        <f>'OddsRatio_working_3-way'!X271^(1/3)*COS(('OddsRatio_working_3-way'!Y271+2*PI())/3)</f>
        <v>-0.36137579126768993</v>
      </c>
      <c r="AB271" s="11">
        <f>'OddsRatio_working_3-way'!X271^(1/3)*COS(('OddsRatio_working_3-way'!Y271+4*PI())/3)</f>
        <v>-0.17187810232036974</v>
      </c>
      <c r="AC271" s="11">
        <f>'OddsRatio_working_3-way'!X271^(1/3)*SIN('OddsRatio_working_3-way'!Y271/3)</f>
        <v>0.10940654172454746</v>
      </c>
      <c r="AD271" s="11">
        <f>'OddsRatio_working_3-way'!X271^(1/3)*SIN(('OddsRatio_working_3-way'!Y271+2*PI())/3)</f>
        <v>0.40710814765194969</v>
      </c>
      <c r="AE271" s="11">
        <f>'OddsRatio_working_3-way'!X271^(1/3)*SIN(('OddsRatio_working_3-way'!Y271+4*PI())/3)</f>
        <v>-0.51651468937649703</v>
      </c>
      <c r="AF271" s="11">
        <f>-'OddsRatio_working_3-way'!U271/(3*'OddsRatio_working_3-way'!X271^(1/3))*COS(('OddsRatio_working_3-way'!Y271)/3)</f>
        <v>0.53325389358805964</v>
      </c>
      <c r="AG271" s="11">
        <f>-'OddsRatio_working_3-way'!U271/(3*'OddsRatio_working_3-way'!X271^(1/3))*COS(('OddsRatio_working_3-way'!Y271+2*PI())/3)</f>
        <v>-0.36137579126768998</v>
      </c>
      <c r="AH271" s="11">
        <f>-'OddsRatio_working_3-way'!U271/(3*'OddsRatio_working_3-way'!X271^(1/3))*COS(('OddsRatio_working_3-way'!Y271+4*PI())/3)</f>
        <v>-0.17187810232036976</v>
      </c>
      <c r="AI271" s="11">
        <f>'OddsRatio_working_3-way'!U271/(3*'OddsRatio_working_3-way'!X271^(1/3))*SIN(('OddsRatio_working_3-way'!Y271)/3)</f>
        <v>-0.10940654172454749</v>
      </c>
      <c r="AJ271" s="11">
        <f>'OddsRatio_working_3-way'!U271/(3*'OddsRatio_working_3-way'!X271^(1/3))*SIN(('OddsRatio_working_3-way'!Y271+2*PI())/3)</f>
        <v>-0.40710814765194975</v>
      </c>
      <c r="AK271" s="11">
        <f>'OddsRatio_working_3-way'!U271/(3*'OddsRatio_working_3-way'!X271^(1/3))*SIN(('OddsRatio_working_3-way'!Y271+4*PI())/3)</f>
        <v>0.51651468937649714</v>
      </c>
      <c r="AL271" s="11">
        <f>'OddsRatio_working_3-way'!Z271+'OddsRatio_working_3-way'!AF271</f>
        <v>1.066507787176119</v>
      </c>
      <c r="AM271" s="11">
        <f>'OddsRatio_working_3-way'!AA271+'OddsRatio_working_3-way'!AG271</f>
        <v>-0.72275158253537986</v>
      </c>
      <c r="AN271" s="11">
        <f>'OddsRatio_working_3-way'!AB271+'OddsRatio_working_3-way'!AH271</f>
        <v>-0.34375620464073953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1.066507787176119</v>
      </c>
      <c r="AS271" s="11">
        <f>IF(('OddsRatio_working_3-way'!X271=0),IF(Q271&gt;0,-Q271^(1/3),(-Q271)^(1/3)),'OddsRatio_working_3-way'!AM271-'OddsRatio_working_3-way'!R271/3)</f>
        <v>-0.72275158253537986</v>
      </c>
      <c r="AT271" s="11">
        <f>IF(('OddsRatio_working_3-way'!X271=0),IF(Q271&gt;0,-Q271^(1/3),(-Q271)^(1/3)),'OddsRatio_working_3-way'!AN271-'OddsRatio_working_3-way'!R271/3)</f>
        <v>-0.34375620464073953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9">
        <f t="shared" si="65"/>
        <v>0.28250171780221245</v>
      </c>
      <c r="E272" s="9">
        <f t="shared" si="66"/>
        <v>0.33569115453850179</v>
      </c>
      <c r="F272" s="9">
        <f t="shared" si="67"/>
        <v>0.38180712765928559</v>
      </c>
      <c r="G272" s="9">
        <f t="shared" si="68"/>
        <v>1.0582506184678151</v>
      </c>
      <c r="H272" s="9">
        <f t="shared" si="69"/>
        <v>3.5398014843227563</v>
      </c>
      <c r="I272" s="9">
        <f t="shared" si="70"/>
        <v>2.9789286565348148</v>
      </c>
      <c r="J272" s="9">
        <f t="shared" si="71"/>
        <v>2.6191234462557573</v>
      </c>
      <c r="K272" s="11">
        <f t="shared" si="72"/>
        <v>0.29411764705882354</v>
      </c>
      <c r="L272" s="11">
        <f t="shared" si="73"/>
        <v>0.34843205574912889</v>
      </c>
      <c r="M272" s="11">
        <f t="shared" si="74"/>
        <v>0.39525691699604748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-0.27813967580669585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0.23493442494128669</v>
      </c>
      <c r="Q272" s="11">
        <f>2*'OddsRatio_working_3-way'!K272*'OddsRatio_working_3-way'!L272*'OddsRatio_working_3-way'!M272</f>
        <v>8.1011870669409194E-2</v>
      </c>
      <c r="R272" s="11">
        <f t="shared" si="75"/>
        <v>0</v>
      </c>
      <c r="S272" s="11">
        <f t="shared" si="76"/>
        <v>-0.84466347442126033</v>
      </c>
      <c r="T272" s="11">
        <f t="shared" si="77"/>
        <v>-0.29126326704181388</v>
      </c>
      <c r="U272" s="11">
        <f>'OddsRatio_working_3-way'!S272-'OddsRatio_working_3-way'!R272^2/3</f>
        <v>-0.84466347442126033</v>
      </c>
      <c r="V272" s="11">
        <f>'OddsRatio_working_3-way'!S272*'OddsRatio_working_3-way'!R272/3-2*'OddsRatio_working_3-way'!R272^3/27-'OddsRatio_working_3-way'!T272</f>
        <v>0.29126326704181388</v>
      </c>
      <c r="W272" s="11">
        <f>'OddsRatio_working_3-way'!V272^2+4*'OddsRatio_working_3-way'!U272^3/27</f>
        <v>-4.4443091269740498E-3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0.1493976236883012</v>
      </c>
      <c r="Y272" s="11">
        <f>IF('OddsRatio_working_3-way'!W272&gt;=0,IF('OddsRatio_working_3-way'!V272+SQRT('OddsRatio_working_3-way'!W272)&gt;0,0,PI()),ACOS('OddsRatio_working_3-way'!V272/(2*'OddsRatio_working_3-way'!X272)))</f>
        <v>0.22500869011383906</v>
      </c>
      <c r="Z272" s="11">
        <f>'OddsRatio_working_3-way'!X272^(1/3)*COS('OddsRatio_working_3-way'!Y272/3)</f>
        <v>0.52912530923390755</v>
      </c>
      <c r="AA272" s="11">
        <f>'OddsRatio_working_3-way'!X272^(1/3)*COS(('OddsRatio_working_3-way'!Y272+2*PI())/3)</f>
        <v>-0.29899627120607086</v>
      </c>
      <c r="AB272" s="11">
        <f>'OddsRatio_working_3-way'!X272^(1/3)*COS(('OddsRatio_working_3-way'!Y272+4*PI())/3)</f>
        <v>-0.23012903802783682</v>
      </c>
      <c r="AC272" s="11">
        <f>'OddsRatio_working_3-way'!X272^(1/3)*SIN('OddsRatio_working_3-way'!Y272/3)</f>
        <v>3.9760515613798217E-2</v>
      </c>
      <c r="AD272" s="11">
        <f>'OddsRatio_working_3-way'!X272^(1/3)*SIN(('OddsRatio_working_3-way'!Y272+2*PI())/3)</f>
        <v>0.43835570177496164</v>
      </c>
      <c r="AE272" s="11">
        <f>'OddsRatio_working_3-way'!X272^(1/3)*SIN(('OddsRatio_working_3-way'!Y272+4*PI())/3)</f>
        <v>-0.47811621738875981</v>
      </c>
      <c r="AF272" s="11">
        <f>-'OddsRatio_working_3-way'!U272/(3*'OddsRatio_working_3-way'!X272^(1/3))*COS(('OddsRatio_working_3-way'!Y272)/3)</f>
        <v>0.52912530923390755</v>
      </c>
      <c r="AG272" s="11">
        <f>-'OddsRatio_working_3-way'!U272/(3*'OddsRatio_working_3-way'!X272^(1/3))*COS(('OddsRatio_working_3-way'!Y272+2*PI())/3)</f>
        <v>-0.29899627120607086</v>
      </c>
      <c r="AH272" s="11">
        <f>-'OddsRatio_working_3-way'!U272/(3*'OddsRatio_working_3-way'!X272^(1/3))*COS(('OddsRatio_working_3-way'!Y272+4*PI())/3)</f>
        <v>-0.23012903802783682</v>
      </c>
      <c r="AI272" s="11">
        <f>'OddsRatio_working_3-way'!U272/(3*'OddsRatio_working_3-way'!X272^(1/3))*SIN(('OddsRatio_working_3-way'!Y272)/3)</f>
        <v>-3.9760515613798217E-2</v>
      </c>
      <c r="AJ272" s="11">
        <f>'OddsRatio_working_3-way'!U272/(3*'OddsRatio_working_3-way'!X272^(1/3))*SIN(('OddsRatio_working_3-way'!Y272+2*PI())/3)</f>
        <v>-0.43835570177496164</v>
      </c>
      <c r="AK272" s="11">
        <f>'OddsRatio_working_3-way'!U272/(3*'OddsRatio_working_3-way'!X272^(1/3))*SIN(('OddsRatio_working_3-way'!Y272+4*PI())/3)</f>
        <v>0.47811621738875981</v>
      </c>
      <c r="AL272" s="11">
        <f>'OddsRatio_working_3-way'!Z272+'OddsRatio_working_3-way'!AF272</f>
        <v>1.0582506184678151</v>
      </c>
      <c r="AM272" s="11">
        <f>'OddsRatio_working_3-way'!AA272+'OddsRatio_working_3-way'!AG272</f>
        <v>-0.59799254241214173</v>
      </c>
      <c r="AN272" s="11">
        <f>'OddsRatio_working_3-way'!AB272+'OddsRatio_working_3-way'!AH272</f>
        <v>-0.46025807605567365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1.0582506184678151</v>
      </c>
      <c r="AS272" s="11">
        <f>IF(('OddsRatio_working_3-way'!X272=0),IF(Q272&gt;0,-Q272^(1/3),(-Q272)^(1/3)),'OddsRatio_working_3-way'!AM272-'OddsRatio_working_3-way'!R272/3)</f>
        <v>-0.59799254241214173</v>
      </c>
      <c r="AT272" s="11">
        <f>IF(('OddsRatio_working_3-way'!X272=0),IF(Q272&gt;0,-Q272^(1/3),(-Q272)^(1/3)),'OddsRatio_working_3-way'!AN272-'OddsRatio_working_3-way'!R272/3)</f>
        <v>-0.46025807605567365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9">
        <f t="shared" si="65"/>
        <v>0.37092573477554508</v>
      </c>
      <c r="E273" s="9">
        <f t="shared" si="66"/>
        <v>0.32605702853964169</v>
      </c>
      <c r="F273" s="9">
        <f t="shared" si="67"/>
        <v>0.30301723668481323</v>
      </c>
      <c r="G273" s="9">
        <f t="shared" si="68"/>
        <v>1.0599734095106681</v>
      </c>
      <c r="H273" s="9">
        <f t="shared" si="69"/>
        <v>2.6959574552170689</v>
      </c>
      <c r="I273" s="9">
        <f t="shared" si="70"/>
        <v>3.0669481485458028</v>
      </c>
      <c r="J273" s="9">
        <f t="shared" si="71"/>
        <v>3.3001422986381503</v>
      </c>
      <c r="K273" s="11">
        <f t="shared" si="72"/>
        <v>0.38461538461538458</v>
      </c>
      <c r="L273" s="11">
        <f t="shared" si="73"/>
        <v>0.33898305084745761</v>
      </c>
      <c r="M273" s="11">
        <f t="shared" si="74"/>
        <v>0.31545741324921134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-0.27845800139015131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0.23525637598246268</v>
      </c>
      <c r="Q273" s="11">
        <f>2*'OddsRatio_working_3-way'!K273*'OddsRatio_working_3-way'!L273*'OddsRatio_working_3-way'!M273</f>
        <v>8.2257474119742185E-2</v>
      </c>
      <c r="R273" s="11">
        <f t="shared" si="75"/>
        <v>0</v>
      </c>
      <c r="S273" s="11">
        <f t="shared" si="76"/>
        <v>-0.84485407066052221</v>
      </c>
      <c r="T273" s="11">
        <f t="shared" si="77"/>
        <v>-0.29540352120997276</v>
      </c>
      <c r="U273" s="11">
        <f>'OddsRatio_working_3-way'!S273-'OddsRatio_working_3-way'!R273^2/3</f>
        <v>-0.84485407066052221</v>
      </c>
      <c r="V273" s="11">
        <f>'OddsRatio_working_3-way'!S273*'OddsRatio_working_3-way'!R273/3-2*'OddsRatio_working_3-way'!R273^3/27-'OddsRatio_working_3-way'!T273</f>
        <v>0.29540352120997276</v>
      </c>
      <c r="W273" s="11">
        <f>'OddsRatio_working_3-way'!V273^2+4*'OddsRatio_working_3-way'!U273^3/27</f>
        <v>-2.0758096405712329E-3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0.14944819335125972</v>
      </c>
      <c r="Y273" s="11">
        <f>IF('OddsRatio_working_3-way'!W273&gt;=0,IF('OddsRatio_working_3-way'!V273+SQRT('OddsRatio_working_3-way'!W273)&gt;0,0,PI()),ACOS('OddsRatio_working_3-way'!V273/(2*'OddsRatio_working_3-way'!X273)))</f>
        <v>0.15302748159987245</v>
      </c>
      <c r="Z273" s="11">
        <f>'OddsRatio_working_3-way'!X273^(1/3)*COS('OddsRatio_working_3-way'!Y273/3)</f>
        <v>0.52998670475533416</v>
      </c>
      <c r="AA273" s="11">
        <f>'OddsRatio_working_3-way'!X273^(1/3)*COS(('OddsRatio_working_3-way'!Y273+2*PI())/3)</f>
        <v>-0.28842596324515957</v>
      </c>
      <c r="AB273" s="11">
        <f>'OddsRatio_working_3-way'!X273^(1/3)*COS(('OddsRatio_working_3-way'!Y273+4*PI())/3)</f>
        <v>-0.24156074151017468</v>
      </c>
      <c r="AC273" s="11">
        <f>'OddsRatio_working_3-way'!X273^(1/3)*SIN('OddsRatio_working_3-way'!Y273/3)</f>
        <v>2.7057648384325034E-2</v>
      </c>
      <c r="AD273" s="11">
        <f>'OddsRatio_working_3-way'!X273^(1/3)*SIN(('OddsRatio_working_3-way'!Y273+2*PI())/3)</f>
        <v>0.44545312579395974</v>
      </c>
      <c r="AE273" s="11">
        <f>'OddsRatio_working_3-way'!X273^(1/3)*SIN(('OddsRatio_working_3-way'!Y273+4*PI())/3)</f>
        <v>-0.4725107741782848</v>
      </c>
      <c r="AF273" s="11">
        <f>-'OddsRatio_working_3-way'!U273/(3*'OddsRatio_working_3-way'!X273^(1/3))*COS(('OddsRatio_working_3-way'!Y273)/3)</f>
        <v>0.52998670475533394</v>
      </c>
      <c r="AG273" s="11">
        <f>-'OddsRatio_working_3-way'!U273/(3*'OddsRatio_working_3-way'!X273^(1/3))*COS(('OddsRatio_working_3-way'!Y273+2*PI())/3)</f>
        <v>-0.28842596324515946</v>
      </c>
      <c r="AH273" s="11">
        <f>-'OddsRatio_working_3-way'!U273/(3*'OddsRatio_working_3-way'!X273^(1/3))*COS(('OddsRatio_working_3-way'!Y273+4*PI())/3)</f>
        <v>-0.24156074151017456</v>
      </c>
      <c r="AI273" s="11">
        <f>'OddsRatio_working_3-way'!U273/(3*'OddsRatio_working_3-way'!X273^(1/3))*SIN(('OddsRatio_working_3-way'!Y273)/3)</f>
        <v>-2.7057648384325023E-2</v>
      </c>
      <c r="AJ273" s="11">
        <f>'OddsRatio_working_3-way'!U273/(3*'OddsRatio_working_3-way'!X273^(1/3))*SIN(('OddsRatio_working_3-way'!Y273+2*PI())/3)</f>
        <v>-0.44545312579395957</v>
      </c>
      <c r="AK273" s="11">
        <f>'OddsRatio_working_3-way'!U273/(3*'OddsRatio_working_3-way'!X273^(1/3))*SIN(('OddsRatio_working_3-way'!Y273+4*PI())/3)</f>
        <v>0.47251077417828458</v>
      </c>
      <c r="AL273" s="11">
        <f>'OddsRatio_working_3-way'!Z273+'OddsRatio_working_3-way'!AF273</f>
        <v>1.0599734095106681</v>
      </c>
      <c r="AM273" s="11">
        <f>'OddsRatio_working_3-way'!AA273+'OddsRatio_working_3-way'!AG273</f>
        <v>-0.57685192649031902</v>
      </c>
      <c r="AN273" s="11">
        <f>'OddsRatio_working_3-way'!AB273+'OddsRatio_working_3-way'!AH273</f>
        <v>-0.48312148302034924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1.0599734095106681</v>
      </c>
      <c r="AS273" s="11">
        <f>IF(('OddsRatio_working_3-way'!X273=0),IF(Q273&gt;0,-Q273^(1/3),(-Q273)^(1/3)),'OddsRatio_working_3-way'!AM273-'OddsRatio_working_3-way'!R273/3)</f>
        <v>-0.57685192649031902</v>
      </c>
      <c r="AT273" s="11">
        <f>IF(('OddsRatio_working_3-way'!X273=0),IF(Q273&gt;0,-Q273^(1/3),(-Q273)^(1/3)),'OddsRatio_working_3-way'!AN273-'OddsRatio_working_3-way'!R273/3)</f>
        <v>-0.48312148302034924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9">
        <f t="shared" si="65"/>
        <v>0.66469052796294537</v>
      </c>
      <c r="E274" s="9">
        <f t="shared" si="66"/>
        <v>0.2349042358220392</v>
      </c>
      <c r="F274" s="9">
        <f t="shared" si="67"/>
        <v>0.10040523621501569</v>
      </c>
      <c r="G274" s="9">
        <f t="shared" si="68"/>
        <v>1.0966511544810191</v>
      </c>
      <c r="H274" s="9">
        <f t="shared" si="69"/>
        <v>1.504459531061269</v>
      </c>
      <c r="I274" s="9">
        <f t="shared" si="70"/>
        <v>4.2570539288086264</v>
      </c>
      <c r="J274" s="9">
        <f t="shared" si="71"/>
        <v>9.9596399321099263</v>
      </c>
      <c r="K274" s="11">
        <f t="shared" si="72"/>
        <v>0.68493150684931503</v>
      </c>
      <c r="L274" s="11">
        <f t="shared" si="73"/>
        <v>0.25188916876574308</v>
      </c>
      <c r="M274" s="11">
        <f t="shared" si="74"/>
        <v>0.10905125408942203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-0.21000210080104764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0.21824549660765596</v>
      </c>
      <c r="Q274" s="11">
        <f>2*'OddsRatio_working_3-way'!K274*'OddsRatio_working_3-way'!L274*'OddsRatio_working_3-way'!M274</f>
        <v>3.7628533897871713E-2</v>
      </c>
      <c r="R274" s="11">
        <f t="shared" si="75"/>
        <v>0</v>
      </c>
      <c r="S274" s="11">
        <f t="shared" si="76"/>
        <v>-1.0392538730572889</v>
      </c>
      <c r="T274" s="11">
        <f t="shared" si="77"/>
        <v>-0.17918170225125668</v>
      </c>
      <c r="U274" s="11">
        <f>'OddsRatio_working_3-way'!S274-'OddsRatio_working_3-way'!R274^2/3</f>
        <v>-1.0392538730572889</v>
      </c>
      <c r="V274" s="11">
        <f>'OddsRatio_working_3-way'!S274*'OddsRatio_working_3-way'!R274/3-2*'OddsRatio_working_3-way'!R274^3/27-'OddsRatio_working_3-way'!T274</f>
        <v>0.17918170225125668</v>
      </c>
      <c r="W274" s="11">
        <f>'OddsRatio_working_3-way'!V274^2+4*'OddsRatio_working_3-way'!U274^3/27</f>
        <v>-0.13418202184527711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0.20389219226526006</v>
      </c>
      <c r="Y274" s="11">
        <f>IF('OddsRatio_working_3-way'!W274&gt;=0,IF('OddsRatio_working_3-way'!V274+SQRT('OddsRatio_working_3-way'!W274)&gt;0,0,PI()),ACOS('OddsRatio_working_3-way'!V274/(2*'OddsRatio_working_3-way'!X274)))</f>
        <v>1.1158623020288256</v>
      </c>
      <c r="Z274" s="11">
        <f>'OddsRatio_working_3-way'!X274^(1/3)*COS('OddsRatio_working_3-way'!Y274/3)</f>
        <v>0.54832557724050968</v>
      </c>
      <c r="AA274" s="11">
        <f>'OddsRatio_working_3-way'!X274^(1/3)*COS(('OddsRatio_working_3-way'!Y274+2*PI())/3)</f>
        <v>-0.45941333321383659</v>
      </c>
      <c r="AB274" s="11">
        <f>'OddsRatio_working_3-way'!X274^(1/3)*COS(('OddsRatio_working_3-way'!Y274+4*PI())/3)</f>
        <v>-8.891224402667347E-2</v>
      </c>
      <c r="AC274" s="11">
        <f>'OddsRatio_working_3-way'!X274^(1/3)*SIN('OddsRatio_working_3-way'!Y274/3)</f>
        <v>0.21390890357725839</v>
      </c>
      <c r="AD274" s="11">
        <f>'OddsRatio_working_3-way'!X274^(1/3)*SIN(('OddsRatio_working_3-way'!Y274+2*PI())/3)</f>
        <v>0.3679094276464186</v>
      </c>
      <c r="AE274" s="11">
        <f>'OddsRatio_working_3-way'!X274^(1/3)*SIN(('OddsRatio_working_3-way'!Y274+4*PI())/3)</f>
        <v>-0.58181833122367699</v>
      </c>
      <c r="AF274" s="11">
        <f>-'OddsRatio_working_3-way'!U274/(3*'OddsRatio_working_3-way'!X274^(1/3))*COS(('OddsRatio_working_3-way'!Y274)/3)</f>
        <v>0.54832557724050957</v>
      </c>
      <c r="AG274" s="11">
        <f>-'OddsRatio_working_3-way'!U274/(3*'OddsRatio_working_3-way'!X274^(1/3))*COS(('OddsRatio_working_3-way'!Y274+2*PI())/3)</f>
        <v>-0.45941333321383654</v>
      </c>
      <c r="AH274" s="11">
        <f>-'OddsRatio_working_3-way'!U274/(3*'OddsRatio_working_3-way'!X274^(1/3))*COS(('OddsRatio_working_3-way'!Y274+4*PI())/3)</f>
        <v>-8.8912244026673456E-2</v>
      </c>
      <c r="AI274" s="11">
        <f>'OddsRatio_working_3-way'!U274/(3*'OddsRatio_working_3-way'!X274^(1/3))*SIN(('OddsRatio_working_3-way'!Y274)/3)</f>
        <v>-0.21390890357725836</v>
      </c>
      <c r="AJ274" s="11">
        <f>'OddsRatio_working_3-way'!U274/(3*'OddsRatio_working_3-way'!X274^(1/3))*SIN(('OddsRatio_working_3-way'!Y274+2*PI())/3)</f>
        <v>-0.36790942764641849</v>
      </c>
      <c r="AK274" s="11">
        <f>'OddsRatio_working_3-way'!U274/(3*'OddsRatio_working_3-way'!X274^(1/3))*SIN(('OddsRatio_working_3-way'!Y274+4*PI())/3)</f>
        <v>0.58181833122367688</v>
      </c>
      <c r="AL274" s="11">
        <f>'OddsRatio_working_3-way'!Z274+'OddsRatio_working_3-way'!AF274</f>
        <v>1.0966511544810191</v>
      </c>
      <c r="AM274" s="11">
        <f>'OddsRatio_working_3-way'!AA274+'OddsRatio_working_3-way'!AG274</f>
        <v>-0.91882666642767319</v>
      </c>
      <c r="AN274" s="11">
        <f>'OddsRatio_working_3-way'!AB274+'OddsRatio_working_3-way'!AH274</f>
        <v>-0.17782448805334694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1.0966511544810191</v>
      </c>
      <c r="AS274" s="11">
        <f>IF(('OddsRatio_working_3-way'!X274=0),IF(Q274&gt;0,-Q274^(1/3),(-Q274)^(1/3)),'OddsRatio_working_3-way'!AM274-'OddsRatio_working_3-way'!R274/3)</f>
        <v>-0.91882666642767319</v>
      </c>
      <c r="AT274" s="11">
        <f>IF(('OddsRatio_working_3-way'!X274=0),IF(Q274&gt;0,-Q274^(1/3),(-Q274)^(1/3)),'OddsRatio_working_3-way'!AN274-'OddsRatio_working_3-way'!R274/3)</f>
        <v>-0.17782448805334694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9">
        <f t="shared" si="65"/>
        <v>0.39266749665929768</v>
      </c>
      <c r="E275" s="9">
        <f t="shared" si="66"/>
        <v>0.31634357452362405</v>
      </c>
      <c r="F275" s="9">
        <f t="shared" si="67"/>
        <v>0.29098892881707816</v>
      </c>
      <c r="G275" s="9">
        <f t="shared" si="68"/>
        <v>1.0593725485576528</v>
      </c>
      <c r="H275" s="9">
        <f t="shared" si="69"/>
        <v>2.5466839208941736</v>
      </c>
      <c r="I275" s="9">
        <f t="shared" si="70"/>
        <v>3.161119999057612</v>
      </c>
      <c r="J275" s="9">
        <f t="shared" si="71"/>
        <v>3.4365568616826012</v>
      </c>
      <c r="K275" s="11">
        <f t="shared" si="72"/>
        <v>0.4065040650406504</v>
      </c>
      <c r="L275" s="11">
        <f t="shared" si="73"/>
        <v>0.32894736842105265</v>
      </c>
      <c r="M275" s="11">
        <f t="shared" si="74"/>
        <v>0.30303030303030304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-0.27758003656591601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0.23502029278665992</v>
      </c>
      <c r="Q275" s="11">
        <f>2*'OddsRatio_working_3-way'!K275*'OddsRatio_working_3-way'!L275*'OddsRatio_working_3-way'!M275</f>
        <v>8.1041480271262054E-2</v>
      </c>
      <c r="R275" s="11">
        <f t="shared" si="75"/>
        <v>0</v>
      </c>
      <c r="S275" s="11">
        <f t="shared" si="76"/>
        <v>-0.84667577573018449</v>
      </c>
      <c r="T275" s="11">
        <f t="shared" si="77"/>
        <v>-0.29195716404489125</v>
      </c>
      <c r="U275" s="11">
        <f>'OddsRatio_working_3-way'!S275-'OddsRatio_working_3-way'!R275^2/3</f>
        <v>-0.84667577573018449</v>
      </c>
      <c r="V275" s="11">
        <f>'OddsRatio_working_3-way'!S275*'OddsRatio_working_3-way'!R275/3-2*'OddsRatio_working_3-way'!R275^3/27-'OddsRatio_working_3-way'!T275</f>
        <v>0.29195716404489125</v>
      </c>
      <c r="W275" s="11">
        <f>'OddsRatio_working_3-way'!V275^2+4*'OddsRatio_working_3-way'!U275^3/27</f>
        <v>-4.6792196742398845E-3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0.14993182226546789</v>
      </c>
      <c r="Y275" s="11">
        <f>IF('OddsRatio_working_3-way'!W275&gt;=0,IF('OddsRatio_working_3-way'!V275+SQRT('OddsRatio_working_3-way'!W275)&gt;0,0,PI()),ACOS('OddsRatio_working_3-way'!V275/(2*'OddsRatio_working_3-way'!X275)))</f>
        <v>0.23014608376589729</v>
      </c>
      <c r="Z275" s="11">
        <f>'OddsRatio_working_3-way'!X275^(1/3)*COS('OddsRatio_working_3-way'!Y275/3)</f>
        <v>0.52968627427882631</v>
      </c>
      <c r="AA275" s="11">
        <f>'OddsRatio_working_3-way'!X275^(1/3)*COS(('OddsRatio_working_3-way'!Y275+2*PI())/3)</f>
        <v>-0.30010334222968632</v>
      </c>
      <c r="AB275" s="11">
        <f>'OddsRatio_working_3-way'!X275^(1/3)*COS(('OddsRatio_working_3-way'!Y275+4*PI())/3)</f>
        <v>-0.22958293204913979</v>
      </c>
      <c r="AC275" s="11">
        <f>'OddsRatio_working_3-way'!X275^(1/3)*SIN('OddsRatio_working_3-way'!Y275/3)</f>
        <v>4.0714977801101455E-2</v>
      </c>
      <c r="AD275" s="11">
        <f>'OddsRatio_working_3-way'!X275^(1/3)*SIN(('OddsRatio_working_3-way'!Y275+2*PI())/3)</f>
        <v>0.43836428066084476</v>
      </c>
      <c r="AE275" s="11">
        <f>'OddsRatio_working_3-way'!X275^(1/3)*SIN(('OddsRatio_working_3-way'!Y275+4*PI())/3)</f>
        <v>-0.4790792584619461</v>
      </c>
      <c r="AF275" s="11">
        <f>-'OddsRatio_working_3-way'!U275/(3*'OddsRatio_working_3-way'!X275^(1/3))*COS(('OddsRatio_working_3-way'!Y275)/3)</f>
        <v>0.52968627427882642</v>
      </c>
      <c r="AG275" s="11">
        <f>-'OddsRatio_working_3-way'!U275/(3*'OddsRatio_working_3-way'!X275^(1/3))*COS(('OddsRatio_working_3-way'!Y275+2*PI())/3)</f>
        <v>-0.30010334222968643</v>
      </c>
      <c r="AH275" s="11">
        <f>-'OddsRatio_working_3-way'!U275/(3*'OddsRatio_working_3-way'!X275^(1/3))*COS(('OddsRatio_working_3-way'!Y275+4*PI())/3)</f>
        <v>-0.22958293204913985</v>
      </c>
      <c r="AI275" s="11">
        <f>'OddsRatio_working_3-way'!U275/(3*'OddsRatio_working_3-way'!X275^(1/3))*SIN(('OddsRatio_working_3-way'!Y275)/3)</f>
        <v>-4.0714977801101462E-2</v>
      </c>
      <c r="AJ275" s="11">
        <f>'OddsRatio_working_3-way'!U275/(3*'OddsRatio_working_3-way'!X275^(1/3))*SIN(('OddsRatio_working_3-way'!Y275+2*PI())/3)</f>
        <v>-0.43836428066084487</v>
      </c>
      <c r="AK275" s="11">
        <f>'OddsRatio_working_3-way'!U275/(3*'OddsRatio_working_3-way'!X275^(1/3))*SIN(('OddsRatio_working_3-way'!Y275+4*PI())/3)</f>
        <v>0.47907925846194621</v>
      </c>
      <c r="AL275" s="11">
        <f>'OddsRatio_working_3-way'!Z275+'OddsRatio_working_3-way'!AF275</f>
        <v>1.0593725485576528</v>
      </c>
      <c r="AM275" s="11">
        <f>'OddsRatio_working_3-way'!AA275+'OddsRatio_working_3-way'!AG275</f>
        <v>-0.60020668445937275</v>
      </c>
      <c r="AN275" s="11">
        <f>'OddsRatio_working_3-way'!AB275+'OddsRatio_working_3-way'!AH275</f>
        <v>-0.45916586409827964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1.0593725485576528</v>
      </c>
      <c r="AS275" s="11">
        <f>IF(('OddsRatio_working_3-way'!X275=0),IF(Q275&gt;0,-Q275^(1/3),(-Q275)^(1/3)),'OddsRatio_working_3-way'!AM275-'OddsRatio_working_3-way'!R275/3)</f>
        <v>-0.60020668445937275</v>
      </c>
      <c r="AT275" s="11">
        <f>IF(('OddsRatio_working_3-way'!X275=0),IF(Q275&gt;0,-Q275^(1/3),(-Q275)^(1/3)),'OddsRatio_working_3-way'!AN275-'OddsRatio_working_3-way'!R275/3)</f>
        <v>-0.45916586409827964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9">
        <f t="shared" si="65"/>
        <v>0.54771550422138282</v>
      </c>
      <c r="E276" s="9">
        <f t="shared" si="66"/>
        <v>0.26699405489938294</v>
      </c>
      <c r="F276" s="9">
        <f t="shared" si="67"/>
        <v>0.18529044087923408</v>
      </c>
      <c r="G276" s="9">
        <f t="shared" si="68"/>
        <v>1.0724225579211213</v>
      </c>
      <c r="H276" s="9">
        <f t="shared" si="69"/>
        <v>1.8257653695992635</v>
      </c>
      <c r="I276" s="9">
        <f t="shared" si="70"/>
        <v>3.7454017482780704</v>
      </c>
      <c r="J276" s="9">
        <f t="shared" si="71"/>
        <v>5.3969324874765965</v>
      </c>
      <c r="K276" s="11">
        <f t="shared" si="72"/>
        <v>0.56497175141242939</v>
      </c>
      <c r="L276" s="11">
        <f t="shared" si="73"/>
        <v>0.2808988764044944</v>
      </c>
      <c r="M276" s="11">
        <f t="shared" si="74"/>
        <v>0.19607843137254904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-0.25149022346194871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0.23120401591729184</v>
      </c>
      <c r="Q276" s="11">
        <f>2*'OddsRatio_working_3-way'!K276*'OddsRatio_working_3-way'!L276*'OddsRatio_working_3-way'!M276</f>
        <v>6.2235266734129713E-2</v>
      </c>
      <c r="R276" s="11">
        <f t="shared" si="75"/>
        <v>0</v>
      </c>
      <c r="S276" s="11">
        <f t="shared" si="76"/>
        <v>-0.91933599936648736</v>
      </c>
      <c r="T276" s="11">
        <f t="shared" si="77"/>
        <v>-0.24746594868546096</v>
      </c>
      <c r="U276" s="11">
        <f>'OddsRatio_working_3-way'!S276-'OddsRatio_working_3-way'!R276^2/3</f>
        <v>-0.91933599936648736</v>
      </c>
      <c r="V276" s="11">
        <f>'OddsRatio_working_3-way'!S276*'OddsRatio_working_3-way'!R276/3-2*'OddsRatio_working_3-way'!R276^3/27-'OddsRatio_working_3-way'!T276</f>
        <v>0.24746594868546096</v>
      </c>
      <c r="W276" s="11">
        <f>'OddsRatio_working_3-way'!V276^2+4*'OddsRatio_working_3-way'!U276^3/27</f>
        <v>-5.3872187378080486E-2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0.16964048981366128</v>
      </c>
      <c r="Y276" s="11">
        <f>IF('OddsRatio_working_3-way'!W276&gt;=0,IF('OddsRatio_working_3-way'!V276+SQRT('OddsRatio_working_3-way'!W276)&gt;0,0,PI()),ACOS('OddsRatio_working_3-way'!V276/(2*'OddsRatio_working_3-way'!X276)))</f>
        <v>0.75337598581956822</v>
      </c>
      <c r="Z276" s="11">
        <f>'OddsRatio_working_3-way'!X276^(1/3)*COS('OddsRatio_working_3-way'!Y276/3)</f>
        <v>0.53621127896056053</v>
      </c>
      <c r="AA276" s="11">
        <f>'OddsRatio_working_3-way'!X276^(1/3)*COS(('OddsRatio_working_3-way'!Y276+2*PI())/3)</f>
        <v>-0.38723623201734331</v>
      </c>
      <c r="AB276" s="11">
        <f>'OddsRatio_working_3-way'!X276^(1/3)*COS(('OddsRatio_working_3-way'!Y276+4*PI())/3)</f>
        <v>-0.14897504694321709</v>
      </c>
      <c r="AC276" s="11">
        <f>'OddsRatio_working_3-way'!X276^(1/3)*SIN('OddsRatio_working_3-way'!Y276/3)</f>
        <v>0.137560159339986</v>
      </c>
      <c r="AD276" s="11">
        <f>'OddsRatio_working_3-way'!X276^(1/3)*SIN(('OddsRatio_working_3-way'!Y276+2*PI())/3)</f>
        <v>0.39559250970559667</v>
      </c>
      <c r="AE276" s="11">
        <f>'OddsRatio_working_3-way'!X276^(1/3)*SIN(('OddsRatio_working_3-way'!Y276+4*PI())/3)</f>
        <v>-0.53315266904558278</v>
      </c>
      <c r="AF276" s="11">
        <f>-'OddsRatio_working_3-way'!U276/(3*'OddsRatio_working_3-way'!X276^(1/3))*COS(('OddsRatio_working_3-way'!Y276)/3)</f>
        <v>0.53621127896056064</v>
      </c>
      <c r="AG276" s="11">
        <f>-'OddsRatio_working_3-way'!U276/(3*'OddsRatio_working_3-way'!X276^(1/3))*COS(('OddsRatio_working_3-way'!Y276+2*PI())/3)</f>
        <v>-0.38723623201734342</v>
      </c>
      <c r="AH276" s="11">
        <f>-'OddsRatio_working_3-way'!U276/(3*'OddsRatio_working_3-way'!X276^(1/3))*COS(('OddsRatio_working_3-way'!Y276+4*PI())/3)</f>
        <v>-0.14897504694321712</v>
      </c>
      <c r="AI276" s="11">
        <f>'OddsRatio_working_3-way'!U276/(3*'OddsRatio_working_3-way'!X276^(1/3))*SIN(('OddsRatio_working_3-way'!Y276)/3)</f>
        <v>-0.13756015933998603</v>
      </c>
      <c r="AJ276" s="11">
        <f>'OddsRatio_working_3-way'!U276/(3*'OddsRatio_working_3-way'!X276^(1/3))*SIN(('OddsRatio_working_3-way'!Y276+2*PI())/3)</f>
        <v>-0.39559250970559678</v>
      </c>
      <c r="AK276" s="11">
        <f>'OddsRatio_working_3-way'!U276/(3*'OddsRatio_working_3-way'!X276^(1/3))*SIN(('OddsRatio_working_3-way'!Y276+4*PI())/3)</f>
        <v>0.53315266904558289</v>
      </c>
      <c r="AL276" s="11">
        <f>'OddsRatio_working_3-way'!Z276+'OddsRatio_working_3-way'!AF276</f>
        <v>1.0724225579211213</v>
      </c>
      <c r="AM276" s="11">
        <f>'OddsRatio_working_3-way'!AA276+'OddsRatio_working_3-way'!AG276</f>
        <v>-0.77447246403468673</v>
      </c>
      <c r="AN276" s="11">
        <f>'OddsRatio_working_3-way'!AB276+'OddsRatio_working_3-way'!AH276</f>
        <v>-0.29795009388643423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1.0724225579211213</v>
      </c>
      <c r="AS276" s="11">
        <f>IF(('OddsRatio_working_3-way'!X276=0),IF(Q276&gt;0,-Q276^(1/3),(-Q276)^(1/3)),'OddsRatio_working_3-way'!AM276-'OddsRatio_working_3-way'!R276/3)</f>
        <v>-0.77447246403468673</v>
      </c>
      <c r="AT276" s="11">
        <f>IF(('OddsRatio_working_3-way'!X276=0),IF(Q276&gt;0,-Q276^(1/3),(-Q276)^(1/3)),'OddsRatio_working_3-way'!AN276-'OddsRatio_working_3-way'!R276/3)</f>
        <v>-0.29795009388643423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9">
        <f t="shared" si="65"/>
        <v>0.30852424911299248</v>
      </c>
      <c r="E277" s="9">
        <f t="shared" si="66"/>
        <v>0.34573787544350371</v>
      </c>
      <c r="F277" s="9">
        <f t="shared" si="67"/>
        <v>0.34573787544350371</v>
      </c>
      <c r="G277" s="9">
        <f t="shared" si="68"/>
        <v>1.0571869406048506</v>
      </c>
      <c r="H277" s="9">
        <f t="shared" si="69"/>
        <v>3.2412363140822835</v>
      </c>
      <c r="I277" s="9">
        <f t="shared" si="70"/>
        <v>2.8923646236826834</v>
      </c>
      <c r="J277" s="9">
        <f t="shared" si="71"/>
        <v>2.8923646236826834</v>
      </c>
      <c r="K277" s="11">
        <f t="shared" si="72"/>
        <v>0.32051282051282048</v>
      </c>
      <c r="L277" s="11">
        <f t="shared" si="73"/>
        <v>0.35842293906810035</v>
      </c>
      <c r="M277" s="11">
        <f t="shared" si="74"/>
        <v>0.35842293906810035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-0.27969127732106114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0.23469933286097006</v>
      </c>
      <c r="Q277" s="11">
        <f>2*'OddsRatio_working_3-way'!K277*'OddsRatio_working_3-way'!L277*'OddsRatio_working_3-way'!M277</f>
        <v>8.235064310911229E-2</v>
      </c>
      <c r="R277" s="11">
        <f t="shared" si="75"/>
        <v>0</v>
      </c>
      <c r="S277" s="11">
        <f t="shared" si="76"/>
        <v>-0.83913711971630689</v>
      </c>
      <c r="T277" s="11">
        <f t="shared" si="77"/>
        <v>-0.29443407709344094</v>
      </c>
      <c r="U277" s="11">
        <f>'OddsRatio_working_3-way'!S277-'OddsRatio_working_3-way'!R277^2/3</f>
        <v>-0.83913711971630689</v>
      </c>
      <c r="V277" s="11">
        <f>'OddsRatio_working_3-way'!S277*'OddsRatio_working_3-way'!R277/3-2*'OddsRatio_working_3-way'!R277^3/27-'OddsRatio_working_3-way'!T277</f>
        <v>0.29443407709344094</v>
      </c>
      <c r="W277" s="11">
        <f>'OddsRatio_working_3-way'!V277^2+4*'OddsRatio_working_3-way'!U277^3/27</f>
        <v>-8.4625286394372778E-4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0.14793383539424818</v>
      </c>
      <c r="Y277" s="11">
        <f>IF('OddsRatio_working_3-way'!W277&gt;=0,IF('OddsRatio_working_3-way'!V277+SQRT('OddsRatio_working_3-way'!W277)&gt;0,0,PI()),ACOS('OddsRatio_working_3-way'!V277/(2*'OddsRatio_working_3-way'!X277)))</f>
        <v>9.8481532696809593E-2</v>
      </c>
      <c r="Z277" s="11">
        <f>'OddsRatio_working_3-way'!X277^(1/3)*COS('OddsRatio_working_3-way'!Y277/3)</f>
        <v>0.52859347030242532</v>
      </c>
      <c r="AA277" s="11">
        <f>'OddsRatio_working_3-way'!X277^(1/3)*COS(('OddsRatio_working_3-way'!Y277+2*PI())/3)</f>
        <v>-0.27932960893854791</v>
      </c>
      <c r="AB277" s="11">
        <f>'OddsRatio_working_3-way'!X277^(1/3)*COS(('OddsRatio_working_3-way'!Y277+4*PI())/3)</f>
        <v>-0.2492638613638776</v>
      </c>
      <c r="AC277" s="11">
        <f>'OddsRatio_working_3-way'!X277^(1/3)*SIN('OddsRatio_working_3-way'!Y277/3)</f>
        <v>1.7358467455623385E-2</v>
      </c>
      <c r="AD277" s="11">
        <f>'OddsRatio_working_3-way'!X277^(1/3)*SIN(('OddsRatio_working_3-way'!Y277+2*PI())/3)</f>
        <v>0.44909613982866398</v>
      </c>
      <c r="AE277" s="11">
        <f>'OddsRatio_working_3-way'!X277^(1/3)*SIN(('OddsRatio_working_3-way'!Y277+4*PI())/3)</f>
        <v>-0.46645460728428717</v>
      </c>
      <c r="AF277" s="11">
        <f>-'OddsRatio_working_3-way'!U277/(3*'OddsRatio_working_3-way'!X277^(1/3))*COS(('OddsRatio_working_3-way'!Y277)/3)</f>
        <v>0.52859347030242532</v>
      </c>
      <c r="AG277" s="11">
        <f>-'OddsRatio_working_3-way'!U277/(3*'OddsRatio_working_3-way'!X277^(1/3))*COS(('OddsRatio_working_3-way'!Y277+2*PI())/3)</f>
        <v>-0.27932960893854791</v>
      </c>
      <c r="AH277" s="11">
        <f>-'OddsRatio_working_3-way'!U277/(3*'OddsRatio_working_3-way'!X277^(1/3))*COS(('OddsRatio_working_3-way'!Y277+4*PI())/3)</f>
        <v>-0.2492638613638776</v>
      </c>
      <c r="AI277" s="11">
        <f>'OddsRatio_working_3-way'!U277/(3*'OddsRatio_working_3-way'!X277^(1/3))*SIN(('OddsRatio_working_3-way'!Y277)/3)</f>
        <v>-1.7358467455623385E-2</v>
      </c>
      <c r="AJ277" s="11">
        <f>'OddsRatio_working_3-way'!U277/(3*'OddsRatio_working_3-way'!X277^(1/3))*SIN(('OddsRatio_working_3-way'!Y277+2*PI())/3)</f>
        <v>-0.44909613982866398</v>
      </c>
      <c r="AK277" s="11">
        <f>'OddsRatio_working_3-way'!U277/(3*'OddsRatio_working_3-way'!X277^(1/3))*SIN(('OddsRatio_working_3-way'!Y277+4*PI())/3)</f>
        <v>0.46645460728428717</v>
      </c>
      <c r="AL277" s="11">
        <f>'OddsRatio_working_3-way'!Z277+'OddsRatio_working_3-way'!AF277</f>
        <v>1.0571869406048506</v>
      </c>
      <c r="AM277" s="11">
        <f>'OddsRatio_working_3-way'!AA277+'OddsRatio_working_3-way'!AG277</f>
        <v>-0.55865921787709583</v>
      </c>
      <c r="AN277" s="11">
        <f>'OddsRatio_working_3-way'!AB277+'OddsRatio_working_3-way'!AH277</f>
        <v>-0.4985277227277552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1.0571869406048506</v>
      </c>
      <c r="AS277" s="11">
        <f>IF(('OddsRatio_working_3-way'!X277=0),IF(Q277&gt;0,-Q277^(1/3),(-Q277)^(1/3)),'OddsRatio_working_3-way'!AM277-'OddsRatio_working_3-way'!R277/3)</f>
        <v>-0.55865921787709583</v>
      </c>
      <c r="AT277" s="11">
        <f>IF(('OddsRatio_working_3-way'!X277=0),IF(Q277&gt;0,-Q277^(1/3),(-Q277)^(1/3)),'OddsRatio_working_3-way'!AN277-'OddsRatio_working_3-way'!R277/3)</f>
        <v>-0.4985277227277552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9">
        <f t="shared" si="65"/>
        <v>0.45453033291427181</v>
      </c>
      <c r="E278" s="9">
        <f t="shared" si="66"/>
        <v>0.29972194658530948</v>
      </c>
      <c r="F278" s="9">
        <f t="shared" si="67"/>
        <v>0.24574772050041857</v>
      </c>
      <c r="G278" s="9">
        <f t="shared" si="68"/>
        <v>1.0620116735662095</v>
      </c>
      <c r="H278" s="9">
        <f t="shared" si="69"/>
        <v>2.200073191129817</v>
      </c>
      <c r="I278" s="9">
        <f t="shared" si="70"/>
        <v>3.336425681845661</v>
      </c>
      <c r="J278" s="9">
        <f t="shared" si="71"/>
        <v>4.0692137366063452</v>
      </c>
      <c r="K278" s="11">
        <f t="shared" si="72"/>
        <v>0.46948356807511737</v>
      </c>
      <c r="L278" s="11">
        <f t="shared" si="73"/>
        <v>0.3125</v>
      </c>
      <c r="M278" s="11">
        <f t="shared" si="74"/>
        <v>0.25706940874035988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-0.27096910942949903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0.23459092170848572</v>
      </c>
      <c r="Q278" s="11">
        <f>2*'OddsRatio_working_3-way'!K278*'OddsRatio_working_3-way'!L278*'OddsRatio_working_3-way'!M278</f>
        <v>7.5431164536490583E-2</v>
      </c>
      <c r="R278" s="11">
        <f t="shared" si="75"/>
        <v>0</v>
      </c>
      <c r="S278" s="11">
        <f t="shared" si="76"/>
        <v>-0.86574784189384435</v>
      </c>
      <c r="T278" s="11">
        <f t="shared" si="77"/>
        <v>-0.27837551186297244</v>
      </c>
      <c r="U278" s="11">
        <f>'OddsRatio_working_3-way'!S278-'OddsRatio_working_3-way'!R278^2/3</f>
        <v>-0.86574784189384435</v>
      </c>
      <c r="V278" s="11">
        <f>'OddsRatio_working_3-way'!S278*'OddsRatio_working_3-way'!R278/3-2*'OddsRatio_working_3-way'!R278^3/27-'OddsRatio_working_3-way'!T278</f>
        <v>0.27837551186297244</v>
      </c>
      <c r="W278" s="11">
        <f>'OddsRatio_working_3-way'!V278^2+4*'OddsRatio_working_3-way'!U278^3/27</f>
        <v>-1.8639628279541659E-2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0.1550262509097359</v>
      </c>
      <c r="Y278" s="11">
        <f>IF('OddsRatio_working_3-way'!W278&gt;=0,IF('OddsRatio_working_3-way'!V278+SQRT('OddsRatio_working_3-way'!W278)&gt;0,0,PI()),ACOS('OddsRatio_working_3-way'!V278/(2*'OddsRatio_working_3-way'!X278)))</f>
        <v>0.45597195939018831</v>
      </c>
      <c r="Z278" s="11">
        <f>'OddsRatio_working_3-way'!X278^(1/3)*COS('OddsRatio_working_3-way'!Y278/3)</f>
        <v>0.53100583678310465</v>
      </c>
      <c r="AA278" s="11">
        <f>'OddsRatio_working_3-way'!X278^(1/3)*COS(('OddsRatio_working_3-way'!Y278+2*PI())/3)</f>
        <v>-0.33594127051713224</v>
      </c>
      <c r="AB278" s="11">
        <f>'OddsRatio_working_3-way'!X278^(1/3)*COS(('OddsRatio_working_3-way'!Y278+4*PI())/3)</f>
        <v>-0.19506456626597227</v>
      </c>
      <c r="AC278" s="11">
        <f>'OddsRatio_working_3-way'!X278^(1/3)*SIN('OddsRatio_working_3-way'!Y278/3)</f>
        <v>8.1335203121954441E-2</v>
      </c>
      <c r="AD278" s="11">
        <f>'OddsRatio_working_3-way'!X278^(1/3)*SIN(('OddsRatio_working_3-way'!Y278+2*PI())/3)</f>
        <v>0.41919694265100471</v>
      </c>
      <c r="AE278" s="11">
        <f>'OddsRatio_working_3-way'!X278^(1/3)*SIN(('OddsRatio_working_3-way'!Y278+4*PI())/3)</f>
        <v>-0.50053214577295913</v>
      </c>
      <c r="AF278" s="11">
        <f>-'OddsRatio_working_3-way'!U278/(3*'OddsRatio_working_3-way'!X278^(1/3))*COS(('OddsRatio_working_3-way'!Y278)/3)</f>
        <v>0.53100583678310476</v>
      </c>
      <c r="AG278" s="11">
        <f>-'OddsRatio_working_3-way'!U278/(3*'OddsRatio_working_3-way'!X278^(1/3))*COS(('OddsRatio_working_3-way'!Y278+2*PI())/3)</f>
        <v>-0.3359412705171323</v>
      </c>
      <c r="AH278" s="11">
        <f>-'OddsRatio_working_3-way'!U278/(3*'OddsRatio_working_3-way'!X278^(1/3))*COS(('OddsRatio_working_3-way'!Y278+4*PI())/3)</f>
        <v>-0.19506456626597232</v>
      </c>
      <c r="AI278" s="11">
        <f>'OddsRatio_working_3-way'!U278/(3*'OddsRatio_working_3-way'!X278^(1/3))*SIN(('OddsRatio_working_3-way'!Y278)/3)</f>
        <v>-8.1335203121954455E-2</v>
      </c>
      <c r="AJ278" s="11">
        <f>'OddsRatio_working_3-way'!U278/(3*'OddsRatio_working_3-way'!X278^(1/3))*SIN(('OddsRatio_working_3-way'!Y278+2*PI())/3)</f>
        <v>-0.41919694265100477</v>
      </c>
      <c r="AK278" s="11">
        <f>'OddsRatio_working_3-way'!U278/(3*'OddsRatio_working_3-way'!X278^(1/3))*SIN(('OddsRatio_working_3-way'!Y278+4*PI())/3)</f>
        <v>0.50053214577295924</v>
      </c>
      <c r="AL278" s="11">
        <f>'OddsRatio_working_3-way'!Z278+'OddsRatio_working_3-way'!AF278</f>
        <v>1.0620116735662095</v>
      </c>
      <c r="AM278" s="11">
        <f>'OddsRatio_working_3-way'!AA278+'OddsRatio_working_3-way'!AG278</f>
        <v>-0.67188254103426459</v>
      </c>
      <c r="AN278" s="11">
        <f>'OddsRatio_working_3-way'!AB278+'OddsRatio_working_3-way'!AH278</f>
        <v>-0.39012913253194459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1.0620116735662095</v>
      </c>
      <c r="AS278" s="11">
        <f>IF(('OddsRatio_working_3-way'!X278=0),IF(Q278&gt;0,-Q278^(1/3),(-Q278)^(1/3)),'OddsRatio_working_3-way'!AM278-'OddsRatio_working_3-way'!R278/3)</f>
        <v>-0.67188254103426459</v>
      </c>
      <c r="AT278" s="11">
        <f>IF(('OddsRatio_working_3-way'!X278=0),IF(Q278&gt;0,-Q278^(1/3),(-Q278)^(1/3)),'OddsRatio_working_3-way'!AN278-'OddsRatio_working_3-way'!R278/3)</f>
        <v>-0.39012913253194459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9">
        <f t="shared" si="65"/>
        <v>0.36768279107908747</v>
      </c>
      <c r="E279" s="9">
        <f t="shared" si="66"/>
        <v>0.33223241947147714</v>
      </c>
      <c r="F279" s="9">
        <f t="shared" si="67"/>
        <v>0.30008478944943529</v>
      </c>
      <c r="G279" s="9">
        <f t="shared" si="68"/>
        <v>1.0748347901073356</v>
      </c>
      <c r="H279" s="9">
        <f t="shared" si="69"/>
        <v>2.7197356641717372</v>
      </c>
      <c r="I279" s="9">
        <f t="shared" si="70"/>
        <v>3.0099410575007179</v>
      </c>
      <c r="J279" s="9">
        <f t="shared" si="71"/>
        <v>3.3323914945329189</v>
      </c>
      <c r="K279" s="11">
        <f t="shared" si="72"/>
        <v>0.38461538461538458</v>
      </c>
      <c r="L279" s="11">
        <f t="shared" si="73"/>
        <v>0.34843205574912889</v>
      </c>
      <c r="M279" s="11">
        <f t="shared" si="74"/>
        <v>0.31545741324921134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-0.27447754215469833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0.23843203038401925</v>
      </c>
      <c r="Q279" s="11">
        <f>2*'OddsRatio_working_3-way'!K279*'OddsRatio_working_3-way'!L279*'OddsRatio_working_3-way'!M279</f>
        <v>8.4550365384403983E-2</v>
      </c>
      <c r="R279" s="11">
        <f t="shared" si="75"/>
        <v>0</v>
      </c>
      <c r="S279" s="11">
        <f t="shared" si="76"/>
        <v>-0.86867591611424633</v>
      </c>
      <c r="T279" s="11">
        <f t="shared" si="77"/>
        <v>-0.30804110500505189</v>
      </c>
      <c r="U279" s="11">
        <f>'OddsRatio_working_3-way'!S279-'OddsRatio_working_3-way'!R279^2/3</f>
        <v>-0.86867591611424633</v>
      </c>
      <c r="V279" s="11">
        <f>'OddsRatio_working_3-way'!S279*'OddsRatio_working_3-way'!R279/3-2*'OddsRatio_working_3-way'!R279^3/27-'OddsRatio_working_3-way'!T279</f>
        <v>0.30804110500505189</v>
      </c>
      <c r="W279" s="11">
        <f>'OddsRatio_working_3-way'!V279^2+4*'OddsRatio_working_3-way'!U279^3/27</f>
        <v>-2.2219333674701608E-3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0.15581339459446639</v>
      </c>
      <c r="Y279" s="11">
        <f>IF('OddsRatio_working_3-way'!W279&gt;=0,IF('OddsRatio_working_3-way'!V279+SQRT('OddsRatio_working_3-way'!W279)&gt;0,0,PI()),ACOS('OddsRatio_working_3-way'!V279/(2*'OddsRatio_working_3-way'!X279)))</f>
        <v>0.1518451527367175</v>
      </c>
      <c r="Z279" s="11">
        <f>'OddsRatio_working_3-way'!X279^(1/3)*COS('OddsRatio_working_3-way'!Y279/3)</f>
        <v>0.53741739505366781</v>
      </c>
      <c r="AA279" s="11">
        <f>'OddsRatio_working_3-way'!X279^(1/3)*COS(('OddsRatio_working_3-way'!Y279+2*PI())/3)</f>
        <v>-0.29228594606984726</v>
      </c>
      <c r="AB279" s="11">
        <f>'OddsRatio_working_3-way'!X279^(1/3)*COS(('OddsRatio_working_3-way'!Y279+4*PI())/3)</f>
        <v>-0.24513144898382072</v>
      </c>
      <c r="AC279" s="11">
        <f>'OddsRatio_working_3-way'!X279^(1/3)*SIN('OddsRatio_working_3-way'!Y279/3)</f>
        <v>2.7224661586118897E-2</v>
      </c>
      <c r="AD279" s="11">
        <f>'OddsRatio_working_3-way'!X279^(1/3)*SIN(('OddsRatio_working_3-way'!Y279+2*PI())/3)</f>
        <v>0.4518047857590744</v>
      </c>
      <c r="AE279" s="11">
        <f>'OddsRatio_working_3-way'!X279^(1/3)*SIN(('OddsRatio_working_3-way'!Y279+4*PI())/3)</f>
        <v>-0.4790294473451932</v>
      </c>
      <c r="AF279" s="11">
        <f>-'OddsRatio_working_3-way'!U279/(3*'OddsRatio_working_3-way'!X279^(1/3))*COS(('OddsRatio_working_3-way'!Y279)/3)</f>
        <v>0.53741739505366781</v>
      </c>
      <c r="AG279" s="11">
        <f>-'OddsRatio_working_3-way'!U279/(3*'OddsRatio_working_3-way'!X279^(1/3))*COS(('OddsRatio_working_3-way'!Y279+2*PI())/3)</f>
        <v>-0.29228594606984726</v>
      </c>
      <c r="AH279" s="11">
        <f>-'OddsRatio_working_3-way'!U279/(3*'OddsRatio_working_3-way'!X279^(1/3))*COS(('OddsRatio_working_3-way'!Y279+4*PI())/3)</f>
        <v>-0.24513144898382072</v>
      </c>
      <c r="AI279" s="11">
        <f>'OddsRatio_working_3-way'!U279/(3*'OddsRatio_working_3-way'!X279^(1/3))*SIN(('OddsRatio_working_3-way'!Y279)/3)</f>
        <v>-2.7224661586118897E-2</v>
      </c>
      <c r="AJ279" s="11">
        <f>'OddsRatio_working_3-way'!U279/(3*'OddsRatio_working_3-way'!X279^(1/3))*SIN(('OddsRatio_working_3-way'!Y279+2*PI())/3)</f>
        <v>-0.4518047857590744</v>
      </c>
      <c r="AK279" s="11">
        <f>'OddsRatio_working_3-way'!U279/(3*'OddsRatio_working_3-way'!X279^(1/3))*SIN(('OddsRatio_working_3-way'!Y279+4*PI())/3)</f>
        <v>0.4790294473451932</v>
      </c>
      <c r="AL279" s="11">
        <f>'OddsRatio_working_3-way'!Z279+'OddsRatio_working_3-way'!AF279</f>
        <v>1.0748347901073356</v>
      </c>
      <c r="AM279" s="11">
        <f>'OddsRatio_working_3-way'!AA279+'OddsRatio_working_3-way'!AG279</f>
        <v>-0.58457189213969452</v>
      </c>
      <c r="AN279" s="11">
        <f>'OddsRatio_working_3-way'!AB279+'OddsRatio_working_3-way'!AH279</f>
        <v>-0.49026289796764144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1.0748347901073356</v>
      </c>
      <c r="AS279" s="11">
        <f>IF(('OddsRatio_working_3-way'!X279=0),IF(Q279&gt;0,-Q279^(1/3),(-Q279)^(1/3)),'OddsRatio_working_3-way'!AM279-'OddsRatio_working_3-way'!R279/3)</f>
        <v>-0.58457189213969452</v>
      </c>
      <c r="AT279" s="11">
        <f>IF(('OddsRatio_working_3-way'!X279=0),IF(Q279&gt;0,-Q279^(1/3),(-Q279)^(1/3)),'OddsRatio_working_3-way'!AN279-'OddsRatio_working_3-way'!R279/3)</f>
        <v>-0.49026289796764144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9">
        <f t="shared" si="65"/>
        <v>0.14598517770539599</v>
      </c>
      <c r="E280" s="9">
        <f t="shared" si="66"/>
        <v>0.22834869446364994</v>
      </c>
      <c r="F280" s="9">
        <f t="shared" si="67"/>
        <v>0.62566612783095421</v>
      </c>
      <c r="G280" s="9">
        <f t="shared" si="68"/>
        <v>1.107956533927017</v>
      </c>
      <c r="H280" s="9">
        <f t="shared" si="69"/>
        <v>6.8500104991346493</v>
      </c>
      <c r="I280" s="9">
        <f t="shared" si="70"/>
        <v>4.3792674284774007</v>
      </c>
      <c r="J280" s="9">
        <f t="shared" si="71"/>
        <v>1.598296528320589</v>
      </c>
      <c r="K280" s="11">
        <f t="shared" si="72"/>
        <v>0.15923566878980891</v>
      </c>
      <c r="L280" s="11">
        <f t="shared" si="73"/>
        <v>0.24691358024691359</v>
      </c>
      <c r="M280" s="11">
        <f t="shared" si="74"/>
        <v>0.64935064935064934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-0.22202001819836226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0.2264582943988464</v>
      </c>
      <c r="Q280" s="11">
        <f>2*'OddsRatio_working_3-way'!K280*'OddsRatio_working_3-way'!L280*'OddsRatio_working_3-way'!M280</f>
        <v>5.1061622186887583E-2</v>
      </c>
      <c r="R280" s="11">
        <f t="shared" si="75"/>
        <v>0</v>
      </c>
      <c r="S280" s="11">
        <f t="shared" si="76"/>
        <v>-1.0199904325587381</v>
      </c>
      <c r="T280" s="11">
        <f t="shared" si="77"/>
        <v>-0.22998656878438289</v>
      </c>
      <c r="U280" s="11">
        <f>'OddsRatio_working_3-way'!S280-'OddsRatio_working_3-way'!R280^2/3</f>
        <v>-1.0199904325587381</v>
      </c>
      <c r="V280" s="11">
        <f>'OddsRatio_working_3-way'!S280*'OddsRatio_working_3-way'!R280/3-2*'OddsRatio_working_3-way'!R280^3/27-'OddsRatio_working_3-way'!T280</f>
        <v>0.22998656878438289</v>
      </c>
      <c r="W280" s="11">
        <f>'OddsRatio_working_3-way'!V280^2+4*'OddsRatio_working_3-way'!U280^3/27</f>
        <v>-0.10431775423544296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0.19824957506679342</v>
      </c>
      <c r="Y280" s="11">
        <f>IF('OddsRatio_working_3-way'!W280&gt;=0,IF('OddsRatio_working_3-way'!V280+SQRT('OddsRatio_working_3-way'!W280)&gt;0,0,PI()),ACOS('OddsRatio_working_3-way'!V280/(2*'OddsRatio_working_3-way'!X280)))</f>
        <v>0.95201481164698087</v>
      </c>
      <c r="Z280" s="11">
        <f>'OddsRatio_working_3-way'!X280^(1/3)*COS('OddsRatio_working_3-way'!Y280/3)</f>
        <v>0.55397826696350849</v>
      </c>
      <c r="AA280" s="11">
        <f>'OddsRatio_working_3-way'!X280^(1/3)*COS(('OddsRatio_working_3-way'!Y280+2*PI())/3)</f>
        <v>-0.43456028546956377</v>
      </c>
      <c r="AB280" s="11">
        <f>'OddsRatio_working_3-way'!X280^(1/3)*COS(('OddsRatio_working_3-way'!Y280+4*PI())/3)</f>
        <v>-0.11941798149394464</v>
      </c>
      <c r="AC280" s="11">
        <f>'OddsRatio_working_3-way'!X280^(1/3)*SIN('OddsRatio_working_3-way'!Y280/3)</f>
        <v>0.18194749403336252</v>
      </c>
      <c r="AD280" s="11">
        <f>'OddsRatio_working_3-way'!X280^(1/3)*SIN(('OddsRatio_working_3-way'!Y280+2*PI())/3)</f>
        <v>0.38878550531819472</v>
      </c>
      <c r="AE280" s="11">
        <f>'OddsRatio_working_3-way'!X280^(1/3)*SIN(('OddsRatio_working_3-way'!Y280+4*PI())/3)</f>
        <v>-0.5707329993515573</v>
      </c>
      <c r="AF280" s="11">
        <f>-'OddsRatio_working_3-way'!U280/(3*'OddsRatio_working_3-way'!X280^(1/3))*COS(('OddsRatio_working_3-way'!Y280)/3)</f>
        <v>0.55397826696350838</v>
      </c>
      <c r="AG280" s="11">
        <f>-'OddsRatio_working_3-way'!U280/(3*'OddsRatio_working_3-way'!X280^(1/3))*COS(('OddsRatio_working_3-way'!Y280+2*PI())/3)</f>
        <v>-0.43456028546956366</v>
      </c>
      <c r="AH280" s="11">
        <f>-'OddsRatio_working_3-way'!U280/(3*'OddsRatio_working_3-way'!X280^(1/3))*COS(('OddsRatio_working_3-way'!Y280+4*PI())/3)</f>
        <v>-0.11941798149394461</v>
      </c>
      <c r="AI280" s="11">
        <f>'OddsRatio_working_3-way'!U280/(3*'OddsRatio_working_3-way'!X280^(1/3))*SIN(('OddsRatio_working_3-way'!Y280)/3)</f>
        <v>-0.18194749403336249</v>
      </c>
      <c r="AJ280" s="11">
        <f>'OddsRatio_working_3-way'!U280/(3*'OddsRatio_working_3-way'!X280^(1/3))*SIN(('OddsRatio_working_3-way'!Y280+2*PI())/3)</f>
        <v>-0.38878550531819467</v>
      </c>
      <c r="AK280" s="11">
        <f>'OddsRatio_working_3-way'!U280/(3*'OddsRatio_working_3-way'!X280^(1/3))*SIN(('OddsRatio_working_3-way'!Y280+4*PI())/3)</f>
        <v>0.57073299935155719</v>
      </c>
      <c r="AL280" s="11">
        <f>'OddsRatio_working_3-way'!Z280+'OddsRatio_working_3-way'!AF280</f>
        <v>1.107956533927017</v>
      </c>
      <c r="AM280" s="11">
        <f>'OddsRatio_working_3-way'!AA280+'OddsRatio_working_3-way'!AG280</f>
        <v>-0.86912057093912742</v>
      </c>
      <c r="AN280" s="11">
        <f>'OddsRatio_working_3-way'!AB280+'OddsRatio_working_3-way'!AH280</f>
        <v>-0.23883596298788926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1.107956533927017</v>
      </c>
      <c r="AS280" s="11">
        <f>IF(('OddsRatio_working_3-way'!X280=0),IF(Q280&gt;0,-Q280^(1/3),(-Q280)^(1/3)),'OddsRatio_working_3-way'!AM280-'OddsRatio_working_3-way'!R280/3)</f>
        <v>-0.86912057093912742</v>
      </c>
      <c r="AT280" s="11">
        <f>IF(('OddsRatio_working_3-way'!X280=0),IF(Q280&gt;0,-Q280^(1/3),(-Q280)^(1/3)),'OddsRatio_working_3-way'!AN280-'OddsRatio_working_3-way'!R280/3)</f>
        <v>-0.23883596298788926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9">
        <f t="shared" si="65"/>
        <v>0.40443365131705317</v>
      </c>
      <c r="E281" s="9">
        <f t="shared" si="66"/>
        <v>0.29589075862511288</v>
      </c>
      <c r="F281" s="9">
        <f t="shared" si="67"/>
        <v>0.29967559005783379</v>
      </c>
      <c r="G281" s="9">
        <f t="shared" si="68"/>
        <v>1.0670967079044242</v>
      </c>
      <c r="H281" s="9">
        <f t="shared" si="69"/>
        <v>2.4725934569081058</v>
      </c>
      <c r="I281" s="9">
        <f t="shared" si="70"/>
        <v>3.3796256586268654</v>
      </c>
      <c r="J281" s="9">
        <f t="shared" si="71"/>
        <v>3.3369417903106893</v>
      </c>
      <c r="K281" s="11">
        <f t="shared" si="72"/>
        <v>0.42016806722689076</v>
      </c>
      <c r="L281" s="11">
        <f t="shared" si="73"/>
        <v>0.30959752321981426</v>
      </c>
      <c r="M281" s="11">
        <f t="shared" si="74"/>
        <v>0.31347962382445144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-0.27482605375583846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0.23651453263545785</v>
      </c>
      <c r="Q281" s="11">
        <f>2*'OddsRatio_working_3-way'!K281*'OddsRatio_working_3-way'!L281*'OddsRatio_working_3-way'!M281</f>
        <v>8.1556735391537183E-2</v>
      </c>
      <c r="R281" s="11">
        <f t="shared" si="75"/>
        <v>0</v>
      </c>
      <c r="S281" s="11">
        <f t="shared" si="76"/>
        <v>-0.86059720104114501</v>
      </c>
      <c r="T281" s="11">
        <f t="shared" si="77"/>
        <v>-0.2967576555314293</v>
      </c>
      <c r="U281" s="11">
        <f>'OddsRatio_working_3-way'!S281-'OddsRatio_working_3-way'!R281^2/3</f>
        <v>-0.86059720104114501</v>
      </c>
      <c r="V281" s="11">
        <f>'OddsRatio_working_3-way'!S281*'OddsRatio_working_3-way'!R281/3-2*'OddsRatio_working_3-way'!R281^3/27-'OddsRatio_working_3-way'!T281</f>
        <v>0.2967576555314293</v>
      </c>
      <c r="W281" s="11">
        <f>'OddsRatio_working_3-way'!V281^2+4*'OddsRatio_working_3-way'!U281^3/27</f>
        <v>-6.361855370559083E-3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0.15364485143267048</v>
      </c>
      <c r="Y281" s="11">
        <f>IF('OddsRatio_working_3-way'!W281&gt;=0,IF('OddsRatio_working_3-way'!V281+SQRT('OddsRatio_working_3-way'!W281)&gt;0,0,PI()),ACOS('OddsRatio_working_3-way'!V281/(2*'OddsRatio_working_3-way'!X281)))</f>
        <v>0.26257034896690268</v>
      </c>
      <c r="Z281" s="11">
        <f>'OddsRatio_working_3-way'!X281^(1/3)*COS('OddsRatio_working_3-way'!Y281/3)</f>
        <v>0.53354835395221212</v>
      </c>
      <c r="AA281" s="11">
        <f>'OddsRatio_working_3-way'!X281^(1/3)*COS(('OddsRatio_working_3-way'!Y281+2*PI())/3)</f>
        <v>-0.30731940797125512</v>
      </c>
      <c r="AB281" s="11">
        <f>'OddsRatio_working_3-way'!X281^(1/3)*COS(('OddsRatio_working_3-way'!Y281+4*PI())/3)</f>
        <v>-0.22622894598095716</v>
      </c>
      <c r="AC281" s="11">
        <f>'OddsRatio_working_3-way'!X281^(1/3)*SIN('OddsRatio_working_3-way'!Y281/3)</f>
        <v>4.6817600058809659E-2</v>
      </c>
      <c r="AD281" s="11">
        <f>'OddsRatio_working_3-way'!X281^(1/3)*SIN(('OddsRatio_working_3-way'!Y281+2*PI())/3)</f>
        <v>0.43865762864058222</v>
      </c>
      <c r="AE281" s="11">
        <f>'OddsRatio_working_3-way'!X281^(1/3)*SIN(('OddsRatio_working_3-way'!Y281+4*PI())/3)</f>
        <v>-0.48547522869939186</v>
      </c>
      <c r="AF281" s="11">
        <f>-'OddsRatio_working_3-way'!U281/(3*'OddsRatio_working_3-way'!X281^(1/3))*COS(('OddsRatio_working_3-way'!Y281)/3)</f>
        <v>0.53354835395221201</v>
      </c>
      <c r="AG281" s="11">
        <f>-'OddsRatio_working_3-way'!U281/(3*'OddsRatio_working_3-way'!X281^(1/3))*COS(('OddsRatio_working_3-way'!Y281+2*PI())/3)</f>
        <v>-0.30731940797125501</v>
      </c>
      <c r="AH281" s="11">
        <f>-'OddsRatio_working_3-way'!U281/(3*'OddsRatio_working_3-way'!X281^(1/3))*COS(('OddsRatio_working_3-way'!Y281+4*PI())/3)</f>
        <v>-0.22622894598095711</v>
      </c>
      <c r="AI281" s="11">
        <f>'OddsRatio_working_3-way'!U281/(3*'OddsRatio_working_3-way'!X281^(1/3))*SIN(('OddsRatio_working_3-way'!Y281)/3)</f>
        <v>-4.6817600058809652E-2</v>
      </c>
      <c r="AJ281" s="11">
        <f>'OddsRatio_working_3-way'!U281/(3*'OddsRatio_working_3-way'!X281^(1/3))*SIN(('OddsRatio_working_3-way'!Y281+2*PI())/3)</f>
        <v>-0.43865762864058216</v>
      </c>
      <c r="AK281" s="11">
        <f>'OddsRatio_working_3-way'!U281/(3*'OddsRatio_working_3-way'!X281^(1/3))*SIN(('OddsRatio_working_3-way'!Y281+4*PI())/3)</f>
        <v>0.4854752286993918</v>
      </c>
      <c r="AL281" s="11">
        <f>'OddsRatio_working_3-way'!Z281+'OddsRatio_working_3-way'!AF281</f>
        <v>1.0670967079044242</v>
      </c>
      <c r="AM281" s="11">
        <f>'OddsRatio_working_3-way'!AA281+'OddsRatio_working_3-way'!AG281</f>
        <v>-0.61463881594251013</v>
      </c>
      <c r="AN281" s="11">
        <f>'OddsRatio_working_3-way'!AB281+'OddsRatio_working_3-way'!AH281</f>
        <v>-0.45245789196191427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1.0670967079044242</v>
      </c>
      <c r="AS281" s="11">
        <f>IF(('OddsRatio_working_3-way'!X281=0),IF(Q281&gt;0,-Q281^(1/3),(-Q281)^(1/3)),'OddsRatio_working_3-way'!AM281-'OddsRatio_working_3-way'!R281/3)</f>
        <v>-0.61463881594251013</v>
      </c>
      <c r="AT281" s="11">
        <f>IF(('OddsRatio_working_3-way'!X281=0),IF(Q281&gt;0,-Q281^(1/3),(-Q281)^(1/3)),'OddsRatio_working_3-way'!AN281-'OddsRatio_working_3-way'!R281/3)</f>
        <v>-0.45245789196191427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9">
        <f t="shared" si="65"/>
        <v>0.25880665220002447</v>
      </c>
      <c r="E282" s="9">
        <f t="shared" si="66"/>
        <v>0.25537759111824859</v>
      </c>
      <c r="F282" s="9">
        <f t="shared" si="67"/>
        <v>0.48581575668172716</v>
      </c>
      <c r="G282" s="9">
        <f t="shared" si="68"/>
        <v>1.0376406948486296</v>
      </c>
      <c r="H282" s="9">
        <f t="shared" si="69"/>
        <v>3.8638883177822176</v>
      </c>
      <c r="I282" s="9">
        <f t="shared" si="70"/>
        <v>3.9157703525246492</v>
      </c>
      <c r="J282" s="9">
        <f t="shared" si="71"/>
        <v>2.0583935087456018</v>
      </c>
      <c r="K282" s="11">
        <f t="shared" si="72"/>
        <v>0.26595744680851063</v>
      </c>
      <c r="L282" s="11">
        <f t="shared" si="73"/>
        <v>0.26246719160104987</v>
      </c>
      <c r="M282" s="11">
        <f t="shared" si="74"/>
        <v>0.49504950495049505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-0.27337033418537027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0.22773051304125219</v>
      </c>
      <c r="Q282" s="11">
        <f>2*'OddsRatio_working_3-way'!K282*'OddsRatio_working_3-way'!L282*'OddsRatio_working_3-way'!M282</f>
        <v>6.9113964504173647E-2</v>
      </c>
      <c r="R282" s="11">
        <f t="shared" si="75"/>
        <v>0</v>
      </c>
      <c r="S282" s="11">
        <f t="shared" si="76"/>
        <v>-0.83304764476320214</v>
      </c>
      <c r="T282" s="11">
        <f t="shared" si="77"/>
        <v>-0.25282174347896874</v>
      </c>
      <c r="U282" s="11">
        <f>'OddsRatio_working_3-way'!S282-'OddsRatio_working_3-way'!R282^2/3</f>
        <v>-0.83304764476320214</v>
      </c>
      <c r="V282" s="11">
        <f>'OddsRatio_working_3-way'!S282*'OddsRatio_working_3-way'!R282/3-2*'OddsRatio_working_3-way'!R282^3/27-'OddsRatio_working_3-way'!T282</f>
        <v>0.25282174347896874</v>
      </c>
      <c r="W282" s="11">
        <f>'OddsRatio_working_3-way'!V282^2+4*'OddsRatio_working_3-way'!U282^3/27</f>
        <v>-2.172690279524378E-2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0.14632646443055786</v>
      </c>
      <c r="Y282" s="11">
        <f>IF('OddsRatio_working_3-way'!W282&gt;=0,IF('OddsRatio_working_3-way'!V282+SQRT('OddsRatio_working_3-way'!W282)&gt;0,0,PI()),ACOS('OddsRatio_working_3-way'!V282/(2*'OddsRatio_working_3-way'!X282)))</f>
        <v>0.52784167176018326</v>
      </c>
      <c r="Z282" s="11">
        <f>'OddsRatio_working_3-way'!X282^(1/3)*COS('OddsRatio_working_3-way'!Y282/3)</f>
        <v>0.51882034742431493</v>
      </c>
      <c r="AA282" s="11">
        <f>'OddsRatio_working_3-way'!X282^(1/3)*COS(('OddsRatio_working_3-way'!Y282+2*PI())/3)</f>
        <v>-0.33929131363069759</v>
      </c>
      <c r="AB282" s="11">
        <f>'OddsRatio_working_3-way'!X282^(1/3)*COS(('OddsRatio_working_3-way'!Y282+4*PI())/3)</f>
        <v>-0.17952903379361715</v>
      </c>
      <c r="AC282" s="11">
        <f>'OddsRatio_working_3-way'!X282^(1/3)*SIN('OddsRatio_working_3-way'!Y282/3)</f>
        <v>9.2238795270286666E-2</v>
      </c>
      <c r="AD282" s="11">
        <f>'OddsRatio_working_3-way'!X282^(1/3)*SIN(('OddsRatio_working_3-way'!Y282+2*PI())/3)</f>
        <v>0.40319220323458194</v>
      </c>
      <c r="AE282" s="11">
        <f>'OddsRatio_working_3-way'!X282^(1/3)*SIN(('OddsRatio_working_3-way'!Y282+4*PI())/3)</f>
        <v>-0.49543099850486855</v>
      </c>
      <c r="AF282" s="11">
        <f>-'OddsRatio_working_3-way'!U282/(3*'OddsRatio_working_3-way'!X282^(1/3))*COS(('OddsRatio_working_3-way'!Y282)/3)</f>
        <v>0.51882034742431471</v>
      </c>
      <c r="AG282" s="11">
        <f>-'OddsRatio_working_3-way'!U282/(3*'OddsRatio_working_3-way'!X282^(1/3))*COS(('OddsRatio_working_3-way'!Y282+2*PI())/3)</f>
        <v>-0.33929131363069742</v>
      </c>
      <c r="AH282" s="11">
        <f>-'OddsRatio_working_3-way'!U282/(3*'OddsRatio_working_3-way'!X282^(1/3))*COS(('OddsRatio_working_3-way'!Y282+4*PI())/3)</f>
        <v>-0.17952903379361709</v>
      </c>
      <c r="AI282" s="11">
        <f>'OddsRatio_working_3-way'!U282/(3*'OddsRatio_working_3-way'!X282^(1/3))*SIN(('OddsRatio_working_3-way'!Y282)/3)</f>
        <v>-9.2238795270286625E-2</v>
      </c>
      <c r="AJ282" s="11">
        <f>'OddsRatio_working_3-way'!U282/(3*'OddsRatio_working_3-way'!X282^(1/3))*SIN(('OddsRatio_working_3-way'!Y282+2*PI())/3)</f>
        <v>-0.40319220323458177</v>
      </c>
      <c r="AK282" s="11">
        <f>'OddsRatio_working_3-way'!U282/(3*'OddsRatio_working_3-way'!X282^(1/3))*SIN(('OddsRatio_working_3-way'!Y282+4*PI())/3)</f>
        <v>0.49543099850486833</v>
      </c>
      <c r="AL282" s="11">
        <f>'OddsRatio_working_3-way'!Z282+'OddsRatio_working_3-way'!AF282</f>
        <v>1.0376406948486296</v>
      </c>
      <c r="AM282" s="11">
        <f>'OddsRatio_working_3-way'!AA282+'OddsRatio_working_3-way'!AG282</f>
        <v>-0.67858262726139507</v>
      </c>
      <c r="AN282" s="11">
        <f>'OddsRatio_working_3-way'!AB282+'OddsRatio_working_3-way'!AH282</f>
        <v>-0.35905806758723424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1.0376406948486296</v>
      </c>
      <c r="AS282" s="11">
        <f>IF(('OddsRatio_working_3-way'!X282=0),IF(Q282&gt;0,-Q282^(1/3),(-Q282)^(1/3)),'OddsRatio_working_3-way'!AM282-'OddsRatio_working_3-way'!R282/3)</f>
        <v>-0.67858262726139507</v>
      </c>
      <c r="AT282" s="11">
        <f>IF(('OddsRatio_working_3-way'!X282=0),IF(Q282&gt;0,-Q282^(1/3),(-Q282)^(1/3)),'OddsRatio_working_3-way'!AN282-'OddsRatio_working_3-way'!R282/3)</f>
        <v>-0.35905806758723424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9">
        <f t="shared" si="65"/>
        <v>0.14860155556815027</v>
      </c>
      <c r="E283" s="9">
        <f t="shared" si="66"/>
        <v>0.22566503087814646</v>
      </c>
      <c r="F283" s="9">
        <f t="shared" si="67"/>
        <v>0.62573341355370327</v>
      </c>
      <c r="G283" s="9">
        <f t="shared" si="68"/>
        <v>1.0493415121752303</v>
      </c>
      <c r="H283" s="9">
        <f t="shared" si="69"/>
        <v>6.7294046564767571</v>
      </c>
      <c r="I283" s="9">
        <f t="shared" si="70"/>
        <v>4.4313467448130028</v>
      </c>
      <c r="J283" s="9">
        <f t="shared" si="71"/>
        <v>1.5981246619398815</v>
      </c>
      <c r="K283" s="11">
        <f t="shared" si="72"/>
        <v>0.15479876160990713</v>
      </c>
      <c r="L283" s="11">
        <f t="shared" si="73"/>
        <v>0.23419203747072601</v>
      </c>
      <c r="M283" s="11">
        <f t="shared" si="74"/>
        <v>0.63694267515923564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-0.23499315148425448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0.21474492205613693</v>
      </c>
      <c r="Q283" s="11">
        <f>2*'OddsRatio_working_3-way'!K283*'OddsRatio_working_3-way'!L283*'OddsRatio_working_3-way'!M283</f>
        <v>4.6181703667986435E-2</v>
      </c>
      <c r="R283" s="11">
        <f t="shared" si="75"/>
        <v>0</v>
      </c>
      <c r="S283" s="11">
        <f t="shared" si="76"/>
        <v>-0.91383481050308712</v>
      </c>
      <c r="T283" s="11">
        <f t="shared" si="77"/>
        <v>-0.19652361516195421</v>
      </c>
      <c r="U283" s="11">
        <f>'OddsRatio_working_3-way'!S283-'OddsRatio_working_3-way'!R283^2/3</f>
        <v>-0.91383481050308712</v>
      </c>
      <c r="V283" s="11">
        <f>'OddsRatio_working_3-way'!S283*'OddsRatio_working_3-way'!R283/3-2*'OddsRatio_working_3-way'!R283^3/27-'OddsRatio_working_3-way'!T283</f>
        <v>0.19652361516195421</v>
      </c>
      <c r="W283" s="11">
        <f>'OddsRatio_working_3-way'!V283^2+4*'OddsRatio_working_3-way'!U283^3/27</f>
        <v>-7.4435953555249457E-2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0.16812010949881437</v>
      </c>
      <c r="Y283" s="11">
        <f>IF('OddsRatio_working_3-way'!W283&gt;=0,IF('OddsRatio_working_3-way'!V283+SQRT('OddsRatio_working_3-way'!W283)&gt;0,0,PI()),ACOS('OddsRatio_working_3-way'!V283/(2*'OddsRatio_working_3-way'!X283)))</f>
        <v>0.94656485827660986</v>
      </c>
      <c r="Z283" s="11">
        <f>'OddsRatio_working_3-way'!X283^(1/3)*COS('OddsRatio_working_3-way'!Y283/3)</f>
        <v>0.52467075608761526</v>
      </c>
      <c r="AA283" s="11">
        <f>'OddsRatio_working_3-way'!X283^(1/3)*COS(('OddsRatio_working_3-way'!Y283+2*PI())/3)</f>
        <v>-0.41065648546149591</v>
      </c>
      <c r="AB283" s="11">
        <f>'OddsRatio_working_3-way'!X283^(1/3)*COS(('OddsRatio_working_3-way'!Y283+4*PI())/3)</f>
        <v>-0.1140142706261195</v>
      </c>
      <c r="AC283" s="11">
        <f>'OddsRatio_working_3-way'!X283^(1/3)*SIN('OddsRatio_working_3-way'!Y283/3)</f>
        <v>0.17126646258821135</v>
      </c>
      <c r="AD283" s="11">
        <f>'OddsRatio_working_3-way'!X283^(1/3)*SIN(('OddsRatio_working_3-way'!Y283+2*PI())/3)</f>
        <v>0.36874497210055801</v>
      </c>
      <c r="AE283" s="11">
        <f>'OddsRatio_working_3-way'!X283^(1/3)*SIN(('OddsRatio_working_3-way'!Y283+4*PI())/3)</f>
        <v>-0.54001143468876944</v>
      </c>
      <c r="AF283" s="11">
        <f>-'OddsRatio_working_3-way'!U283/(3*'OddsRatio_working_3-way'!X283^(1/3))*COS(('OddsRatio_working_3-way'!Y283)/3)</f>
        <v>0.52467075608761515</v>
      </c>
      <c r="AG283" s="11">
        <f>-'OddsRatio_working_3-way'!U283/(3*'OddsRatio_working_3-way'!X283^(1/3))*COS(('OddsRatio_working_3-way'!Y283+2*PI())/3)</f>
        <v>-0.4106564854614958</v>
      </c>
      <c r="AH283" s="11">
        <f>-'OddsRatio_working_3-way'!U283/(3*'OddsRatio_working_3-way'!X283^(1/3))*COS(('OddsRatio_working_3-way'!Y283+4*PI())/3)</f>
        <v>-0.11401427062611948</v>
      </c>
      <c r="AI283" s="11">
        <f>'OddsRatio_working_3-way'!U283/(3*'OddsRatio_working_3-way'!X283^(1/3))*SIN(('OddsRatio_working_3-way'!Y283)/3)</f>
        <v>-0.17126646258821132</v>
      </c>
      <c r="AJ283" s="11">
        <f>'OddsRatio_working_3-way'!U283/(3*'OddsRatio_working_3-way'!X283^(1/3))*SIN(('OddsRatio_working_3-way'!Y283+2*PI())/3)</f>
        <v>-0.36874497210055796</v>
      </c>
      <c r="AK283" s="11">
        <f>'OddsRatio_working_3-way'!U283/(3*'OddsRatio_working_3-way'!X283^(1/3))*SIN(('OddsRatio_working_3-way'!Y283+4*PI())/3)</f>
        <v>0.54001143468876933</v>
      </c>
      <c r="AL283" s="11">
        <f>'OddsRatio_working_3-way'!Z283+'OddsRatio_working_3-way'!AF283</f>
        <v>1.0493415121752303</v>
      </c>
      <c r="AM283" s="11">
        <f>'OddsRatio_working_3-way'!AA283+'OddsRatio_working_3-way'!AG283</f>
        <v>-0.82131297092299171</v>
      </c>
      <c r="AN283" s="11">
        <f>'OddsRatio_working_3-way'!AB283+'OddsRatio_working_3-way'!AH283</f>
        <v>-0.22802854125223898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1.0493415121752303</v>
      </c>
      <c r="AS283" s="11">
        <f>IF(('OddsRatio_working_3-way'!X283=0),IF(Q283&gt;0,-Q283^(1/3),(-Q283)^(1/3)),'OddsRatio_working_3-way'!AM283-'OddsRatio_working_3-way'!R283/3)</f>
        <v>-0.82131297092299171</v>
      </c>
      <c r="AT283" s="11">
        <f>IF(('OddsRatio_working_3-way'!X283=0),IF(Q283&gt;0,-Q283^(1/3),(-Q283)^(1/3)),'OddsRatio_working_3-way'!AN283-'OddsRatio_working_3-way'!R283/3)</f>
        <v>-0.22802854125223898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9">
        <f t="shared" si="65"/>
        <v>0.26014162108058053</v>
      </c>
      <c r="E284" s="9">
        <f t="shared" si="66"/>
        <v>0.3243004376069723</v>
      </c>
      <c r="F284" s="9">
        <f t="shared" si="67"/>
        <v>0.41555794131244689</v>
      </c>
      <c r="G284" s="9">
        <f t="shared" si="68"/>
        <v>1.0417802198773543</v>
      </c>
      <c r="H284" s="9">
        <f t="shared" si="69"/>
        <v>3.844060000265177</v>
      </c>
      <c r="I284" s="9">
        <f t="shared" si="70"/>
        <v>3.0835604397547089</v>
      </c>
      <c r="J284" s="9">
        <f t="shared" si="71"/>
        <v>2.4064032968344282</v>
      </c>
      <c r="K284" s="11">
        <f t="shared" si="72"/>
        <v>0.26809651474530832</v>
      </c>
      <c r="L284" s="11">
        <f t="shared" si="73"/>
        <v>0.33333333333333331</v>
      </c>
      <c r="M284" s="11">
        <f t="shared" si="74"/>
        <v>0.42553191489361702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-0.28030346243796689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0.23120947654630841</v>
      </c>
      <c r="Q284" s="11">
        <f>2*'OddsRatio_working_3-way'!K284*'OddsRatio_working_3-way'!L284*'OddsRatio_working_3-way'!M284</f>
        <v>7.605574886391725E-2</v>
      </c>
      <c r="R284" s="11">
        <f t="shared" si="75"/>
        <v>0</v>
      </c>
      <c r="S284" s="11">
        <f t="shared" si="76"/>
        <v>-0.82485415818749186</v>
      </c>
      <c r="T284" s="11">
        <f t="shared" si="77"/>
        <v>-0.27133360466693812</v>
      </c>
      <c r="U284" s="11">
        <f>'OddsRatio_working_3-way'!S284-'OddsRatio_working_3-way'!R284^2/3</f>
        <v>-0.82485415818749186</v>
      </c>
      <c r="V284" s="11">
        <f>'OddsRatio_working_3-way'!S284*'OddsRatio_working_3-way'!R284/3-2*'OddsRatio_working_3-way'!R284^3/27-'OddsRatio_working_3-way'!T284</f>
        <v>0.27133360466693812</v>
      </c>
      <c r="W284" s="11">
        <f>'OddsRatio_working_3-way'!V284^2+4*'OddsRatio_working_3-way'!U284^3/27</f>
        <v>-9.521465628641701E-3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0.14417297826759698</v>
      </c>
      <c r="Y284" s="11">
        <f>IF('OddsRatio_working_3-way'!W284&gt;=0,IF('OddsRatio_working_3-way'!V284+SQRT('OddsRatio_working_3-way'!W284)&gt;0,0,PI()),ACOS('OddsRatio_working_3-way'!V284/(2*'OddsRatio_working_3-way'!X284)))</f>
        <v>0.34522242307781315</v>
      </c>
      <c r="Z284" s="11">
        <f>'OddsRatio_working_3-way'!X284^(1/3)*COS('OddsRatio_working_3-way'!Y284/3)</f>
        <v>0.52089010993867702</v>
      </c>
      <c r="AA284" s="11">
        <f>'OddsRatio_working_3-way'!X284^(1/3)*COS(('OddsRatio_working_3-way'!Y284+2*PI())/3)</f>
        <v>-0.31258582186941097</v>
      </c>
      <c r="AB284" s="11">
        <f>'OddsRatio_working_3-way'!X284^(1/3)*COS(('OddsRatio_working_3-way'!Y284+4*PI())/3)</f>
        <v>-0.20830428806926632</v>
      </c>
      <c r="AC284" s="11">
        <f>'OddsRatio_working_3-way'!X284^(1/3)*SIN('OddsRatio_working_3-way'!Y284/3)</f>
        <v>6.020697161102076E-2</v>
      </c>
      <c r="AD284" s="11">
        <f>'OddsRatio_working_3-way'!X284^(1/3)*SIN(('OddsRatio_working_3-way'!Y284+2*PI())/3)</f>
        <v>0.42100058198145296</v>
      </c>
      <c r="AE284" s="11">
        <f>'OddsRatio_working_3-way'!X284^(1/3)*SIN(('OddsRatio_working_3-way'!Y284+4*PI())/3)</f>
        <v>-0.48120755359247364</v>
      </c>
      <c r="AF284" s="11">
        <f>-'OddsRatio_working_3-way'!U284/(3*'OddsRatio_working_3-way'!X284^(1/3))*COS(('OddsRatio_working_3-way'!Y284)/3)</f>
        <v>0.52089010993867713</v>
      </c>
      <c r="AG284" s="11">
        <f>-'OddsRatio_working_3-way'!U284/(3*'OddsRatio_working_3-way'!X284^(1/3))*COS(('OddsRatio_working_3-way'!Y284+2*PI())/3)</f>
        <v>-0.31258582186941108</v>
      </c>
      <c r="AH284" s="11">
        <f>-'OddsRatio_working_3-way'!U284/(3*'OddsRatio_working_3-way'!X284^(1/3))*COS(('OddsRatio_working_3-way'!Y284+4*PI())/3)</f>
        <v>-0.20830428806926637</v>
      </c>
      <c r="AI284" s="11">
        <f>'OddsRatio_working_3-way'!U284/(3*'OddsRatio_working_3-way'!X284^(1/3))*SIN(('OddsRatio_working_3-way'!Y284)/3)</f>
        <v>-6.0206971611020774E-2</v>
      </c>
      <c r="AJ284" s="11">
        <f>'OddsRatio_working_3-way'!U284/(3*'OddsRatio_working_3-way'!X284^(1/3))*SIN(('OddsRatio_working_3-way'!Y284+2*PI())/3)</f>
        <v>-0.42100058198145307</v>
      </c>
      <c r="AK284" s="11">
        <f>'OddsRatio_working_3-way'!U284/(3*'OddsRatio_working_3-way'!X284^(1/3))*SIN(('OddsRatio_working_3-way'!Y284+4*PI())/3)</f>
        <v>0.48120755359247375</v>
      </c>
      <c r="AL284" s="11">
        <f>'OddsRatio_working_3-way'!Z284+'OddsRatio_working_3-way'!AF284</f>
        <v>1.0417802198773543</v>
      </c>
      <c r="AM284" s="11">
        <f>'OddsRatio_working_3-way'!AA284+'OddsRatio_working_3-way'!AG284</f>
        <v>-0.62517164373882206</v>
      </c>
      <c r="AN284" s="11">
        <f>'OddsRatio_working_3-way'!AB284+'OddsRatio_working_3-way'!AH284</f>
        <v>-0.41660857613853269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1.0417802198773543</v>
      </c>
      <c r="AS284" s="11">
        <f>IF(('OddsRatio_working_3-way'!X284=0),IF(Q284&gt;0,-Q284^(1/3),(-Q284)^(1/3)),'OddsRatio_working_3-way'!AM284-'OddsRatio_working_3-way'!R284/3)</f>
        <v>-0.62517164373882206</v>
      </c>
      <c r="AT284" s="11">
        <f>IF(('OddsRatio_working_3-way'!X284=0),IF(Q284&gt;0,-Q284^(1/3),(-Q284)^(1/3)),'OddsRatio_working_3-way'!AN284-'OddsRatio_working_3-way'!R284/3)</f>
        <v>-0.41660857613853269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9">
        <f t="shared" si="65"/>
        <v>0.41538089533531614</v>
      </c>
      <c r="E285" s="9">
        <f t="shared" si="66"/>
        <v>0.3105001704005772</v>
      </c>
      <c r="F285" s="9">
        <f t="shared" si="67"/>
        <v>0.27411893426410694</v>
      </c>
      <c r="G285" s="9">
        <f t="shared" si="68"/>
        <v>1.0425399759681442</v>
      </c>
      <c r="H285" s="9">
        <f t="shared" si="69"/>
        <v>2.4074289675569944</v>
      </c>
      <c r="I285" s="9">
        <f t="shared" si="70"/>
        <v>3.2206101488121472</v>
      </c>
      <c r="J285" s="9">
        <f t="shared" si="71"/>
        <v>3.6480515389590864</v>
      </c>
      <c r="K285" s="11">
        <f t="shared" si="72"/>
        <v>0.42553191489361702</v>
      </c>
      <c r="L285" s="11">
        <f t="shared" si="73"/>
        <v>0.31948881789137379</v>
      </c>
      <c r="M285" s="11">
        <f t="shared" si="74"/>
        <v>0.2824858757062147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-0.2804991998377786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0.23119637981801539</v>
      </c>
      <c r="Q285" s="11">
        <f>2*'OddsRatio_working_3-way'!K285*'OddsRatio_working_3-way'!L285*'OddsRatio_working_3-way'!M285</f>
        <v>7.6809428510968586E-2</v>
      </c>
      <c r="R285" s="11">
        <f t="shared" si="75"/>
        <v>0</v>
      </c>
      <c r="S285" s="11">
        <f t="shared" si="76"/>
        <v>-0.82423186929489789</v>
      </c>
      <c r="T285" s="11">
        <f t="shared" si="77"/>
        <v>-0.27383118581225852</v>
      </c>
      <c r="U285" s="11">
        <f>'OddsRatio_working_3-way'!S285-'OddsRatio_working_3-way'!R285^2/3</f>
        <v>-0.82423186929489789</v>
      </c>
      <c r="V285" s="11">
        <f>'OddsRatio_working_3-way'!S285*'OddsRatio_working_3-way'!R285/3-2*'OddsRatio_working_3-way'!R285^3/27-'OddsRatio_working_3-way'!T285</f>
        <v>0.27383118581225852</v>
      </c>
      <c r="W285" s="11">
        <f>'OddsRatio_working_3-way'!V285^2+4*'OddsRatio_working_3-way'!U285^3/27</f>
        <v>-7.9718384136351905E-3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0.14400985794120383</v>
      </c>
      <c r="Y285" s="11">
        <f>IF('OddsRatio_working_3-way'!W285&gt;=0,IF('OddsRatio_working_3-way'!V285+SQRT('OddsRatio_working_3-way'!W285)&gt;0,0,PI()),ACOS('OddsRatio_working_3-way'!V285/(2*'OddsRatio_working_3-way'!X285)))</f>
        <v>0.31518952784848242</v>
      </c>
      <c r="Z285" s="11">
        <f>'OddsRatio_working_3-way'!X285^(1/3)*COS('OddsRatio_working_3-way'!Y285/3)</f>
        <v>0.5212699879840722</v>
      </c>
      <c r="AA285" s="11">
        <f>'OddsRatio_working_3-way'!X285^(1/3)*COS(('OddsRatio_working_3-way'!Y285+2*PI())/3)</f>
        <v>-0.30823926947269459</v>
      </c>
      <c r="AB285" s="11">
        <f>'OddsRatio_working_3-way'!X285^(1/3)*COS(('OddsRatio_working_3-way'!Y285+4*PI())/3)</f>
        <v>-0.2130307185113777</v>
      </c>
      <c r="AC285" s="11">
        <f>'OddsRatio_working_3-way'!X285^(1/3)*SIN('OddsRatio_working_3-way'!Y285/3)</f>
        <v>5.4968682526670538E-2</v>
      </c>
      <c r="AD285" s="11">
        <f>'OddsRatio_working_3-way'!X285^(1/3)*SIN(('OddsRatio_working_3-way'!Y285+2*PI())/3)</f>
        <v>0.42394871056128031</v>
      </c>
      <c r="AE285" s="11">
        <f>'OddsRatio_working_3-way'!X285^(1/3)*SIN(('OddsRatio_working_3-way'!Y285+4*PI())/3)</f>
        <v>-0.47891739308795084</v>
      </c>
      <c r="AF285" s="11">
        <f>-'OddsRatio_working_3-way'!U285/(3*'OddsRatio_working_3-way'!X285^(1/3))*COS(('OddsRatio_working_3-way'!Y285)/3)</f>
        <v>0.52126998798407209</v>
      </c>
      <c r="AG285" s="11">
        <f>-'OddsRatio_working_3-way'!U285/(3*'OddsRatio_working_3-way'!X285^(1/3))*COS(('OddsRatio_working_3-way'!Y285+2*PI())/3)</f>
        <v>-0.30823926947269453</v>
      </c>
      <c r="AH285" s="11">
        <f>-'OddsRatio_working_3-way'!U285/(3*'OddsRatio_working_3-way'!X285^(1/3))*COS(('OddsRatio_working_3-way'!Y285+4*PI())/3)</f>
        <v>-0.21303071851137764</v>
      </c>
      <c r="AI285" s="11">
        <f>'OddsRatio_working_3-way'!U285/(3*'OddsRatio_working_3-way'!X285^(1/3))*SIN(('OddsRatio_working_3-way'!Y285)/3)</f>
        <v>-5.4968682526670531E-2</v>
      </c>
      <c r="AJ285" s="11">
        <f>'OddsRatio_working_3-way'!U285/(3*'OddsRatio_working_3-way'!X285^(1/3))*SIN(('OddsRatio_working_3-way'!Y285+2*PI())/3)</f>
        <v>-0.4239487105612802</v>
      </c>
      <c r="AK285" s="11">
        <f>'OddsRatio_working_3-way'!U285/(3*'OddsRatio_working_3-way'!X285^(1/3))*SIN(('OddsRatio_working_3-way'!Y285+4*PI())/3)</f>
        <v>0.47891739308795073</v>
      </c>
      <c r="AL285" s="11">
        <f>'OddsRatio_working_3-way'!Z285+'OddsRatio_working_3-way'!AF285</f>
        <v>1.0425399759681442</v>
      </c>
      <c r="AM285" s="11">
        <f>'OddsRatio_working_3-way'!AA285+'OddsRatio_working_3-way'!AG285</f>
        <v>-0.61647853894538907</v>
      </c>
      <c r="AN285" s="11">
        <f>'OddsRatio_working_3-way'!AB285+'OddsRatio_working_3-way'!AH285</f>
        <v>-0.42606143702275534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1.0425399759681442</v>
      </c>
      <c r="AS285" s="11">
        <f>IF(('OddsRatio_working_3-way'!X285=0),IF(Q285&gt;0,-Q285^(1/3),(-Q285)^(1/3)),'OddsRatio_working_3-way'!AM285-'OddsRatio_working_3-way'!R285/3)</f>
        <v>-0.61647853894538907</v>
      </c>
      <c r="AT285" s="11">
        <f>IF(('OddsRatio_working_3-way'!X285=0),IF(Q285&gt;0,-Q285^(1/3),(-Q285)^(1/3)),'OddsRatio_working_3-way'!AN285-'OddsRatio_working_3-way'!R285/3)</f>
        <v>-0.42606143702275534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9">
        <f t="shared" si="65"/>
        <v>0.24082561506885811</v>
      </c>
      <c r="E286" s="9">
        <f t="shared" si="66"/>
        <v>0.2732128634229683</v>
      </c>
      <c r="F286" s="9">
        <f t="shared" si="67"/>
        <v>0.48596152150817323</v>
      </c>
      <c r="G286" s="9">
        <f t="shared" si="68"/>
        <v>1.0473030601810913</v>
      </c>
      <c r="H286" s="9">
        <f t="shared" si="69"/>
        <v>4.1523822111450848</v>
      </c>
      <c r="I286" s="9">
        <f t="shared" si="70"/>
        <v>3.6601497728599721</v>
      </c>
      <c r="J286" s="9">
        <f t="shared" si="71"/>
        <v>2.0577760907829021</v>
      </c>
      <c r="K286" s="11">
        <f t="shared" si="72"/>
        <v>0.24937655860349128</v>
      </c>
      <c r="L286" s="11">
        <f t="shared" si="73"/>
        <v>0.2824858757062147</v>
      </c>
      <c r="M286" s="11">
        <f t="shared" si="74"/>
        <v>0.49751243781094534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-0.27063121912451882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0.22991121011312127</v>
      </c>
      <c r="Q286" s="11">
        <f>2*'OddsRatio_working_3-way'!K286*'OddsRatio_working_3-way'!L286*'OddsRatio_working_3-way'!M286</f>
        <v>7.0094881132049175E-2</v>
      </c>
      <c r="R286" s="11">
        <f t="shared" si="75"/>
        <v>0</v>
      </c>
      <c r="S286" s="11">
        <f t="shared" si="76"/>
        <v>-0.84953691173130297</v>
      </c>
      <c r="T286" s="11">
        <f t="shared" si="77"/>
        <v>-0.25900515601564117</v>
      </c>
      <c r="U286" s="11">
        <f>'OddsRatio_working_3-way'!S286-'OddsRatio_working_3-way'!R286^2/3</f>
        <v>-0.84953691173130297</v>
      </c>
      <c r="V286" s="11">
        <f>'OddsRatio_working_3-way'!S286*'OddsRatio_working_3-way'!R286/3-2*'OddsRatio_working_3-way'!R286^3/27-'OddsRatio_working_3-way'!T286</f>
        <v>0.25900515601564117</v>
      </c>
      <c r="W286" s="11">
        <f>'OddsRatio_working_3-way'!V286^2+4*'OddsRatio_working_3-way'!U286^3/27</f>
        <v>-2.374918885030422E-2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0.15069245144746871</v>
      </c>
      <c r="Y286" s="11">
        <f>IF('OddsRatio_working_3-way'!W286&gt;=0,IF('OddsRatio_working_3-way'!V286+SQRT('OddsRatio_working_3-way'!W286)&gt;0,0,PI()),ACOS('OddsRatio_working_3-way'!V286/(2*'OddsRatio_working_3-way'!X286)))</f>
        <v>0.53673392200079184</v>
      </c>
      <c r="Z286" s="11">
        <f>'OddsRatio_working_3-way'!X286^(1/3)*COS('OddsRatio_working_3-way'!Y286/3)</f>
        <v>0.52365153009054566</v>
      </c>
      <c r="AA286" s="11">
        <f>'OddsRatio_working_3-way'!X286^(1/3)*COS(('OddsRatio_working_3-way'!Y286+2*PI())/3)</f>
        <v>-0.34383816781582022</v>
      </c>
      <c r="AB286" s="11">
        <f>'OddsRatio_working_3-way'!X286^(1/3)*COS(('OddsRatio_working_3-way'!Y286+4*PI())/3)</f>
        <v>-0.17981336227472536</v>
      </c>
      <c r="AC286" s="11">
        <f>'OddsRatio_working_3-way'!X286^(1/3)*SIN('OddsRatio_working_3-way'!Y286/3)</f>
        <v>9.4699765632927105E-2</v>
      </c>
      <c r="AD286" s="11">
        <f>'OddsRatio_working_3-way'!X286^(1/3)*SIN(('OddsRatio_working_3-way'!Y286+2*PI())/3)</f>
        <v>0.40614564497254041</v>
      </c>
      <c r="AE286" s="11">
        <f>'OddsRatio_working_3-way'!X286^(1/3)*SIN(('OddsRatio_working_3-way'!Y286+4*PI())/3)</f>
        <v>-0.5008454106054675</v>
      </c>
      <c r="AF286" s="11">
        <f>-'OddsRatio_working_3-way'!U286/(3*'OddsRatio_working_3-way'!X286^(1/3))*COS(('OddsRatio_working_3-way'!Y286)/3)</f>
        <v>0.52365153009054566</v>
      </c>
      <c r="AG286" s="11">
        <f>-'OddsRatio_working_3-way'!U286/(3*'OddsRatio_working_3-way'!X286^(1/3))*COS(('OddsRatio_working_3-way'!Y286+2*PI())/3)</f>
        <v>-0.34383816781582022</v>
      </c>
      <c r="AH286" s="11">
        <f>-'OddsRatio_working_3-way'!U286/(3*'OddsRatio_working_3-way'!X286^(1/3))*COS(('OddsRatio_working_3-way'!Y286+4*PI())/3)</f>
        <v>-0.17981336227472536</v>
      </c>
      <c r="AI286" s="11">
        <f>'OddsRatio_working_3-way'!U286/(3*'OddsRatio_working_3-way'!X286^(1/3))*SIN(('OddsRatio_working_3-way'!Y286)/3)</f>
        <v>-9.4699765632927105E-2</v>
      </c>
      <c r="AJ286" s="11">
        <f>'OddsRatio_working_3-way'!U286/(3*'OddsRatio_working_3-way'!X286^(1/3))*SIN(('OddsRatio_working_3-way'!Y286+2*PI())/3)</f>
        <v>-0.40614564497254041</v>
      </c>
      <c r="AK286" s="11">
        <f>'OddsRatio_working_3-way'!U286/(3*'OddsRatio_working_3-way'!X286^(1/3))*SIN(('OddsRatio_working_3-way'!Y286+4*PI())/3)</f>
        <v>0.5008454106054675</v>
      </c>
      <c r="AL286" s="11">
        <f>'OddsRatio_working_3-way'!Z286+'OddsRatio_working_3-way'!AF286</f>
        <v>1.0473030601810913</v>
      </c>
      <c r="AM286" s="11">
        <f>'OddsRatio_working_3-way'!AA286+'OddsRatio_working_3-way'!AG286</f>
        <v>-0.68767633563164043</v>
      </c>
      <c r="AN286" s="11">
        <f>'OddsRatio_working_3-way'!AB286+'OddsRatio_working_3-way'!AH286</f>
        <v>-0.35962672454945072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1.0473030601810913</v>
      </c>
      <c r="AS286" s="11">
        <f>IF(('OddsRatio_working_3-way'!X286=0),IF(Q286&gt;0,-Q286^(1/3),(-Q286)^(1/3)),'OddsRatio_working_3-way'!AM286-'OddsRatio_working_3-way'!R286/3)</f>
        <v>-0.68767633563164043</v>
      </c>
      <c r="AT286" s="11">
        <f>IF(('OddsRatio_working_3-way'!X286=0),IF(Q286&gt;0,-Q286^(1/3),(-Q286)^(1/3)),'OddsRatio_working_3-way'!AN286-'OddsRatio_working_3-way'!R286/3)</f>
        <v>-0.35962672454945072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9">
        <f t="shared" si="65"/>
        <v>0.3903098731559983</v>
      </c>
      <c r="E287" s="9">
        <f t="shared" si="66"/>
        <v>0.32220819306748189</v>
      </c>
      <c r="F287" s="9">
        <f t="shared" si="67"/>
        <v>0.28748193377651998</v>
      </c>
      <c r="G287" s="9">
        <f t="shared" si="68"/>
        <v>1.0413779217934735</v>
      </c>
      <c r="H287" s="9">
        <f t="shared" si="69"/>
        <v>2.5620668826902104</v>
      </c>
      <c r="I287" s="9">
        <f t="shared" si="70"/>
        <v>3.1035834020228168</v>
      </c>
      <c r="J287" s="9">
        <f t="shared" si="71"/>
        <v>3.4784794538684669</v>
      </c>
      <c r="K287" s="11">
        <f t="shared" si="72"/>
        <v>0.4</v>
      </c>
      <c r="L287" s="11">
        <f t="shared" si="73"/>
        <v>0.33112582781456956</v>
      </c>
      <c r="M287" s="11">
        <f t="shared" si="74"/>
        <v>0.29585798816568049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-0.28258944315999857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0.23120028214271715</v>
      </c>
      <c r="Q287" s="11">
        <f>2*'OddsRatio_working_3-way'!K287*'OddsRatio_working_3-way'!L287*'OddsRatio_working_3-way'!M287</f>
        <v>7.8372976997531263E-2</v>
      </c>
      <c r="R287" s="11">
        <f t="shared" si="75"/>
        <v>0</v>
      </c>
      <c r="S287" s="11">
        <f t="shared" si="76"/>
        <v>-0.81814904179493531</v>
      </c>
      <c r="T287" s="11">
        <f t="shared" si="77"/>
        <v>-0.27733865823557136</v>
      </c>
      <c r="U287" s="11">
        <f>'OddsRatio_working_3-way'!S287-'OddsRatio_working_3-way'!R287^2/3</f>
        <v>-0.81814904179493531</v>
      </c>
      <c r="V287" s="11">
        <f>'OddsRatio_working_3-way'!S287*'OddsRatio_working_3-way'!R287/3-2*'OddsRatio_working_3-way'!R287^3/27-'OddsRatio_working_3-way'!T287</f>
        <v>0.27733865823557136</v>
      </c>
      <c r="W287" s="11">
        <f>'OddsRatio_working_3-way'!V287^2+4*'OddsRatio_working_3-way'!U287^3/27</f>
        <v>-4.2155158838138723E-3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0.14241861468547654</v>
      </c>
      <c r="Y287" s="11">
        <f>IF('OddsRatio_working_3-way'!W287&gt;=0,IF('OddsRatio_working_3-way'!V287+SQRT('OddsRatio_working_3-way'!W287)&gt;0,0,PI()),ACOS('OddsRatio_working_3-way'!V287/(2*'OddsRatio_working_3-way'!X287)))</f>
        <v>0.22996581101233682</v>
      </c>
      <c r="Z287" s="11">
        <f>'OddsRatio_working_3-way'!X287^(1/3)*COS('OddsRatio_working_3-way'!Y287/3)</f>
        <v>0.52068896089673677</v>
      </c>
      <c r="AA287" s="11">
        <f>'OddsRatio_working_3-way'!X287^(1/3)*COS(('OddsRatio_working_3-way'!Y287+2*PI())/3)</f>
        <v>-0.29497849478314037</v>
      </c>
      <c r="AB287" s="11">
        <f>'OddsRatio_working_3-way'!X287^(1/3)*COS(('OddsRatio_working_3-way'!Y287+4*PI())/3)</f>
        <v>-0.22571046611359658</v>
      </c>
      <c r="AC287" s="11">
        <f>'OddsRatio_working_3-way'!X287^(1/3)*SIN('OddsRatio_working_3-way'!Y287/3)</f>
        <v>3.9991914998596098E-2</v>
      </c>
      <c r="AD287" s="11">
        <f>'OddsRatio_working_3-way'!X287^(1/3)*SIN(('OddsRatio_working_3-way'!Y287+2*PI())/3)</f>
        <v>0.43093391010739834</v>
      </c>
      <c r="AE287" s="11">
        <f>'OddsRatio_working_3-way'!X287^(1/3)*SIN(('OddsRatio_working_3-way'!Y287+4*PI())/3)</f>
        <v>-0.47092582510599418</v>
      </c>
      <c r="AF287" s="11">
        <f>-'OddsRatio_working_3-way'!U287/(3*'OddsRatio_working_3-way'!X287^(1/3))*COS(('OddsRatio_working_3-way'!Y287)/3)</f>
        <v>0.52068896089673677</v>
      </c>
      <c r="AG287" s="11">
        <f>-'OddsRatio_working_3-way'!U287/(3*'OddsRatio_working_3-way'!X287^(1/3))*COS(('OddsRatio_working_3-way'!Y287+2*PI())/3)</f>
        <v>-0.29497849478314037</v>
      </c>
      <c r="AH287" s="11">
        <f>-'OddsRatio_working_3-way'!U287/(3*'OddsRatio_working_3-way'!X287^(1/3))*COS(('OddsRatio_working_3-way'!Y287+4*PI())/3)</f>
        <v>-0.22571046611359658</v>
      </c>
      <c r="AI287" s="11">
        <f>'OddsRatio_working_3-way'!U287/(3*'OddsRatio_working_3-way'!X287^(1/3))*SIN(('OddsRatio_working_3-way'!Y287)/3)</f>
        <v>-3.9991914998596098E-2</v>
      </c>
      <c r="AJ287" s="11">
        <f>'OddsRatio_working_3-way'!U287/(3*'OddsRatio_working_3-way'!X287^(1/3))*SIN(('OddsRatio_working_3-way'!Y287+2*PI())/3)</f>
        <v>-0.43093391010739834</v>
      </c>
      <c r="AK287" s="11">
        <f>'OddsRatio_working_3-way'!U287/(3*'OddsRatio_working_3-way'!X287^(1/3))*SIN(('OddsRatio_working_3-way'!Y287+4*PI())/3)</f>
        <v>0.47092582510599418</v>
      </c>
      <c r="AL287" s="11">
        <f>'OddsRatio_working_3-way'!Z287+'OddsRatio_working_3-way'!AF287</f>
        <v>1.0413779217934735</v>
      </c>
      <c r="AM287" s="11">
        <f>'OddsRatio_working_3-way'!AA287+'OddsRatio_working_3-way'!AG287</f>
        <v>-0.58995698956628073</v>
      </c>
      <c r="AN287" s="11">
        <f>'OddsRatio_working_3-way'!AB287+'OddsRatio_working_3-way'!AH287</f>
        <v>-0.45142093222719315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1.0413779217934735</v>
      </c>
      <c r="AS287" s="11">
        <f>IF(('OddsRatio_working_3-way'!X287=0),IF(Q287&gt;0,-Q287^(1/3),(-Q287)^(1/3)),'OddsRatio_working_3-way'!AM287-'OddsRatio_working_3-way'!R287/3)</f>
        <v>-0.58995698956628073</v>
      </c>
      <c r="AT287" s="11">
        <f>IF(('OddsRatio_working_3-way'!X287=0),IF(Q287&gt;0,-Q287^(1/3),(-Q287)^(1/3)),'OddsRatio_working_3-way'!AN287-'OddsRatio_working_3-way'!R287/3)</f>
        <v>-0.45142093222719315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9">
        <f t="shared" si="65"/>
        <v>0.46960153319808096</v>
      </c>
      <c r="E288" s="9">
        <f t="shared" si="66"/>
        <v>0.31913870614394896</v>
      </c>
      <c r="F288" s="9">
        <f t="shared" si="67"/>
        <v>0.21125976065797006</v>
      </c>
      <c r="G288" s="9">
        <f t="shared" si="68"/>
        <v>1.045800868959482</v>
      </c>
      <c r="H288" s="9">
        <f t="shared" si="69"/>
        <v>2.1294649384762412</v>
      </c>
      <c r="I288" s="9">
        <f t="shared" si="70"/>
        <v>3.1334337726773431</v>
      </c>
      <c r="J288" s="9">
        <f t="shared" si="71"/>
        <v>4.7335091021853515</v>
      </c>
      <c r="K288" s="11">
        <f t="shared" si="72"/>
        <v>0.48076923076923073</v>
      </c>
      <c r="L288" s="11">
        <f t="shared" si="73"/>
        <v>0.32894736842105265</v>
      </c>
      <c r="M288" s="11">
        <f t="shared" si="74"/>
        <v>0.21881838074398249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-0.27218802877417425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0.23151172937393139</v>
      </c>
      <c r="Q288" s="11">
        <f>2*'OddsRatio_working_3-way'!K288*'OddsRatio_working_3-way'!L288*'OddsRatio_working_3-way'!M288</f>
        <v>6.921127933450863E-2</v>
      </c>
      <c r="R288" s="11">
        <f t="shared" si="75"/>
        <v>0</v>
      </c>
      <c r="S288" s="11">
        <f t="shared" si="76"/>
        <v>-0.85055808815901046</v>
      </c>
      <c r="T288" s="11">
        <f t="shared" si="77"/>
        <v>-0.25427745535396423</v>
      </c>
      <c r="U288" s="11">
        <f>'OddsRatio_working_3-way'!S288-'OddsRatio_working_3-way'!R288^2/3</f>
        <v>-0.85055808815901046</v>
      </c>
      <c r="V288" s="11">
        <f>'OddsRatio_working_3-way'!S288*'OddsRatio_working_3-way'!R288/3-2*'OddsRatio_working_3-way'!R288^3/27-'OddsRatio_working_3-way'!T288</f>
        <v>0.25427745535396423</v>
      </c>
      <c r="W288" s="11">
        <f>'OddsRatio_working_3-way'!V288^2+4*'OddsRatio_working_3-way'!U288^3/27</f>
        <v>-2.6503783178354418E-2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0.15096424036807665</v>
      </c>
      <c r="Y288" s="11">
        <f>IF('OddsRatio_working_3-way'!W288&gt;=0,IF('OddsRatio_working_3-way'!V288+SQRT('OddsRatio_working_3-way'!W288)&gt;0,0,PI()),ACOS('OddsRatio_working_3-way'!V288/(2*'OddsRatio_working_3-way'!X288)))</f>
        <v>0.5694868574411458</v>
      </c>
      <c r="Z288" s="11">
        <f>'OddsRatio_working_3-way'!X288^(1/3)*COS('OddsRatio_working_3-way'!Y288/3)</f>
        <v>0.52290043447974099</v>
      </c>
      <c r="AA288" s="11">
        <f>'OddsRatio_working_3-way'!X288^(1/3)*COS(('OddsRatio_working_3-way'!Y288+2*PI())/3)</f>
        <v>-0.34846098528283281</v>
      </c>
      <c r="AB288" s="11">
        <f>'OddsRatio_working_3-way'!X288^(1/3)*COS(('OddsRatio_working_3-way'!Y288+4*PI())/3)</f>
        <v>-0.17443944919690829</v>
      </c>
      <c r="AC288" s="11">
        <f>'OddsRatio_working_3-way'!X288^(1/3)*SIN('OddsRatio_working_3-way'!Y288/3)</f>
        <v>0.10047138070400081</v>
      </c>
      <c r="AD288" s="11">
        <f>'OddsRatio_working_3-way'!X288^(1/3)*SIN(('OddsRatio_working_3-way'!Y288+2*PI())/3)</f>
        <v>0.4026093695573757</v>
      </c>
      <c r="AE288" s="11">
        <f>'OddsRatio_working_3-way'!X288^(1/3)*SIN(('OddsRatio_working_3-way'!Y288+4*PI())/3)</f>
        <v>-0.50308075026137644</v>
      </c>
      <c r="AF288" s="11">
        <f>-'OddsRatio_working_3-way'!U288/(3*'OddsRatio_working_3-way'!X288^(1/3))*COS(('OddsRatio_working_3-way'!Y288)/3)</f>
        <v>0.52290043447974099</v>
      </c>
      <c r="AG288" s="11">
        <f>-'OddsRatio_working_3-way'!U288/(3*'OddsRatio_working_3-way'!X288^(1/3))*COS(('OddsRatio_working_3-way'!Y288+2*PI())/3)</f>
        <v>-0.34846098528283281</v>
      </c>
      <c r="AH288" s="11">
        <f>-'OddsRatio_working_3-way'!U288/(3*'OddsRatio_working_3-way'!X288^(1/3))*COS(('OddsRatio_working_3-way'!Y288+4*PI())/3)</f>
        <v>-0.17443944919690829</v>
      </c>
      <c r="AI288" s="11">
        <f>'OddsRatio_working_3-way'!U288/(3*'OddsRatio_working_3-way'!X288^(1/3))*SIN(('OddsRatio_working_3-way'!Y288)/3)</f>
        <v>-0.10047138070400081</v>
      </c>
      <c r="AJ288" s="11">
        <f>'OddsRatio_working_3-way'!U288/(3*'OddsRatio_working_3-way'!X288^(1/3))*SIN(('OddsRatio_working_3-way'!Y288+2*PI())/3)</f>
        <v>-0.4026093695573757</v>
      </c>
      <c r="AK288" s="11">
        <f>'OddsRatio_working_3-way'!U288/(3*'OddsRatio_working_3-way'!X288^(1/3))*SIN(('OddsRatio_working_3-way'!Y288+4*PI())/3)</f>
        <v>0.50308075026137644</v>
      </c>
      <c r="AL288" s="11">
        <f>'OddsRatio_working_3-way'!Z288+'OddsRatio_working_3-way'!AF288</f>
        <v>1.045800868959482</v>
      </c>
      <c r="AM288" s="11">
        <f>'OddsRatio_working_3-way'!AA288+'OddsRatio_working_3-way'!AG288</f>
        <v>-0.69692197056566563</v>
      </c>
      <c r="AN288" s="11">
        <f>'OddsRatio_working_3-way'!AB288+'OddsRatio_working_3-way'!AH288</f>
        <v>-0.34887889839381658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1.045800868959482</v>
      </c>
      <c r="AS288" s="11">
        <f>IF(('OddsRatio_working_3-way'!X288=0),IF(Q288&gt;0,-Q288^(1/3),(-Q288)^(1/3)),'OddsRatio_working_3-way'!AM288-'OddsRatio_working_3-way'!R288/3)</f>
        <v>-0.69692197056566563</v>
      </c>
      <c r="AT288" s="11">
        <f>IF(('OddsRatio_working_3-way'!X288=0),IF(Q288&gt;0,-Q288^(1/3),(-Q288)^(1/3)),'OddsRatio_working_3-way'!AN288-'OddsRatio_working_3-way'!R288/3)</f>
        <v>-0.34887889839381658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9">
        <f t="shared" si="65"/>
        <v>0.4457265660517527</v>
      </c>
      <c r="E289" s="9">
        <f t="shared" si="66"/>
        <v>0.31304185073051977</v>
      </c>
      <c r="F289" s="9">
        <f t="shared" si="67"/>
        <v>0.24123158321772781</v>
      </c>
      <c r="G289" s="9">
        <f t="shared" si="68"/>
        <v>1.0449814536305047</v>
      </c>
      <c r="H289" s="9">
        <f t="shared" si="69"/>
        <v>2.2435279298203001</v>
      </c>
      <c r="I289" s="9">
        <f t="shared" si="70"/>
        <v>3.1944610526240598</v>
      </c>
      <c r="J289" s="9">
        <f t="shared" si="71"/>
        <v>4.1453941754278185</v>
      </c>
      <c r="K289" s="11">
        <f t="shared" si="72"/>
        <v>0.45662100456621008</v>
      </c>
      <c r="L289" s="11">
        <f t="shared" si="73"/>
        <v>0.32258064516129031</v>
      </c>
      <c r="M289" s="11">
        <f t="shared" si="74"/>
        <v>0.24937655860349128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-0.27630107233022194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0.23141439375489692</v>
      </c>
      <c r="Q289" s="11">
        <f>2*'OddsRatio_working_3-way'!K289*'OddsRatio_working_3-way'!L289*'OddsRatio_working_3-way'!M289</f>
        <v>7.3464886906316473E-2</v>
      </c>
      <c r="R289" s="11">
        <f t="shared" si="75"/>
        <v>0</v>
      </c>
      <c r="S289" s="11">
        <f t="shared" si="76"/>
        <v>-0.83754432005360224</v>
      </c>
      <c r="T289" s="11">
        <f t="shared" si="77"/>
        <v>-0.26588708573130226</v>
      </c>
      <c r="U289" s="11">
        <f>'OddsRatio_working_3-way'!S289-'OddsRatio_working_3-way'!R289^2/3</f>
        <v>-0.83754432005360224</v>
      </c>
      <c r="V289" s="11">
        <f>'OddsRatio_working_3-way'!S289*'OddsRatio_working_3-way'!R289/3-2*'OddsRatio_working_3-way'!R289^3/27-'OddsRatio_working_3-way'!T289</f>
        <v>0.26588708573130226</v>
      </c>
      <c r="W289" s="11">
        <f>'OddsRatio_working_3-way'!V289^2+4*'OddsRatio_working_3-way'!U289^3/27</f>
        <v>-1.6344205552144608E-2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0.14751283665399217</v>
      </c>
      <c r="Y289" s="11">
        <f>IF('OddsRatio_working_3-way'!W289&gt;=0,IF('OddsRatio_working_3-way'!V289+SQRT('OddsRatio_working_3-way'!W289)&gt;0,0,PI()),ACOS('OddsRatio_working_3-way'!V289/(2*'OddsRatio_working_3-way'!X289)))</f>
        <v>0.44818813597943086</v>
      </c>
      <c r="Z289" s="11">
        <f>'OddsRatio_working_3-way'!X289^(1/3)*COS('OddsRatio_working_3-way'!Y289/3)</f>
        <v>0.52249072681525233</v>
      </c>
      <c r="AA289" s="11">
        <f>'OddsRatio_working_3-way'!X289^(1/3)*COS(('OddsRatio_working_3-way'!Y289+2*PI())/3)</f>
        <v>-0.32935307447952022</v>
      </c>
      <c r="AB289" s="11">
        <f>'OddsRatio_working_3-way'!X289^(1/3)*COS(('OddsRatio_working_3-way'!Y289+4*PI())/3)</f>
        <v>-0.19313765233573227</v>
      </c>
      <c r="AC289" s="11">
        <f>'OddsRatio_working_3-way'!X289^(1/3)*SIN('OddsRatio_working_3-way'!Y289/3)</f>
        <v>7.8644010642494613E-2</v>
      </c>
      <c r="AD289" s="11">
        <f>'OddsRatio_working_3-way'!X289^(1/3)*SIN(('OddsRatio_working_3-way'!Y289+2*PI())/3)</f>
        <v>0.41316823734255653</v>
      </c>
      <c r="AE289" s="11">
        <f>'OddsRatio_working_3-way'!X289^(1/3)*SIN(('OddsRatio_working_3-way'!Y289+4*PI())/3)</f>
        <v>-0.49181224798505102</v>
      </c>
      <c r="AF289" s="11">
        <f>-'OddsRatio_working_3-way'!U289/(3*'OddsRatio_working_3-way'!X289^(1/3))*COS(('OddsRatio_working_3-way'!Y289)/3)</f>
        <v>0.52249072681525222</v>
      </c>
      <c r="AG289" s="11">
        <f>-'OddsRatio_working_3-way'!U289/(3*'OddsRatio_working_3-way'!X289^(1/3))*COS(('OddsRatio_working_3-way'!Y289+2*PI())/3)</f>
        <v>-0.32935307447952011</v>
      </c>
      <c r="AH289" s="11">
        <f>-'OddsRatio_working_3-way'!U289/(3*'OddsRatio_working_3-way'!X289^(1/3))*COS(('OddsRatio_working_3-way'!Y289+4*PI())/3)</f>
        <v>-0.19313765233573219</v>
      </c>
      <c r="AI289" s="11">
        <f>'OddsRatio_working_3-way'!U289/(3*'OddsRatio_working_3-way'!X289^(1/3))*SIN(('OddsRatio_working_3-way'!Y289)/3)</f>
        <v>-7.8644010642494572E-2</v>
      </c>
      <c r="AJ289" s="11">
        <f>'OddsRatio_working_3-way'!U289/(3*'OddsRatio_working_3-way'!X289^(1/3))*SIN(('OddsRatio_working_3-way'!Y289+2*PI())/3)</f>
        <v>-0.41316823734255631</v>
      </c>
      <c r="AK289" s="11">
        <f>'OddsRatio_working_3-way'!U289/(3*'OddsRatio_working_3-way'!X289^(1/3))*SIN(('OddsRatio_working_3-way'!Y289+4*PI())/3)</f>
        <v>0.49181224798505085</v>
      </c>
      <c r="AL289" s="11">
        <f>'OddsRatio_working_3-way'!Z289+'OddsRatio_working_3-way'!AF289</f>
        <v>1.0449814536305047</v>
      </c>
      <c r="AM289" s="11">
        <f>'OddsRatio_working_3-way'!AA289+'OddsRatio_working_3-way'!AG289</f>
        <v>-0.65870614895904034</v>
      </c>
      <c r="AN289" s="11">
        <f>'OddsRatio_working_3-way'!AB289+'OddsRatio_working_3-way'!AH289</f>
        <v>-0.38627530467146443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1.0449814536305047</v>
      </c>
      <c r="AS289" s="11">
        <f>IF(('OddsRatio_working_3-way'!X289=0),IF(Q289&gt;0,-Q289^(1/3),(-Q289)^(1/3)),'OddsRatio_working_3-way'!AM289-'OddsRatio_working_3-way'!R289/3)</f>
        <v>-0.65870614895904034</v>
      </c>
      <c r="AT289" s="11">
        <f>IF(('OddsRatio_working_3-way'!X289=0),IF(Q289&gt;0,-Q289^(1/3),(-Q289)^(1/3)),'OddsRatio_working_3-way'!AN289-'OddsRatio_working_3-way'!R289/3)</f>
        <v>-0.38627530467146443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9">
        <f t="shared" si="65"/>
        <v>0.52816596153944617</v>
      </c>
      <c r="E290" s="9">
        <f t="shared" si="66"/>
        <v>0.30287654710908518</v>
      </c>
      <c r="F290" s="9">
        <f t="shared" si="67"/>
        <v>0.16895749135146884</v>
      </c>
      <c r="G290" s="9">
        <f t="shared" si="68"/>
        <v>1.0509932657514969</v>
      </c>
      <c r="H290" s="9">
        <f t="shared" si="69"/>
        <v>1.8933442758887726</v>
      </c>
      <c r="I290" s="9">
        <f t="shared" si="70"/>
        <v>3.3016752519957784</v>
      </c>
      <c r="J290" s="9">
        <f t="shared" si="71"/>
        <v>5.9186484837170044</v>
      </c>
      <c r="K290" s="11">
        <f t="shared" si="72"/>
        <v>0.54054054054054046</v>
      </c>
      <c r="L290" s="11">
        <f t="shared" si="73"/>
        <v>0.31347962382445144</v>
      </c>
      <c r="M290" s="11">
        <f t="shared" si="74"/>
        <v>0.17605633802816903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-0.25989513289173338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0.23030668975302293</v>
      </c>
      <c r="Q290" s="11">
        <f>2*'OddsRatio_working_3-way'!K290*'OddsRatio_working_3-way'!L290*'OddsRatio_working_3-way'!M290</f>
        <v>5.9664945531871225E-2</v>
      </c>
      <c r="R290" s="11">
        <f t="shared" si="75"/>
        <v>0</v>
      </c>
      <c r="S290" s="11">
        <f t="shared" si="76"/>
        <v>-0.88615237688565585</v>
      </c>
      <c r="T290" s="11">
        <f t="shared" si="77"/>
        <v>-0.2295731546335896</v>
      </c>
      <c r="U290" s="11">
        <f>'OddsRatio_working_3-way'!S290-'OddsRatio_working_3-way'!R290^2/3</f>
        <v>-0.88615237688565585</v>
      </c>
      <c r="V290" s="11">
        <f>'OddsRatio_working_3-way'!S290*'OddsRatio_working_3-way'!R290/3-2*'OddsRatio_working_3-way'!R290^3/27-'OddsRatio_working_3-way'!T290</f>
        <v>0.2295731546335896</v>
      </c>
      <c r="W290" s="11">
        <f>'OddsRatio_working_3-way'!V290^2+4*'OddsRatio_working_3-way'!U290^3/27</f>
        <v>-5.0387331628038261E-2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0.16053906452671909</v>
      </c>
      <c r="Y290" s="11">
        <f>IF('OddsRatio_working_3-way'!W290&gt;=0,IF('OddsRatio_working_3-way'!V290+SQRT('OddsRatio_working_3-way'!W290)&gt;0,0,PI()),ACOS('OddsRatio_working_3-way'!V290/(2*'OddsRatio_working_3-way'!X290)))</f>
        <v>0.77416200806393676</v>
      </c>
      <c r="Z290" s="11">
        <f>'OddsRatio_working_3-way'!X290^(1/3)*COS('OddsRatio_working_3-way'!Y290/3)</f>
        <v>0.52549663287574844</v>
      </c>
      <c r="AA290" s="11">
        <f>'OddsRatio_working_3-way'!X290^(1/3)*COS(('OddsRatio_working_3-way'!Y290+2*PI())/3)</f>
        <v>-0.38286517973608925</v>
      </c>
      <c r="AB290" s="11">
        <f>'OddsRatio_working_3-way'!X290^(1/3)*COS(('OddsRatio_working_3-way'!Y290+4*PI())/3)</f>
        <v>-0.14263145313965925</v>
      </c>
      <c r="AC290" s="11">
        <f>'OddsRatio_working_3-way'!X290^(1/3)*SIN('OddsRatio_working_3-way'!Y290/3)</f>
        <v>0.13869900671887589</v>
      </c>
      <c r="AD290" s="11">
        <f>'OddsRatio_working_3-way'!X290^(1/3)*SIN(('OddsRatio_working_3-way'!Y290+2*PI())/3)</f>
        <v>0.385743930314145</v>
      </c>
      <c r="AE290" s="11">
        <f>'OddsRatio_working_3-way'!X290^(1/3)*SIN(('OddsRatio_working_3-way'!Y290+4*PI())/3)</f>
        <v>-0.52444293703302092</v>
      </c>
      <c r="AF290" s="11">
        <f>-'OddsRatio_working_3-way'!U290/(3*'OddsRatio_working_3-way'!X290^(1/3))*COS(('OddsRatio_working_3-way'!Y290)/3)</f>
        <v>0.52549663287574855</v>
      </c>
      <c r="AG290" s="11">
        <f>-'OddsRatio_working_3-way'!U290/(3*'OddsRatio_working_3-way'!X290^(1/3))*COS(('OddsRatio_working_3-way'!Y290+2*PI())/3)</f>
        <v>-0.38286517973608936</v>
      </c>
      <c r="AH290" s="11">
        <f>-'OddsRatio_working_3-way'!U290/(3*'OddsRatio_working_3-way'!X290^(1/3))*COS(('OddsRatio_working_3-way'!Y290+4*PI())/3)</f>
        <v>-0.14263145313965928</v>
      </c>
      <c r="AI290" s="11">
        <f>'OddsRatio_working_3-way'!U290/(3*'OddsRatio_working_3-way'!X290^(1/3))*SIN(('OddsRatio_working_3-way'!Y290)/3)</f>
        <v>-0.13869900671887592</v>
      </c>
      <c r="AJ290" s="11">
        <f>'OddsRatio_working_3-way'!U290/(3*'OddsRatio_working_3-way'!X290^(1/3))*SIN(('OddsRatio_working_3-way'!Y290+2*PI())/3)</f>
        <v>-0.38574393031414506</v>
      </c>
      <c r="AK290" s="11">
        <f>'OddsRatio_working_3-way'!U290/(3*'OddsRatio_working_3-way'!X290^(1/3))*SIN(('OddsRatio_working_3-way'!Y290+4*PI())/3)</f>
        <v>0.52444293703302103</v>
      </c>
      <c r="AL290" s="11">
        <f>'OddsRatio_working_3-way'!Z290+'OddsRatio_working_3-way'!AF290</f>
        <v>1.0509932657514969</v>
      </c>
      <c r="AM290" s="11">
        <f>'OddsRatio_working_3-way'!AA290+'OddsRatio_working_3-way'!AG290</f>
        <v>-0.7657303594721786</v>
      </c>
      <c r="AN290" s="11">
        <f>'OddsRatio_working_3-way'!AB290+'OddsRatio_working_3-way'!AH290</f>
        <v>-0.2852629062793185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1.0509932657514969</v>
      </c>
      <c r="AS290" s="11">
        <f>IF(('OddsRatio_working_3-way'!X290=0),IF(Q290&gt;0,-Q290^(1/3),(-Q290)^(1/3)),'OddsRatio_working_3-way'!AM290-'OddsRatio_working_3-way'!R290/3)</f>
        <v>-0.7657303594721786</v>
      </c>
      <c r="AT290" s="11">
        <f>IF(('OddsRatio_working_3-way'!X290=0),IF(Q290&gt;0,-Q290^(1/3),(-Q290)^(1/3)),'OddsRatio_working_3-way'!AN290-'OddsRatio_working_3-way'!R290/3)</f>
        <v>-0.2852629062793185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9">
        <f t="shared" si="65"/>
        <v>0.33333065411721818</v>
      </c>
      <c r="E291" s="9">
        <f t="shared" si="66"/>
        <v>0.33449208965165078</v>
      </c>
      <c r="F291" s="9">
        <f t="shared" si="67"/>
        <v>0.33217725623113098</v>
      </c>
      <c r="G291" s="9">
        <f t="shared" si="68"/>
        <v>1.0416792255931504</v>
      </c>
      <c r="H291" s="9">
        <f t="shared" si="69"/>
        <v>3.0000241131388492</v>
      </c>
      <c r="I291" s="9">
        <f t="shared" si="70"/>
        <v>2.9896073208829166</v>
      </c>
      <c r="J291" s="9">
        <f t="shared" si="71"/>
        <v>3.0104409053947805</v>
      </c>
      <c r="K291" s="11">
        <f t="shared" si="72"/>
        <v>0.34246575342465752</v>
      </c>
      <c r="L291" s="11">
        <f t="shared" si="73"/>
        <v>0.3436426116838488</v>
      </c>
      <c r="M291" s="11">
        <f t="shared" si="74"/>
        <v>0.34129692832764502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-0.28428139910051065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0.23135507074886263</v>
      </c>
      <c r="Q291" s="11">
        <f>2*'OddsRatio_working_3-way'!K291*'OddsRatio_working_3-way'!L291*'OddsRatio_working_3-way'!M291</f>
        <v>8.0331621787799512E-2</v>
      </c>
      <c r="R291" s="11">
        <f t="shared" si="75"/>
        <v>0</v>
      </c>
      <c r="S291" s="11">
        <f t="shared" si="76"/>
        <v>-0.81382415972655542</v>
      </c>
      <c r="T291" s="11">
        <f t="shared" si="77"/>
        <v>-0.28257783323838725</v>
      </c>
      <c r="U291" s="11">
        <f>'OddsRatio_working_3-way'!S291-'OddsRatio_working_3-way'!R291^2/3</f>
        <v>-0.81382415972655542</v>
      </c>
      <c r="V291" s="11">
        <f>'OddsRatio_working_3-way'!S291*'OddsRatio_working_3-way'!R291/3-2*'OddsRatio_working_3-way'!R291^3/27-'OddsRatio_working_3-way'!T291</f>
        <v>0.28257783323838725</v>
      </c>
      <c r="W291" s="11">
        <f>'OddsRatio_working_3-way'!V291^2+4*'OddsRatio_working_3-way'!U291^3/27</f>
        <v>-2.1661349277057873E-6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0.14129083301176115</v>
      </c>
      <c r="Y291" s="11">
        <f>IF('OddsRatio_working_3-way'!W291&gt;=0,IF('OddsRatio_working_3-way'!V291+SQRT('OddsRatio_working_3-way'!W291)&gt;0,0,PI()),ACOS('OddsRatio_working_3-way'!V291/(2*'OddsRatio_working_3-way'!X291)))</f>
        <v>5.2083568812091308E-3</v>
      </c>
      <c r="Z291" s="11">
        <f>'OddsRatio_working_3-way'!X291^(1/3)*COS('OddsRatio_working_3-way'!Y291/3)</f>
        <v>0.5208396127965752</v>
      </c>
      <c r="AA291" s="11">
        <f>'OddsRatio_working_3-way'!X291^(1/3)*COS(('OddsRatio_working_3-way'!Y291+2*PI())/3)</f>
        <v>-0.26120290158664483</v>
      </c>
      <c r="AB291" s="11">
        <f>'OddsRatio_working_3-way'!X291^(1/3)*COS(('OddsRatio_working_3-way'!Y291+4*PI())/3)</f>
        <v>-0.25963671120993032</v>
      </c>
      <c r="AC291" s="11">
        <f>'OddsRatio_working_3-way'!X291^(1/3)*SIN('OddsRatio_working_3-way'!Y291/3)</f>
        <v>9.0424043559838836E-4</v>
      </c>
      <c r="AD291" s="11">
        <f>'OddsRatio_working_3-way'!X291^(1/3)*SIN(('OddsRatio_working_3-way'!Y291+2*PI())/3)</f>
        <v>0.45060821576128562</v>
      </c>
      <c r="AE291" s="11">
        <f>'OddsRatio_working_3-way'!X291^(1/3)*SIN(('OddsRatio_working_3-way'!Y291+4*PI())/3)</f>
        <v>-0.45151245619688396</v>
      </c>
      <c r="AF291" s="11">
        <f>-'OddsRatio_working_3-way'!U291/(3*'OddsRatio_working_3-way'!X291^(1/3))*COS(('OddsRatio_working_3-way'!Y291)/3)</f>
        <v>0.5208396127965752</v>
      </c>
      <c r="AG291" s="11">
        <f>-'OddsRatio_working_3-way'!U291/(3*'OddsRatio_working_3-way'!X291^(1/3))*COS(('OddsRatio_working_3-way'!Y291+2*PI())/3)</f>
        <v>-0.26120290158664483</v>
      </c>
      <c r="AH291" s="11">
        <f>-'OddsRatio_working_3-way'!U291/(3*'OddsRatio_working_3-way'!X291^(1/3))*COS(('OddsRatio_working_3-way'!Y291+4*PI())/3)</f>
        <v>-0.25963671120993032</v>
      </c>
      <c r="AI291" s="11">
        <f>'OddsRatio_working_3-way'!U291/(3*'OddsRatio_working_3-way'!X291^(1/3))*SIN(('OddsRatio_working_3-way'!Y291)/3)</f>
        <v>-9.0424043559838836E-4</v>
      </c>
      <c r="AJ291" s="11">
        <f>'OddsRatio_working_3-way'!U291/(3*'OddsRatio_working_3-way'!X291^(1/3))*SIN(('OddsRatio_working_3-way'!Y291+2*PI())/3)</f>
        <v>-0.45060821576128562</v>
      </c>
      <c r="AK291" s="11">
        <f>'OddsRatio_working_3-way'!U291/(3*'OddsRatio_working_3-way'!X291^(1/3))*SIN(('OddsRatio_working_3-way'!Y291+4*PI())/3)</f>
        <v>0.45151245619688396</v>
      </c>
      <c r="AL291" s="11">
        <f>'OddsRatio_working_3-way'!Z291+'OddsRatio_working_3-way'!AF291</f>
        <v>1.0416792255931504</v>
      </c>
      <c r="AM291" s="11">
        <f>'OddsRatio_working_3-way'!AA291+'OddsRatio_working_3-way'!AG291</f>
        <v>-0.52240580317328966</v>
      </c>
      <c r="AN291" s="11">
        <f>'OddsRatio_working_3-way'!AB291+'OddsRatio_working_3-way'!AH291</f>
        <v>-0.51927342241986063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1.0416792255931504</v>
      </c>
      <c r="AS291" s="11">
        <f>IF(('OddsRatio_working_3-way'!X291=0),IF(Q291&gt;0,-Q291^(1/3),(-Q291)^(1/3)),'OddsRatio_working_3-way'!AM291-'OddsRatio_working_3-way'!R291/3)</f>
        <v>-0.52240580317328966</v>
      </c>
      <c r="AT291" s="11">
        <f>IF(('OddsRatio_working_3-way'!X291=0),IF(Q291&gt;0,-Q291^(1/3),(-Q291)^(1/3)),'OddsRatio_working_3-way'!AN291-'OddsRatio_working_3-way'!R291/3)</f>
        <v>-0.51927342241986063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9">
        <f t="shared" si="65"/>
        <v>0.76932272848883987</v>
      </c>
      <c r="E292" s="9">
        <f t="shared" si="66"/>
        <v>0.15056792500258087</v>
      </c>
      <c r="F292" s="9">
        <f t="shared" si="67"/>
        <v>8.0109346508578982E-2</v>
      </c>
      <c r="G292" s="9">
        <f t="shared" si="68"/>
        <v>1.1105355830762269</v>
      </c>
      <c r="H292" s="9">
        <f t="shared" si="69"/>
        <v>1.2998446074305816</v>
      </c>
      <c r="I292" s="9">
        <f t="shared" si="70"/>
        <v>6.6415207620272314</v>
      </c>
      <c r="J292" s="9">
        <f t="shared" si="71"/>
        <v>12.482937929008186</v>
      </c>
      <c r="K292" s="11">
        <f t="shared" si="72"/>
        <v>0.78740157480314954</v>
      </c>
      <c r="L292" s="11">
        <f t="shared" si="73"/>
        <v>0.16447368421052633</v>
      </c>
      <c r="M292" s="11">
        <f t="shared" si="74"/>
        <v>8.8183421516754845E-2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-0.16196741854636587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0.17918538691435501</v>
      </c>
      <c r="Q292" s="11">
        <f>2*'OddsRatio_working_3-way'!K292*'OddsRatio_working_3-way'!L292*'OddsRatio_working_3-way'!M292</f>
        <v>2.2840712162441681E-2</v>
      </c>
      <c r="R292" s="11">
        <f t="shared" si="75"/>
        <v>0</v>
      </c>
      <c r="S292" s="11">
        <f t="shared" si="76"/>
        <v>-1.1063051354557474</v>
      </c>
      <c r="T292" s="11">
        <f t="shared" si="77"/>
        <v>-0.14102041242265737</v>
      </c>
      <c r="U292" s="11">
        <f>'OddsRatio_working_3-way'!S292-'OddsRatio_working_3-way'!R292^2/3</f>
        <v>-1.1063051354557474</v>
      </c>
      <c r="V292" s="11">
        <f>'OddsRatio_working_3-way'!S292*'OddsRatio_working_3-way'!R292/3-2*'OddsRatio_working_3-way'!R292^3/27-'OddsRatio_working_3-way'!T292</f>
        <v>0.14102041242265737</v>
      </c>
      <c r="W292" s="11">
        <f>'OddsRatio_working_3-way'!V292^2+4*'OddsRatio_working_3-way'!U292^3/27</f>
        <v>-0.18070866298127264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0.22393940011816199</v>
      </c>
      <c r="Y292" s="11">
        <f>IF('OddsRatio_working_3-way'!W292&gt;=0,IF('OddsRatio_working_3-way'!V292+SQRT('OddsRatio_working_3-way'!W292)&gt;0,0,PI()),ACOS('OddsRatio_working_3-way'!V292/(2*'OddsRatio_working_3-way'!X292)))</f>
        <v>1.250484136053704</v>
      </c>
      <c r="Z292" s="11">
        <f>'OddsRatio_working_3-way'!X292^(1/3)*COS('OddsRatio_working_3-way'!Y292/3)</f>
        <v>0.55526779153811345</v>
      </c>
      <c r="AA292" s="11">
        <f>'OddsRatio_working_3-way'!X292^(1/3)*COS(('OddsRatio_working_3-way'!Y292+2*PI())/3)</f>
        <v>-0.49055299689487503</v>
      </c>
      <c r="AB292" s="11">
        <f>'OddsRatio_working_3-way'!X292^(1/3)*COS(('OddsRatio_working_3-way'!Y292+4*PI())/3)</f>
        <v>-6.4714794643238607E-2</v>
      </c>
      <c r="AC292" s="11">
        <f>'OddsRatio_working_3-way'!X292^(1/3)*SIN('OddsRatio_working_3-way'!Y292/3)</f>
        <v>0.24585780070120891</v>
      </c>
      <c r="AD292" s="11">
        <f>'OddsRatio_working_3-way'!X292^(1/3)*SIN(('OddsRatio_working_3-way'!Y292+2*PI())/3)</f>
        <v>0.35794711302468391</v>
      </c>
      <c r="AE292" s="11">
        <f>'OddsRatio_working_3-way'!X292^(1/3)*SIN(('OddsRatio_working_3-way'!Y292+4*PI())/3)</f>
        <v>-0.60380491372589251</v>
      </c>
      <c r="AF292" s="11">
        <f>-'OddsRatio_working_3-way'!U292/(3*'OddsRatio_working_3-way'!X292^(1/3))*COS(('OddsRatio_working_3-way'!Y292)/3)</f>
        <v>0.55526779153811345</v>
      </c>
      <c r="AG292" s="11">
        <f>-'OddsRatio_working_3-way'!U292/(3*'OddsRatio_working_3-way'!X292^(1/3))*COS(('OddsRatio_working_3-way'!Y292+2*PI())/3)</f>
        <v>-0.49055299689487508</v>
      </c>
      <c r="AH292" s="11">
        <f>-'OddsRatio_working_3-way'!U292/(3*'OddsRatio_working_3-way'!X292^(1/3))*COS(('OddsRatio_working_3-way'!Y292+4*PI())/3)</f>
        <v>-6.4714794643238621E-2</v>
      </c>
      <c r="AI292" s="11">
        <f>'OddsRatio_working_3-way'!U292/(3*'OddsRatio_working_3-way'!X292^(1/3))*SIN(('OddsRatio_working_3-way'!Y292)/3)</f>
        <v>-0.24585780070120894</v>
      </c>
      <c r="AJ292" s="11">
        <f>'OddsRatio_working_3-way'!U292/(3*'OddsRatio_working_3-way'!X292^(1/3))*SIN(('OddsRatio_working_3-way'!Y292+2*PI())/3)</f>
        <v>-0.35794711302468396</v>
      </c>
      <c r="AK292" s="11">
        <f>'OddsRatio_working_3-way'!U292/(3*'OddsRatio_working_3-way'!X292^(1/3))*SIN(('OddsRatio_working_3-way'!Y292+4*PI())/3)</f>
        <v>0.60380491372589262</v>
      </c>
      <c r="AL292" s="11">
        <f>'OddsRatio_working_3-way'!Z292+'OddsRatio_working_3-way'!AF292</f>
        <v>1.1105355830762269</v>
      </c>
      <c r="AM292" s="11">
        <f>'OddsRatio_working_3-way'!AA292+'OddsRatio_working_3-way'!AG292</f>
        <v>-0.98110599378975016</v>
      </c>
      <c r="AN292" s="11">
        <f>'OddsRatio_working_3-way'!AB292+'OddsRatio_working_3-way'!AH292</f>
        <v>-0.12942958928647724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1.1105355830762269</v>
      </c>
      <c r="AS292" s="11">
        <f>IF(('OddsRatio_working_3-way'!X292=0),IF(Q292&gt;0,-Q292^(1/3),(-Q292)^(1/3)),'OddsRatio_working_3-way'!AM292-'OddsRatio_working_3-way'!R292/3)</f>
        <v>-0.98110599378975016</v>
      </c>
      <c r="AT292" s="11">
        <f>IF(('OddsRatio_working_3-way'!X292=0),IF(Q292&gt;0,-Q292^(1/3),(-Q292)^(1/3)),'OddsRatio_working_3-way'!AN292-'OddsRatio_working_3-way'!R292/3)</f>
        <v>-0.12942958928647724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9">
        <f t="shared" si="65"/>
        <v>0.26984232439411926</v>
      </c>
      <c r="E293" s="9">
        <f t="shared" si="66"/>
        <v>0.26030253809971171</v>
      </c>
      <c r="F293" s="9">
        <f t="shared" si="67"/>
        <v>0.46985513750616875</v>
      </c>
      <c r="G293" s="9">
        <f t="shared" si="68"/>
        <v>1.0447366294319353</v>
      </c>
      <c r="H293" s="9">
        <f t="shared" si="69"/>
        <v>3.7058678702287122</v>
      </c>
      <c r="I293" s="9">
        <f t="shared" si="70"/>
        <v>3.8416836320548637</v>
      </c>
      <c r="J293" s="9">
        <f t="shared" si="71"/>
        <v>2.1283155597864907</v>
      </c>
      <c r="K293" s="11">
        <f t="shared" si="72"/>
        <v>0.2785515320334262</v>
      </c>
      <c r="L293" s="11">
        <f t="shared" si="73"/>
        <v>0.26881720430107525</v>
      </c>
      <c r="M293" s="11">
        <f t="shared" si="74"/>
        <v>0.48076923076923073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-0.27389979056795466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0.23003829219571875</v>
      </c>
      <c r="Q293" s="11">
        <f>2*'OddsRatio_working_3-way'!K293*'OddsRatio_working_3-way'!L293*'OddsRatio_working_3-way'!M293</f>
        <v>7.1999465475968291E-2</v>
      </c>
      <c r="R293" s="11">
        <f t="shared" si="75"/>
        <v>0</v>
      </c>
      <c r="S293" s="11">
        <f t="shared" si="76"/>
        <v>-0.83986297221591399</v>
      </c>
      <c r="T293" s="11">
        <f t="shared" si="77"/>
        <v>-0.26286790992673353</v>
      </c>
      <c r="U293" s="11">
        <f>'OddsRatio_working_3-way'!S293-'OddsRatio_working_3-way'!R293^2/3</f>
        <v>-0.83986297221591399</v>
      </c>
      <c r="V293" s="11">
        <f>'OddsRatio_working_3-way'!S293*'OddsRatio_working_3-way'!R293/3-2*'OddsRatio_working_3-way'!R293^3/27-'OddsRatio_working_3-way'!T293</f>
        <v>0.26286790992673353</v>
      </c>
      <c r="W293" s="11">
        <f>'OddsRatio_working_3-way'!V293^2+4*'OddsRatio_working_3-way'!U293^3/27</f>
        <v>-1.8665497027215913E-2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0.14812582075423683</v>
      </c>
      <c r="Y293" s="11">
        <f>IF('OddsRatio_working_3-way'!W293&gt;=0,IF('OddsRatio_working_3-way'!V293+SQRT('OddsRatio_working_3-way'!W293)&gt;0,0,PI()),ACOS('OddsRatio_working_3-way'!V293/(2*'OddsRatio_working_3-way'!X293)))</f>
        <v>0.47931090289005684</v>
      </c>
      <c r="Z293" s="11">
        <f>'OddsRatio_working_3-way'!X293^(1/3)*COS('OddsRatio_working_3-way'!Y293/3)</f>
        <v>0.52236831471596756</v>
      </c>
      <c r="AA293" s="11">
        <f>'OddsRatio_working_3-way'!X293^(1/3)*COS(('OddsRatio_working_3-way'!Y293+2*PI())/3)</f>
        <v>-0.334083066057486</v>
      </c>
      <c r="AB293" s="11">
        <f>'OddsRatio_working_3-way'!X293^(1/3)*COS(('OddsRatio_working_3-way'!Y293+4*PI())/3)</f>
        <v>-0.18828524865848187</v>
      </c>
      <c r="AC293" s="11">
        <f>'OddsRatio_working_3-way'!X293^(1/3)*SIN('OddsRatio_working_3-way'!Y293/3)</f>
        <v>8.4176409122575221E-2</v>
      </c>
      <c r="AD293" s="11">
        <f>'OddsRatio_working_3-way'!X293^(1/3)*SIN(('OddsRatio_working_3-way'!Y293+2*PI())/3)</f>
        <v>0.41029602611480498</v>
      </c>
      <c r="AE293" s="11">
        <f>'OddsRatio_working_3-way'!X293^(1/3)*SIN(('OddsRatio_working_3-way'!Y293+4*PI())/3)</f>
        <v>-0.49447243523737999</v>
      </c>
      <c r="AF293" s="11">
        <f>-'OddsRatio_working_3-way'!U293/(3*'OddsRatio_working_3-way'!X293^(1/3))*COS(('OddsRatio_working_3-way'!Y293)/3)</f>
        <v>0.52236831471596767</v>
      </c>
      <c r="AG293" s="11">
        <f>-'OddsRatio_working_3-way'!U293/(3*'OddsRatio_working_3-way'!X293^(1/3))*COS(('OddsRatio_working_3-way'!Y293+2*PI())/3)</f>
        <v>-0.33408306605748611</v>
      </c>
      <c r="AH293" s="11">
        <f>-'OddsRatio_working_3-way'!U293/(3*'OddsRatio_working_3-way'!X293^(1/3))*COS(('OddsRatio_working_3-way'!Y293+4*PI())/3)</f>
        <v>-0.1882852486584819</v>
      </c>
      <c r="AI293" s="11">
        <f>'OddsRatio_working_3-way'!U293/(3*'OddsRatio_working_3-way'!X293^(1/3))*SIN(('OddsRatio_working_3-way'!Y293)/3)</f>
        <v>-8.4176409122575235E-2</v>
      </c>
      <c r="AJ293" s="11">
        <f>'OddsRatio_working_3-way'!U293/(3*'OddsRatio_working_3-way'!X293^(1/3))*SIN(('OddsRatio_working_3-way'!Y293+2*PI())/3)</f>
        <v>-0.41029602611480503</v>
      </c>
      <c r="AK293" s="11">
        <f>'OddsRatio_working_3-way'!U293/(3*'OddsRatio_working_3-way'!X293^(1/3))*SIN(('OddsRatio_working_3-way'!Y293+4*PI())/3)</f>
        <v>0.4944724352373801</v>
      </c>
      <c r="AL293" s="11">
        <f>'OddsRatio_working_3-way'!Z293+'OddsRatio_working_3-way'!AF293</f>
        <v>1.0447366294319353</v>
      </c>
      <c r="AM293" s="11">
        <f>'OddsRatio_working_3-way'!AA293+'OddsRatio_working_3-way'!AG293</f>
        <v>-0.66816613211497211</v>
      </c>
      <c r="AN293" s="11">
        <f>'OddsRatio_working_3-way'!AB293+'OddsRatio_working_3-way'!AH293</f>
        <v>-0.37657049731696379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1.0447366294319353</v>
      </c>
      <c r="AS293" s="11">
        <f>IF(('OddsRatio_working_3-way'!X293=0),IF(Q293&gt;0,-Q293^(1/3),(-Q293)^(1/3)),'OddsRatio_working_3-way'!AM293-'OddsRatio_working_3-way'!R293/3)</f>
        <v>-0.66816613211497211</v>
      </c>
      <c r="AT293" s="11">
        <f>IF(('OddsRatio_working_3-way'!X293=0),IF(Q293&gt;0,-Q293^(1/3),(-Q293)^(1/3)),'OddsRatio_working_3-way'!AN293-'OddsRatio_working_3-way'!R293/3)</f>
        <v>-0.37657049731696379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9">
        <f t="shared" si="65"/>
        <v>0.68951952661543814</v>
      </c>
      <c r="E294" s="9">
        <f t="shared" si="66"/>
        <v>0.1868195996263658</v>
      </c>
      <c r="F294" s="9">
        <f t="shared" si="67"/>
        <v>0.12366087375819584</v>
      </c>
      <c r="G294" s="9">
        <f t="shared" si="68"/>
        <v>1.0721077414193181</v>
      </c>
      <c r="H294" s="9">
        <f t="shared" si="69"/>
        <v>1.4502852513961138</v>
      </c>
      <c r="I294" s="9">
        <f t="shared" si="70"/>
        <v>5.3527574301624306</v>
      </c>
      <c r="J294" s="9">
        <f t="shared" si="71"/>
        <v>8.0866321707816926</v>
      </c>
      <c r="K294" s="11">
        <f t="shared" si="72"/>
        <v>0.70422535211267612</v>
      </c>
      <c r="L294" s="11">
        <f t="shared" si="73"/>
        <v>0.19762845849802374</v>
      </c>
      <c r="M294" s="11">
        <f t="shared" si="74"/>
        <v>0.13140604467805519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-0.20613572518718748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0.20281871562094755</v>
      </c>
      <c r="Q294" s="11">
        <f>2*'OddsRatio_working_3-way'!K294*'OddsRatio_working_3-way'!L294*'OddsRatio_working_3-way'!M294</f>
        <v>3.6576864854995048E-2</v>
      </c>
      <c r="R294" s="11">
        <f t="shared" si="75"/>
        <v>0</v>
      </c>
      <c r="S294" s="11">
        <f t="shared" si="76"/>
        <v>-0.98390861378721317</v>
      </c>
      <c r="T294" s="11">
        <f t="shared" si="77"/>
        <v>-0.1774406877884965</v>
      </c>
      <c r="U294" s="11">
        <f>'OddsRatio_working_3-way'!S294-'OddsRatio_working_3-way'!R294^2/3</f>
        <v>-0.98390861378721317</v>
      </c>
      <c r="V294" s="11">
        <f>'OddsRatio_working_3-way'!S294*'OddsRatio_working_3-way'!R294/3-2*'OddsRatio_working_3-way'!R294^3/27-'OddsRatio_working_3-way'!T294</f>
        <v>0.1774406877884965</v>
      </c>
      <c r="W294" s="11">
        <f>'OddsRatio_working_3-way'!V294^2+4*'OddsRatio_working_3-way'!U294^3/27</f>
        <v>-0.10962568719212945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0.1878236439289421</v>
      </c>
      <c r="Y294" s="11">
        <f>IF('OddsRatio_working_3-way'!W294&gt;=0,IF('OddsRatio_working_3-way'!V294+SQRT('OddsRatio_working_3-way'!W294)&gt;0,0,PI()),ACOS('OddsRatio_working_3-way'!V294/(2*'OddsRatio_working_3-way'!X294)))</f>
        <v>1.078830119449369</v>
      </c>
      <c r="Z294" s="11">
        <f>'OddsRatio_working_3-way'!X294^(1/3)*COS('OddsRatio_working_3-way'!Y294/3)</f>
        <v>0.53605387070965904</v>
      </c>
      <c r="AA294" s="11">
        <f>'OddsRatio_working_3-way'!X294^(1/3)*COS(('OddsRatio_working_3-way'!Y294+2*PI())/3)</f>
        <v>-0.44256013912906111</v>
      </c>
      <c r="AB294" s="11">
        <f>'OddsRatio_working_3-way'!X294^(1/3)*COS(('OddsRatio_working_3-way'!Y294+4*PI())/3)</f>
        <v>-9.3493731580597914E-2</v>
      </c>
      <c r="AC294" s="11">
        <f>'OddsRatio_working_3-way'!X294^(1/3)*SIN('OddsRatio_working_3-way'!Y294/3)</f>
        <v>0.20153358436316082</v>
      </c>
      <c r="AD294" s="11">
        <f>'OddsRatio_working_3-way'!X294^(1/3)*SIN(('OddsRatio_working_3-way'!Y294+2*PI())/3)</f>
        <v>0.36346947764996318</v>
      </c>
      <c r="AE294" s="11">
        <f>'OddsRatio_working_3-way'!X294^(1/3)*SIN(('OddsRatio_working_3-way'!Y294+4*PI())/3)</f>
        <v>-0.56500306201312411</v>
      </c>
      <c r="AF294" s="11">
        <f>-'OddsRatio_working_3-way'!U294/(3*'OddsRatio_working_3-way'!X294^(1/3))*COS(('OddsRatio_working_3-way'!Y294)/3)</f>
        <v>0.53605387070965904</v>
      </c>
      <c r="AG294" s="11">
        <f>-'OddsRatio_working_3-way'!U294/(3*'OddsRatio_working_3-way'!X294^(1/3))*COS(('OddsRatio_working_3-way'!Y294+2*PI())/3)</f>
        <v>-0.44256013912906123</v>
      </c>
      <c r="AH294" s="11">
        <f>-'OddsRatio_working_3-way'!U294/(3*'OddsRatio_working_3-way'!X294^(1/3))*COS(('OddsRatio_working_3-way'!Y294+4*PI())/3)</f>
        <v>-9.3493731580597927E-2</v>
      </c>
      <c r="AI294" s="11">
        <f>'OddsRatio_working_3-way'!U294/(3*'OddsRatio_working_3-way'!X294^(1/3))*SIN(('OddsRatio_working_3-way'!Y294)/3)</f>
        <v>-0.20153358436316085</v>
      </c>
      <c r="AJ294" s="11">
        <f>'OddsRatio_working_3-way'!U294/(3*'OddsRatio_working_3-way'!X294^(1/3))*SIN(('OddsRatio_working_3-way'!Y294+2*PI())/3)</f>
        <v>-0.36346947764996324</v>
      </c>
      <c r="AK294" s="11">
        <f>'OddsRatio_working_3-way'!U294/(3*'OddsRatio_working_3-way'!X294^(1/3))*SIN(('OddsRatio_working_3-way'!Y294+4*PI())/3)</f>
        <v>0.56500306201312422</v>
      </c>
      <c r="AL294" s="11">
        <f>'OddsRatio_working_3-way'!Z294+'OddsRatio_working_3-way'!AF294</f>
        <v>1.0721077414193181</v>
      </c>
      <c r="AM294" s="11">
        <f>'OddsRatio_working_3-way'!AA294+'OddsRatio_working_3-way'!AG294</f>
        <v>-0.88512027825812234</v>
      </c>
      <c r="AN294" s="11">
        <f>'OddsRatio_working_3-way'!AB294+'OddsRatio_working_3-way'!AH294</f>
        <v>-0.18698746316119585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1.0721077414193181</v>
      </c>
      <c r="AS294" s="11">
        <f>IF(('OddsRatio_working_3-way'!X294=0),IF(Q294&gt;0,-Q294^(1/3),(-Q294)^(1/3)),'OddsRatio_working_3-way'!AM294-'OddsRatio_working_3-way'!R294/3)</f>
        <v>-0.88512027825812234</v>
      </c>
      <c r="AT294" s="11">
        <f>IF(('OddsRatio_working_3-way'!X294=0),IF(Q294&gt;0,-Q294^(1/3),(-Q294)^(1/3)),'OddsRatio_working_3-way'!AN294-'OddsRatio_working_3-way'!R294/3)</f>
        <v>-0.18698746316119585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9">
        <f t="shared" si="65"/>
        <v>0.36349766252062754</v>
      </c>
      <c r="E295" s="9">
        <f t="shared" si="66"/>
        <v>0.27976258234022938</v>
      </c>
      <c r="F295" s="9">
        <f t="shared" si="67"/>
        <v>0.35673975513914291</v>
      </c>
      <c r="G295" s="9">
        <f t="shared" si="68"/>
        <v>1.042291266327791</v>
      </c>
      <c r="H295" s="9">
        <f t="shared" si="69"/>
        <v>2.7510493274306893</v>
      </c>
      <c r="I295" s="9">
        <f t="shared" si="70"/>
        <v>3.5744594278296442</v>
      </c>
      <c r="J295" s="9">
        <f t="shared" si="71"/>
        <v>2.8031638907470788</v>
      </c>
      <c r="K295" s="11">
        <f t="shared" si="72"/>
        <v>0.37313432835820892</v>
      </c>
      <c r="L295" s="11">
        <f t="shared" si="73"/>
        <v>0.28818443804034583</v>
      </c>
      <c r="M295" s="11">
        <f t="shared" si="74"/>
        <v>0.36630036630036628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-0.28276485010107955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0.23160632219086344</v>
      </c>
      <c r="Q295" s="11">
        <f>2*'OddsRatio_working_3-way'!K295*'OddsRatio_working_3-way'!L295*'OddsRatio_working_3-way'!M295</f>
        <v>7.8777660609137226E-2</v>
      </c>
      <c r="R295" s="11">
        <f t="shared" si="75"/>
        <v>0</v>
      </c>
      <c r="S295" s="11">
        <f t="shared" si="76"/>
        <v>-0.81907748473005559</v>
      </c>
      <c r="T295" s="11">
        <f t="shared" si="77"/>
        <v>-0.27859778392178763</v>
      </c>
      <c r="U295" s="11">
        <f>'OddsRatio_working_3-way'!S295-'OddsRatio_working_3-way'!R295^2/3</f>
        <v>-0.81907748473005559</v>
      </c>
      <c r="V295" s="11">
        <f>'OddsRatio_working_3-way'!S295*'OddsRatio_working_3-way'!R295/3-2*'OddsRatio_working_3-way'!R295^3/27-'OddsRatio_working_3-way'!T295</f>
        <v>0.27859778392178763</v>
      </c>
      <c r="W295" s="11">
        <f>'OddsRatio_working_3-way'!V295^2+4*'OddsRatio_working_3-way'!U295^3/27</f>
        <v>-3.7920444171366668E-3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0.1426611103483249</v>
      </c>
      <c r="Y295" s="11">
        <f>IF('OddsRatio_working_3-way'!W295&gt;=0,IF('OddsRatio_working_3-way'!V295+SQRT('OddsRatio_working_3-way'!W295)&gt;0,0,PI()),ACOS('OddsRatio_working_3-way'!V295/(2*'OddsRatio_working_3-way'!X295)))</f>
        <v>0.21753633958061225</v>
      </c>
      <c r="Z295" s="11">
        <f>'OddsRatio_working_3-way'!X295^(1/3)*COS('OddsRatio_working_3-way'!Y295/3)</f>
        <v>0.52114563316389551</v>
      </c>
      <c r="AA295" s="11">
        <f>'OddsRatio_working_3-way'!X295^(1/3)*COS(('OddsRatio_working_3-way'!Y295+2*PI())/3)</f>
        <v>-0.29335685169304676</v>
      </c>
      <c r="AB295" s="11">
        <f>'OddsRatio_working_3-way'!X295^(1/3)*COS(('OddsRatio_working_3-way'!Y295+4*PI())/3)</f>
        <v>-0.22778878147084883</v>
      </c>
      <c r="AC295" s="11">
        <f>'OddsRatio_working_3-way'!X295^(1/3)*SIN('OddsRatio_working_3-way'!Y295/3)</f>
        <v>3.7855742993030246E-2</v>
      </c>
      <c r="AD295" s="11">
        <f>'OddsRatio_working_3-way'!X295^(1/3)*SIN(('OddsRatio_working_3-way'!Y295+2*PI())/3)</f>
        <v>0.43239748589474436</v>
      </c>
      <c r="AE295" s="11">
        <f>'OddsRatio_working_3-way'!X295^(1/3)*SIN(('OddsRatio_working_3-way'!Y295+4*PI())/3)</f>
        <v>-0.4702532288877746</v>
      </c>
      <c r="AF295" s="11">
        <f>-'OddsRatio_working_3-way'!U295/(3*'OddsRatio_working_3-way'!X295^(1/3))*COS(('OddsRatio_working_3-way'!Y295)/3)</f>
        <v>0.52114563316389551</v>
      </c>
      <c r="AG295" s="11">
        <f>-'OddsRatio_working_3-way'!U295/(3*'OddsRatio_working_3-way'!X295^(1/3))*COS(('OddsRatio_working_3-way'!Y295+2*PI())/3)</f>
        <v>-0.29335685169304676</v>
      </c>
      <c r="AH295" s="11">
        <f>-'OddsRatio_working_3-way'!U295/(3*'OddsRatio_working_3-way'!X295^(1/3))*COS(('OddsRatio_working_3-way'!Y295+4*PI())/3)</f>
        <v>-0.22778878147084883</v>
      </c>
      <c r="AI295" s="11">
        <f>'OddsRatio_working_3-way'!U295/(3*'OddsRatio_working_3-way'!X295^(1/3))*SIN(('OddsRatio_working_3-way'!Y295)/3)</f>
        <v>-3.7855742993030246E-2</v>
      </c>
      <c r="AJ295" s="11">
        <f>'OddsRatio_working_3-way'!U295/(3*'OddsRatio_working_3-way'!X295^(1/3))*SIN(('OddsRatio_working_3-way'!Y295+2*PI())/3)</f>
        <v>-0.43239748589474436</v>
      </c>
      <c r="AK295" s="11">
        <f>'OddsRatio_working_3-way'!U295/(3*'OddsRatio_working_3-way'!X295^(1/3))*SIN(('OddsRatio_working_3-way'!Y295+4*PI())/3)</f>
        <v>0.4702532288877746</v>
      </c>
      <c r="AL295" s="11">
        <f>'OddsRatio_working_3-way'!Z295+'OddsRatio_working_3-way'!AF295</f>
        <v>1.042291266327791</v>
      </c>
      <c r="AM295" s="11">
        <f>'OddsRatio_working_3-way'!AA295+'OddsRatio_working_3-way'!AG295</f>
        <v>-0.58671370338609352</v>
      </c>
      <c r="AN295" s="11">
        <f>'OddsRatio_working_3-way'!AB295+'OddsRatio_working_3-way'!AH295</f>
        <v>-0.45557756294169766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1.042291266327791</v>
      </c>
      <c r="AS295" s="11">
        <f>IF(('OddsRatio_working_3-way'!X295=0),IF(Q295&gt;0,-Q295^(1/3),(-Q295)^(1/3)),'OddsRatio_working_3-way'!AM295-'OddsRatio_working_3-way'!R295/3)</f>
        <v>-0.58671370338609352</v>
      </c>
      <c r="AT295" s="11">
        <f>IF(('OddsRatio_working_3-way'!X295=0),IF(Q295&gt;0,-Q295^(1/3),(-Q295)^(1/3)),'OddsRatio_working_3-way'!AN295-'OddsRatio_working_3-way'!R295/3)</f>
        <v>-0.45557756294169766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9">
        <f t="shared" si="65"/>
        <v>0.39789666591443545</v>
      </c>
      <c r="E296" s="9">
        <f t="shared" si="66"/>
        <v>0.28877627152739282</v>
      </c>
      <c r="F296" s="9">
        <f t="shared" si="67"/>
        <v>0.31332706255817172</v>
      </c>
      <c r="G296" s="9">
        <f t="shared" si="68"/>
        <v>1.0435967783881721</v>
      </c>
      <c r="H296" s="9">
        <f t="shared" si="69"/>
        <v>2.5132153286628496</v>
      </c>
      <c r="I296" s="9">
        <f t="shared" si="70"/>
        <v>3.4628883969960866</v>
      </c>
      <c r="J296" s="9">
        <f t="shared" si="71"/>
        <v>3.1915532346151614</v>
      </c>
      <c r="K296" s="11">
        <f t="shared" si="72"/>
        <v>0.4081632653061224</v>
      </c>
      <c r="L296" s="11">
        <f t="shared" si="73"/>
        <v>0.29761904761904762</v>
      </c>
      <c r="M296" s="11">
        <f t="shared" si="74"/>
        <v>0.32258064516129031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-0.28159973666886107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0.23159033198532869</v>
      </c>
      <c r="Q296" s="11">
        <f>2*'OddsRatio_working_3-way'!K296*'OddsRatio_working_3-way'!L296*'OddsRatio_working_3-way'!M296</f>
        <v>7.8372362769992779E-2</v>
      </c>
      <c r="R296" s="11">
        <f t="shared" si="75"/>
        <v>0</v>
      </c>
      <c r="S296" s="11">
        <f t="shared" si="76"/>
        <v>-0.82240961843533444</v>
      </c>
      <c r="T296" s="11">
        <f t="shared" si="77"/>
        <v>-0.27831120759232975</v>
      </c>
      <c r="U296" s="11">
        <f>'OddsRatio_working_3-way'!S296-'OddsRatio_working_3-way'!R296^2/3</f>
        <v>-0.82240961843533444</v>
      </c>
      <c r="V296" s="11">
        <f>'OddsRatio_working_3-way'!S296*'OddsRatio_working_3-way'!R296/3-2*'OddsRatio_working_3-way'!R296^3/27-'OddsRatio_working_3-way'!T296</f>
        <v>0.27831120759232975</v>
      </c>
      <c r="W296" s="11">
        <f>'OddsRatio_working_3-way'!V296^2+4*'OddsRatio_working_3-way'!U296^3/27</f>
        <v>-4.9492390915657769E-3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0.14353254627702616</v>
      </c>
      <c r="Y296" s="11">
        <f>IF('OddsRatio_working_3-way'!W296&gt;=0,IF('OddsRatio_working_3-way'!V296+SQRT('OddsRatio_working_3-way'!W296)&gt;0,0,PI()),ACOS('OddsRatio_working_3-way'!V296/(2*'OddsRatio_working_3-way'!X296)))</f>
        <v>0.24759112621305546</v>
      </c>
      <c r="Z296" s="11">
        <f>'OddsRatio_working_3-way'!X296^(1/3)*COS('OddsRatio_working_3-way'!Y296/3)</f>
        <v>0.52179838919408617</v>
      </c>
      <c r="AA296" s="11">
        <f>'OddsRatio_working_3-way'!X296^(1/3)*COS(('OddsRatio_working_3-way'!Y296+2*PI())/3)</f>
        <v>-0.29827880648208532</v>
      </c>
      <c r="AB296" s="11">
        <f>'OddsRatio_working_3-way'!X296^(1/3)*COS(('OddsRatio_working_3-way'!Y296+4*PI())/3)</f>
        <v>-0.22351958271200092</v>
      </c>
      <c r="AC296" s="11">
        <f>'OddsRatio_working_3-way'!X296^(1/3)*SIN('OddsRatio_working_3-way'!Y296/3)</f>
        <v>4.3162257968065658E-2</v>
      </c>
      <c r="AD296" s="11">
        <f>'OddsRatio_working_3-way'!X296^(1/3)*SIN(('OddsRatio_working_3-way'!Y296+2*PI())/3)</f>
        <v>0.43030953171184527</v>
      </c>
      <c r="AE296" s="11">
        <f>'OddsRatio_working_3-way'!X296^(1/3)*SIN(('OddsRatio_working_3-way'!Y296+4*PI())/3)</f>
        <v>-0.47347178967991099</v>
      </c>
      <c r="AF296" s="11">
        <f>-'OddsRatio_working_3-way'!U296/(3*'OddsRatio_working_3-way'!X296^(1/3))*COS(('OddsRatio_working_3-way'!Y296)/3)</f>
        <v>0.52179838919408605</v>
      </c>
      <c r="AG296" s="11">
        <f>-'OddsRatio_working_3-way'!U296/(3*'OddsRatio_working_3-way'!X296^(1/3))*COS(('OddsRatio_working_3-way'!Y296+2*PI())/3)</f>
        <v>-0.29827880648208527</v>
      </c>
      <c r="AH296" s="11">
        <f>-'OddsRatio_working_3-way'!U296/(3*'OddsRatio_working_3-way'!X296^(1/3))*COS(('OddsRatio_working_3-way'!Y296+4*PI())/3)</f>
        <v>-0.22351958271200087</v>
      </c>
      <c r="AI296" s="11">
        <f>'OddsRatio_working_3-way'!U296/(3*'OddsRatio_working_3-way'!X296^(1/3))*SIN(('OddsRatio_working_3-way'!Y296)/3)</f>
        <v>-4.3162257968065644E-2</v>
      </c>
      <c r="AJ296" s="11">
        <f>'OddsRatio_working_3-way'!U296/(3*'OddsRatio_working_3-way'!X296^(1/3))*SIN(('OddsRatio_working_3-way'!Y296+2*PI())/3)</f>
        <v>-0.43030953171184516</v>
      </c>
      <c r="AK296" s="11">
        <f>'OddsRatio_working_3-way'!U296/(3*'OddsRatio_working_3-way'!X296^(1/3))*SIN(('OddsRatio_working_3-way'!Y296+4*PI())/3)</f>
        <v>0.47347178967991088</v>
      </c>
      <c r="AL296" s="11">
        <f>'OddsRatio_working_3-way'!Z296+'OddsRatio_working_3-way'!AF296</f>
        <v>1.0435967783881721</v>
      </c>
      <c r="AM296" s="11">
        <f>'OddsRatio_working_3-way'!AA296+'OddsRatio_working_3-way'!AG296</f>
        <v>-0.59655761296417054</v>
      </c>
      <c r="AN296" s="11">
        <f>'OddsRatio_working_3-way'!AB296+'OddsRatio_working_3-way'!AH296</f>
        <v>-0.44703916542400179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1.0435967783881721</v>
      </c>
      <c r="AS296" s="11">
        <f>IF(('OddsRatio_working_3-way'!X296=0),IF(Q296&gt;0,-Q296^(1/3),(-Q296)^(1/3)),'OddsRatio_working_3-way'!AM296-'OddsRatio_working_3-way'!R296/3)</f>
        <v>-0.59655761296417054</v>
      </c>
      <c r="AT296" s="11">
        <f>IF(('OddsRatio_working_3-way'!X296=0),IF(Q296&gt;0,-Q296^(1/3),(-Q296)^(1/3)),'OddsRatio_working_3-way'!AN296-'OddsRatio_working_3-way'!R296/3)</f>
        <v>-0.44703916542400179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9">
        <f t="shared" si="65"/>
        <v>0.34145695954415145</v>
      </c>
      <c r="E297" s="9">
        <f t="shared" si="66"/>
        <v>0.32305721219209349</v>
      </c>
      <c r="F297" s="9">
        <f t="shared" si="67"/>
        <v>0.33548582826375523</v>
      </c>
      <c r="G297" s="9">
        <f t="shared" si="68"/>
        <v>1.0425009685918774</v>
      </c>
      <c r="H297" s="9">
        <f t="shared" si="69"/>
        <v>2.9286267918949735</v>
      </c>
      <c r="I297" s="9">
        <f t="shared" si="70"/>
        <v>3.0954269468696727</v>
      </c>
      <c r="J297" s="9">
        <f t="shared" si="71"/>
        <v>2.980751840324567</v>
      </c>
      <c r="K297" s="11">
        <f t="shared" si="72"/>
        <v>0.35087719298245612</v>
      </c>
      <c r="L297" s="11">
        <f t="shared" si="73"/>
        <v>0.33222591362126247</v>
      </c>
      <c r="M297" s="11">
        <f t="shared" si="74"/>
        <v>0.34482758620689657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-0.28399587581624486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0.23153312310447333</v>
      </c>
      <c r="Q297" s="11">
        <f>2*'OddsRatio_working_3-way'!K297*'OddsRatio_working_3-way'!L297*'OddsRatio_working_3-way'!M297</f>
        <v>8.0393445522386572E-2</v>
      </c>
      <c r="R297" s="11">
        <f t="shared" si="75"/>
        <v>0</v>
      </c>
      <c r="S297" s="11">
        <f t="shared" si="76"/>
        <v>-0.81526931487654153</v>
      </c>
      <c r="T297" s="11">
        <f t="shared" si="77"/>
        <v>-0.28307962322102137</v>
      </c>
      <c r="U297" s="11">
        <f>'OddsRatio_working_3-way'!S297-'OddsRatio_working_3-way'!R297^2/3</f>
        <v>-0.81526931487654153</v>
      </c>
      <c r="V297" s="11">
        <f>'OddsRatio_working_3-way'!S297*'OddsRatio_working_3-way'!R297/3-2*'OddsRatio_working_3-way'!R297^3/27-'OddsRatio_working_3-way'!T297</f>
        <v>0.28307962322102137</v>
      </c>
      <c r="W297" s="11">
        <f>'OddsRatio_working_3-way'!V297^2+4*'OddsRatio_working_3-way'!U297^3/27</f>
        <v>-1.444764545594085E-4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0.14166734762950392</v>
      </c>
      <c r="Y297" s="11">
        <f>IF('OddsRatio_working_3-way'!W297&gt;=0,IF('OddsRatio_working_3-way'!V297+SQRT('OddsRatio_working_3-way'!W297)&gt;0,0,PI()),ACOS('OddsRatio_working_3-way'!V297/(2*'OddsRatio_working_3-way'!X297)))</f>
        <v>4.2435481187865776E-2</v>
      </c>
      <c r="Z297" s="11">
        <f>'OddsRatio_working_3-way'!X297^(1/3)*COS('OddsRatio_working_3-way'!Y297/3)</f>
        <v>0.52125048429593868</v>
      </c>
      <c r="AA297" s="11">
        <f>'OddsRatio_working_3-way'!X297^(1/3)*COS(('OddsRatio_working_3-way'!Y297+2*PI())/3)</f>
        <v>-0.26701102205902338</v>
      </c>
      <c r="AB297" s="11">
        <f>'OddsRatio_working_3-way'!X297^(1/3)*COS(('OddsRatio_working_3-way'!Y297+4*PI())/3)</f>
        <v>-0.25423946223691546</v>
      </c>
      <c r="AC297" s="11">
        <f>'OddsRatio_working_3-way'!X297^(1/3)*SIN('OddsRatio_working_3-way'!Y297/3)</f>
        <v>7.3736635012656045E-3</v>
      </c>
      <c r="AD297" s="11">
        <f>'OddsRatio_working_3-way'!X297^(1/3)*SIN(('OddsRatio_working_3-way'!Y297+2*PI())/3)</f>
        <v>0.44772932938459181</v>
      </c>
      <c r="AE297" s="11">
        <f>'OddsRatio_working_3-way'!X297^(1/3)*SIN(('OddsRatio_working_3-way'!Y297+4*PI())/3)</f>
        <v>-0.45510299288585726</v>
      </c>
      <c r="AF297" s="11">
        <f>-'OddsRatio_working_3-way'!U297/(3*'OddsRatio_working_3-way'!X297^(1/3))*COS(('OddsRatio_working_3-way'!Y297)/3)</f>
        <v>0.52125048429593857</v>
      </c>
      <c r="AG297" s="11">
        <f>-'OddsRatio_working_3-way'!U297/(3*'OddsRatio_working_3-way'!X297^(1/3))*COS(('OddsRatio_working_3-way'!Y297+2*PI())/3)</f>
        <v>-0.26701102205902333</v>
      </c>
      <c r="AH297" s="11">
        <f>-'OddsRatio_working_3-way'!U297/(3*'OddsRatio_working_3-way'!X297^(1/3))*COS(('OddsRatio_working_3-way'!Y297+4*PI())/3)</f>
        <v>-0.2542394622369154</v>
      </c>
      <c r="AI297" s="11">
        <f>'OddsRatio_working_3-way'!U297/(3*'OddsRatio_working_3-way'!X297^(1/3))*SIN(('OddsRatio_working_3-way'!Y297)/3)</f>
        <v>-7.3736635012656027E-3</v>
      </c>
      <c r="AJ297" s="11">
        <f>'OddsRatio_working_3-way'!U297/(3*'OddsRatio_working_3-way'!X297^(1/3))*SIN(('OddsRatio_working_3-way'!Y297+2*PI())/3)</f>
        <v>-0.4477293293845917</v>
      </c>
      <c r="AK297" s="11">
        <f>'OddsRatio_working_3-way'!U297/(3*'OddsRatio_working_3-way'!X297^(1/3))*SIN(('OddsRatio_working_3-way'!Y297+4*PI())/3)</f>
        <v>0.45510299288585715</v>
      </c>
      <c r="AL297" s="11">
        <f>'OddsRatio_working_3-way'!Z297+'OddsRatio_working_3-way'!AF297</f>
        <v>1.0425009685918774</v>
      </c>
      <c r="AM297" s="11">
        <f>'OddsRatio_working_3-way'!AA297+'OddsRatio_working_3-way'!AG297</f>
        <v>-0.53402204411804677</v>
      </c>
      <c r="AN297" s="11">
        <f>'OddsRatio_working_3-way'!AB297+'OddsRatio_working_3-way'!AH297</f>
        <v>-0.50847892447383081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1.0425009685918774</v>
      </c>
      <c r="AS297" s="11">
        <f>IF(('OddsRatio_working_3-way'!X297=0),IF(Q297&gt;0,-Q297^(1/3),(-Q297)^(1/3)),'OddsRatio_working_3-way'!AM297-'OddsRatio_working_3-way'!R297/3)</f>
        <v>-0.53402204411804677</v>
      </c>
      <c r="AT297" s="11">
        <f>IF(('OddsRatio_working_3-way'!X297=0),IF(Q297&gt;0,-Q297^(1/3),(-Q297)^(1/3)),'OddsRatio_working_3-way'!AN297-'OddsRatio_working_3-way'!R297/3)</f>
        <v>-0.50847892447383081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9">
        <f t="shared" si="65"/>
        <v>0.44401245828231223</v>
      </c>
      <c r="E298" s="9">
        <f t="shared" si="66"/>
        <v>0.28283079811318546</v>
      </c>
      <c r="F298" s="9">
        <f t="shared" si="67"/>
        <v>0.27315674360450198</v>
      </c>
      <c r="G298" s="9">
        <f t="shared" si="68"/>
        <v>1.0434908813680543</v>
      </c>
      <c r="H298" s="9">
        <f t="shared" si="69"/>
        <v>2.2521890576416652</v>
      </c>
      <c r="I298" s="9">
        <f t="shared" si="70"/>
        <v>3.5356828417243729</v>
      </c>
      <c r="J298" s="9">
        <f t="shared" si="71"/>
        <v>3.6609017474885386</v>
      </c>
      <c r="K298" s="11">
        <f t="shared" si="72"/>
        <v>0.45454545454545453</v>
      </c>
      <c r="L298" s="11">
        <f t="shared" si="73"/>
        <v>0.29154518950437314</v>
      </c>
      <c r="M298" s="11">
        <f t="shared" si="74"/>
        <v>0.28169014084507044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-0.2775764046244068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0.23069772997913271</v>
      </c>
      <c r="Q298" s="11">
        <f>2*'OddsRatio_working_3-way'!K298*'OddsRatio_working_3-way'!L298*'OddsRatio_working_3-way'!M298</f>
        <v>7.465945954017239E-2</v>
      </c>
      <c r="R298" s="11">
        <f t="shared" si="75"/>
        <v>0</v>
      </c>
      <c r="S298" s="11">
        <f t="shared" si="76"/>
        <v>-0.83111433873961149</v>
      </c>
      <c r="T298" s="11">
        <f t="shared" si="77"/>
        <v>-0.26896904166330465</v>
      </c>
      <c r="U298" s="11">
        <f>'OddsRatio_working_3-way'!S298-'OddsRatio_working_3-way'!R298^2/3</f>
        <v>-0.83111433873961149</v>
      </c>
      <c r="V298" s="11">
        <f>'OddsRatio_working_3-way'!S298*'OddsRatio_working_3-way'!R298/3-2*'OddsRatio_working_3-way'!R298^3/27-'OddsRatio_working_3-way'!T298</f>
        <v>0.26896904166330465</v>
      </c>
      <c r="W298" s="11">
        <f>'OddsRatio_working_3-way'!V298^2+4*'OddsRatio_working_3-way'!U298^3/27</f>
        <v>-1.2706483843974492E-2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0.14581737655133131</v>
      </c>
      <c r="Y298" s="11">
        <f>IF('OddsRatio_working_3-way'!W298&gt;=0,IF('OddsRatio_working_3-way'!V298+SQRT('OddsRatio_working_3-way'!W298)&gt;0,0,PI()),ACOS('OddsRatio_working_3-way'!V298/(2*'OddsRatio_working_3-way'!X298)))</f>
        <v>0.39685673888197281</v>
      </c>
      <c r="Z298" s="11">
        <f>'OddsRatio_working_3-way'!X298^(1/3)*COS('OddsRatio_working_3-way'!Y298/3)</f>
        <v>0.52174544068402717</v>
      </c>
      <c r="AA298" s="11">
        <f>'OddsRatio_working_3-way'!X298^(1/3)*COS(('OddsRatio_working_3-way'!Y298+2*PI())/3)</f>
        <v>-0.32099639312549899</v>
      </c>
      <c r="AB298" s="11">
        <f>'OddsRatio_working_3-way'!X298^(1/3)*COS(('OddsRatio_working_3-way'!Y298+4*PI())/3)</f>
        <v>-0.20074904755852824</v>
      </c>
      <c r="AC298" s="11">
        <f>'OddsRatio_working_3-way'!X298^(1/3)*SIN('OddsRatio_working_3-way'!Y298/3)</f>
        <v>6.9424837332428699E-2</v>
      </c>
      <c r="AD298" s="11">
        <f>'OddsRatio_working_3-way'!X298^(1/3)*SIN(('OddsRatio_working_3-way'!Y298+2*PI())/3)</f>
        <v>0.41713238727486018</v>
      </c>
      <c r="AE298" s="11">
        <f>'OddsRatio_working_3-way'!X298^(1/3)*SIN(('OddsRatio_working_3-way'!Y298+4*PI())/3)</f>
        <v>-0.48655722460728879</v>
      </c>
      <c r="AF298" s="11">
        <f>-'OddsRatio_working_3-way'!U298/(3*'OddsRatio_working_3-way'!X298^(1/3))*COS(('OddsRatio_working_3-way'!Y298)/3)</f>
        <v>0.52174544068402706</v>
      </c>
      <c r="AG298" s="11">
        <f>-'OddsRatio_working_3-way'!U298/(3*'OddsRatio_working_3-way'!X298^(1/3))*COS(('OddsRatio_working_3-way'!Y298+2*PI())/3)</f>
        <v>-0.32099639312549894</v>
      </c>
      <c r="AH298" s="11">
        <f>-'OddsRatio_working_3-way'!U298/(3*'OddsRatio_working_3-way'!X298^(1/3))*COS(('OddsRatio_working_3-way'!Y298+4*PI())/3)</f>
        <v>-0.20074904755852818</v>
      </c>
      <c r="AI298" s="11">
        <f>'OddsRatio_working_3-way'!U298/(3*'OddsRatio_working_3-way'!X298^(1/3))*SIN(('OddsRatio_working_3-way'!Y298)/3)</f>
        <v>-6.9424837332428685E-2</v>
      </c>
      <c r="AJ298" s="11">
        <f>'OddsRatio_working_3-way'!U298/(3*'OddsRatio_working_3-way'!X298^(1/3))*SIN(('OddsRatio_working_3-way'!Y298+2*PI())/3)</f>
        <v>-0.41713238727486007</v>
      </c>
      <c r="AK298" s="11">
        <f>'OddsRatio_working_3-way'!U298/(3*'OddsRatio_working_3-way'!X298^(1/3))*SIN(('OddsRatio_working_3-way'!Y298+4*PI())/3)</f>
        <v>0.48655722460728867</v>
      </c>
      <c r="AL298" s="11">
        <f>'OddsRatio_working_3-way'!Z298+'OddsRatio_working_3-way'!AF298</f>
        <v>1.0434908813680543</v>
      </c>
      <c r="AM298" s="11">
        <f>'OddsRatio_working_3-way'!AA298+'OddsRatio_working_3-way'!AG298</f>
        <v>-0.64199278625099798</v>
      </c>
      <c r="AN298" s="11">
        <f>'OddsRatio_working_3-way'!AB298+'OddsRatio_working_3-way'!AH298</f>
        <v>-0.40149809511705642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1.0434908813680543</v>
      </c>
      <c r="AS298" s="11">
        <f>IF(('OddsRatio_working_3-way'!X298=0),IF(Q298&gt;0,-Q298^(1/3),(-Q298)^(1/3)),'OddsRatio_working_3-way'!AM298-'OddsRatio_working_3-way'!R298/3)</f>
        <v>-0.64199278625099798</v>
      </c>
      <c r="AT298" s="11">
        <f>IF(('OddsRatio_working_3-way'!X298=0),IF(Q298&gt;0,-Q298^(1/3),(-Q298)^(1/3)),'OddsRatio_working_3-way'!AN298-'OddsRatio_working_3-way'!R298/3)</f>
        <v>-0.40149809511705642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9">
        <f t="shared" si="65"/>
        <v>0.66653299655805287</v>
      </c>
      <c r="E299" s="9">
        <f t="shared" si="66"/>
        <v>0.21113576080479415</v>
      </c>
      <c r="F299" s="9">
        <f t="shared" si="67"/>
        <v>0.12233124263715295</v>
      </c>
      <c r="G299" s="9">
        <f t="shared" si="68"/>
        <v>1.0644698256594789</v>
      </c>
      <c r="H299" s="9">
        <f t="shared" si="69"/>
        <v>1.5003008180599551</v>
      </c>
      <c r="I299" s="9">
        <f t="shared" si="70"/>
        <v>4.7362890880647708</v>
      </c>
      <c r="J299" s="9">
        <f t="shared" si="71"/>
        <v>8.1745266249448871</v>
      </c>
      <c r="K299" s="11">
        <f t="shared" si="72"/>
        <v>0.68027210884353739</v>
      </c>
      <c r="L299" s="11">
        <f t="shared" si="73"/>
        <v>0.22172949002217296</v>
      </c>
      <c r="M299" s="11">
        <f t="shared" si="74"/>
        <v>0.12919896640826872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-0.21668559137159737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0.20891034585224683</v>
      </c>
      <c r="Q299" s="11">
        <f>2*'OddsRatio_working_3-way'!K299*'OddsRatio_working_3-way'!L299*'OddsRatio_working_3-way'!M299</f>
        <v>3.8975810793329631E-2</v>
      </c>
      <c r="R299" s="11">
        <f t="shared" si="75"/>
        <v>0</v>
      </c>
      <c r="S299" s="11">
        <f t="shared" si="76"/>
        <v>-0.96411738560864135</v>
      </c>
      <c r="T299" s="11">
        <f t="shared" si="77"/>
        <v>-0.17987264656877636</v>
      </c>
      <c r="U299" s="11">
        <f>'OddsRatio_working_3-way'!S299-'OddsRatio_working_3-way'!R299^2/3</f>
        <v>-0.96411738560864135</v>
      </c>
      <c r="V299" s="11">
        <f>'OddsRatio_working_3-way'!S299*'OddsRatio_working_3-way'!R299/3-2*'OddsRatio_working_3-way'!R299^3/27-'OddsRatio_working_3-way'!T299</f>
        <v>0.17987264656877636</v>
      </c>
      <c r="W299" s="11">
        <f>'OddsRatio_working_3-way'!V299^2+4*'OddsRatio_working_3-way'!U299^3/27</f>
        <v>-0.10041155572468358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0.18218515630282528</v>
      </c>
      <c r="Y299" s="11">
        <f>IF('OddsRatio_working_3-way'!W299&gt;=0,IF('OddsRatio_working_3-way'!V299+SQRT('OddsRatio_working_3-way'!W299)&gt;0,0,PI()),ACOS('OddsRatio_working_3-way'!V299/(2*'OddsRatio_working_3-way'!X299)))</f>
        <v>1.0545105912155024</v>
      </c>
      <c r="Z299" s="11">
        <f>'OddsRatio_working_3-way'!X299^(1/3)*COS('OddsRatio_working_3-way'!Y299/3)</f>
        <v>0.53223491282973945</v>
      </c>
      <c r="AA299" s="11">
        <f>'OddsRatio_working_3-way'!X299^(1/3)*COS(('OddsRatio_working_3-way'!Y299+2*PI())/3)</f>
        <v>-0.4351554538473999</v>
      </c>
      <c r="AB299" s="11">
        <f>'OddsRatio_working_3-way'!X299^(1/3)*COS(('OddsRatio_working_3-way'!Y299+4*PI())/3)</f>
        <v>-9.7079458982339495E-2</v>
      </c>
      <c r="AC299" s="11">
        <f>'OddsRatio_working_3-way'!X299^(1/3)*SIN('OddsRatio_working_3-way'!Y299/3)</f>
        <v>0.1951882666418932</v>
      </c>
      <c r="AD299" s="11">
        <f>'OddsRatio_working_3-way'!X299^(1/3)*SIN(('OddsRatio_working_3-way'!Y299+2*PI())/3)</f>
        <v>0.36333482197060413</v>
      </c>
      <c r="AE299" s="11">
        <f>'OddsRatio_working_3-way'!X299^(1/3)*SIN(('OddsRatio_working_3-way'!Y299+4*PI())/3)</f>
        <v>-0.55852308861249722</v>
      </c>
      <c r="AF299" s="11">
        <f>-'OddsRatio_working_3-way'!U299/(3*'OddsRatio_working_3-way'!X299^(1/3))*COS(('OddsRatio_working_3-way'!Y299)/3)</f>
        <v>0.53223491282973934</v>
      </c>
      <c r="AG299" s="11">
        <f>-'OddsRatio_working_3-way'!U299/(3*'OddsRatio_working_3-way'!X299^(1/3))*COS(('OddsRatio_working_3-way'!Y299+2*PI())/3)</f>
        <v>-0.43515545384739984</v>
      </c>
      <c r="AH299" s="11">
        <f>-'OddsRatio_working_3-way'!U299/(3*'OddsRatio_working_3-way'!X299^(1/3))*COS(('OddsRatio_working_3-way'!Y299+4*PI())/3)</f>
        <v>-9.7079458982339481E-2</v>
      </c>
      <c r="AI299" s="11">
        <f>'OddsRatio_working_3-way'!U299/(3*'OddsRatio_working_3-way'!X299^(1/3))*SIN(('OddsRatio_working_3-way'!Y299)/3)</f>
        <v>-0.19518826664189318</v>
      </c>
      <c r="AJ299" s="11">
        <f>'OddsRatio_working_3-way'!U299/(3*'OddsRatio_working_3-way'!X299^(1/3))*SIN(('OddsRatio_working_3-way'!Y299+2*PI())/3)</f>
        <v>-0.36333482197060407</v>
      </c>
      <c r="AK299" s="11">
        <f>'OddsRatio_working_3-way'!U299/(3*'OddsRatio_working_3-way'!X299^(1/3))*SIN(('OddsRatio_working_3-way'!Y299+4*PI())/3)</f>
        <v>0.55852308861249711</v>
      </c>
      <c r="AL299" s="11">
        <f>'OddsRatio_working_3-way'!Z299+'OddsRatio_working_3-way'!AF299</f>
        <v>1.0644698256594789</v>
      </c>
      <c r="AM299" s="11">
        <f>'OddsRatio_working_3-way'!AA299+'OddsRatio_working_3-way'!AG299</f>
        <v>-0.87031090769479968</v>
      </c>
      <c r="AN299" s="11">
        <f>'OddsRatio_working_3-way'!AB299+'OddsRatio_working_3-way'!AH299</f>
        <v>-0.19415891796467899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1.0644698256594789</v>
      </c>
      <c r="AS299" s="11">
        <f>IF(('OddsRatio_working_3-way'!X299=0),IF(Q299&gt;0,-Q299^(1/3),(-Q299)^(1/3)),'OddsRatio_working_3-way'!AM299-'OddsRatio_working_3-way'!R299/3)</f>
        <v>-0.87031090769479968</v>
      </c>
      <c r="AT299" s="11">
        <f>IF(('OddsRatio_working_3-way'!X299=0),IF(Q299&gt;0,-Q299^(1/3),(-Q299)^(1/3)),'OddsRatio_working_3-way'!AN299-'OddsRatio_working_3-way'!R299/3)</f>
        <v>-0.19415891796467899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9">
        <f t="shared" si="65"/>
        <v>0.56248846276389242</v>
      </c>
      <c r="E300" s="9">
        <f t="shared" si="66"/>
        <v>0.24766698046950186</v>
      </c>
      <c r="F300" s="9">
        <f t="shared" si="67"/>
        <v>0.18984455676660569</v>
      </c>
      <c r="G300" s="9">
        <f t="shared" si="68"/>
        <v>1.051100326877271</v>
      </c>
      <c r="H300" s="9">
        <f t="shared" si="69"/>
        <v>1.7778142418891807</v>
      </c>
      <c r="I300" s="9">
        <f t="shared" si="70"/>
        <v>4.0376799446753129</v>
      </c>
      <c r="J300" s="9">
        <f t="shared" si="71"/>
        <v>5.2674673271217189</v>
      </c>
      <c r="K300" s="11">
        <f t="shared" si="72"/>
        <v>0.57471264367816088</v>
      </c>
      <c r="L300" s="11">
        <f t="shared" si="73"/>
        <v>0.25706940874035988</v>
      </c>
      <c r="M300" s="11">
        <f t="shared" si="74"/>
        <v>0.19762845849802374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-0.25351649952074673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0.22453134264837665</v>
      </c>
      <c r="Q300" s="11">
        <f>2*'OddsRatio_working_3-way'!K300*'OddsRatio_working_3-way'!L300*'OddsRatio_working_3-way'!M300</f>
        <v>5.8395667788914606E-2</v>
      </c>
      <c r="R300" s="11">
        <f t="shared" si="75"/>
        <v>0</v>
      </c>
      <c r="S300" s="11">
        <f t="shared" si="76"/>
        <v>-0.88566757222048953</v>
      </c>
      <c r="T300" s="11">
        <f t="shared" si="77"/>
        <v>-0.23034267157880092</v>
      </c>
      <c r="U300" s="11">
        <f>'OddsRatio_working_3-way'!S300-'OddsRatio_working_3-way'!R300^2/3</f>
        <v>-0.88566757222048953</v>
      </c>
      <c r="V300" s="11">
        <f>'OddsRatio_working_3-way'!S300*'OddsRatio_working_3-way'!R300/3-2*'OddsRatio_working_3-way'!R300^3/27-'OddsRatio_working_3-way'!T300</f>
        <v>0.23034267157880092</v>
      </c>
      <c r="W300" s="11">
        <f>'OddsRatio_working_3-way'!V300^2+4*'OddsRatio_working_3-way'!U300^3/27</f>
        <v>-4.9864310874017964E-2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0.16040733869128099</v>
      </c>
      <c r="Y300" s="11">
        <f>IF('OddsRatio_working_3-way'!W300&gt;=0,IF('OddsRatio_working_3-way'!V300+SQRT('OddsRatio_working_3-way'!W300)&gt;0,0,PI()),ACOS('OddsRatio_working_3-way'!V300/(2*'OddsRatio_working_3-way'!X300)))</f>
        <v>0.76988181937493783</v>
      </c>
      <c r="Z300" s="11">
        <f>'OddsRatio_working_3-way'!X300^(1/3)*COS('OddsRatio_working_3-way'!Y300/3)</f>
        <v>0.52555016343863548</v>
      </c>
      <c r="AA300" s="11">
        <f>'OddsRatio_working_3-way'!X300^(1/3)*COS(('OddsRatio_working_3-way'!Y300+2*PI())/3)</f>
        <v>-0.38220984356585913</v>
      </c>
      <c r="AB300" s="11">
        <f>'OddsRatio_working_3-way'!X300^(1/3)*COS(('OddsRatio_working_3-way'!Y300+4*PI())/3)</f>
        <v>-0.1433403198727764</v>
      </c>
      <c r="AC300" s="11">
        <f>'OddsRatio_working_3-way'!X300^(1/3)*SIN('OddsRatio_working_3-way'!Y300/3)</f>
        <v>0.13791138380539911</v>
      </c>
      <c r="AD300" s="11">
        <f>'OddsRatio_working_3-way'!X300^(1/3)*SIN(('OddsRatio_working_3-way'!Y300+2*PI())/3)</f>
        <v>0.38618410059822245</v>
      </c>
      <c r="AE300" s="11">
        <f>'OddsRatio_working_3-way'!X300^(1/3)*SIN(('OddsRatio_working_3-way'!Y300+4*PI())/3)</f>
        <v>-0.52409548440362153</v>
      </c>
      <c r="AF300" s="11">
        <f>-'OddsRatio_working_3-way'!U300/(3*'OddsRatio_working_3-way'!X300^(1/3))*COS(('OddsRatio_working_3-way'!Y300)/3)</f>
        <v>0.52555016343863536</v>
      </c>
      <c r="AG300" s="11">
        <f>-'OddsRatio_working_3-way'!U300/(3*'OddsRatio_working_3-way'!X300^(1/3))*COS(('OddsRatio_working_3-way'!Y300+2*PI())/3)</f>
        <v>-0.38220984356585908</v>
      </c>
      <c r="AH300" s="11">
        <f>-'OddsRatio_working_3-way'!U300/(3*'OddsRatio_working_3-way'!X300^(1/3))*COS(('OddsRatio_working_3-way'!Y300+4*PI())/3)</f>
        <v>-0.14334031987277637</v>
      </c>
      <c r="AI300" s="11">
        <f>'OddsRatio_working_3-way'!U300/(3*'OddsRatio_working_3-way'!X300^(1/3))*SIN(('OddsRatio_working_3-way'!Y300)/3)</f>
        <v>-0.13791138380539908</v>
      </c>
      <c r="AJ300" s="11">
        <f>'OddsRatio_working_3-way'!U300/(3*'OddsRatio_working_3-way'!X300^(1/3))*SIN(('OddsRatio_working_3-way'!Y300+2*PI())/3)</f>
        <v>-0.38618410059822239</v>
      </c>
      <c r="AK300" s="11">
        <f>'OddsRatio_working_3-way'!U300/(3*'OddsRatio_working_3-way'!X300^(1/3))*SIN(('OddsRatio_working_3-way'!Y300+4*PI())/3)</f>
        <v>0.52409548440362141</v>
      </c>
      <c r="AL300" s="11">
        <f>'OddsRatio_working_3-way'!Z300+'OddsRatio_working_3-way'!AF300</f>
        <v>1.051100326877271</v>
      </c>
      <c r="AM300" s="11">
        <f>'OddsRatio_working_3-way'!AA300+'OddsRatio_working_3-way'!AG300</f>
        <v>-0.76441968713171815</v>
      </c>
      <c r="AN300" s="11">
        <f>'OddsRatio_working_3-way'!AB300+'OddsRatio_working_3-way'!AH300</f>
        <v>-0.2866806397455528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1.051100326877271</v>
      </c>
      <c r="AS300" s="11">
        <f>IF(('OddsRatio_working_3-way'!X300=0),IF(Q300&gt;0,-Q300^(1/3),(-Q300)^(1/3)),'OddsRatio_working_3-way'!AM300-'OddsRatio_working_3-way'!R300/3)</f>
        <v>-0.76441968713171815</v>
      </c>
      <c r="AT300" s="11">
        <f>IF(('OddsRatio_working_3-way'!X300=0),IF(Q300&gt;0,-Q300^(1/3),(-Q300)^(1/3)),'OddsRatio_working_3-way'!AN300-'OddsRatio_working_3-way'!R300/3)</f>
        <v>-0.2866806397455528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9">
        <f t="shared" si="65"/>
        <v>0.40816773472354057</v>
      </c>
      <c r="E301" s="9">
        <f t="shared" si="66"/>
        <v>0.28542471812661979</v>
      </c>
      <c r="F301" s="9">
        <f t="shared" si="67"/>
        <v>0.30640754714983948</v>
      </c>
      <c r="G301" s="9">
        <f t="shared" si="68"/>
        <v>1.0431461673494311</v>
      </c>
      <c r="H301" s="9">
        <f t="shared" si="69"/>
        <v>2.4499731726157097</v>
      </c>
      <c r="I301" s="9">
        <f t="shared" si="70"/>
        <v>3.5035508016386343</v>
      </c>
      <c r="J301" s="9">
        <f t="shared" si="71"/>
        <v>3.2636271831482655</v>
      </c>
      <c r="K301" s="11">
        <f t="shared" si="72"/>
        <v>0.41841004184100417</v>
      </c>
      <c r="L301" s="11">
        <f t="shared" si="73"/>
        <v>0.29411764705882354</v>
      </c>
      <c r="M301" s="11">
        <f t="shared" si="74"/>
        <v>0.31545741324921134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-0.28102806662572366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0.23137166908261134</v>
      </c>
      <c r="Q301" s="11">
        <f>2*'OddsRatio_working_3-way'!K301*'OddsRatio_working_3-way'!L301*'OddsRatio_working_3-way'!M301</f>
        <v>7.764149969215145E-2</v>
      </c>
      <c r="R301" s="11">
        <f t="shared" si="75"/>
        <v>0</v>
      </c>
      <c r="S301" s="11">
        <f t="shared" si="76"/>
        <v>-0.82330449004851436</v>
      </c>
      <c r="T301" s="11">
        <f t="shared" si="77"/>
        <v>-0.27627667451292426</v>
      </c>
      <c r="U301" s="11">
        <f>'OddsRatio_working_3-way'!S301-'OddsRatio_working_3-way'!R301^2/3</f>
        <v>-0.82330449004851436</v>
      </c>
      <c r="V301" s="11">
        <f>'OddsRatio_working_3-way'!S301*'OddsRatio_working_3-way'!R301/3-2*'OddsRatio_working_3-way'!R301^3/27-'OddsRatio_working_3-way'!T301</f>
        <v>0.27627667451292426</v>
      </c>
      <c r="W301" s="11">
        <f>'OddsRatio_working_3-way'!V301^2+4*'OddsRatio_working_3-way'!U301^3/27</f>
        <v>-6.3468607141204947E-3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0.14376687865607363</v>
      </c>
      <c r="Y301" s="11">
        <f>IF('OddsRatio_working_3-way'!W301&gt;=0,IF('OddsRatio_working_3-way'!V301+SQRT('OddsRatio_working_3-way'!W301)&gt;0,0,PI()),ACOS('OddsRatio_working_3-way'!V301/(2*'OddsRatio_working_3-way'!X301)))</f>
        <v>0.28074413506631779</v>
      </c>
      <c r="Z301" s="11">
        <f>'OddsRatio_working_3-way'!X301^(1/3)*COS('OddsRatio_working_3-way'!Y301/3)</f>
        <v>0.52157308367471555</v>
      </c>
      <c r="AA301" s="11">
        <f>'OddsRatio_working_3-way'!X301^(1/3)*COS(('OddsRatio_working_3-way'!Y301+2*PI())/3)</f>
        <v>-0.30318066055286774</v>
      </c>
      <c r="AB301" s="11">
        <f>'OddsRatio_working_3-way'!X301^(1/3)*COS(('OddsRatio_working_3-way'!Y301+4*PI())/3)</f>
        <v>-0.21839242312184765</v>
      </c>
      <c r="AC301" s="11">
        <f>'OddsRatio_working_3-way'!X301^(1/3)*SIN('OddsRatio_working_3-way'!Y301/3)</f>
        <v>4.8952511704913382E-2</v>
      </c>
      <c r="AD301" s="11">
        <f>'OddsRatio_working_3-way'!X301^(1/3)*SIN(('OddsRatio_working_3-way'!Y301+2*PI())/3)</f>
        <v>0.42721928454003361</v>
      </c>
      <c r="AE301" s="11">
        <f>'OddsRatio_working_3-way'!X301^(1/3)*SIN(('OddsRatio_working_3-way'!Y301+4*PI())/3)</f>
        <v>-0.47617179624494699</v>
      </c>
      <c r="AF301" s="11">
        <f>-'OddsRatio_working_3-way'!U301/(3*'OddsRatio_working_3-way'!X301^(1/3))*COS(('OddsRatio_working_3-way'!Y301)/3)</f>
        <v>0.52157308367471555</v>
      </c>
      <c r="AG301" s="11">
        <f>-'OddsRatio_working_3-way'!U301/(3*'OddsRatio_working_3-way'!X301^(1/3))*COS(('OddsRatio_working_3-way'!Y301+2*PI())/3)</f>
        <v>-0.30318066055286774</v>
      </c>
      <c r="AH301" s="11">
        <f>-'OddsRatio_working_3-way'!U301/(3*'OddsRatio_working_3-way'!X301^(1/3))*COS(('OddsRatio_working_3-way'!Y301+4*PI())/3)</f>
        <v>-0.21839242312184765</v>
      </c>
      <c r="AI301" s="11">
        <f>'OddsRatio_working_3-way'!U301/(3*'OddsRatio_working_3-way'!X301^(1/3))*SIN(('OddsRatio_working_3-way'!Y301)/3)</f>
        <v>-4.8952511704913382E-2</v>
      </c>
      <c r="AJ301" s="11">
        <f>'OddsRatio_working_3-way'!U301/(3*'OddsRatio_working_3-way'!X301^(1/3))*SIN(('OddsRatio_working_3-way'!Y301+2*PI())/3)</f>
        <v>-0.42721928454003361</v>
      </c>
      <c r="AK301" s="11">
        <f>'OddsRatio_working_3-way'!U301/(3*'OddsRatio_working_3-way'!X301^(1/3))*SIN(('OddsRatio_working_3-way'!Y301+4*PI())/3)</f>
        <v>0.47617179624494699</v>
      </c>
      <c r="AL301" s="11">
        <f>'OddsRatio_working_3-way'!Z301+'OddsRatio_working_3-way'!AF301</f>
        <v>1.0431461673494311</v>
      </c>
      <c r="AM301" s="11">
        <f>'OddsRatio_working_3-way'!AA301+'OddsRatio_working_3-way'!AG301</f>
        <v>-0.60636132110573548</v>
      </c>
      <c r="AN301" s="11">
        <f>'OddsRatio_working_3-way'!AB301+'OddsRatio_working_3-way'!AH301</f>
        <v>-0.43678484624369529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1.0431461673494311</v>
      </c>
      <c r="AS301" s="11">
        <f>IF(('OddsRatio_working_3-way'!X301=0),IF(Q301&gt;0,-Q301^(1/3),(-Q301)^(1/3)),'OddsRatio_working_3-way'!AM301-'OddsRatio_working_3-way'!R301/3)</f>
        <v>-0.60636132110573548</v>
      </c>
      <c r="AT301" s="11">
        <f>IF(('OddsRatio_working_3-way'!X301=0),IF(Q301&gt;0,-Q301^(1/3),(-Q301)^(1/3)),'OddsRatio_working_3-way'!AN301-'OddsRatio_working_3-way'!R301/3)</f>
        <v>-0.43678484624369529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9">
        <f t="shared" si="65"/>
        <v>0.50643684321682936</v>
      </c>
      <c r="E302" s="9">
        <f t="shared" si="66"/>
        <v>0.28449139166615578</v>
      </c>
      <c r="F302" s="9">
        <f t="shared" si="67"/>
        <v>0.2090717651170147</v>
      </c>
      <c r="G302" s="9">
        <f t="shared" si="68"/>
        <v>1.0479353524890329</v>
      </c>
      <c r="H302" s="9">
        <f t="shared" si="69"/>
        <v>1.9745798778148</v>
      </c>
      <c r="I302" s="9">
        <f t="shared" si="70"/>
        <v>3.5150448459736787</v>
      </c>
      <c r="J302" s="9">
        <f t="shared" si="71"/>
        <v>4.7830466224854096</v>
      </c>
      <c r="K302" s="11">
        <f t="shared" si="72"/>
        <v>0.5181347150259068</v>
      </c>
      <c r="L302" s="11">
        <f t="shared" si="73"/>
        <v>0.29411764705882354</v>
      </c>
      <c r="M302" s="11">
        <f t="shared" si="74"/>
        <v>0.21691973969631234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-0.26635707726269886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0.22941526874312834</v>
      </c>
      <c r="Q302" s="11">
        <f>2*'OddsRatio_working_3-way'!K302*'OddsRatio_working_3-way'!L302*'OddsRatio_working_3-way'!M302</f>
        <v>6.6113910300613352E-2</v>
      </c>
      <c r="R302" s="11">
        <f t="shared" si="75"/>
        <v>0</v>
      </c>
      <c r="S302" s="11">
        <f t="shared" si="76"/>
        <v>-0.86130720122320581</v>
      </c>
      <c r="T302" s="11">
        <f t="shared" si="77"/>
        <v>-0.24821533176461261</v>
      </c>
      <c r="U302" s="11">
        <f>'OddsRatio_working_3-way'!S302-'OddsRatio_working_3-way'!R302^2/3</f>
        <v>-0.86130720122320581</v>
      </c>
      <c r="V302" s="11">
        <f>'OddsRatio_working_3-way'!S302*'OddsRatio_working_3-way'!R302/3-2*'OddsRatio_working_3-way'!R302^3/27-'OddsRatio_working_3-way'!T302</f>
        <v>0.24821533176461261</v>
      </c>
      <c r="W302" s="11">
        <f>'OddsRatio_working_3-way'!V302^2+4*'OddsRatio_working_3-way'!U302^3/27</f>
        <v>-3.3050012624740284E-2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0.1538350281533411</v>
      </c>
      <c r="Y302" s="11">
        <f>IF('OddsRatio_working_3-way'!W302&gt;=0,IF('OddsRatio_working_3-way'!V302+SQRT('OddsRatio_working_3-way'!W302)&gt;0,0,PI()),ACOS('OddsRatio_working_3-way'!V302/(2*'OddsRatio_working_3-way'!X302)))</f>
        <v>0.63215137072782734</v>
      </c>
      <c r="Z302" s="11">
        <f>'OddsRatio_working_3-way'!X302^(1/3)*COS('OddsRatio_working_3-way'!Y302/3)</f>
        <v>0.52396767624451646</v>
      </c>
      <c r="AA302" s="11">
        <f>'OddsRatio_working_3-way'!X302^(1/3)*COS(('OddsRatio_working_3-way'!Y302+2*PI())/3)</f>
        <v>-0.35904158378942636</v>
      </c>
      <c r="AB302" s="11">
        <f>'OddsRatio_working_3-way'!X302^(1/3)*COS(('OddsRatio_working_3-way'!Y302+4*PI())/3)</f>
        <v>-0.16492609245508996</v>
      </c>
      <c r="AC302" s="11">
        <f>'OddsRatio_working_3-way'!X302^(1/3)*SIN('OddsRatio_working_3-way'!Y302/3)</f>
        <v>0.11207263117575554</v>
      </c>
      <c r="AD302" s="11">
        <f>'OddsRatio_working_3-way'!X302^(1/3)*SIN(('OddsRatio_working_3-way'!Y302+2*PI())/3)</f>
        <v>0.39773300280177359</v>
      </c>
      <c r="AE302" s="11">
        <f>'OddsRatio_working_3-way'!X302^(1/3)*SIN(('OddsRatio_working_3-way'!Y302+4*PI())/3)</f>
        <v>-0.5098056339775292</v>
      </c>
      <c r="AF302" s="11">
        <f>-'OddsRatio_working_3-way'!U302/(3*'OddsRatio_working_3-way'!X302^(1/3))*COS(('OddsRatio_working_3-way'!Y302)/3)</f>
        <v>0.52396767624451634</v>
      </c>
      <c r="AG302" s="11">
        <f>-'OddsRatio_working_3-way'!U302/(3*'OddsRatio_working_3-way'!X302^(1/3))*COS(('OddsRatio_working_3-way'!Y302+2*PI())/3)</f>
        <v>-0.3590415837894263</v>
      </c>
      <c r="AH302" s="11">
        <f>-'OddsRatio_working_3-way'!U302/(3*'OddsRatio_working_3-way'!X302^(1/3))*COS(('OddsRatio_working_3-way'!Y302+4*PI())/3)</f>
        <v>-0.16492609245508991</v>
      </c>
      <c r="AI302" s="11">
        <f>'OddsRatio_working_3-way'!U302/(3*'OddsRatio_working_3-way'!X302^(1/3))*SIN(('OddsRatio_working_3-way'!Y302)/3)</f>
        <v>-0.11207263117575553</v>
      </c>
      <c r="AJ302" s="11">
        <f>'OddsRatio_working_3-way'!U302/(3*'OddsRatio_working_3-way'!X302^(1/3))*SIN(('OddsRatio_working_3-way'!Y302+2*PI())/3)</f>
        <v>-0.39773300280177354</v>
      </c>
      <c r="AK302" s="11">
        <f>'OddsRatio_working_3-way'!U302/(3*'OddsRatio_working_3-way'!X302^(1/3))*SIN(('OddsRatio_working_3-way'!Y302+4*PI())/3)</f>
        <v>0.50980563397752909</v>
      </c>
      <c r="AL302" s="11">
        <f>'OddsRatio_working_3-way'!Z302+'OddsRatio_working_3-way'!AF302</f>
        <v>1.0479353524890329</v>
      </c>
      <c r="AM302" s="11">
        <f>'OddsRatio_working_3-way'!AA302+'OddsRatio_working_3-way'!AG302</f>
        <v>-0.7180831675788526</v>
      </c>
      <c r="AN302" s="11">
        <f>'OddsRatio_working_3-way'!AB302+'OddsRatio_working_3-way'!AH302</f>
        <v>-0.32985218491017987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1.0479353524890329</v>
      </c>
      <c r="AS302" s="11">
        <f>IF(('OddsRatio_working_3-way'!X302=0),IF(Q302&gt;0,-Q302^(1/3),(-Q302)^(1/3)),'OddsRatio_working_3-way'!AM302-'OddsRatio_working_3-way'!R302/3)</f>
        <v>-0.7180831675788526</v>
      </c>
      <c r="AT302" s="11">
        <f>IF(('OddsRatio_working_3-way'!X302=0),IF(Q302&gt;0,-Q302^(1/3),(-Q302)^(1/3)),'OddsRatio_working_3-way'!AN302-'OddsRatio_working_3-way'!R302/3)</f>
        <v>-0.32985218491017987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9">
        <f t="shared" si="65"/>
        <v>0.41154479583010589</v>
      </c>
      <c r="E303" s="9">
        <f t="shared" si="66"/>
        <v>0.28232719936276163</v>
      </c>
      <c r="F303" s="9">
        <f t="shared" si="67"/>
        <v>0.30612800480713265</v>
      </c>
      <c r="G303" s="9">
        <f t="shared" si="68"/>
        <v>1.0591623275185253</v>
      </c>
      <c r="H303" s="9">
        <f t="shared" si="69"/>
        <v>2.4298691421500092</v>
      </c>
      <c r="I303" s="9">
        <f t="shared" si="70"/>
        <v>3.5419895860444606</v>
      </c>
      <c r="J303" s="9">
        <f t="shared" si="71"/>
        <v>3.2666073808896443</v>
      </c>
      <c r="K303" s="11">
        <f t="shared" si="72"/>
        <v>0.42553191489361702</v>
      </c>
      <c r="L303" s="11">
        <f t="shared" si="73"/>
        <v>0.29411764705882354</v>
      </c>
      <c r="M303" s="11">
        <f t="shared" si="74"/>
        <v>0.31847133757961782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-0.27636456398523646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0.23476798227083218</v>
      </c>
      <c r="Q303" s="11">
        <f>2*'OddsRatio_working_3-way'!K303*'OddsRatio_working_3-way'!L303*'OddsRatio_working_3-way'!M303</f>
        <v>7.9717481246462538E-2</v>
      </c>
      <c r="R303" s="11">
        <f t="shared" si="75"/>
        <v>0</v>
      </c>
      <c r="S303" s="11">
        <f t="shared" si="76"/>
        <v>-0.8494865582092993</v>
      </c>
      <c r="T303" s="11">
        <f t="shared" si="77"/>
        <v>-0.28845044421368393</v>
      </c>
      <c r="U303" s="11">
        <f>'OddsRatio_working_3-way'!S303-'OddsRatio_working_3-way'!R303^2/3</f>
        <v>-0.8494865582092993</v>
      </c>
      <c r="V303" s="11">
        <f>'OddsRatio_working_3-way'!S303*'OddsRatio_working_3-way'!R303/3-2*'OddsRatio_working_3-way'!R303^3/27-'OddsRatio_working_3-way'!T303</f>
        <v>0.28845044421368393</v>
      </c>
      <c r="W303" s="11">
        <f>'OddsRatio_working_3-way'!V303^2+4*'OddsRatio_working_3-way'!U303^3/27</f>
        <v>-7.6130504211663619E-3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0.15067905394267475</v>
      </c>
      <c r="Y303" s="11">
        <f>IF('OddsRatio_working_3-way'!W303&gt;=0,IF('OddsRatio_working_3-way'!V303+SQRT('OddsRatio_working_3-way'!W303)&gt;0,0,PI()),ACOS('OddsRatio_working_3-way'!V303/(2*'OddsRatio_working_3-way'!X303)))</f>
        <v>0.29373779131435396</v>
      </c>
      <c r="Z303" s="11">
        <f>'OddsRatio_working_3-way'!X303^(1/3)*COS('OddsRatio_working_3-way'!Y303/3)</f>
        <v>0.52958116375926267</v>
      </c>
      <c r="AA303" s="11">
        <f>'OddsRatio_working_3-way'!X303^(1/3)*COS(('OddsRatio_working_3-way'!Y303+2*PI())/3)</f>
        <v>-0.3098403631872424</v>
      </c>
      <c r="AB303" s="11">
        <f>'OddsRatio_working_3-way'!X303^(1/3)*COS(('OddsRatio_working_3-way'!Y303+4*PI())/3)</f>
        <v>-0.21974080057202022</v>
      </c>
      <c r="AC303" s="11">
        <f>'OddsRatio_working_3-way'!X303^(1/3)*SIN('OddsRatio_working_3-way'!Y303/3)</f>
        <v>5.201900672976608E-2</v>
      </c>
      <c r="AD303" s="11">
        <f>'OddsRatio_working_3-way'!X303^(1/3)*SIN(('OddsRatio_working_3-way'!Y303+2*PI())/3)</f>
        <v>0.43262123781636541</v>
      </c>
      <c r="AE303" s="11">
        <f>'OddsRatio_working_3-way'!X303^(1/3)*SIN(('OddsRatio_working_3-way'!Y303+4*PI())/3)</f>
        <v>-0.48464024454613142</v>
      </c>
      <c r="AF303" s="11">
        <f>-'OddsRatio_working_3-way'!U303/(3*'OddsRatio_working_3-way'!X303^(1/3))*COS(('OddsRatio_working_3-way'!Y303)/3)</f>
        <v>0.52958116375926256</v>
      </c>
      <c r="AG303" s="11">
        <f>-'OddsRatio_working_3-way'!U303/(3*'OddsRatio_working_3-way'!X303^(1/3))*COS(('OddsRatio_working_3-way'!Y303+2*PI())/3)</f>
        <v>-0.30984036318724234</v>
      </c>
      <c r="AH303" s="11">
        <f>-'OddsRatio_working_3-way'!U303/(3*'OddsRatio_working_3-way'!X303^(1/3))*COS(('OddsRatio_working_3-way'!Y303+4*PI())/3)</f>
        <v>-0.2197408005720202</v>
      </c>
      <c r="AI303" s="11">
        <f>'OddsRatio_working_3-way'!U303/(3*'OddsRatio_working_3-way'!X303^(1/3))*SIN(('OddsRatio_working_3-way'!Y303)/3)</f>
        <v>-5.2019006729766074E-2</v>
      </c>
      <c r="AJ303" s="11">
        <f>'OddsRatio_working_3-way'!U303/(3*'OddsRatio_working_3-way'!X303^(1/3))*SIN(('OddsRatio_working_3-way'!Y303+2*PI())/3)</f>
        <v>-0.43262123781636536</v>
      </c>
      <c r="AK303" s="11">
        <f>'OddsRatio_working_3-way'!U303/(3*'OddsRatio_working_3-way'!X303^(1/3))*SIN(('OddsRatio_working_3-way'!Y303+4*PI())/3)</f>
        <v>0.48464024454613136</v>
      </c>
      <c r="AL303" s="11">
        <f>'OddsRatio_working_3-way'!Z303+'OddsRatio_working_3-way'!AF303</f>
        <v>1.0591623275185253</v>
      </c>
      <c r="AM303" s="11">
        <f>'OddsRatio_working_3-way'!AA303+'OddsRatio_working_3-way'!AG303</f>
        <v>-0.61968072637448479</v>
      </c>
      <c r="AN303" s="11">
        <f>'OddsRatio_working_3-way'!AB303+'OddsRatio_working_3-way'!AH303</f>
        <v>-0.43948160114404045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1.0591623275185253</v>
      </c>
      <c r="AS303" s="11">
        <f>IF(('OddsRatio_working_3-way'!X303=0),IF(Q303&gt;0,-Q303^(1/3),(-Q303)^(1/3)),'OddsRatio_working_3-way'!AM303-'OddsRatio_working_3-way'!R303/3)</f>
        <v>-0.61968072637448479</v>
      </c>
      <c r="AT303" s="11">
        <f>IF(('OddsRatio_working_3-way'!X303=0),IF(Q303&gt;0,-Q303^(1/3),(-Q303)^(1/3)),'OddsRatio_working_3-way'!AN303-'OddsRatio_working_3-way'!R303/3)</f>
        <v>-0.43948160114404045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9">
        <f t="shared" si="65"/>
        <v>0.22107533375010729</v>
      </c>
      <c r="E304" s="9">
        <f t="shared" si="66"/>
        <v>0.26334345665176379</v>
      </c>
      <c r="F304" s="9">
        <f t="shared" si="67"/>
        <v>0.51558120959812892</v>
      </c>
      <c r="G304" s="9">
        <f t="shared" si="68"/>
        <v>1.0676802954339906</v>
      </c>
      <c r="H304" s="9">
        <f t="shared" si="69"/>
        <v>4.5233449749321695</v>
      </c>
      <c r="I304" s="9">
        <f t="shared" si="70"/>
        <v>3.7973223740370554</v>
      </c>
      <c r="J304" s="9">
        <f t="shared" si="71"/>
        <v>1.9395586599819115</v>
      </c>
      <c r="K304" s="11">
        <f t="shared" si="72"/>
        <v>0.23255813953488372</v>
      </c>
      <c r="L304" s="11">
        <f t="shared" si="73"/>
        <v>0.27624309392265195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-0.25999382177741448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0.23236677865834157</v>
      </c>
      <c r="Q304" s="11">
        <f>2*'OddsRatio_working_3-way'!K304*'OddsRatio_working_3-way'!L304*'OddsRatio_working_3-way'!M304</f>
        <v>6.8343170193629871E-2</v>
      </c>
      <c r="R304" s="11">
        <f t="shared" si="75"/>
        <v>0</v>
      </c>
      <c r="S304" s="11">
        <f t="shared" si="76"/>
        <v>-0.89373961684856906</v>
      </c>
      <c r="T304" s="11">
        <f t="shared" si="77"/>
        <v>-0.26286459319075561</v>
      </c>
      <c r="U304" s="11">
        <f>'OddsRatio_working_3-way'!S304-'OddsRatio_working_3-way'!R304^2/3</f>
        <v>-0.89373961684856906</v>
      </c>
      <c r="V304" s="11">
        <f>'OddsRatio_working_3-way'!S304*'OddsRatio_working_3-way'!R304/3-2*'OddsRatio_working_3-way'!R304^3/27-'OddsRatio_working_3-way'!T304</f>
        <v>0.26286459319075561</v>
      </c>
      <c r="W304" s="11">
        <f>'OddsRatio_working_3-way'!V304^2+4*'OddsRatio_working_3-way'!U304^3/27</f>
        <v>-3.6664108321480343E-2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0.16260527564844091</v>
      </c>
      <c r="Y304" s="11">
        <f>IF('OddsRatio_working_3-way'!W304&gt;=0,IF('OddsRatio_working_3-way'!V304+SQRT('OddsRatio_working_3-way'!W304)&gt;0,0,PI()),ACOS('OddsRatio_working_3-way'!V304/(2*'OddsRatio_working_3-way'!X304)))</f>
        <v>0.62955349847708941</v>
      </c>
      <c r="Z304" s="11">
        <f>'OddsRatio_working_3-way'!X304^(1/3)*COS('OddsRatio_working_3-way'!Y304/3)</f>
        <v>0.53384014771699528</v>
      </c>
      <c r="AA304" s="11">
        <f>'OddsRatio_working_3-way'!X304^(1/3)*COS(('OddsRatio_working_3-way'!Y304+2*PI())/3)</f>
        <v>-0.36538797079077079</v>
      </c>
      <c r="AB304" s="11">
        <f>'OddsRatio_working_3-way'!X304^(1/3)*COS(('OddsRatio_working_3-way'!Y304+4*PI())/3)</f>
        <v>-0.16845217692622466</v>
      </c>
      <c r="AC304" s="11">
        <f>'OddsRatio_working_3-way'!X304^(1/3)*SIN('OddsRatio_working_3-way'!Y304/3)</f>
        <v>0.1137009336007684</v>
      </c>
      <c r="AD304" s="11">
        <f>'OddsRatio_working_3-way'!X304^(1/3)*SIN(('OddsRatio_working_3-way'!Y304+2*PI())/3)</f>
        <v>0.40546866268257103</v>
      </c>
      <c r="AE304" s="11">
        <f>'OddsRatio_working_3-way'!X304^(1/3)*SIN(('OddsRatio_working_3-way'!Y304+4*PI())/3)</f>
        <v>-0.51916959628333947</v>
      </c>
      <c r="AF304" s="11">
        <f>-'OddsRatio_working_3-way'!U304/(3*'OddsRatio_working_3-way'!X304^(1/3))*COS(('OddsRatio_working_3-way'!Y304)/3)</f>
        <v>0.53384014771699528</v>
      </c>
      <c r="AG304" s="11">
        <f>-'OddsRatio_working_3-way'!U304/(3*'OddsRatio_working_3-way'!X304^(1/3))*COS(('OddsRatio_working_3-way'!Y304+2*PI())/3)</f>
        <v>-0.36538797079077073</v>
      </c>
      <c r="AH304" s="11">
        <f>-'OddsRatio_working_3-way'!U304/(3*'OddsRatio_working_3-way'!X304^(1/3))*COS(('OddsRatio_working_3-way'!Y304+4*PI())/3)</f>
        <v>-0.16845217692622463</v>
      </c>
      <c r="AI304" s="11">
        <f>'OddsRatio_working_3-way'!U304/(3*'OddsRatio_working_3-way'!X304^(1/3))*SIN(('OddsRatio_working_3-way'!Y304)/3)</f>
        <v>-0.11370093360076838</v>
      </c>
      <c r="AJ304" s="11">
        <f>'OddsRatio_working_3-way'!U304/(3*'OddsRatio_working_3-way'!X304^(1/3))*SIN(('OddsRatio_working_3-way'!Y304+2*PI())/3)</f>
        <v>-0.40546866268257098</v>
      </c>
      <c r="AK304" s="11">
        <f>'OddsRatio_working_3-way'!U304/(3*'OddsRatio_working_3-way'!X304^(1/3))*SIN(('OddsRatio_working_3-way'!Y304+4*PI())/3)</f>
        <v>0.51916959628333936</v>
      </c>
      <c r="AL304" s="11">
        <f>'OddsRatio_working_3-way'!Z304+'OddsRatio_working_3-way'!AF304</f>
        <v>1.0676802954339906</v>
      </c>
      <c r="AM304" s="11">
        <f>'OddsRatio_working_3-way'!AA304+'OddsRatio_working_3-way'!AG304</f>
        <v>-0.73077594158154158</v>
      </c>
      <c r="AN304" s="11">
        <f>'OddsRatio_working_3-way'!AB304+'OddsRatio_working_3-way'!AH304</f>
        <v>-0.33690435385244932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1.0676802954339906</v>
      </c>
      <c r="AS304" s="11">
        <f>IF(('OddsRatio_working_3-way'!X304=0),IF(Q304&gt;0,-Q304^(1/3),(-Q304)^(1/3)),'OddsRatio_working_3-way'!AM304-'OddsRatio_working_3-way'!R304/3)</f>
        <v>-0.73077594158154158</v>
      </c>
      <c r="AT304" s="11">
        <f>IF(('OddsRatio_working_3-way'!X304=0),IF(Q304&gt;0,-Q304^(1/3),(-Q304)^(1/3)),'OddsRatio_working_3-way'!AN304-'OddsRatio_working_3-way'!R304/3)</f>
        <v>-0.33690435385244932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9">
        <f t="shared" si="65"/>
        <v>0.25845907827541575</v>
      </c>
      <c r="E305" s="9">
        <f t="shared" si="66"/>
        <v>0.26651061073188442</v>
      </c>
      <c r="F305" s="9">
        <f t="shared" si="67"/>
        <v>0.47503031099269949</v>
      </c>
      <c r="G305" s="9">
        <f t="shared" si="68"/>
        <v>1.0626238693432803</v>
      </c>
      <c r="H305" s="9">
        <f t="shared" si="69"/>
        <v>3.8690844472268573</v>
      </c>
      <c r="I305" s="9">
        <f t="shared" si="70"/>
        <v>3.7521958215990963</v>
      </c>
      <c r="J305" s="9">
        <f t="shared" si="71"/>
        <v>2.1051288241170121</v>
      </c>
      <c r="K305" s="11">
        <f t="shared" si="72"/>
        <v>0.27027027027027023</v>
      </c>
      <c r="L305" s="11">
        <f t="shared" si="73"/>
        <v>0.2785515320334262</v>
      </c>
      <c r="M305" s="11">
        <f t="shared" si="74"/>
        <v>0.49019607843137253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-0.26839259380632463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0.23360243743661729</v>
      </c>
      <c r="Q305" s="11">
        <f>2*'OddsRatio_working_3-way'!K305*'OddsRatio_working_3-way'!L305*'OddsRatio_working_3-way'!M305</f>
        <v>7.3808037104776403E-2</v>
      </c>
      <c r="R305" s="11">
        <f t="shared" si="75"/>
        <v>0</v>
      </c>
      <c r="S305" s="11">
        <f t="shared" si="76"/>
        <v>-0.87037587037587061</v>
      </c>
      <c r="T305" s="11">
        <f t="shared" si="77"/>
        <v>-0.27500027500027507</v>
      </c>
      <c r="U305" s="11">
        <f>'OddsRatio_working_3-way'!S305-'OddsRatio_working_3-way'!R305^2/3</f>
        <v>-0.87037587037587061</v>
      </c>
      <c r="V305" s="11">
        <f>'OddsRatio_working_3-way'!S305*'OddsRatio_working_3-way'!R305/3-2*'OddsRatio_working_3-way'!R305^3/27-'OddsRatio_working_3-way'!T305</f>
        <v>0.27500027500027507</v>
      </c>
      <c r="W305" s="11">
        <f>'OddsRatio_working_3-way'!V305^2+4*'OddsRatio_working_3-way'!U305^3/27</f>
        <v>-2.2057346179784915E-2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0.15627099653327534</v>
      </c>
      <c r="Y305" s="11">
        <f>IF('OddsRatio_working_3-way'!W305&gt;=0,IF('OddsRatio_working_3-way'!V305+SQRT('OddsRatio_working_3-way'!W305)&gt;0,0,PI()),ACOS('OddsRatio_working_3-way'!V305/(2*'OddsRatio_working_3-way'!X305)))</f>
        <v>0.49518115025086296</v>
      </c>
      <c r="Z305" s="11">
        <f>'OddsRatio_working_3-way'!X305^(1/3)*COS('OddsRatio_working_3-way'!Y305/3)</f>
        <v>0.53131193467164017</v>
      </c>
      <c r="AA305" s="11">
        <f>'OddsRatio_working_3-way'!X305^(1/3)*COS(('OddsRatio_working_3-way'!Y305+2*PI())/3)</f>
        <v>-0.34230248487299725</v>
      </c>
      <c r="AB305" s="11">
        <f>'OddsRatio_working_3-way'!X305^(1/3)*COS(('OddsRatio_working_3-way'!Y305+4*PI())/3)</f>
        <v>-0.18900944979864301</v>
      </c>
      <c r="AC305" s="11">
        <f>'OddsRatio_working_3-way'!X305^(1/3)*SIN('OddsRatio_working_3-way'!Y305/3)</f>
        <v>8.8503775065073176E-2</v>
      </c>
      <c r="AD305" s="11">
        <f>'OddsRatio_working_3-way'!X305^(1/3)*SIN(('OddsRatio_working_3-way'!Y305+2*PI())/3)</f>
        <v>0.4158777452269618</v>
      </c>
      <c r="AE305" s="11">
        <f>'OddsRatio_working_3-way'!X305^(1/3)*SIN(('OddsRatio_working_3-way'!Y305+4*PI())/3)</f>
        <v>-0.50438152029203498</v>
      </c>
      <c r="AF305" s="11">
        <f>-'OddsRatio_working_3-way'!U305/(3*'OddsRatio_working_3-way'!X305^(1/3))*COS(('OddsRatio_working_3-way'!Y305)/3)</f>
        <v>0.53131193467164017</v>
      </c>
      <c r="AG305" s="11">
        <f>-'OddsRatio_working_3-way'!U305/(3*'OddsRatio_working_3-way'!X305^(1/3))*COS(('OddsRatio_working_3-way'!Y305+2*PI())/3)</f>
        <v>-0.34230248487299725</v>
      </c>
      <c r="AH305" s="11">
        <f>-'OddsRatio_working_3-way'!U305/(3*'OddsRatio_working_3-way'!X305^(1/3))*COS(('OddsRatio_working_3-way'!Y305+4*PI())/3)</f>
        <v>-0.18900944979864301</v>
      </c>
      <c r="AI305" s="11">
        <f>'OddsRatio_working_3-way'!U305/(3*'OddsRatio_working_3-way'!X305^(1/3))*SIN(('OddsRatio_working_3-way'!Y305)/3)</f>
        <v>-8.8503775065073176E-2</v>
      </c>
      <c r="AJ305" s="11">
        <f>'OddsRatio_working_3-way'!U305/(3*'OddsRatio_working_3-way'!X305^(1/3))*SIN(('OddsRatio_working_3-way'!Y305+2*PI())/3)</f>
        <v>-0.4158777452269618</v>
      </c>
      <c r="AK305" s="11">
        <f>'OddsRatio_working_3-way'!U305/(3*'OddsRatio_working_3-way'!X305^(1/3))*SIN(('OddsRatio_working_3-way'!Y305+4*PI())/3)</f>
        <v>0.50438152029203498</v>
      </c>
      <c r="AL305" s="11">
        <f>'OddsRatio_working_3-way'!Z305+'OddsRatio_working_3-way'!AF305</f>
        <v>1.0626238693432803</v>
      </c>
      <c r="AM305" s="11">
        <f>'OddsRatio_working_3-way'!AA305+'OddsRatio_working_3-way'!AG305</f>
        <v>-0.6846049697459945</v>
      </c>
      <c r="AN305" s="11">
        <f>'OddsRatio_working_3-way'!AB305+'OddsRatio_working_3-way'!AH305</f>
        <v>-0.37801889959728602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1.0626238693432803</v>
      </c>
      <c r="AS305" s="11">
        <f>IF(('OddsRatio_working_3-way'!X305=0),IF(Q305&gt;0,-Q305^(1/3),(-Q305)^(1/3)),'OddsRatio_working_3-way'!AM305-'OddsRatio_working_3-way'!R305/3)</f>
        <v>-0.6846049697459945</v>
      </c>
      <c r="AT305" s="11">
        <f>IF(('OddsRatio_working_3-way'!X305=0),IF(Q305&gt;0,-Q305^(1/3),(-Q305)^(1/3)),'OddsRatio_working_3-way'!AN305-'OddsRatio_working_3-way'!R305/3)</f>
        <v>-0.37801889959728602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9">
        <f t="shared" si="65"/>
        <v>0.60673308115995372</v>
      </c>
      <c r="E306" s="9">
        <f t="shared" si="66"/>
        <v>0.22010258641422895</v>
      </c>
      <c r="F306" s="9">
        <f t="shared" si="67"/>
        <v>0.17316433242581736</v>
      </c>
      <c r="G306" s="9">
        <f t="shared" si="68"/>
        <v>1.0802853595527204</v>
      </c>
      <c r="H306" s="9">
        <f t="shared" si="69"/>
        <v>1.6481712157316322</v>
      </c>
      <c r="I306" s="9">
        <f t="shared" si="70"/>
        <v>4.5433359793329222</v>
      </c>
      <c r="J306" s="9">
        <f t="shared" si="71"/>
        <v>5.7748612892230247</v>
      </c>
      <c r="K306" s="11">
        <f t="shared" si="72"/>
        <v>0.625</v>
      </c>
      <c r="L306" s="11">
        <f t="shared" si="73"/>
        <v>0.23364485981308411</v>
      </c>
      <c r="M306" s="11">
        <f t="shared" si="74"/>
        <v>0.18450184501845018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-0.23436045108114634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0.22362227126944162</v>
      </c>
      <c r="Q306" s="11">
        <f>2*'OddsRatio_working_3-way'!K306*'OddsRatio_working_3-way'!L306*'OddsRatio_working_3-way'!M306</f>
        <v>5.3884884643238956E-2</v>
      </c>
      <c r="R306" s="11">
        <f t="shared" si="75"/>
        <v>0</v>
      </c>
      <c r="S306" s="11">
        <f t="shared" si="76"/>
        <v>-0.95418092189971648</v>
      </c>
      <c r="T306" s="11">
        <f t="shared" si="77"/>
        <v>-0.22992311371077512</v>
      </c>
      <c r="U306" s="11">
        <f>'OddsRatio_working_3-way'!S306-'OddsRatio_working_3-way'!R306^2/3</f>
        <v>-0.95418092189971648</v>
      </c>
      <c r="V306" s="11">
        <f>'OddsRatio_working_3-way'!S306*'OddsRatio_working_3-way'!R306/3-2*'OddsRatio_working_3-way'!R306^3/27-'OddsRatio_working_3-way'!T306</f>
        <v>0.22992311371077512</v>
      </c>
      <c r="W306" s="11">
        <f>'OddsRatio_working_3-way'!V306^2+4*'OddsRatio_working_3-way'!U306^3/27</f>
        <v>-7.5838285845846148E-2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0.17937594882278962</v>
      </c>
      <c r="Y306" s="11">
        <f>IF('OddsRatio_working_3-way'!W306&gt;=0,IF('OddsRatio_working_3-way'!V306+SQRT('OddsRatio_working_3-way'!W306)&gt;0,0,PI()),ACOS('OddsRatio_working_3-way'!V306/(2*'OddsRatio_working_3-way'!X306)))</f>
        <v>0.87512973527375038</v>
      </c>
      <c r="Z306" s="11">
        <f>'OddsRatio_working_3-way'!X306^(1/3)*COS('OddsRatio_working_3-way'!Y306/3)</f>
        <v>0.54014267977636021</v>
      </c>
      <c r="AA306" s="11">
        <f>'OddsRatio_working_3-way'!X306^(1/3)*COS(('OddsRatio_working_3-way'!Y306+2*PI())/3)</f>
        <v>-0.41053359313772214</v>
      </c>
      <c r="AB306" s="11">
        <f>'OddsRatio_working_3-way'!X306^(1/3)*COS(('OddsRatio_working_3-way'!Y306+4*PI())/3)</f>
        <v>-0.12960908663863815</v>
      </c>
      <c r="AC306" s="11">
        <f>'OddsRatio_working_3-way'!X306^(1/3)*SIN('OddsRatio_working_3-way'!Y306/3)</f>
        <v>0.1621918394492089</v>
      </c>
      <c r="AD306" s="11">
        <f>'OddsRatio_working_3-way'!X306^(1/3)*SIN(('OddsRatio_working_3-way'!Y306+2*PI())/3)</f>
        <v>0.38668136262992653</v>
      </c>
      <c r="AE306" s="11">
        <f>'OddsRatio_working_3-way'!X306^(1/3)*SIN(('OddsRatio_working_3-way'!Y306+4*PI())/3)</f>
        <v>-0.54887320207913548</v>
      </c>
      <c r="AF306" s="11">
        <f>-'OddsRatio_working_3-way'!U306/(3*'OddsRatio_working_3-way'!X306^(1/3))*COS(('OddsRatio_working_3-way'!Y306)/3)</f>
        <v>0.54014267977636021</v>
      </c>
      <c r="AG306" s="11">
        <f>-'OddsRatio_working_3-way'!U306/(3*'OddsRatio_working_3-way'!X306^(1/3))*COS(('OddsRatio_working_3-way'!Y306+2*PI())/3)</f>
        <v>-0.41053359313772214</v>
      </c>
      <c r="AH306" s="11">
        <f>-'OddsRatio_working_3-way'!U306/(3*'OddsRatio_working_3-way'!X306^(1/3))*COS(('OddsRatio_working_3-way'!Y306+4*PI())/3)</f>
        <v>-0.12960908663863815</v>
      </c>
      <c r="AI306" s="11">
        <f>'OddsRatio_working_3-way'!U306/(3*'OddsRatio_working_3-way'!X306^(1/3))*SIN(('OddsRatio_working_3-way'!Y306)/3)</f>
        <v>-0.1621918394492089</v>
      </c>
      <c r="AJ306" s="11">
        <f>'OddsRatio_working_3-way'!U306/(3*'OddsRatio_working_3-way'!X306^(1/3))*SIN(('OddsRatio_working_3-way'!Y306+2*PI())/3)</f>
        <v>-0.38668136262992653</v>
      </c>
      <c r="AK306" s="11">
        <f>'OddsRatio_working_3-way'!U306/(3*'OddsRatio_working_3-way'!X306^(1/3))*SIN(('OddsRatio_working_3-way'!Y306+4*PI())/3)</f>
        <v>0.54887320207913548</v>
      </c>
      <c r="AL306" s="11">
        <f>'OddsRatio_working_3-way'!Z306+'OddsRatio_working_3-way'!AF306</f>
        <v>1.0802853595527204</v>
      </c>
      <c r="AM306" s="11">
        <f>'OddsRatio_working_3-way'!AA306+'OddsRatio_working_3-way'!AG306</f>
        <v>-0.82106718627544428</v>
      </c>
      <c r="AN306" s="11">
        <f>'OddsRatio_working_3-way'!AB306+'OddsRatio_working_3-way'!AH306</f>
        <v>-0.25921817327727631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1.0802853595527204</v>
      </c>
      <c r="AS306" s="11">
        <f>IF(('OddsRatio_working_3-way'!X306=0),IF(Q306&gt;0,-Q306^(1/3),(-Q306)^(1/3)),'OddsRatio_working_3-way'!AM306-'OddsRatio_working_3-way'!R306/3)</f>
        <v>-0.82106718627544428</v>
      </c>
      <c r="AT306" s="11">
        <f>IF(('OddsRatio_working_3-way'!X306=0),IF(Q306&gt;0,-Q306^(1/3),(-Q306)^(1/3)),'OddsRatio_working_3-way'!AN306-'OddsRatio_working_3-way'!R306/3)</f>
        <v>-0.25921817327727631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9">
        <f t="shared" si="65"/>
        <v>0.44181603272120562</v>
      </c>
      <c r="E307" s="9">
        <f t="shared" si="66"/>
        <v>0.29036628209373999</v>
      </c>
      <c r="F307" s="9">
        <f t="shared" si="67"/>
        <v>0.26781768518505472</v>
      </c>
      <c r="G307" s="9">
        <f t="shared" si="68"/>
        <v>1.0355618812966603</v>
      </c>
      <c r="H307" s="9">
        <f t="shared" si="69"/>
        <v>2.2633854951819261</v>
      </c>
      <c r="I307" s="9">
        <f t="shared" si="70"/>
        <v>3.4439260398601186</v>
      </c>
      <c r="J307" s="9">
        <f t="shared" si="71"/>
        <v>3.7338833666231834</v>
      </c>
      <c r="K307" s="11">
        <f t="shared" si="72"/>
        <v>0.4504504504504504</v>
      </c>
      <c r="L307" s="11">
        <f t="shared" si="73"/>
        <v>0.29761904761904762</v>
      </c>
      <c r="M307" s="11">
        <f t="shared" si="74"/>
        <v>0.27472527472527469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-0.27995106566535166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0.22908505051362188</v>
      </c>
      <c r="Q307" s="11">
        <f>2*'OddsRatio_working_3-way'!K307*'OddsRatio_working_3-way'!L307*'OddsRatio_working_3-way'!M307</f>
        <v>7.3660787946502215E-2</v>
      </c>
      <c r="R307" s="11">
        <f t="shared" si="75"/>
        <v>0</v>
      </c>
      <c r="S307" s="11">
        <f t="shared" si="76"/>
        <v>-0.81830390596714475</v>
      </c>
      <c r="T307" s="11">
        <f t="shared" si="77"/>
        <v>-0.26312022699908189</v>
      </c>
      <c r="U307" s="11">
        <f>'OddsRatio_working_3-way'!S307-'OddsRatio_working_3-way'!R307^2/3</f>
        <v>-0.81830390596714475</v>
      </c>
      <c r="V307" s="11">
        <f>'OddsRatio_working_3-way'!S307*'OddsRatio_working_3-way'!R307/3-2*'OddsRatio_working_3-way'!R307^3/27-'OddsRatio_working_3-way'!T307</f>
        <v>0.26312022699908189</v>
      </c>
      <c r="W307" s="11">
        <f>'OddsRatio_working_3-way'!V307^2+4*'OddsRatio_working_3-way'!U307^3/27</f>
        <v>-1.1946073700356552E-2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0.14245905337710635</v>
      </c>
      <c r="Y307" s="11">
        <f>IF('OddsRatio_working_3-way'!W307&gt;=0,IF('OddsRatio_working_3-way'!V307+SQRT('OddsRatio_working_3-way'!W307)&gt;0,0,PI()),ACOS('OddsRatio_working_3-way'!V307/(2*'OddsRatio_working_3-way'!X307)))</f>
        <v>0.39370471072007351</v>
      </c>
      <c r="Z307" s="11">
        <f>'OddsRatio_working_3-way'!X307^(1/3)*COS('OddsRatio_working_3-way'!Y307/3)</f>
        <v>0.51778094064833025</v>
      </c>
      <c r="AA307" s="11">
        <f>'OddsRatio_working_3-way'!X307^(1/3)*COS(('OddsRatio_working_3-way'!Y307+2*PI())/3)</f>
        <v>-0.31807788129798575</v>
      </c>
      <c r="AB307" s="11">
        <f>'OddsRatio_working_3-way'!X307^(1/3)*COS(('OddsRatio_working_3-way'!Y307+4*PI())/3)</f>
        <v>-0.19970305935034485</v>
      </c>
      <c r="AC307" s="11">
        <f>'OddsRatio_working_3-way'!X307^(1/3)*SIN('OddsRatio_working_3-way'!Y307/3)</f>
        <v>6.8343735316744716E-2</v>
      </c>
      <c r="AD307" s="11">
        <f>'OddsRatio_working_3-way'!X307^(1/3)*SIN(('OddsRatio_working_3-way'!Y307+2*PI())/3)</f>
        <v>0.41423958053848442</v>
      </c>
      <c r="AE307" s="11">
        <f>'OddsRatio_working_3-way'!X307^(1/3)*SIN(('OddsRatio_working_3-way'!Y307+4*PI())/3)</f>
        <v>-0.4825833158552289</v>
      </c>
      <c r="AF307" s="11">
        <f>-'OddsRatio_working_3-way'!U307/(3*'OddsRatio_working_3-way'!X307^(1/3))*COS(('OddsRatio_working_3-way'!Y307)/3)</f>
        <v>0.51778094064833002</v>
      </c>
      <c r="AG307" s="11">
        <f>-'OddsRatio_working_3-way'!U307/(3*'OddsRatio_working_3-way'!X307^(1/3))*COS(('OddsRatio_working_3-way'!Y307+2*PI())/3)</f>
        <v>-0.31807788129798564</v>
      </c>
      <c r="AH307" s="11">
        <f>-'OddsRatio_working_3-way'!U307/(3*'OddsRatio_working_3-way'!X307^(1/3))*COS(('OddsRatio_working_3-way'!Y307+4*PI())/3)</f>
        <v>-0.19970305935034477</v>
      </c>
      <c r="AI307" s="11">
        <f>'OddsRatio_working_3-way'!U307/(3*'OddsRatio_working_3-way'!X307^(1/3))*SIN(('OddsRatio_working_3-way'!Y307)/3)</f>
        <v>-6.8343735316744689E-2</v>
      </c>
      <c r="AJ307" s="11">
        <f>'OddsRatio_working_3-way'!U307/(3*'OddsRatio_working_3-way'!X307^(1/3))*SIN(('OddsRatio_working_3-way'!Y307+2*PI())/3)</f>
        <v>-0.4142395805384842</v>
      </c>
      <c r="AK307" s="11">
        <f>'OddsRatio_working_3-way'!U307/(3*'OddsRatio_working_3-way'!X307^(1/3))*SIN(('OddsRatio_working_3-way'!Y307+4*PI())/3)</f>
        <v>0.48258331585522868</v>
      </c>
      <c r="AL307" s="11">
        <f>'OddsRatio_working_3-way'!Z307+'OddsRatio_working_3-way'!AF307</f>
        <v>1.0355618812966603</v>
      </c>
      <c r="AM307" s="11">
        <f>'OddsRatio_working_3-way'!AA307+'OddsRatio_working_3-way'!AG307</f>
        <v>-0.6361557625959714</v>
      </c>
      <c r="AN307" s="11">
        <f>'OddsRatio_working_3-way'!AB307+'OddsRatio_working_3-way'!AH307</f>
        <v>-0.39940611870068965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1.0355618812966603</v>
      </c>
      <c r="AS307" s="11">
        <f>IF(('OddsRatio_working_3-way'!X307=0),IF(Q307&gt;0,-Q307^(1/3),(-Q307)^(1/3)),'OddsRatio_working_3-way'!AM307-'OddsRatio_working_3-way'!R307/3)</f>
        <v>-0.6361557625959714</v>
      </c>
      <c r="AT307" s="11">
        <f>IF(('OddsRatio_working_3-way'!X307=0),IF(Q307&gt;0,-Q307^(1/3),(-Q307)^(1/3)),'OddsRatio_working_3-way'!AN307-'OddsRatio_working_3-way'!R307/3)</f>
        <v>-0.39940611870068965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9">
        <f t="shared" si="65"/>
        <v>0.29509108966624648</v>
      </c>
      <c r="E308" s="9">
        <f t="shared" si="66"/>
        <v>0.2726286808710891</v>
      </c>
      <c r="F308" s="9">
        <f t="shared" si="67"/>
        <v>0.43228022946266464</v>
      </c>
      <c r="G308" s="9">
        <f t="shared" si="68"/>
        <v>1.0341056816862575</v>
      </c>
      <c r="H308" s="9">
        <f t="shared" si="69"/>
        <v>3.3887841246952548</v>
      </c>
      <c r="I308" s="9">
        <f t="shared" si="70"/>
        <v>3.6679926587505451</v>
      </c>
      <c r="J308" s="9">
        <f t="shared" si="71"/>
        <v>2.3133142157415469</v>
      </c>
      <c r="K308" s="11">
        <f t="shared" si="72"/>
        <v>0.30211480362537763</v>
      </c>
      <c r="L308" s="11">
        <f t="shared" si="73"/>
        <v>0.27932960893854747</v>
      </c>
      <c r="M308" s="11">
        <f t="shared" si="74"/>
        <v>0.44052863436123346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-0.28138343642373065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0.2290044040967103</v>
      </c>
      <c r="Q308" s="11">
        <f>2*'OddsRatio_working_3-way'!K308*'OddsRatio_working_3-way'!L308*'OddsRatio_working_3-way'!M308</f>
        <v>7.4352079252178668E-2</v>
      </c>
      <c r="R308" s="11">
        <f t="shared" si="75"/>
        <v>0</v>
      </c>
      <c r="S308" s="11">
        <f t="shared" si="76"/>
        <v>-0.81385175690247935</v>
      </c>
      <c r="T308" s="11">
        <f t="shared" si="77"/>
        <v>-0.26423758340989589</v>
      </c>
      <c r="U308" s="11">
        <f>'OddsRatio_working_3-way'!S308-'OddsRatio_working_3-way'!R308^2/3</f>
        <v>-0.81385175690247935</v>
      </c>
      <c r="V308" s="11">
        <f>'OddsRatio_working_3-way'!S308*'OddsRatio_working_3-way'!R308/3-2*'OddsRatio_working_3-way'!R308^3/27-'OddsRatio_working_3-way'!T308</f>
        <v>0.26423758340989589</v>
      </c>
      <c r="W308" s="11">
        <f>'OddsRatio_working_3-way'!V308^2+4*'OddsRatio_working_3-way'!U308^3/27</f>
        <v>-1.0039021263600359E-2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0.14129801993473054</v>
      </c>
      <c r="Y308" s="11">
        <f>IF('OddsRatio_working_3-way'!W308&gt;=0,IF('OddsRatio_working_3-way'!V308+SQRT('OddsRatio_working_3-way'!W308)&gt;0,0,PI()),ACOS('OddsRatio_working_3-way'!V308/(2*'OddsRatio_working_3-way'!X308)))</f>
        <v>0.36243461496537677</v>
      </c>
      <c r="Z308" s="11">
        <f>'OddsRatio_working_3-way'!X308^(1/3)*COS('OddsRatio_working_3-way'!Y308/3)</f>
        <v>0.51705284084312875</v>
      </c>
      <c r="AA308" s="11">
        <f>'OddsRatio_working_3-way'!X308^(1/3)*COS(('OddsRatio_working_3-way'!Y308+2*PI())/3)</f>
        <v>-0.31288825499010597</v>
      </c>
      <c r="AB308" s="11">
        <f>'OddsRatio_working_3-way'!X308^(1/3)*COS(('OddsRatio_working_3-way'!Y308+4*PI())/3)</f>
        <v>-0.20416458585302291</v>
      </c>
      <c r="AC308" s="11">
        <f>'OddsRatio_working_3-way'!X308^(1/3)*SIN('OddsRatio_working_3-way'!Y308/3)</f>
        <v>6.2771639643578875E-2</v>
      </c>
      <c r="AD308" s="11">
        <f>'OddsRatio_working_3-way'!X308^(1/3)*SIN(('OddsRatio_working_3-way'!Y308+2*PI())/3)</f>
        <v>0.41639507544727228</v>
      </c>
      <c r="AE308" s="11">
        <f>'OddsRatio_working_3-way'!X308^(1/3)*SIN(('OddsRatio_working_3-way'!Y308+4*PI())/3)</f>
        <v>-0.47916671509085101</v>
      </c>
      <c r="AF308" s="11">
        <f>-'OddsRatio_working_3-way'!U308/(3*'OddsRatio_working_3-way'!X308^(1/3))*COS(('OddsRatio_working_3-way'!Y308)/3)</f>
        <v>0.51705284084312875</v>
      </c>
      <c r="AG308" s="11">
        <f>-'OddsRatio_working_3-way'!U308/(3*'OddsRatio_working_3-way'!X308^(1/3))*COS(('OddsRatio_working_3-way'!Y308+2*PI())/3)</f>
        <v>-0.31288825499010597</v>
      </c>
      <c r="AH308" s="11">
        <f>-'OddsRatio_working_3-way'!U308/(3*'OddsRatio_working_3-way'!X308^(1/3))*COS(('OddsRatio_working_3-way'!Y308+4*PI())/3)</f>
        <v>-0.20416458585302291</v>
      </c>
      <c r="AI308" s="11">
        <f>'OddsRatio_working_3-way'!U308/(3*'OddsRatio_working_3-way'!X308^(1/3))*SIN(('OddsRatio_working_3-way'!Y308)/3)</f>
        <v>-6.2771639643578875E-2</v>
      </c>
      <c r="AJ308" s="11">
        <f>'OddsRatio_working_3-way'!U308/(3*'OddsRatio_working_3-way'!X308^(1/3))*SIN(('OddsRatio_working_3-way'!Y308+2*PI())/3)</f>
        <v>-0.41639507544727228</v>
      </c>
      <c r="AK308" s="11">
        <f>'OddsRatio_working_3-way'!U308/(3*'OddsRatio_working_3-way'!X308^(1/3))*SIN(('OddsRatio_working_3-way'!Y308+4*PI())/3)</f>
        <v>0.47916671509085101</v>
      </c>
      <c r="AL308" s="11">
        <f>'OddsRatio_working_3-way'!Z308+'OddsRatio_working_3-way'!AF308</f>
        <v>1.0341056816862575</v>
      </c>
      <c r="AM308" s="11">
        <f>'OddsRatio_working_3-way'!AA308+'OddsRatio_working_3-way'!AG308</f>
        <v>-0.62577650998021195</v>
      </c>
      <c r="AN308" s="11">
        <f>'OddsRatio_working_3-way'!AB308+'OddsRatio_working_3-way'!AH308</f>
        <v>-0.40832917170604582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1.0341056816862575</v>
      </c>
      <c r="AS308" s="11">
        <f>IF(('OddsRatio_working_3-way'!X308=0),IF(Q308&gt;0,-Q308^(1/3),(-Q308)^(1/3)),'OddsRatio_working_3-way'!AM308-'OddsRatio_working_3-way'!R308/3)</f>
        <v>-0.62577650998021195</v>
      </c>
      <c r="AT308" s="11">
        <f>IF(('OddsRatio_working_3-way'!X308=0),IF(Q308&gt;0,-Q308^(1/3),(-Q308)^(1/3)),'OddsRatio_working_3-way'!AN308-'OddsRatio_working_3-way'!R308/3)</f>
        <v>-0.40832917170604582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9">
        <f t="shared" si="65"/>
        <v>0.35098175482001936</v>
      </c>
      <c r="E309" s="9">
        <f t="shared" si="66"/>
        <v>0.32396519393538925</v>
      </c>
      <c r="F309" s="9">
        <f t="shared" si="67"/>
        <v>0.3250530512445915</v>
      </c>
      <c r="G309" s="9">
        <f t="shared" si="68"/>
        <v>1.0330452231801643</v>
      </c>
      <c r="H309" s="9">
        <f t="shared" si="69"/>
        <v>2.8491509494924943</v>
      </c>
      <c r="I309" s="9">
        <f t="shared" si="70"/>
        <v>3.0867513508239326</v>
      </c>
      <c r="J309" s="9">
        <f t="shared" si="71"/>
        <v>3.0764208985921306</v>
      </c>
      <c r="K309" s="11">
        <f t="shared" si="72"/>
        <v>0.35842293906810035</v>
      </c>
      <c r="L309" s="11">
        <f t="shared" si="73"/>
        <v>0.33112582781456956</v>
      </c>
      <c r="M309" s="11">
        <f t="shared" si="74"/>
        <v>0.33222591362126247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-0.28656478216053549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0.22948026505207186</v>
      </c>
      <c r="Q309" s="11">
        <f>2*'OddsRatio_working_3-way'!K309*'OddsRatio_working_3-way'!L309*'OddsRatio_working_3-way'!M309</f>
        <v>7.8859197612395848E-2</v>
      </c>
      <c r="R309" s="11">
        <f t="shared" si="75"/>
        <v>0</v>
      </c>
      <c r="S309" s="11">
        <f t="shared" si="76"/>
        <v>-0.80079716468269813</v>
      </c>
      <c r="T309" s="11">
        <f t="shared" si="77"/>
        <v>-0.2751880291005836</v>
      </c>
      <c r="U309" s="11">
        <f>'OddsRatio_working_3-way'!S309-'OddsRatio_working_3-way'!R309^2/3</f>
        <v>-0.80079716468269813</v>
      </c>
      <c r="V309" s="11">
        <f>'OddsRatio_working_3-way'!S309*'OddsRatio_working_3-way'!R309/3-2*'OddsRatio_working_3-way'!R309^3/27-'OddsRatio_working_3-way'!T309</f>
        <v>0.2751880291005836</v>
      </c>
      <c r="W309" s="11">
        <f>'OddsRatio_working_3-way'!V309^2+4*'OddsRatio_working_3-way'!U309^3/27</f>
        <v>-3.5037557737059577E-4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0.13791195283371402</v>
      </c>
      <c r="Y309" s="11">
        <f>IF('OddsRatio_working_3-way'!W309&gt;=0,IF('OddsRatio_working_3-way'!V309+SQRT('OddsRatio_working_3-way'!W309)&gt;0,0,PI()),ACOS('OddsRatio_working_3-way'!V309/(2*'OddsRatio_working_3-way'!X309)))</f>
        <v>6.7915503664200738E-2</v>
      </c>
      <c r="Z309" s="11">
        <f>'OddsRatio_working_3-way'!X309^(1/3)*COS('OddsRatio_working_3-way'!Y309/3)</f>
        <v>0.51652261159008217</v>
      </c>
      <c r="AA309" s="11">
        <f>'OddsRatio_working_3-way'!X309^(1/3)*COS(('OddsRatio_working_3-way'!Y309+2*PI())/3)</f>
        <v>-0.268389729058084</v>
      </c>
      <c r="AB309" s="11">
        <f>'OddsRatio_working_3-way'!X309^(1/3)*COS(('OddsRatio_working_3-way'!Y309+4*PI())/3)</f>
        <v>-0.24813288253199811</v>
      </c>
      <c r="AC309" s="11">
        <f>'OddsRatio_working_3-way'!X309^(1/3)*SIN('OddsRatio_working_3-way'!Y309/3)</f>
        <v>1.1695295794768549E-2</v>
      </c>
      <c r="AD309" s="11">
        <f>'OddsRatio_working_3-way'!X309^(1/3)*SIN(('OddsRatio_working_3-way'!Y309+2*PI())/3)</f>
        <v>0.44147405536870943</v>
      </c>
      <c r="AE309" s="11">
        <f>'OddsRatio_working_3-way'!X309^(1/3)*SIN(('OddsRatio_working_3-way'!Y309+4*PI())/3)</f>
        <v>-0.45316935116347801</v>
      </c>
      <c r="AF309" s="11">
        <f>-'OddsRatio_working_3-way'!U309/(3*'OddsRatio_working_3-way'!X309^(1/3))*COS(('OddsRatio_working_3-way'!Y309)/3)</f>
        <v>0.51652261159008217</v>
      </c>
      <c r="AG309" s="11">
        <f>-'OddsRatio_working_3-way'!U309/(3*'OddsRatio_working_3-way'!X309^(1/3))*COS(('OddsRatio_working_3-way'!Y309+2*PI())/3)</f>
        <v>-0.268389729058084</v>
      </c>
      <c r="AH309" s="11">
        <f>-'OddsRatio_working_3-way'!U309/(3*'OddsRatio_working_3-way'!X309^(1/3))*COS(('OddsRatio_working_3-way'!Y309+4*PI())/3)</f>
        <v>-0.24813288253199811</v>
      </c>
      <c r="AI309" s="11">
        <f>'OddsRatio_working_3-way'!U309/(3*'OddsRatio_working_3-way'!X309^(1/3))*SIN(('OddsRatio_working_3-way'!Y309)/3)</f>
        <v>-1.1695295794768549E-2</v>
      </c>
      <c r="AJ309" s="11">
        <f>'OddsRatio_working_3-way'!U309/(3*'OddsRatio_working_3-way'!X309^(1/3))*SIN(('OddsRatio_working_3-way'!Y309+2*PI())/3)</f>
        <v>-0.44147405536870943</v>
      </c>
      <c r="AK309" s="11">
        <f>'OddsRatio_working_3-way'!U309/(3*'OddsRatio_working_3-way'!X309^(1/3))*SIN(('OddsRatio_working_3-way'!Y309+4*PI())/3)</f>
        <v>0.45316935116347801</v>
      </c>
      <c r="AL309" s="11">
        <f>'OddsRatio_working_3-way'!Z309+'OddsRatio_working_3-way'!AF309</f>
        <v>1.0330452231801643</v>
      </c>
      <c r="AM309" s="11">
        <f>'OddsRatio_working_3-way'!AA309+'OddsRatio_working_3-way'!AG309</f>
        <v>-0.53677945811616801</v>
      </c>
      <c r="AN309" s="11">
        <f>'OddsRatio_working_3-way'!AB309+'OddsRatio_working_3-way'!AH309</f>
        <v>-0.49626576506399622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1.0330452231801643</v>
      </c>
      <c r="AS309" s="11">
        <f>IF(('OddsRatio_working_3-way'!X309=0),IF(Q309&gt;0,-Q309^(1/3),(-Q309)^(1/3)),'OddsRatio_working_3-way'!AM309-'OddsRatio_working_3-way'!R309/3)</f>
        <v>-0.53677945811616801</v>
      </c>
      <c r="AT309" s="11">
        <f>IF(('OddsRatio_working_3-way'!X309=0),IF(Q309&gt;0,-Q309^(1/3),(-Q309)^(1/3)),'OddsRatio_working_3-way'!AN309-'OddsRatio_working_3-way'!R309/3)</f>
        <v>-0.49626576506399622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9">
        <f t="shared" si="65"/>
        <v>0.36803185334005112</v>
      </c>
      <c r="E310" s="9">
        <f t="shared" si="66"/>
        <v>0.33143957413260533</v>
      </c>
      <c r="F310" s="9">
        <f t="shared" si="67"/>
        <v>0.30052857252734366</v>
      </c>
      <c r="G310" s="9">
        <f t="shared" si="68"/>
        <v>1.034431393239863</v>
      </c>
      <c r="H310" s="9">
        <f t="shared" si="69"/>
        <v>2.7171561127781731</v>
      </c>
      <c r="I310" s="9">
        <f t="shared" si="70"/>
        <v>3.0171412168177327</v>
      </c>
      <c r="J310" s="9">
        <f t="shared" si="71"/>
        <v>3.3274706347896914</v>
      </c>
      <c r="K310" s="11">
        <f t="shared" si="72"/>
        <v>0.37593984962406013</v>
      </c>
      <c r="L310" s="11">
        <f t="shared" si="73"/>
        <v>0.33898305084745761</v>
      </c>
      <c r="M310" s="11">
        <f t="shared" si="74"/>
        <v>0.30769230769230771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-0.28558684847712512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0.22977914146513617</v>
      </c>
      <c r="Q310" s="11">
        <f>2*'OddsRatio_working_3-way'!K310*'OddsRatio_working_3-way'!L310*'OddsRatio_working_3-way'!M310</f>
        <v>7.8422915175814373E-2</v>
      </c>
      <c r="R310" s="11">
        <f t="shared" si="75"/>
        <v>0</v>
      </c>
      <c r="S310" s="11">
        <f t="shared" si="76"/>
        <v>-0.80458586482682859</v>
      </c>
      <c r="T310" s="11">
        <f t="shared" si="77"/>
        <v>-0.27460268424123835</v>
      </c>
      <c r="U310" s="11">
        <f>'OddsRatio_working_3-way'!S310-'OddsRatio_working_3-way'!R310^2/3</f>
        <v>-0.80458586482682859</v>
      </c>
      <c r="V310" s="11">
        <f>'OddsRatio_working_3-way'!S310*'OddsRatio_working_3-way'!R310/3-2*'OddsRatio_working_3-way'!R310^3/27-'OddsRatio_working_3-way'!T310</f>
        <v>0.27460268424123835</v>
      </c>
      <c r="W310" s="11">
        <f>'OddsRatio_working_3-way'!V310^2+4*'OddsRatio_working_3-way'!U310^3/27</f>
        <v>-1.7571331088205855E-3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0.13889183498438079</v>
      </c>
      <c r="Y310" s="11">
        <f>IF('OddsRatio_working_3-way'!W310&gt;=0,IF('OddsRatio_working_3-way'!V310+SQRT('OddsRatio_working_3-way'!W310)&gt;0,0,PI()),ACOS('OddsRatio_working_3-way'!V310/(2*'OddsRatio_working_3-way'!X310)))</f>
        <v>0.15148087735285554</v>
      </c>
      <c r="Z310" s="11">
        <f>'OddsRatio_working_3-way'!X310^(1/3)*COS('OddsRatio_working_3-way'!Y310/3)</f>
        <v>0.51721569661993161</v>
      </c>
      <c r="AA310" s="11">
        <f>'OddsRatio_working_3-way'!X310^(1/3)*COS(('OddsRatio_working_3-way'!Y310+2*PI())/3)</f>
        <v>-0.28124429202748324</v>
      </c>
      <c r="AB310" s="11">
        <f>'OddsRatio_working_3-way'!X310^(1/3)*COS(('OddsRatio_working_3-way'!Y310+4*PI())/3)</f>
        <v>-0.23597140459244806</v>
      </c>
      <c r="AC310" s="11">
        <f>'OddsRatio_working_3-way'!X310^(1/3)*SIN('OddsRatio_working_3-way'!Y310/3)</f>
        <v>2.6138313747609124E-2</v>
      </c>
      <c r="AD310" s="11">
        <f>'OddsRatio_working_3-way'!X310^(1/3)*SIN(('OddsRatio_working_3-way'!Y310+2*PI())/3)</f>
        <v>0.43485277563512148</v>
      </c>
      <c r="AE310" s="11">
        <f>'OddsRatio_working_3-way'!X310^(1/3)*SIN(('OddsRatio_working_3-way'!Y310+4*PI())/3)</f>
        <v>-0.46099108938273065</v>
      </c>
      <c r="AF310" s="11">
        <f>-'OddsRatio_working_3-way'!U310/(3*'OddsRatio_working_3-way'!X310^(1/3))*COS(('OddsRatio_working_3-way'!Y310)/3)</f>
        <v>0.5172156966199315</v>
      </c>
      <c r="AG310" s="11">
        <f>-'OddsRatio_working_3-way'!U310/(3*'OddsRatio_working_3-way'!X310^(1/3))*COS(('OddsRatio_working_3-way'!Y310+2*PI())/3)</f>
        <v>-0.28124429202748319</v>
      </c>
      <c r="AH310" s="11">
        <f>-'OddsRatio_working_3-way'!U310/(3*'OddsRatio_working_3-way'!X310^(1/3))*COS(('OddsRatio_working_3-way'!Y310+4*PI())/3)</f>
        <v>-0.23597140459244803</v>
      </c>
      <c r="AI310" s="11">
        <f>'OddsRatio_working_3-way'!U310/(3*'OddsRatio_working_3-way'!X310^(1/3))*SIN(('OddsRatio_working_3-way'!Y310)/3)</f>
        <v>-2.6138313747609117E-2</v>
      </c>
      <c r="AJ310" s="11">
        <f>'OddsRatio_working_3-way'!U310/(3*'OddsRatio_working_3-way'!X310^(1/3))*SIN(('OddsRatio_working_3-way'!Y310+2*PI())/3)</f>
        <v>-0.43485277563512142</v>
      </c>
      <c r="AK310" s="11">
        <f>'OddsRatio_working_3-way'!U310/(3*'OddsRatio_working_3-way'!X310^(1/3))*SIN(('OddsRatio_working_3-way'!Y310+4*PI())/3)</f>
        <v>0.46099108938273053</v>
      </c>
      <c r="AL310" s="11">
        <f>'OddsRatio_working_3-way'!Z310+'OddsRatio_working_3-way'!AF310</f>
        <v>1.034431393239863</v>
      </c>
      <c r="AM310" s="11">
        <f>'OddsRatio_working_3-way'!AA310+'OddsRatio_working_3-way'!AG310</f>
        <v>-0.56248858405496649</v>
      </c>
      <c r="AN310" s="11">
        <f>'OddsRatio_working_3-way'!AB310+'OddsRatio_working_3-way'!AH310</f>
        <v>-0.47194280918489606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1.034431393239863</v>
      </c>
      <c r="AS310" s="11">
        <f>IF(('OddsRatio_working_3-way'!X310=0),IF(Q310&gt;0,-Q310^(1/3),(-Q310)^(1/3)),'OddsRatio_working_3-way'!AM310-'OddsRatio_working_3-way'!R310/3)</f>
        <v>-0.56248858405496649</v>
      </c>
      <c r="AT310" s="11">
        <f>IF(('OddsRatio_working_3-way'!X310=0),IF(Q310&gt;0,-Q310^(1/3),(-Q310)^(1/3)),'OddsRatio_working_3-way'!AN310-'OddsRatio_working_3-way'!R310/3)</f>
        <v>-0.47194280918489606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9">
        <f t="shared" si="65"/>
        <v>0.51753472602412209</v>
      </c>
      <c r="E311" s="9">
        <f t="shared" si="66"/>
        <v>0.30313935038667184</v>
      </c>
      <c r="F311" s="9">
        <f t="shared" si="67"/>
        <v>0.17932592358920602</v>
      </c>
      <c r="G311" s="9">
        <f t="shared" si="68"/>
        <v>1.0593607840893999</v>
      </c>
      <c r="H311" s="9">
        <f t="shared" si="69"/>
        <v>1.9322374899986718</v>
      </c>
      <c r="I311" s="9">
        <f t="shared" si="70"/>
        <v>3.2988129014739984</v>
      </c>
      <c r="J311" s="9">
        <f t="shared" si="71"/>
        <v>5.5764385872662086</v>
      </c>
      <c r="K311" s="11">
        <f t="shared" si="72"/>
        <v>0.53191489361702127</v>
      </c>
      <c r="L311" s="11">
        <f t="shared" si="73"/>
        <v>0.31545741324921134</v>
      </c>
      <c r="M311" s="11">
        <f t="shared" si="74"/>
        <v>0.18796992481203006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-0.26019407872658351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0.23245492077734439</v>
      </c>
      <c r="Q311" s="11">
        <f>2*'OddsRatio_working_3-way'!K311*'OddsRatio_working_3-way'!L311*'OddsRatio_working_3-way'!M311</f>
        <v>6.3081389627501872E-2</v>
      </c>
      <c r="R311" s="11">
        <f t="shared" si="75"/>
        <v>0</v>
      </c>
      <c r="S311" s="11">
        <f t="shared" si="76"/>
        <v>-0.89339051032599437</v>
      </c>
      <c r="T311" s="11">
        <f t="shared" si="77"/>
        <v>-0.24243975856879088</v>
      </c>
      <c r="U311" s="11">
        <f>'OddsRatio_working_3-way'!S311-'OddsRatio_working_3-way'!R311^2/3</f>
        <v>-0.89339051032599437</v>
      </c>
      <c r="V311" s="11">
        <f>'OddsRatio_working_3-way'!S311*'OddsRatio_working_3-way'!R311/3-2*'OddsRatio_working_3-way'!R311^3/27-'OddsRatio_working_3-way'!T311</f>
        <v>0.24243975856879088</v>
      </c>
      <c r="W311" s="11">
        <f>'OddsRatio_working_3-way'!V311^2+4*'OddsRatio_working_3-way'!U311^3/27</f>
        <v>-4.6860978547980291E-2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0.162510011293823</v>
      </c>
      <c r="Y311" s="11">
        <f>IF('OddsRatio_working_3-way'!W311&gt;=0,IF('OddsRatio_working_3-way'!V311+SQRT('OddsRatio_working_3-way'!W311)&gt;0,0,PI()),ACOS('OddsRatio_working_3-way'!V311/(2*'OddsRatio_working_3-way'!X311)))</f>
        <v>0.72887744107482688</v>
      </c>
      <c r="Z311" s="11">
        <f>'OddsRatio_working_3-way'!X311^(1/3)*COS('OddsRatio_working_3-way'!Y311/3)</f>
        <v>0.52968039204469997</v>
      </c>
      <c r="AA311" s="11">
        <f>'OddsRatio_working_3-way'!X311^(1/3)*COS(('OddsRatio_working_3-way'!Y311+2*PI())/3)</f>
        <v>-0.37853557540967708</v>
      </c>
      <c r="AB311" s="11">
        <f>'OddsRatio_working_3-way'!X311^(1/3)*COS(('OddsRatio_working_3-way'!Y311+4*PI())/3)</f>
        <v>-0.15114481663502308</v>
      </c>
      <c r="AC311" s="11">
        <f>'OddsRatio_working_3-way'!X311^(1/3)*SIN('OddsRatio_working_3-way'!Y311/3)</f>
        <v>0.13128411578977989</v>
      </c>
      <c r="AD311" s="11">
        <f>'OddsRatio_working_3-way'!X311^(1/3)*SIN(('OddsRatio_working_3-way'!Y311+2*PI())/3)</f>
        <v>0.3930746175023212</v>
      </c>
      <c r="AE311" s="11">
        <f>'OddsRatio_working_3-way'!X311^(1/3)*SIN(('OddsRatio_working_3-way'!Y311+4*PI())/3)</f>
        <v>-0.52435873329210103</v>
      </c>
      <c r="AF311" s="11">
        <f>-'OddsRatio_working_3-way'!U311/(3*'OddsRatio_working_3-way'!X311^(1/3))*COS(('OddsRatio_working_3-way'!Y311)/3)</f>
        <v>0.52968039204469997</v>
      </c>
      <c r="AG311" s="11">
        <f>-'OddsRatio_working_3-way'!U311/(3*'OddsRatio_working_3-way'!X311^(1/3))*COS(('OddsRatio_working_3-way'!Y311+2*PI())/3)</f>
        <v>-0.37853557540967708</v>
      </c>
      <c r="AH311" s="11">
        <f>-'OddsRatio_working_3-way'!U311/(3*'OddsRatio_working_3-way'!X311^(1/3))*COS(('OddsRatio_working_3-way'!Y311+4*PI())/3)</f>
        <v>-0.15114481663502308</v>
      </c>
      <c r="AI311" s="11">
        <f>'OddsRatio_working_3-way'!U311/(3*'OddsRatio_working_3-way'!X311^(1/3))*SIN(('OddsRatio_working_3-way'!Y311)/3)</f>
        <v>-0.13128411578977989</v>
      </c>
      <c r="AJ311" s="11">
        <f>'OddsRatio_working_3-way'!U311/(3*'OddsRatio_working_3-way'!X311^(1/3))*SIN(('OddsRatio_working_3-way'!Y311+2*PI())/3)</f>
        <v>-0.3930746175023212</v>
      </c>
      <c r="AK311" s="11">
        <f>'OddsRatio_working_3-way'!U311/(3*'OddsRatio_working_3-way'!X311^(1/3))*SIN(('OddsRatio_working_3-way'!Y311+4*PI())/3)</f>
        <v>0.52435873329210103</v>
      </c>
      <c r="AL311" s="11">
        <f>'OddsRatio_working_3-way'!Z311+'OddsRatio_working_3-way'!AF311</f>
        <v>1.0593607840893999</v>
      </c>
      <c r="AM311" s="11">
        <f>'OddsRatio_working_3-way'!AA311+'OddsRatio_working_3-way'!AG311</f>
        <v>-0.75707115081935417</v>
      </c>
      <c r="AN311" s="11">
        <f>'OddsRatio_working_3-way'!AB311+'OddsRatio_working_3-way'!AH311</f>
        <v>-0.30228963327004615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1.0593607840893999</v>
      </c>
      <c r="AS311" s="11">
        <f>IF(('OddsRatio_working_3-way'!X311=0),IF(Q311&gt;0,-Q311^(1/3),(-Q311)^(1/3)),'OddsRatio_working_3-way'!AM311-'OddsRatio_working_3-way'!R311/3)</f>
        <v>-0.75707115081935417</v>
      </c>
      <c r="AT311" s="11">
        <f>IF(('OddsRatio_working_3-way'!X311=0),IF(Q311&gt;0,-Q311^(1/3),(-Q311)^(1/3)),'OddsRatio_working_3-way'!AN311-'OddsRatio_working_3-way'!R311/3)</f>
        <v>-0.30228963327004615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9">
        <f t="shared" si="65"/>
        <v>0.58057945139154965</v>
      </c>
      <c r="E312" s="9">
        <f t="shared" si="66"/>
        <v>0.26283430971994526</v>
      </c>
      <c r="F312" s="9">
        <f t="shared" si="67"/>
        <v>0.1565862388885047</v>
      </c>
      <c r="G312" s="9">
        <f t="shared" si="68"/>
        <v>1.0623781515963739</v>
      </c>
      <c r="H312" s="9">
        <f t="shared" si="69"/>
        <v>1.7224171430855346</v>
      </c>
      <c r="I312" s="9">
        <f t="shared" si="70"/>
        <v>3.8046783202144279</v>
      </c>
      <c r="J312" s="9">
        <f t="shared" si="71"/>
        <v>6.3862572285936166</v>
      </c>
      <c r="K312" s="11">
        <f t="shared" si="72"/>
        <v>0.59523809523809523</v>
      </c>
      <c r="L312" s="11">
        <f t="shared" si="73"/>
        <v>0.27472527472527469</v>
      </c>
      <c r="M312" s="11">
        <f t="shared" si="74"/>
        <v>0.16474464579901152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-0.24520055139024288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0.22602818848994416</v>
      </c>
      <c r="Q312" s="11">
        <f>2*'OddsRatio_working_3-way'!K312*'OddsRatio_working_3-way'!L312*'OddsRatio_working_3-way'!M312</f>
        <v>5.3880378662680369E-2</v>
      </c>
      <c r="R312" s="11">
        <f t="shared" si="75"/>
        <v>0</v>
      </c>
      <c r="S312" s="11">
        <f t="shared" si="76"/>
        <v>-0.92180946253344498</v>
      </c>
      <c r="T312" s="11">
        <f t="shared" si="77"/>
        <v>-0.21974003874456377</v>
      </c>
      <c r="U312" s="11">
        <f>'OddsRatio_working_3-way'!S312-'OddsRatio_working_3-way'!R312^2/3</f>
        <v>-0.92180946253344498</v>
      </c>
      <c r="V312" s="11">
        <f>'OddsRatio_working_3-way'!S312*'OddsRatio_working_3-way'!R312/3-2*'OddsRatio_working_3-way'!R312^3/27-'OddsRatio_working_3-way'!T312</f>
        <v>0.21974003874456377</v>
      </c>
      <c r="W312" s="11">
        <f>'OddsRatio_working_3-way'!V312^2+4*'OddsRatio_working_3-way'!U312^3/27</f>
        <v>-6.7757519795685034E-2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0.17032557384546473</v>
      </c>
      <c r="Y312" s="11">
        <f>IF('OddsRatio_working_3-way'!W312&gt;=0,IF('OddsRatio_working_3-way'!V312+SQRT('OddsRatio_working_3-way'!W312)&gt;0,0,PI()),ACOS('OddsRatio_working_3-way'!V312/(2*'OddsRatio_working_3-way'!X312)))</f>
        <v>0.86969602620031405</v>
      </c>
      <c r="Z312" s="11">
        <f>'OddsRatio_working_3-way'!X312^(1/3)*COS('OddsRatio_working_3-way'!Y312/3)</f>
        <v>0.53118907579818697</v>
      </c>
      <c r="AA312" s="11">
        <f>'OddsRatio_working_3-way'!X312^(1/3)*COS(('OddsRatio_working_3-way'!Y312+2*PI())/3)</f>
        <v>-0.40282059208656273</v>
      </c>
      <c r="AB312" s="11">
        <f>'OddsRatio_working_3-way'!X312^(1/3)*COS(('OddsRatio_working_3-way'!Y312+4*PI())/3)</f>
        <v>-0.12836848371162443</v>
      </c>
      <c r="AC312" s="11">
        <f>'OddsRatio_working_3-way'!X312^(1/3)*SIN('OddsRatio_working_3-way'!Y312/3)</f>
        <v>0.15845499864993112</v>
      </c>
      <c r="AD312" s="11">
        <f>'OddsRatio_working_3-way'!X312^(1/3)*SIN(('OddsRatio_working_3-way'!Y312+2*PI())/3)</f>
        <v>0.3807957345290422</v>
      </c>
      <c r="AE312" s="11">
        <f>'OddsRatio_working_3-way'!X312^(1/3)*SIN(('OddsRatio_working_3-way'!Y312+4*PI())/3)</f>
        <v>-0.53925073317897321</v>
      </c>
      <c r="AF312" s="11">
        <f>-'OddsRatio_working_3-way'!U312/(3*'OddsRatio_working_3-way'!X312^(1/3))*COS(('OddsRatio_working_3-way'!Y312)/3)</f>
        <v>0.53118907579818686</v>
      </c>
      <c r="AG312" s="11">
        <f>-'OddsRatio_working_3-way'!U312/(3*'OddsRatio_working_3-way'!X312^(1/3))*COS(('OddsRatio_working_3-way'!Y312+2*PI())/3)</f>
        <v>-0.40282059208656268</v>
      </c>
      <c r="AH312" s="11">
        <f>-'OddsRatio_working_3-way'!U312/(3*'OddsRatio_working_3-way'!X312^(1/3))*COS(('OddsRatio_working_3-way'!Y312+4*PI())/3)</f>
        <v>-0.1283684837116244</v>
      </c>
      <c r="AI312" s="11">
        <f>'OddsRatio_working_3-way'!U312/(3*'OddsRatio_working_3-way'!X312^(1/3))*SIN(('OddsRatio_working_3-way'!Y312)/3)</f>
        <v>-0.15845499864993109</v>
      </c>
      <c r="AJ312" s="11">
        <f>'OddsRatio_working_3-way'!U312/(3*'OddsRatio_working_3-way'!X312^(1/3))*SIN(('OddsRatio_working_3-way'!Y312+2*PI())/3)</f>
        <v>-0.38079573452904214</v>
      </c>
      <c r="AK312" s="11">
        <f>'OddsRatio_working_3-way'!U312/(3*'OddsRatio_working_3-way'!X312^(1/3))*SIN(('OddsRatio_working_3-way'!Y312+4*PI())/3)</f>
        <v>0.5392507331789731</v>
      </c>
      <c r="AL312" s="11">
        <f>'OddsRatio_working_3-way'!Z312+'OddsRatio_working_3-way'!AF312</f>
        <v>1.0623781515963739</v>
      </c>
      <c r="AM312" s="11">
        <f>'OddsRatio_working_3-way'!AA312+'OddsRatio_working_3-way'!AG312</f>
        <v>-0.80564118417312547</v>
      </c>
      <c r="AN312" s="11">
        <f>'OddsRatio_working_3-way'!AB312+'OddsRatio_working_3-way'!AH312</f>
        <v>-0.25673696742324881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1.0623781515963739</v>
      </c>
      <c r="AS312" s="11">
        <f>IF(('OddsRatio_working_3-way'!X312=0),IF(Q312&gt;0,-Q312^(1/3),(-Q312)^(1/3)),'OddsRatio_working_3-way'!AM312-'OddsRatio_working_3-way'!R312/3)</f>
        <v>-0.80564118417312547</v>
      </c>
      <c r="AT312" s="11">
        <f>IF(('OddsRatio_working_3-way'!X312=0),IF(Q312&gt;0,-Q312^(1/3),(-Q312)^(1/3)),'OddsRatio_working_3-way'!AN312-'OddsRatio_working_3-way'!R312/3)</f>
        <v>-0.25673696742324881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9">
        <f t="shared" si="65"/>
        <v>0.35368157633215297</v>
      </c>
      <c r="E313" s="9">
        <f t="shared" si="66"/>
        <v>0.33738965150243083</v>
      </c>
      <c r="F313" s="9">
        <f t="shared" si="67"/>
        <v>0.30892877216541609</v>
      </c>
      <c r="G313" s="9">
        <f t="shared" si="68"/>
        <v>1.0502310405199413</v>
      </c>
      <c r="H313" s="9">
        <f t="shared" si="69"/>
        <v>2.8274020105046977</v>
      </c>
      <c r="I313" s="9">
        <f t="shared" si="70"/>
        <v>2.9639320457722906</v>
      </c>
      <c r="J313" s="9">
        <f t="shared" si="71"/>
        <v>3.2369921163074751</v>
      </c>
      <c r="K313" s="11">
        <f t="shared" si="72"/>
        <v>0.36496350364963503</v>
      </c>
      <c r="L313" s="11">
        <f t="shared" si="73"/>
        <v>0.34843205574912889</v>
      </c>
      <c r="M313" s="11">
        <f t="shared" si="74"/>
        <v>0.31948881789137379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-0.28157472015374863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0.23320351670903197</v>
      </c>
      <c r="Q313" s="11">
        <f>2*'OddsRatio_working_3-way'!K313*'OddsRatio_working_3-way'!L313*'OddsRatio_working_3-way'!M313</f>
        <v>8.1255580734854338E-2</v>
      </c>
      <c r="R313" s="11">
        <f t="shared" si="75"/>
        <v>0</v>
      </c>
      <c r="S313" s="11">
        <f t="shared" si="76"/>
        <v>-0.82821183869665405</v>
      </c>
      <c r="T313" s="11">
        <f t="shared" si="77"/>
        <v>-0.28857555355284115</v>
      </c>
      <c r="U313" s="11">
        <f>'OddsRatio_working_3-way'!S313-'OddsRatio_working_3-way'!R313^2/3</f>
        <v>-0.82821183869665405</v>
      </c>
      <c r="V313" s="11">
        <f>'OddsRatio_working_3-way'!S313*'OddsRatio_working_3-way'!R313/3-2*'OddsRatio_working_3-way'!R313^3/27-'OddsRatio_working_3-way'!T313</f>
        <v>0.28857555355284115</v>
      </c>
      <c r="W313" s="11">
        <f>'OddsRatio_working_3-way'!V313^2+4*'OddsRatio_working_3-way'!U313^3/27</f>
        <v>-8.8701850553801753E-4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0.14505418695600164</v>
      </c>
      <c r="Y313" s="11">
        <f>IF('OddsRatio_working_3-way'!W313&gt;=0,IF('OddsRatio_working_3-way'!V313+SQRT('OddsRatio_working_3-way'!W313)&gt;0,0,PI()),ACOS('OddsRatio_working_3-way'!V313/(2*'OddsRatio_working_3-way'!X313)))</f>
        <v>0.10284232854513675</v>
      </c>
      <c r="Z313" s="11">
        <f>'OddsRatio_working_3-way'!X313^(1/3)*COS('OddsRatio_working_3-way'!Y313/3)</f>
        <v>0.52511552025997066</v>
      </c>
      <c r="AA313" s="11">
        <f>'OddsRatio_working_3-way'!X313^(1/3)*COS(('OddsRatio_working_3-way'!Y313+2*PI())/3)</f>
        <v>-0.27815351149819062</v>
      </c>
      <c r="AB313" s="11">
        <f>'OddsRatio_working_3-way'!X313^(1/3)*COS(('OddsRatio_working_3-way'!Y313+4*PI())/3)</f>
        <v>-0.24696200876178004</v>
      </c>
      <c r="AC313" s="11">
        <f>'OddsRatio_working_3-way'!X313^(1/3)*SIN('OddsRatio_working_3-way'!Y313/3)</f>
        <v>1.8008422501295654E-2</v>
      </c>
      <c r="AD313" s="11">
        <f>'OddsRatio_working_3-way'!X313^(1/3)*SIN(('OddsRatio_working_3-way'!Y313+2*PI())/3)</f>
        <v>0.44575916921596875</v>
      </c>
      <c r="AE313" s="11">
        <f>'OddsRatio_working_3-way'!X313^(1/3)*SIN(('OddsRatio_working_3-way'!Y313+4*PI())/3)</f>
        <v>-0.46376759171726439</v>
      </c>
      <c r="AF313" s="11">
        <f>-'OddsRatio_working_3-way'!U313/(3*'OddsRatio_working_3-way'!X313^(1/3))*COS(('OddsRatio_working_3-way'!Y313)/3)</f>
        <v>0.52511552025997055</v>
      </c>
      <c r="AG313" s="11">
        <f>-'OddsRatio_working_3-way'!U313/(3*'OddsRatio_working_3-way'!X313^(1/3))*COS(('OddsRatio_working_3-way'!Y313+2*PI())/3)</f>
        <v>-0.27815351149819056</v>
      </c>
      <c r="AH313" s="11">
        <f>-'OddsRatio_working_3-way'!U313/(3*'OddsRatio_working_3-way'!X313^(1/3))*COS(('OddsRatio_working_3-way'!Y313+4*PI())/3)</f>
        <v>-0.24696200876177998</v>
      </c>
      <c r="AI313" s="11">
        <f>'OddsRatio_working_3-way'!U313/(3*'OddsRatio_working_3-way'!X313^(1/3))*SIN(('OddsRatio_working_3-way'!Y313)/3)</f>
        <v>-1.800842250129565E-2</v>
      </c>
      <c r="AJ313" s="11">
        <f>'OddsRatio_working_3-way'!U313/(3*'OddsRatio_working_3-way'!X313^(1/3))*SIN(('OddsRatio_working_3-way'!Y313+2*PI())/3)</f>
        <v>-0.44575916921596864</v>
      </c>
      <c r="AK313" s="11">
        <f>'OddsRatio_working_3-way'!U313/(3*'OddsRatio_working_3-way'!X313^(1/3))*SIN(('OddsRatio_working_3-way'!Y313+4*PI())/3)</f>
        <v>0.46376759171726434</v>
      </c>
      <c r="AL313" s="11">
        <f>'OddsRatio_working_3-way'!Z313+'OddsRatio_working_3-way'!AF313</f>
        <v>1.0502310405199413</v>
      </c>
      <c r="AM313" s="11">
        <f>'OddsRatio_working_3-way'!AA313+'OddsRatio_working_3-way'!AG313</f>
        <v>-0.55630702299638113</v>
      </c>
      <c r="AN313" s="11">
        <f>'OddsRatio_working_3-way'!AB313+'OddsRatio_working_3-way'!AH313</f>
        <v>-0.49392401752356002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1.0502310405199413</v>
      </c>
      <c r="AS313" s="11">
        <f>IF(('OddsRatio_working_3-way'!X313=0),IF(Q313&gt;0,-Q313^(1/3),(-Q313)^(1/3)),'OddsRatio_working_3-way'!AM313-'OddsRatio_working_3-way'!R313/3)</f>
        <v>-0.55630702299638113</v>
      </c>
      <c r="AT313" s="11">
        <f>IF(('OddsRatio_working_3-way'!X313=0),IF(Q313&gt;0,-Q313^(1/3),(-Q313)^(1/3)),'OddsRatio_working_3-way'!AN313-'OddsRatio_working_3-way'!R313/3)</f>
        <v>-0.49392401752356002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9">
        <f t="shared" si="65"/>
        <v>0.18680329158447037</v>
      </c>
      <c r="E314" s="9">
        <f t="shared" si="66"/>
        <v>0.31271033608959564</v>
      </c>
      <c r="F314" s="9">
        <f t="shared" si="67"/>
        <v>0.50048637232593396</v>
      </c>
      <c r="G314" s="9">
        <f t="shared" si="68"/>
        <v>1.0617621290654087</v>
      </c>
      <c r="H314" s="9">
        <f t="shared" si="69"/>
        <v>5.3532247291681747</v>
      </c>
      <c r="I314" s="9">
        <f t="shared" si="70"/>
        <v>3.1978476071653952</v>
      </c>
      <c r="J314" s="9">
        <f t="shared" si="71"/>
        <v>1.9980564013214841</v>
      </c>
      <c r="K314" s="11">
        <f t="shared" si="72"/>
        <v>0.19607843137254904</v>
      </c>
      <c r="L314" s="11">
        <f t="shared" si="73"/>
        <v>0.32573289902280134</v>
      </c>
      <c r="M314" s="11">
        <f t="shared" si="74"/>
        <v>0.51546391752577325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-0.26264659461957984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0.23407731069861712</v>
      </c>
      <c r="Q314" s="11">
        <f>2*'OddsRatio_working_3-way'!K314*'OddsRatio_working_3-way'!L314*'OddsRatio_working_3-way'!M314</f>
        <v>6.5844531842086398E-2</v>
      </c>
      <c r="R314" s="11">
        <f t="shared" si="75"/>
        <v>0</v>
      </c>
      <c r="S314" s="11">
        <f t="shared" si="76"/>
        <v>-0.89122537848875294</v>
      </c>
      <c r="T314" s="11">
        <f t="shared" si="77"/>
        <v>-0.2506963089982428</v>
      </c>
      <c r="U314" s="11">
        <f>'OddsRatio_working_3-way'!S314-'OddsRatio_working_3-way'!R314^2/3</f>
        <v>-0.89122537848875294</v>
      </c>
      <c r="V314" s="11">
        <f>'OddsRatio_working_3-way'!S314*'OddsRatio_working_3-way'!R314/3-2*'OddsRatio_working_3-way'!R314^3/27-'OddsRatio_working_3-way'!T314</f>
        <v>0.2506963089982428</v>
      </c>
      <c r="W314" s="11">
        <f>'OddsRatio_working_3-way'!V314^2+4*'OddsRatio_working_3-way'!U314^3/27</f>
        <v>-4.2023194415814646E-2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0.16191960486701193</v>
      </c>
      <c r="Y314" s="11">
        <f>IF('OddsRatio_working_3-way'!W314&gt;=0,IF('OddsRatio_working_3-way'!V314+SQRT('OddsRatio_working_3-way'!W314)&gt;0,0,PI()),ACOS('OddsRatio_working_3-way'!V314/(2*'OddsRatio_working_3-way'!X314)))</f>
        <v>0.68544375539339142</v>
      </c>
      <c r="Z314" s="11">
        <f>'OddsRatio_working_3-way'!X314^(1/3)*COS('OddsRatio_working_3-way'!Y314/3)</f>
        <v>0.53088106453270445</v>
      </c>
      <c r="AA314" s="11">
        <f>'OddsRatio_working_3-way'!X314^(1/3)*COS(('OddsRatio_working_3-way'!Y314+2*PI())/3)</f>
        <v>-0.37235318873253104</v>
      </c>
      <c r="AB314" s="11">
        <f>'OddsRatio_working_3-way'!X314^(1/3)*COS(('OddsRatio_working_3-way'!Y314+4*PI())/3)</f>
        <v>-0.15852787580017352</v>
      </c>
      <c r="AC314" s="11">
        <f>'OddsRatio_working_3-way'!X314^(1/3)*SIN('OddsRatio_working_3-way'!Y314/3)</f>
        <v>0.12345210198105273</v>
      </c>
      <c r="AD314" s="11">
        <f>'OddsRatio_working_3-way'!X314^(1/3)*SIN(('OddsRatio_working_3-way'!Y314+2*PI())/3)</f>
        <v>0.3980304372829217</v>
      </c>
      <c r="AE314" s="11">
        <f>'OddsRatio_working_3-way'!X314^(1/3)*SIN(('OddsRatio_working_3-way'!Y314+4*PI())/3)</f>
        <v>-0.52148253926397425</v>
      </c>
      <c r="AF314" s="11">
        <f>-'OddsRatio_working_3-way'!U314/(3*'OddsRatio_working_3-way'!X314^(1/3))*COS(('OddsRatio_working_3-way'!Y314)/3)</f>
        <v>0.53088106453270423</v>
      </c>
      <c r="AG314" s="11">
        <f>-'OddsRatio_working_3-way'!U314/(3*'OddsRatio_working_3-way'!X314^(1/3))*COS(('OddsRatio_working_3-way'!Y314+2*PI())/3)</f>
        <v>-0.37235318873253093</v>
      </c>
      <c r="AH314" s="11">
        <f>-'OddsRatio_working_3-way'!U314/(3*'OddsRatio_working_3-way'!X314^(1/3))*COS(('OddsRatio_working_3-way'!Y314+4*PI())/3)</f>
        <v>-0.15852787580017347</v>
      </c>
      <c r="AI314" s="11">
        <f>'OddsRatio_working_3-way'!U314/(3*'OddsRatio_working_3-way'!X314^(1/3))*SIN(('OddsRatio_working_3-way'!Y314)/3)</f>
        <v>-0.12345210198105268</v>
      </c>
      <c r="AJ314" s="11">
        <f>'OddsRatio_working_3-way'!U314/(3*'OddsRatio_working_3-way'!X314^(1/3))*SIN(('OddsRatio_working_3-way'!Y314+2*PI())/3)</f>
        <v>-0.39803043728292153</v>
      </c>
      <c r="AK314" s="11">
        <f>'OddsRatio_working_3-way'!U314/(3*'OddsRatio_working_3-way'!X314^(1/3))*SIN(('OddsRatio_working_3-way'!Y314+4*PI())/3)</f>
        <v>0.52148253926397403</v>
      </c>
      <c r="AL314" s="11">
        <f>'OddsRatio_working_3-way'!Z314+'OddsRatio_working_3-way'!AF314</f>
        <v>1.0617621290654087</v>
      </c>
      <c r="AM314" s="11">
        <f>'OddsRatio_working_3-way'!AA314+'OddsRatio_working_3-way'!AG314</f>
        <v>-0.74470637746506196</v>
      </c>
      <c r="AN314" s="11">
        <f>'OddsRatio_working_3-way'!AB314+'OddsRatio_working_3-way'!AH314</f>
        <v>-0.31705575160034699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1.0617621290654087</v>
      </c>
      <c r="AS314" s="11">
        <f>IF(('OddsRatio_working_3-way'!X314=0),IF(Q314&gt;0,-Q314^(1/3),(-Q314)^(1/3)),'OddsRatio_working_3-way'!AM314-'OddsRatio_working_3-way'!R314/3)</f>
        <v>-0.74470637746506196</v>
      </c>
      <c r="AT314" s="11">
        <f>IF(('OddsRatio_working_3-way'!X314=0),IF(Q314&gt;0,-Q314^(1/3),(-Q314)^(1/3)),'OddsRatio_working_3-way'!AN314-'OddsRatio_working_3-way'!R314/3)</f>
        <v>-0.31705575160034699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9">
        <f t="shared" si="65"/>
        <v>0.51543303090682258</v>
      </c>
      <c r="E315" s="9">
        <f t="shared" si="66"/>
        <v>0.24855042899216004</v>
      </c>
      <c r="F315" s="9">
        <f t="shared" si="67"/>
        <v>0.23601654010101769</v>
      </c>
      <c r="G315" s="9">
        <f t="shared" si="68"/>
        <v>1.0683139225510203</v>
      </c>
      <c r="H315" s="9">
        <f t="shared" si="69"/>
        <v>1.9401162518448978</v>
      </c>
      <c r="I315" s="9">
        <f t="shared" si="70"/>
        <v>4.0233284008193877</v>
      </c>
      <c r="J315" s="9">
        <f t="shared" si="71"/>
        <v>4.2369911853295914</v>
      </c>
      <c r="K315" s="11">
        <f t="shared" si="72"/>
        <v>0.53191489361702127</v>
      </c>
      <c r="L315" s="11">
        <f t="shared" si="73"/>
        <v>0.2610966057441253</v>
      </c>
      <c r="M315" s="11">
        <f t="shared" si="74"/>
        <v>0.24813895781637715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-0.26004593348343086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0.23227273147080463</v>
      </c>
      <c r="Q315" s="11">
        <f>2*'OddsRatio_working_3-way'!K315*'OddsRatio_working_3-way'!L315*'OddsRatio_working_3-way'!M315</f>
        <v>6.8923659190149741E-2</v>
      </c>
      <c r="R315" s="11">
        <f t="shared" si="75"/>
        <v>0</v>
      </c>
      <c r="S315" s="11">
        <f t="shared" si="76"/>
        <v>-0.89319886052209374</v>
      </c>
      <c r="T315" s="11">
        <f t="shared" si="77"/>
        <v>-0.26504417226174887</v>
      </c>
      <c r="U315" s="11">
        <f>'OddsRatio_working_3-way'!S315-'OddsRatio_working_3-way'!R315^2/3</f>
        <v>-0.89319886052209374</v>
      </c>
      <c r="V315" s="11">
        <f>'OddsRatio_working_3-way'!S315*'OddsRatio_working_3-way'!R315/3-2*'OddsRatio_working_3-way'!R315^3/27-'OddsRatio_working_3-way'!T315</f>
        <v>0.26504417226174887</v>
      </c>
      <c r="W315" s="11">
        <f>'OddsRatio_working_3-way'!V315^2+4*'OddsRatio_working_3-way'!U315^3/27</f>
        <v>-3.5321632131377317E-2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0.16245772171652301</v>
      </c>
      <c r="Y315" s="11">
        <f>IF('OddsRatio_working_3-way'!W315&gt;=0,IF('OddsRatio_working_3-way'!V315+SQRT('OddsRatio_working_3-way'!W315)&gt;0,0,PI()),ACOS('OddsRatio_working_3-way'!V315/(2*'OddsRatio_working_3-way'!X315)))</f>
        <v>0.61680144601210374</v>
      </c>
      <c r="Z315" s="11">
        <f>'OddsRatio_working_3-way'!X315^(1/3)*COS('OddsRatio_working_3-way'!Y315/3)</f>
        <v>0.53415696127551016</v>
      </c>
      <c r="AA315" s="11">
        <f>'OddsRatio_working_3-way'!X315^(1/3)*COS(('OddsRatio_working_3-way'!Y315+2*PI())/3)</f>
        <v>-0.36355112272455731</v>
      </c>
      <c r="AB315" s="11">
        <f>'OddsRatio_working_3-way'!X315^(1/3)*COS(('OddsRatio_working_3-way'!Y315+4*PI())/3)</f>
        <v>-0.17060583855095254</v>
      </c>
      <c r="AC315" s="11">
        <f>'OddsRatio_working_3-way'!X315^(1/3)*SIN('OddsRatio_working_3-way'!Y315/3)</f>
        <v>0.11139701175649956</v>
      </c>
      <c r="AD315" s="11">
        <f>'OddsRatio_working_3-way'!X315^(1/3)*SIN(('OddsRatio_working_3-way'!Y315+2*PI())/3)</f>
        <v>0.40689499219464281</v>
      </c>
      <c r="AE315" s="11">
        <f>'OddsRatio_working_3-way'!X315^(1/3)*SIN(('OddsRatio_working_3-way'!Y315+4*PI())/3)</f>
        <v>-0.51829200395114228</v>
      </c>
      <c r="AF315" s="11">
        <f>-'OddsRatio_working_3-way'!U315/(3*'OddsRatio_working_3-way'!X315^(1/3))*COS(('OddsRatio_working_3-way'!Y315)/3)</f>
        <v>0.53415696127551027</v>
      </c>
      <c r="AG315" s="11">
        <f>-'OddsRatio_working_3-way'!U315/(3*'OddsRatio_working_3-way'!X315^(1/3))*COS(('OddsRatio_working_3-way'!Y315+2*PI())/3)</f>
        <v>-0.36355112272455742</v>
      </c>
      <c r="AH315" s="11">
        <f>-'OddsRatio_working_3-way'!U315/(3*'OddsRatio_working_3-way'!X315^(1/3))*COS(('OddsRatio_working_3-way'!Y315+4*PI())/3)</f>
        <v>-0.17060583855095257</v>
      </c>
      <c r="AI315" s="11">
        <f>'OddsRatio_working_3-way'!U315/(3*'OddsRatio_working_3-way'!X315^(1/3))*SIN(('OddsRatio_working_3-way'!Y315)/3)</f>
        <v>-0.11139701175649958</v>
      </c>
      <c r="AJ315" s="11">
        <f>'OddsRatio_working_3-way'!U315/(3*'OddsRatio_working_3-way'!X315^(1/3))*SIN(('OddsRatio_working_3-way'!Y315+2*PI())/3)</f>
        <v>-0.40689499219464287</v>
      </c>
      <c r="AK315" s="11">
        <f>'OddsRatio_working_3-way'!U315/(3*'OddsRatio_working_3-way'!X315^(1/3))*SIN(('OddsRatio_working_3-way'!Y315+4*PI())/3)</f>
        <v>0.51829200395114239</v>
      </c>
      <c r="AL315" s="11">
        <f>'OddsRatio_working_3-way'!Z315+'OddsRatio_working_3-way'!AF315</f>
        <v>1.0683139225510203</v>
      </c>
      <c r="AM315" s="11">
        <f>'OddsRatio_working_3-way'!AA315+'OddsRatio_working_3-way'!AG315</f>
        <v>-0.72710224544911473</v>
      </c>
      <c r="AN315" s="11">
        <f>'OddsRatio_working_3-way'!AB315+'OddsRatio_working_3-way'!AH315</f>
        <v>-0.34121167710190514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1.0683139225510203</v>
      </c>
      <c r="AS315" s="11">
        <f>IF(('OddsRatio_working_3-way'!X315=0),IF(Q315&gt;0,-Q315^(1/3),(-Q315)^(1/3)),'OddsRatio_working_3-way'!AM315-'OddsRatio_working_3-way'!R315/3)</f>
        <v>-0.72710224544911473</v>
      </c>
      <c r="AT315" s="11">
        <f>IF(('OddsRatio_working_3-way'!X315=0),IF(Q315&gt;0,-Q315^(1/3),(-Q315)^(1/3)),'OddsRatio_working_3-way'!AN315-'OddsRatio_working_3-way'!R315/3)</f>
        <v>-0.34121167710190514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9">
        <f t="shared" si="65"/>
        <v>0.33510548028401871</v>
      </c>
      <c r="E316" s="9">
        <f t="shared" si="66"/>
        <v>0.25733305416700947</v>
      </c>
      <c r="F316" s="9">
        <f t="shared" si="67"/>
        <v>0.40756146554897188</v>
      </c>
      <c r="G316" s="9">
        <f t="shared" si="68"/>
        <v>1.0610347714745947</v>
      </c>
      <c r="H316" s="9">
        <f t="shared" si="69"/>
        <v>2.9841350226574921</v>
      </c>
      <c r="I316" s="9">
        <f t="shared" si="70"/>
        <v>3.8860145784108977</v>
      </c>
      <c r="J316" s="9">
        <f t="shared" si="71"/>
        <v>2.4536176369201952</v>
      </c>
      <c r="K316" s="11">
        <f t="shared" si="72"/>
        <v>0.34843205574912889</v>
      </c>
      <c r="L316" s="11">
        <f t="shared" si="73"/>
        <v>0.26881720430107525</v>
      </c>
      <c r="M316" s="11">
        <f t="shared" si="74"/>
        <v>0.42194092827004215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-0.27539616934989863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0.23554455926056078</v>
      </c>
      <c r="Q316" s="11">
        <f>2*'OddsRatio_working_3-way'!K316*'OddsRatio_working_3-way'!L316*'OddsRatio_working_3-way'!M316</f>
        <v>7.9041798409584141E-2</v>
      </c>
      <c r="R316" s="11">
        <f t="shared" si="75"/>
        <v>0</v>
      </c>
      <c r="S316" s="11">
        <f t="shared" si="76"/>
        <v>-0.8552935206636616</v>
      </c>
      <c r="T316" s="11">
        <f t="shared" si="77"/>
        <v>-0.28701124854485283</v>
      </c>
      <c r="U316" s="11">
        <f>'OddsRatio_working_3-way'!S316-'OddsRatio_working_3-way'!R316^2/3</f>
        <v>-0.8552935206636616</v>
      </c>
      <c r="V316" s="11">
        <f>'OddsRatio_working_3-way'!S316*'OddsRatio_working_3-way'!R316/3-2*'OddsRatio_working_3-way'!R316^3/27-'OddsRatio_working_3-way'!T316</f>
        <v>0.28701124854485283</v>
      </c>
      <c r="W316" s="11">
        <f>'OddsRatio_working_3-way'!V316^2+4*'OddsRatio_working_3-way'!U316^3/27</f>
        <v>-1.0316440814759145E-2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0.15222672039267154</v>
      </c>
      <c r="Y316" s="11">
        <f>IF('OddsRatio_working_3-way'!W316&gt;=0,IF('OddsRatio_working_3-way'!V316+SQRT('OddsRatio_working_3-way'!W316)&gt;0,0,PI()),ACOS('OddsRatio_working_3-way'!V316/(2*'OddsRatio_working_3-way'!X316)))</f>
        <v>0.34013444719586405</v>
      </c>
      <c r="Z316" s="11">
        <f>'OddsRatio_working_3-way'!X316^(1/3)*COS('OddsRatio_working_3-way'!Y316/3)</f>
        <v>0.53051738573729745</v>
      </c>
      <c r="AA316" s="11">
        <f>'OddsRatio_working_3-way'!X316^(1/3)*COS(('OddsRatio_working_3-way'!Y316+2*PI())/3)</f>
        <v>-0.31757367866395469</v>
      </c>
      <c r="AB316" s="11">
        <f>'OddsRatio_working_3-way'!X316^(1/3)*COS(('OddsRatio_working_3-way'!Y316+4*PI())/3)</f>
        <v>-0.21294370707334292</v>
      </c>
      <c r="AC316" s="11">
        <f>'OddsRatio_working_3-way'!X316^(1/3)*SIN('OddsRatio_working_3-way'!Y316/3)</f>
        <v>6.0408142263142776E-2</v>
      </c>
      <c r="AD316" s="11">
        <f>'OddsRatio_working_3-way'!X316^(1/3)*SIN(('OddsRatio_working_3-way'!Y316+2*PI())/3)</f>
        <v>0.42923746206623653</v>
      </c>
      <c r="AE316" s="11">
        <f>'OddsRatio_working_3-way'!X316^(1/3)*SIN(('OddsRatio_working_3-way'!Y316+4*PI())/3)</f>
        <v>-0.48964560432937915</v>
      </c>
      <c r="AF316" s="11">
        <f>-'OddsRatio_working_3-way'!U316/(3*'OddsRatio_working_3-way'!X316^(1/3))*COS(('OddsRatio_working_3-way'!Y316)/3)</f>
        <v>0.53051738573729734</v>
      </c>
      <c r="AG316" s="11">
        <f>-'OddsRatio_working_3-way'!U316/(3*'OddsRatio_working_3-way'!X316^(1/3))*COS(('OddsRatio_working_3-way'!Y316+2*PI())/3)</f>
        <v>-0.31757367866395464</v>
      </c>
      <c r="AH316" s="11">
        <f>-'OddsRatio_working_3-way'!U316/(3*'OddsRatio_working_3-way'!X316^(1/3))*COS(('OddsRatio_working_3-way'!Y316+4*PI())/3)</f>
        <v>-0.21294370707334287</v>
      </c>
      <c r="AI316" s="11">
        <f>'OddsRatio_working_3-way'!U316/(3*'OddsRatio_working_3-way'!X316^(1/3))*SIN(('OddsRatio_working_3-way'!Y316)/3)</f>
        <v>-6.0408142263142763E-2</v>
      </c>
      <c r="AJ316" s="11">
        <f>'OddsRatio_working_3-way'!U316/(3*'OddsRatio_working_3-way'!X316^(1/3))*SIN(('OddsRatio_working_3-way'!Y316+2*PI())/3)</f>
        <v>-0.42923746206623642</v>
      </c>
      <c r="AK316" s="11">
        <f>'OddsRatio_working_3-way'!U316/(3*'OddsRatio_working_3-way'!X316^(1/3))*SIN(('OddsRatio_working_3-way'!Y316+4*PI())/3)</f>
        <v>0.48964560432937904</v>
      </c>
      <c r="AL316" s="11">
        <f>'OddsRatio_working_3-way'!Z316+'OddsRatio_working_3-way'!AF316</f>
        <v>1.0610347714745947</v>
      </c>
      <c r="AM316" s="11">
        <f>'OddsRatio_working_3-way'!AA316+'OddsRatio_working_3-way'!AG316</f>
        <v>-0.63514735732790939</v>
      </c>
      <c r="AN316" s="11">
        <f>'OddsRatio_working_3-way'!AB316+'OddsRatio_working_3-way'!AH316</f>
        <v>-0.42588741414668579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1.0610347714745947</v>
      </c>
      <c r="AS316" s="11">
        <f>IF(('OddsRatio_working_3-way'!X316=0),IF(Q316&gt;0,-Q316^(1/3),(-Q316)^(1/3)),'OddsRatio_working_3-way'!AM316-'OddsRatio_working_3-way'!R316/3)</f>
        <v>-0.63514735732790939</v>
      </c>
      <c r="AT316" s="11">
        <f>IF(('OddsRatio_working_3-way'!X316=0),IF(Q316&gt;0,-Q316^(1/3),(-Q316)^(1/3)),'OddsRatio_working_3-way'!AN316-'OddsRatio_working_3-way'!R316/3)</f>
        <v>-0.42588741414668579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9">
        <f t="shared" si="65"/>
        <v>0.34758467165168999</v>
      </c>
      <c r="E317" s="9">
        <f t="shared" si="66"/>
        <v>0.31718704486827365</v>
      </c>
      <c r="F317" s="9">
        <f t="shared" si="67"/>
        <v>0.33522828348003636</v>
      </c>
      <c r="G317" s="9">
        <f t="shared" si="68"/>
        <v>1.0604501888812443</v>
      </c>
      <c r="H317" s="9">
        <f t="shared" si="69"/>
        <v>2.8769968343198022</v>
      </c>
      <c r="I317" s="9">
        <f t="shared" si="70"/>
        <v>3.1527138834289259</v>
      </c>
      <c r="J317" s="9">
        <f t="shared" si="71"/>
        <v>2.983041853207927</v>
      </c>
      <c r="K317" s="11">
        <f t="shared" si="72"/>
        <v>0.36101083032490977</v>
      </c>
      <c r="L317" s="11">
        <f t="shared" si="73"/>
        <v>0.33003300330033003</v>
      </c>
      <c r="M317" s="11">
        <f t="shared" si="74"/>
        <v>0.34843205574912889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-0.27893731523368059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0.2353849895863937</v>
      </c>
      <c r="Q317" s="11">
        <f>2*'OddsRatio_working_3-way'!K317*'OddsRatio_working_3-way'!L317*'OddsRatio_working_3-way'!M317</f>
        <v>8.3028215021655624E-2</v>
      </c>
      <c r="R317" s="11">
        <f t="shared" si="75"/>
        <v>0</v>
      </c>
      <c r="S317" s="11">
        <f t="shared" si="76"/>
        <v>-0.84386339414358813</v>
      </c>
      <c r="T317" s="11">
        <f t="shared" si="77"/>
        <v>-0.29765904555329387</v>
      </c>
      <c r="U317" s="11">
        <f>'OddsRatio_working_3-way'!S317-'OddsRatio_working_3-way'!R317^2/3</f>
        <v>-0.84386339414358813</v>
      </c>
      <c r="V317" s="11">
        <f>'OddsRatio_working_3-way'!S317*'OddsRatio_working_3-way'!R317/3-2*'OddsRatio_working_3-way'!R317^3/27-'OddsRatio_working_3-way'!T317</f>
        <v>0.29765904555329387</v>
      </c>
      <c r="W317" s="11">
        <f>'OddsRatio_working_3-way'!V317^2+4*'OddsRatio_working_3-way'!U317^3/27</f>
        <v>-4.2423385059972563E-4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0.14918540582970707</v>
      </c>
      <c r="Y317" s="11">
        <f>IF('OddsRatio_working_3-way'!W317&gt;=0,IF('OddsRatio_working_3-way'!V317+SQRT('OddsRatio_working_3-way'!W317)&gt;0,0,PI()),ACOS('OddsRatio_working_3-way'!V317/(2*'OddsRatio_working_3-way'!X317)))</f>
        <v>6.9086287227274612E-2</v>
      </c>
      <c r="Z317" s="11">
        <f>'OddsRatio_working_3-way'!X317^(1/3)*COS('OddsRatio_working_3-way'!Y317/3)</f>
        <v>0.53022509444062216</v>
      </c>
      <c r="AA317" s="11">
        <f>'OddsRatio_working_3-way'!X317^(1/3)*COS(('OddsRatio_working_3-way'!Y317+2*PI())/3)</f>
        <v>-0.27568895752683725</v>
      </c>
      <c r="AB317" s="11">
        <f>'OddsRatio_working_3-way'!X317^(1/3)*COS(('OddsRatio_working_3-way'!Y317+4*PI())/3)</f>
        <v>-0.25453613691378468</v>
      </c>
      <c r="AC317" s="11">
        <f>'OddsRatio_working_3-way'!X317^(1/3)*SIN('OddsRatio_working_3-way'!Y317/3)</f>
        <v>1.221258667506573E-2</v>
      </c>
      <c r="AD317" s="11">
        <f>'OddsRatio_working_3-way'!X317^(1/3)*SIN(('OddsRatio_working_3-way'!Y317+2*PI())/3)</f>
        <v>0.45308210817204914</v>
      </c>
      <c r="AE317" s="11">
        <f>'OddsRatio_working_3-way'!X317^(1/3)*SIN(('OddsRatio_working_3-way'!Y317+4*PI())/3)</f>
        <v>-0.46529469484711489</v>
      </c>
      <c r="AF317" s="11">
        <f>-'OddsRatio_working_3-way'!U317/(3*'OddsRatio_working_3-way'!X317^(1/3))*COS(('OddsRatio_working_3-way'!Y317)/3)</f>
        <v>0.53022509444062216</v>
      </c>
      <c r="AG317" s="11">
        <f>-'OddsRatio_working_3-way'!U317/(3*'OddsRatio_working_3-way'!X317^(1/3))*COS(('OddsRatio_working_3-way'!Y317+2*PI())/3)</f>
        <v>-0.27568895752683725</v>
      </c>
      <c r="AH317" s="11">
        <f>-'OddsRatio_working_3-way'!U317/(3*'OddsRatio_working_3-way'!X317^(1/3))*COS(('OddsRatio_working_3-way'!Y317+4*PI())/3)</f>
        <v>-0.25453613691378468</v>
      </c>
      <c r="AI317" s="11">
        <f>'OddsRatio_working_3-way'!U317/(3*'OddsRatio_working_3-way'!X317^(1/3))*SIN(('OddsRatio_working_3-way'!Y317)/3)</f>
        <v>-1.221258667506573E-2</v>
      </c>
      <c r="AJ317" s="11">
        <f>'OddsRatio_working_3-way'!U317/(3*'OddsRatio_working_3-way'!X317^(1/3))*SIN(('OddsRatio_working_3-way'!Y317+2*PI())/3)</f>
        <v>-0.45308210817204914</v>
      </c>
      <c r="AK317" s="11">
        <f>'OddsRatio_working_3-way'!U317/(3*'OddsRatio_working_3-way'!X317^(1/3))*SIN(('OddsRatio_working_3-way'!Y317+4*PI())/3)</f>
        <v>0.46529469484711489</v>
      </c>
      <c r="AL317" s="11">
        <f>'OddsRatio_working_3-way'!Z317+'OddsRatio_working_3-way'!AF317</f>
        <v>1.0604501888812443</v>
      </c>
      <c r="AM317" s="11">
        <f>'OddsRatio_working_3-way'!AA317+'OddsRatio_working_3-way'!AG317</f>
        <v>-0.55137791505367451</v>
      </c>
      <c r="AN317" s="11">
        <f>'OddsRatio_working_3-way'!AB317+'OddsRatio_working_3-way'!AH317</f>
        <v>-0.50907227382756937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1.0604501888812443</v>
      </c>
      <c r="AS317" s="11">
        <f>IF(('OddsRatio_working_3-way'!X317=0),IF(Q317&gt;0,-Q317^(1/3),(-Q317)^(1/3)),'OddsRatio_working_3-way'!AM317-'OddsRatio_working_3-way'!R317/3)</f>
        <v>-0.55137791505367451</v>
      </c>
      <c r="AT317" s="11">
        <f>IF(('OddsRatio_working_3-way'!X317=0),IF(Q317&gt;0,-Q317^(1/3),(-Q317)^(1/3)),'OddsRatio_working_3-way'!AN317-'OddsRatio_working_3-way'!R317/3)</f>
        <v>-0.50907227382756937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9">
        <f t="shared" si="65"/>
        <v>0.32138996880748982</v>
      </c>
      <c r="E318" s="9">
        <f t="shared" si="66"/>
        <v>0.29896123491351845</v>
      </c>
      <c r="F318" s="9">
        <f t="shared" si="67"/>
        <v>0.37964879627899156</v>
      </c>
      <c r="G318" s="9">
        <f t="shared" si="68"/>
        <v>1.0610476337864387</v>
      </c>
      <c r="H318" s="9">
        <f t="shared" si="69"/>
        <v>3.1114847912350134</v>
      </c>
      <c r="I318" s="9">
        <f t="shared" si="70"/>
        <v>3.3449152706680296</v>
      </c>
      <c r="J318" s="9">
        <f t="shared" si="71"/>
        <v>2.6340133560311161</v>
      </c>
      <c r="K318" s="11">
        <f t="shared" si="72"/>
        <v>0.33444816053511706</v>
      </c>
      <c r="L318" s="11">
        <f t="shared" si="73"/>
        <v>0.3115264797507788</v>
      </c>
      <c r="M318" s="11">
        <f t="shared" si="74"/>
        <v>0.39370078740157477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-0.27781528324806615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0.23545176754134123</v>
      </c>
      <c r="Q318" s="11">
        <f>2*'OddsRatio_working_3-way'!K318*'OddsRatio_working_3-way'!L318*'OddsRatio_working_3-way'!M318</f>
        <v>8.2038943394195554E-2</v>
      </c>
      <c r="R318" s="11">
        <f t="shared" si="75"/>
        <v>0</v>
      </c>
      <c r="S318" s="11">
        <f t="shared" si="76"/>
        <v>-0.8475119323478767</v>
      </c>
      <c r="T318" s="11">
        <f t="shared" si="77"/>
        <v>-0.29530032485988733</v>
      </c>
      <c r="U318" s="11">
        <f>'OddsRatio_working_3-way'!S318-'OddsRatio_working_3-way'!R318^2/3</f>
        <v>-0.8475119323478767</v>
      </c>
      <c r="V318" s="11">
        <f>'OddsRatio_working_3-way'!S318*'OddsRatio_working_3-way'!R318/3-2*'OddsRatio_working_3-way'!R318^3/27-'OddsRatio_working_3-way'!T318</f>
        <v>0.29530032485988733</v>
      </c>
      <c r="W318" s="11">
        <f>'OddsRatio_working_3-way'!V318^2+4*'OddsRatio_working_3-way'!U318^3/27</f>
        <v>-2.9825897950263441E-3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0.15015398068098407</v>
      </c>
      <c r="Y318" s="11">
        <f>IF('OddsRatio_working_3-way'!W318&gt;=0,IF('OddsRatio_working_3-way'!V318+SQRT('OddsRatio_working_3-way'!W318)&gt;0,0,PI()),ACOS('OddsRatio_working_3-way'!V318/(2*'OddsRatio_working_3-way'!X318)))</f>
        <v>0.18287456881096897</v>
      </c>
      <c r="Z318" s="11">
        <f>'OddsRatio_working_3-way'!X318^(1/3)*COS('OddsRatio_working_3-way'!Y318/3)</f>
        <v>0.53052381689321937</v>
      </c>
      <c r="AA318" s="11">
        <f>'OddsRatio_working_3-way'!X318^(1/3)*COS(('OddsRatio_working_3-way'!Y318+2*PI())/3)</f>
        <v>-0.29330371417941908</v>
      </c>
      <c r="AB318" s="11">
        <f>'OddsRatio_working_3-way'!X318^(1/3)*COS(('OddsRatio_working_3-way'!Y318+4*PI())/3)</f>
        <v>-0.23722010271380037</v>
      </c>
      <c r="AC318" s="11">
        <f>'OddsRatio_working_3-way'!X318^(1/3)*SIN('OddsRatio_working_3-way'!Y318/3)</f>
        <v>3.2379888176801375E-2</v>
      </c>
      <c r="AD318" s="11">
        <f>'OddsRatio_working_3-way'!X318^(1/3)*SIN(('OddsRatio_working_3-way'!Y318+2*PI())/3)</f>
        <v>0.44325715865381121</v>
      </c>
      <c r="AE318" s="11">
        <f>'OddsRatio_working_3-way'!X318^(1/3)*SIN(('OddsRatio_working_3-way'!Y318+4*PI())/3)</f>
        <v>-0.47563704683061253</v>
      </c>
      <c r="AF318" s="11">
        <f>-'OddsRatio_working_3-way'!U318/(3*'OddsRatio_working_3-way'!X318^(1/3))*COS(('OddsRatio_working_3-way'!Y318)/3)</f>
        <v>0.53052381689321926</v>
      </c>
      <c r="AG318" s="11">
        <f>-'OddsRatio_working_3-way'!U318/(3*'OddsRatio_working_3-way'!X318^(1/3))*COS(('OddsRatio_working_3-way'!Y318+2*PI())/3)</f>
        <v>-0.29330371417941903</v>
      </c>
      <c r="AH318" s="11">
        <f>-'OddsRatio_working_3-way'!U318/(3*'OddsRatio_working_3-way'!X318^(1/3))*COS(('OddsRatio_working_3-way'!Y318+4*PI())/3)</f>
        <v>-0.23722010271380031</v>
      </c>
      <c r="AI318" s="11">
        <f>'OddsRatio_working_3-way'!U318/(3*'OddsRatio_working_3-way'!X318^(1/3))*SIN(('OddsRatio_working_3-way'!Y318)/3)</f>
        <v>-3.2379888176801368E-2</v>
      </c>
      <c r="AJ318" s="11">
        <f>'OddsRatio_working_3-way'!U318/(3*'OddsRatio_working_3-way'!X318^(1/3))*SIN(('OddsRatio_working_3-way'!Y318+2*PI())/3)</f>
        <v>-0.4432571586538111</v>
      </c>
      <c r="AK318" s="11">
        <f>'OddsRatio_working_3-way'!U318/(3*'OddsRatio_working_3-way'!X318^(1/3))*SIN(('OddsRatio_working_3-way'!Y318+4*PI())/3)</f>
        <v>0.47563704683061242</v>
      </c>
      <c r="AL318" s="11">
        <f>'OddsRatio_working_3-way'!Z318+'OddsRatio_working_3-way'!AF318</f>
        <v>1.0610476337864387</v>
      </c>
      <c r="AM318" s="11">
        <f>'OddsRatio_working_3-way'!AA318+'OddsRatio_working_3-way'!AG318</f>
        <v>-0.58660742835883806</v>
      </c>
      <c r="AN318" s="11">
        <f>'OddsRatio_working_3-way'!AB318+'OddsRatio_working_3-way'!AH318</f>
        <v>-0.47444020542760068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1.0610476337864387</v>
      </c>
      <c r="AS318" s="11">
        <f>IF(('OddsRatio_working_3-way'!X318=0),IF(Q318&gt;0,-Q318^(1/3),(-Q318)^(1/3)),'OddsRatio_working_3-way'!AM318-'OddsRatio_working_3-way'!R318/3)</f>
        <v>-0.58660742835883806</v>
      </c>
      <c r="AT318" s="11">
        <f>IF(('OddsRatio_working_3-way'!X318=0),IF(Q318&gt;0,-Q318^(1/3),(-Q318)^(1/3)),'OddsRatio_working_3-way'!AN318-'OddsRatio_working_3-way'!R318/3)</f>
        <v>-0.47444020542760068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9">
        <f t="shared" si="65"/>
        <v>0.71426575340369747</v>
      </c>
      <c r="E319" s="9">
        <f t="shared" si="66"/>
        <v>0.17998556424606788</v>
      </c>
      <c r="F319" s="9">
        <f t="shared" si="67"/>
        <v>0.10574868235023487</v>
      </c>
      <c r="G319" s="9">
        <f t="shared" si="68"/>
        <v>1.1112197900613727</v>
      </c>
      <c r="H319" s="9">
        <f t="shared" si="69"/>
        <v>1.4000391244220942</v>
      </c>
      <c r="I319" s="9">
        <f t="shared" si="70"/>
        <v>5.5560011392516273</v>
      </c>
      <c r="J319" s="9">
        <f t="shared" si="71"/>
        <v>9.4563826023670448</v>
      </c>
      <c r="K319" s="11">
        <f t="shared" si="72"/>
        <v>0.73529411764705876</v>
      </c>
      <c r="L319" s="11">
        <f t="shared" si="73"/>
        <v>0.19607843137254904</v>
      </c>
      <c r="M319" s="11">
        <f t="shared" si="74"/>
        <v>0.11614401858304298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-0.18808699950568475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0.20211336567147181</v>
      </c>
      <c r="Q319" s="11">
        <f>2*'OddsRatio_working_3-way'!K319*'OddsRatio_working_3-way'!L319*'OddsRatio_working_3-way'!M319</f>
        <v>3.3490201436863605E-2</v>
      </c>
      <c r="R319" s="11">
        <f t="shared" si="75"/>
        <v>0</v>
      </c>
      <c r="S319" s="11">
        <f t="shared" si="76"/>
        <v>-1.0745738206396511</v>
      </c>
      <c r="T319" s="11">
        <f t="shared" si="77"/>
        <v>-0.17805697110847576</v>
      </c>
      <c r="U319" s="11">
        <f>'OddsRatio_working_3-way'!S319-'OddsRatio_working_3-way'!R319^2/3</f>
        <v>-1.0745738206396511</v>
      </c>
      <c r="V319" s="11">
        <f>'OddsRatio_working_3-way'!S319*'OddsRatio_working_3-way'!R319/3-2*'OddsRatio_working_3-way'!R319^3/27-'OddsRatio_working_3-way'!T319</f>
        <v>0.17805697110847576</v>
      </c>
      <c r="W319" s="11">
        <f>'OddsRatio_working_3-way'!V319^2+4*'OddsRatio_working_3-way'!U319^3/27</f>
        <v>-0.15212089283311486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0.21437419258940629</v>
      </c>
      <c r="Y319" s="11">
        <f>IF('OddsRatio_working_3-way'!W319&gt;=0,IF('OddsRatio_working_3-way'!V319+SQRT('OddsRatio_working_3-way'!W319)&gt;0,0,PI()),ACOS('OddsRatio_working_3-way'!V319/(2*'OddsRatio_working_3-way'!X319)))</f>
        <v>1.1425294898867862</v>
      </c>
      <c r="Z319" s="11">
        <f>'OddsRatio_working_3-way'!X319^(1/3)*COS('OddsRatio_working_3-way'!Y319/3)</f>
        <v>0.55560989503068636</v>
      </c>
      <c r="AA319" s="11">
        <f>'OddsRatio_working_3-way'!X319^(1/3)*COS(('OddsRatio_working_3-way'!Y319+2*PI())/3)</f>
        <v>-0.470461866850998</v>
      </c>
      <c r="AB319" s="11">
        <f>'OddsRatio_working_3-way'!X319^(1/3)*COS(('OddsRatio_working_3-way'!Y319+4*PI())/3)</f>
        <v>-8.5148028179688043E-2</v>
      </c>
      <c r="AC319" s="11">
        <f>'OddsRatio_working_3-way'!X319^(1/3)*SIN('OddsRatio_working_3-way'!Y319/3)</f>
        <v>0.22246104847936876</v>
      </c>
      <c r="AD319" s="11">
        <f>'OddsRatio_working_3-way'!X319^(1/3)*SIN(('OddsRatio_working_3-way'!Y319+2*PI())/3)</f>
        <v>0.36994175945089552</v>
      </c>
      <c r="AE319" s="11">
        <f>'OddsRatio_working_3-way'!X319^(1/3)*SIN(('OddsRatio_working_3-way'!Y319+4*PI())/3)</f>
        <v>-0.59240280793026412</v>
      </c>
      <c r="AF319" s="11">
        <f>-'OddsRatio_working_3-way'!U319/(3*'OddsRatio_working_3-way'!X319^(1/3))*COS(('OddsRatio_working_3-way'!Y319)/3)</f>
        <v>0.55560989503068636</v>
      </c>
      <c r="AG319" s="11">
        <f>-'OddsRatio_working_3-way'!U319/(3*'OddsRatio_working_3-way'!X319^(1/3))*COS(('OddsRatio_working_3-way'!Y319+2*PI())/3)</f>
        <v>-0.470461866850998</v>
      </c>
      <c r="AH319" s="11">
        <f>-'OddsRatio_working_3-way'!U319/(3*'OddsRatio_working_3-way'!X319^(1/3))*COS(('OddsRatio_working_3-way'!Y319+4*PI())/3)</f>
        <v>-8.5148028179688043E-2</v>
      </c>
      <c r="AI319" s="11">
        <f>'OddsRatio_working_3-way'!U319/(3*'OddsRatio_working_3-way'!X319^(1/3))*SIN(('OddsRatio_working_3-way'!Y319)/3)</f>
        <v>-0.22246104847936876</v>
      </c>
      <c r="AJ319" s="11">
        <f>'OddsRatio_working_3-way'!U319/(3*'OddsRatio_working_3-way'!X319^(1/3))*SIN(('OddsRatio_working_3-way'!Y319+2*PI())/3)</f>
        <v>-0.36994175945089552</v>
      </c>
      <c r="AK319" s="11">
        <f>'OddsRatio_working_3-way'!U319/(3*'OddsRatio_working_3-way'!X319^(1/3))*SIN(('OddsRatio_working_3-way'!Y319+4*PI())/3)</f>
        <v>0.59240280793026412</v>
      </c>
      <c r="AL319" s="11">
        <f>'OddsRatio_working_3-way'!Z319+'OddsRatio_working_3-way'!AF319</f>
        <v>1.1112197900613727</v>
      </c>
      <c r="AM319" s="11">
        <f>'OddsRatio_working_3-way'!AA319+'OddsRatio_working_3-way'!AG319</f>
        <v>-0.940923733701996</v>
      </c>
      <c r="AN319" s="11">
        <f>'OddsRatio_working_3-way'!AB319+'OddsRatio_working_3-way'!AH319</f>
        <v>-0.17029605635937609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1.1112197900613727</v>
      </c>
      <c r="AS319" s="11">
        <f>IF(('OddsRatio_working_3-way'!X319=0),IF(Q319&gt;0,-Q319^(1/3),(-Q319)^(1/3)),'OddsRatio_working_3-way'!AM319-'OddsRatio_working_3-way'!R319/3)</f>
        <v>-0.940923733701996</v>
      </c>
      <c r="AT319" s="11">
        <f>IF(('OddsRatio_working_3-way'!X319=0),IF(Q319&gt;0,-Q319^(1/3),(-Q319)^(1/3)),'OddsRatio_working_3-way'!AN319-'OddsRatio_working_3-way'!R319/3)</f>
        <v>-0.17029605635937609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9">
        <f t="shared" si="65"/>
        <v>0.35037253385385164</v>
      </c>
      <c r="E320" s="9">
        <f t="shared" si="66"/>
        <v>0.30311387084488106</v>
      </c>
      <c r="F320" s="9">
        <f t="shared" si="67"/>
        <v>0.34651359530126741</v>
      </c>
      <c r="G320" s="9">
        <f t="shared" si="68"/>
        <v>1.059488570229933</v>
      </c>
      <c r="H320" s="9">
        <f t="shared" si="69"/>
        <v>2.8541049979023834</v>
      </c>
      <c r="I320" s="9">
        <f t="shared" si="70"/>
        <v>3.299090197398955</v>
      </c>
      <c r="J320" s="9">
        <f t="shared" si="71"/>
        <v>2.8858896550092803</v>
      </c>
      <c r="K320" s="11">
        <f t="shared" si="72"/>
        <v>0.36363636363636365</v>
      </c>
      <c r="L320" s="11">
        <f t="shared" si="73"/>
        <v>0.31545741324921134</v>
      </c>
      <c r="M320" s="11">
        <f t="shared" si="74"/>
        <v>0.35971223021582738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-0.27892088394096892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0.23520042583656053</v>
      </c>
      <c r="Q320" s="11">
        <f>2*'OddsRatio_working_3-way'!K320*'OddsRatio_working_3-way'!L320*'OddsRatio_working_3-way'!M320</f>
        <v>8.2526465205810695E-2</v>
      </c>
      <c r="R320" s="11">
        <f t="shared" si="75"/>
        <v>0</v>
      </c>
      <c r="S320" s="11">
        <f t="shared" si="76"/>
        <v>-0.84325139987129316</v>
      </c>
      <c r="T320" s="11">
        <f t="shared" si="77"/>
        <v>-0.29587768416536597</v>
      </c>
      <c r="U320" s="11">
        <f>'OddsRatio_working_3-way'!S320-'OddsRatio_working_3-way'!R320^2/3</f>
        <v>-0.84325139987129316</v>
      </c>
      <c r="V320" s="11">
        <f>'OddsRatio_working_3-way'!S320*'OddsRatio_working_3-way'!R320/3-2*'OddsRatio_working_3-way'!R320^3/27-'OddsRatio_working_3-way'!T320</f>
        <v>0.29587768416536597</v>
      </c>
      <c r="W320" s="11">
        <f>'OddsRatio_working_3-way'!V320^2+4*'OddsRatio_working_3-way'!U320^3/27</f>
        <v>-1.287986835886018E-3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0.14902314486594531</v>
      </c>
      <c r="Y320" s="11">
        <f>IF('OddsRatio_working_3-way'!W320&gt;=0,IF('OddsRatio_working_3-way'!V320+SQRT('OddsRatio_working_3-way'!W320)&gt;0,0,PI()),ACOS('OddsRatio_working_3-way'!V320/(2*'OddsRatio_working_3-way'!X320)))</f>
        <v>0.1207055123323979</v>
      </c>
      <c r="Z320" s="11">
        <f>'OddsRatio_working_3-way'!X320^(1/3)*COS('OddsRatio_working_3-way'!Y320/3)</f>
        <v>0.52974428511496663</v>
      </c>
      <c r="AA320" s="11">
        <f>'OddsRatio_working_3-way'!X320^(1/3)*COS(('OddsRatio_working_3-way'!Y320+2*PI())/3)</f>
        <v>-0.28334087989515772</v>
      </c>
      <c r="AB320" s="11">
        <f>'OddsRatio_working_3-way'!X320^(1/3)*COS(('OddsRatio_working_3-way'!Y320+4*PI())/3)</f>
        <v>-0.24640340521980908</v>
      </c>
      <c r="AC320" s="11">
        <f>'OddsRatio_working_3-way'!X320^(1/3)*SIN('OddsRatio_working_3-way'!Y320/3)</f>
        <v>2.1325860946997698E-2</v>
      </c>
      <c r="AD320" s="11">
        <f>'OddsRatio_working_3-way'!X320^(1/3)*SIN(('OddsRatio_working_3-way'!Y320+2*PI())/3)</f>
        <v>0.44810907794568905</v>
      </c>
      <c r="AE320" s="11">
        <f>'OddsRatio_working_3-way'!X320^(1/3)*SIN(('OddsRatio_working_3-way'!Y320+4*PI())/3)</f>
        <v>-0.4694349388926865</v>
      </c>
      <c r="AF320" s="11">
        <f>-'OddsRatio_working_3-way'!U320/(3*'OddsRatio_working_3-way'!X320^(1/3))*COS(('OddsRatio_working_3-way'!Y320)/3)</f>
        <v>0.52974428511496652</v>
      </c>
      <c r="AG320" s="11">
        <f>-'OddsRatio_working_3-way'!U320/(3*'OddsRatio_working_3-way'!X320^(1/3))*COS(('OddsRatio_working_3-way'!Y320+2*PI())/3)</f>
        <v>-0.28334087989515766</v>
      </c>
      <c r="AH320" s="11">
        <f>-'OddsRatio_working_3-way'!U320/(3*'OddsRatio_working_3-way'!X320^(1/3))*COS(('OddsRatio_working_3-way'!Y320+4*PI())/3)</f>
        <v>-0.24640340521980905</v>
      </c>
      <c r="AI320" s="11">
        <f>'OddsRatio_working_3-way'!U320/(3*'OddsRatio_working_3-way'!X320^(1/3))*SIN(('OddsRatio_working_3-way'!Y320)/3)</f>
        <v>-2.1325860946997694E-2</v>
      </c>
      <c r="AJ320" s="11">
        <f>'OddsRatio_working_3-way'!U320/(3*'OddsRatio_working_3-way'!X320^(1/3))*SIN(('OddsRatio_working_3-way'!Y320+2*PI())/3)</f>
        <v>-0.44810907794568894</v>
      </c>
      <c r="AK320" s="11">
        <f>'OddsRatio_working_3-way'!U320/(3*'OddsRatio_working_3-way'!X320^(1/3))*SIN(('OddsRatio_working_3-way'!Y320+4*PI())/3)</f>
        <v>0.46943493889268645</v>
      </c>
      <c r="AL320" s="11">
        <f>'OddsRatio_working_3-way'!Z320+'OddsRatio_working_3-way'!AF320</f>
        <v>1.059488570229933</v>
      </c>
      <c r="AM320" s="11">
        <f>'OddsRatio_working_3-way'!AA320+'OddsRatio_working_3-way'!AG320</f>
        <v>-0.56668175979031532</v>
      </c>
      <c r="AN320" s="11">
        <f>'OddsRatio_working_3-way'!AB320+'OddsRatio_working_3-way'!AH320</f>
        <v>-0.49280681043961816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1.059488570229933</v>
      </c>
      <c r="AS320" s="11">
        <f>IF(('OddsRatio_working_3-way'!X320=0),IF(Q320&gt;0,-Q320^(1/3),(-Q320)^(1/3)),'OddsRatio_working_3-way'!AM320-'OddsRatio_working_3-way'!R320/3)</f>
        <v>-0.56668175979031532</v>
      </c>
      <c r="AT320" s="11">
        <f>IF(('OddsRatio_working_3-way'!X320=0),IF(Q320&gt;0,-Q320^(1/3),(-Q320)^(1/3)),'OddsRatio_working_3-way'!AN320-'OddsRatio_working_3-way'!R320/3)</f>
        <v>-0.49280681043961816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9">
        <f t="shared" si="65"/>
        <v>0.45625140674913067</v>
      </c>
      <c r="E321" s="9">
        <f t="shared" si="66"/>
        <v>0.24347930534116421</v>
      </c>
      <c r="F321" s="9">
        <f t="shared" si="67"/>
        <v>0.30026928790970525</v>
      </c>
      <c r="G321" s="9">
        <f t="shared" si="68"/>
        <v>1.0640839857607451</v>
      </c>
      <c r="H321" s="9">
        <f t="shared" si="69"/>
        <v>2.1917740640520345</v>
      </c>
      <c r="I321" s="9">
        <f t="shared" si="70"/>
        <v>4.1071252384213759</v>
      </c>
      <c r="J321" s="9">
        <f t="shared" si="71"/>
        <v>3.3303439288160317</v>
      </c>
      <c r="K321" s="11">
        <f t="shared" si="72"/>
        <v>0.47169811320754712</v>
      </c>
      <c r="L321" s="11">
        <f t="shared" si="73"/>
        <v>0.25510204081632654</v>
      </c>
      <c r="M321" s="11">
        <f t="shared" si="74"/>
        <v>0.31347962382445144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-0.27016704830628069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0.23500409804899069</v>
      </c>
      <c r="Q321" s="11">
        <f>2*'OddsRatio_working_3-way'!K321*'OddsRatio_working_3-way'!L321*'OddsRatio_working_3-way'!M321</f>
        <v>7.544272810561499E-2</v>
      </c>
      <c r="R321" s="11">
        <f t="shared" si="75"/>
        <v>0</v>
      </c>
      <c r="S321" s="11">
        <f t="shared" si="76"/>
        <v>-0.86984737599299389</v>
      </c>
      <c r="T321" s="11">
        <f t="shared" si="77"/>
        <v>-0.27924474349694828</v>
      </c>
      <c r="U321" s="11">
        <f>'OddsRatio_working_3-way'!S321-'OddsRatio_working_3-way'!R321^2/3</f>
        <v>-0.86984737599299389</v>
      </c>
      <c r="V321" s="11">
        <f>'OddsRatio_working_3-way'!S321*'OddsRatio_working_3-way'!R321/3-2*'OddsRatio_working_3-way'!R321^3/27-'OddsRatio_working_3-way'!T321</f>
        <v>0.27924474349694828</v>
      </c>
      <c r="W321" s="11">
        <f>'OddsRatio_working_3-way'!V321^2+4*'OddsRatio_working_3-way'!U321^3/27</f>
        <v>-1.9527039519887171E-2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0.15612868593772541</v>
      </c>
      <c r="Y321" s="11">
        <f>IF('OddsRatio_working_3-way'!W321&gt;=0,IF('OddsRatio_working_3-way'!V321+SQRT('OddsRatio_working_3-way'!W321)&gt;0,0,PI()),ACOS('OddsRatio_working_3-way'!V321/(2*'OddsRatio_working_3-way'!X321)))</f>
        <v>0.46398220470627849</v>
      </c>
      <c r="Z321" s="11">
        <f>'OddsRatio_working_3-way'!X321^(1/3)*COS('OddsRatio_working_3-way'!Y321/3)</f>
        <v>0.53204199288037246</v>
      </c>
      <c r="AA321" s="11">
        <f>'OddsRatio_working_3-way'!X321^(1/3)*COS(('OddsRatio_working_3-way'!Y321+2*PI())/3)</f>
        <v>-0.33785644978433693</v>
      </c>
      <c r="AB321" s="11">
        <f>'OddsRatio_working_3-way'!X321^(1/3)*COS(('OddsRatio_working_3-way'!Y321+4*PI())/3)</f>
        <v>-0.19418554309603578</v>
      </c>
      <c r="AC321" s="11">
        <f>'OddsRatio_working_3-way'!X321^(1/3)*SIN('OddsRatio_working_3-way'!Y321/3)</f>
        <v>8.2948436651208476E-2</v>
      </c>
      <c r="AD321" s="11">
        <f>'OddsRatio_working_3-way'!X321^(1/3)*SIN(('OddsRatio_working_3-way'!Y321+2*PI())/3)</f>
        <v>0.41928766338889795</v>
      </c>
      <c r="AE321" s="11">
        <f>'OddsRatio_working_3-way'!X321^(1/3)*SIN(('OddsRatio_working_3-way'!Y321+4*PI())/3)</f>
        <v>-0.50223610004010621</v>
      </c>
      <c r="AF321" s="11">
        <f>-'OddsRatio_working_3-way'!U321/(3*'OddsRatio_working_3-way'!X321^(1/3))*COS(('OddsRatio_working_3-way'!Y321)/3)</f>
        <v>0.53204199288037257</v>
      </c>
      <c r="AG321" s="11">
        <f>-'OddsRatio_working_3-way'!U321/(3*'OddsRatio_working_3-way'!X321^(1/3))*COS(('OddsRatio_working_3-way'!Y321+2*PI())/3)</f>
        <v>-0.33785644978433699</v>
      </c>
      <c r="AH321" s="11">
        <f>-'OddsRatio_working_3-way'!U321/(3*'OddsRatio_working_3-way'!X321^(1/3))*COS(('OddsRatio_working_3-way'!Y321+4*PI())/3)</f>
        <v>-0.19418554309603583</v>
      </c>
      <c r="AI321" s="11">
        <f>'OddsRatio_working_3-way'!U321/(3*'OddsRatio_working_3-way'!X321^(1/3))*SIN(('OddsRatio_working_3-way'!Y321)/3)</f>
        <v>-8.294843665120849E-2</v>
      </c>
      <c r="AJ321" s="11">
        <f>'OddsRatio_working_3-way'!U321/(3*'OddsRatio_working_3-way'!X321^(1/3))*SIN(('OddsRatio_working_3-way'!Y321+2*PI())/3)</f>
        <v>-0.419287663388898</v>
      </c>
      <c r="AK321" s="11">
        <f>'OddsRatio_working_3-way'!U321/(3*'OddsRatio_working_3-way'!X321^(1/3))*SIN(('OddsRatio_working_3-way'!Y321+4*PI())/3)</f>
        <v>0.50223610004010633</v>
      </c>
      <c r="AL321" s="11">
        <f>'OddsRatio_working_3-way'!Z321+'OddsRatio_working_3-way'!AF321</f>
        <v>1.0640839857607451</v>
      </c>
      <c r="AM321" s="11">
        <f>'OddsRatio_working_3-way'!AA321+'OddsRatio_working_3-way'!AG321</f>
        <v>-0.67571289956867386</v>
      </c>
      <c r="AN321" s="11">
        <f>'OddsRatio_working_3-way'!AB321+'OddsRatio_working_3-way'!AH321</f>
        <v>-0.38837108619207161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1.0640839857607451</v>
      </c>
      <c r="AS321" s="11">
        <f>IF(('OddsRatio_working_3-way'!X321=0),IF(Q321&gt;0,-Q321^(1/3),(-Q321)^(1/3)),'OddsRatio_working_3-way'!AM321-'OddsRatio_working_3-way'!R321/3)</f>
        <v>-0.67571289956867386</v>
      </c>
      <c r="AT321" s="11">
        <f>IF(('OddsRatio_working_3-way'!X321=0),IF(Q321&gt;0,-Q321^(1/3),(-Q321)^(1/3)),'OddsRatio_working_3-way'!AN321-'OddsRatio_working_3-way'!R321/3)</f>
        <v>-0.38837108619207161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9">
        <f t="shared" si="65"/>
        <v>0.29998255274249985</v>
      </c>
      <c r="E322" s="9">
        <f t="shared" si="66"/>
        <v>0.26611280599114501</v>
      </c>
      <c r="F322" s="9">
        <f t="shared" si="67"/>
        <v>0.43390464126635514</v>
      </c>
      <c r="G322" s="9">
        <f t="shared" si="68"/>
        <v>1.0606941831931742</v>
      </c>
      <c r="H322" s="9">
        <f t="shared" si="69"/>
        <v>3.3335272030249832</v>
      </c>
      <c r="I322" s="9">
        <f t="shared" si="70"/>
        <v>3.7578048763022527</v>
      </c>
      <c r="J322" s="9">
        <f t="shared" si="71"/>
        <v>2.304653845327604</v>
      </c>
      <c r="K322" s="11">
        <f t="shared" si="72"/>
        <v>0.3125</v>
      </c>
      <c r="L322" s="11">
        <f t="shared" si="73"/>
        <v>0.27777777777777779</v>
      </c>
      <c r="M322" s="11">
        <f t="shared" si="74"/>
        <v>0.44843049327354262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-0.27386958146487284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0.23472533632286996</v>
      </c>
      <c r="Q322" s="11">
        <f>2*'OddsRatio_working_3-way'!K322*'OddsRatio_working_3-way'!L322*'OddsRatio_working_3-way'!M322</f>
        <v>7.7852516193323368E-2</v>
      </c>
      <c r="R322" s="11">
        <f t="shared" si="75"/>
        <v>0</v>
      </c>
      <c r="S322" s="11">
        <f t="shared" si="76"/>
        <v>-0.85706975950878428</v>
      </c>
      <c r="T322" s="11">
        <f t="shared" si="77"/>
        <v>-0.28426857695150387</v>
      </c>
      <c r="U322" s="11">
        <f>'OddsRatio_working_3-way'!S322-'OddsRatio_working_3-way'!R322^2/3</f>
        <v>-0.85706975950878428</v>
      </c>
      <c r="V322" s="11">
        <f>'OddsRatio_working_3-way'!S322*'OddsRatio_working_3-way'!R322/3-2*'OddsRatio_working_3-way'!R322^3/27-'OddsRatio_working_3-way'!T322</f>
        <v>0.28426857695150387</v>
      </c>
      <c r="W322" s="11">
        <f>'OddsRatio_working_3-way'!V322^2+4*'OddsRatio_working_3-way'!U322^3/27</f>
        <v>-1.2461970219630192E-2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0.15270117391629909</v>
      </c>
      <c r="Y322" s="11">
        <f>IF('OddsRatio_working_3-way'!W322&gt;=0,IF('OddsRatio_working_3-way'!V322+SQRT('OddsRatio_working_3-way'!W322)&gt;0,0,PI()),ACOS('OddsRatio_working_3-way'!V322/(2*'OddsRatio_working_3-way'!X322)))</f>
        <v>0.37420029473340666</v>
      </c>
      <c r="Z322" s="11">
        <f>'OddsRatio_working_3-way'!X322^(1/3)*COS('OddsRatio_working_3-way'!Y322/3)</f>
        <v>0.53034709159658711</v>
      </c>
      <c r="AA322" s="11">
        <f>'OddsRatio_working_3-way'!X322^(1/3)*COS(('OddsRatio_working_3-way'!Y322+2*PI())/3)</f>
        <v>-0.32276184064609204</v>
      </c>
      <c r="AB322" s="11">
        <f>'OddsRatio_working_3-way'!X322^(1/3)*COS(('OddsRatio_working_3-way'!Y322+4*PI())/3)</f>
        <v>-0.20758525095049546</v>
      </c>
      <c r="AC322" s="11">
        <f>'OddsRatio_working_3-way'!X322^(1/3)*SIN('OddsRatio_working_3-way'!Y322/3)</f>
        <v>6.6497235065095986E-2</v>
      </c>
      <c r="AD322" s="11">
        <f>'OddsRatio_working_3-way'!X322^(1/3)*SIN(('OddsRatio_working_3-way'!Y322+2*PI())/3)</f>
        <v>0.42604543661328909</v>
      </c>
      <c r="AE322" s="11">
        <f>'OddsRatio_working_3-way'!X322^(1/3)*SIN(('OddsRatio_working_3-way'!Y322+4*PI())/3)</f>
        <v>-0.49254267167838495</v>
      </c>
      <c r="AF322" s="11">
        <f>-'OddsRatio_working_3-way'!U322/(3*'OddsRatio_working_3-way'!X322^(1/3))*COS(('OddsRatio_working_3-way'!Y322)/3)</f>
        <v>0.53034709159658711</v>
      </c>
      <c r="AG322" s="11">
        <f>-'OddsRatio_working_3-way'!U322/(3*'OddsRatio_working_3-way'!X322^(1/3))*COS(('OddsRatio_working_3-way'!Y322+2*PI())/3)</f>
        <v>-0.32276184064609204</v>
      </c>
      <c r="AH322" s="11">
        <f>-'OddsRatio_working_3-way'!U322/(3*'OddsRatio_working_3-way'!X322^(1/3))*COS(('OddsRatio_working_3-way'!Y322+4*PI())/3)</f>
        <v>-0.20758525095049546</v>
      </c>
      <c r="AI322" s="11">
        <f>'OddsRatio_working_3-way'!U322/(3*'OddsRatio_working_3-way'!X322^(1/3))*SIN(('OddsRatio_working_3-way'!Y322)/3)</f>
        <v>-6.6497235065095986E-2</v>
      </c>
      <c r="AJ322" s="11">
        <f>'OddsRatio_working_3-way'!U322/(3*'OddsRatio_working_3-way'!X322^(1/3))*SIN(('OddsRatio_working_3-way'!Y322+2*PI())/3)</f>
        <v>-0.42604543661328909</v>
      </c>
      <c r="AK322" s="11">
        <f>'OddsRatio_working_3-way'!U322/(3*'OddsRatio_working_3-way'!X322^(1/3))*SIN(('OddsRatio_working_3-way'!Y322+4*PI())/3)</f>
        <v>0.49254267167838495</v>
      </c>
      <c r="AL322" s="11">
        <f>'OddsRatio_working_3-way'!Z322+'OddsRatio_working_3-way'!AF322</f>
        <v>1.0606941831931742</v>
      </c>
      <c r="AM322" s="11">
        <f>'OddsRatio_working_3-way'!AA322+'OddsRatio_working_3-way'!AG322</f>
        <v>-0.64552368129218407</v>
      </c>
      <c r="AN322" s="11">
        <f>'OddsRatio_working_3-way'!AB322+'OddsRatio_working_3-way'!AH322</f>
        <v>-0.41517050190099092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1.0606941831931742</v>
      </c>
      <c r="AS322" s="11">
        <f>IF(('OddsRatio_working_3-way'!X322=0),IF(Q322&gt;0,-Q322^(1/3),(-Q322)^(1/3)),'OddsRatio_working_3-way'!AM322-'OddsRatio_working_3-way'!R322/3)</f>
        <v>-0.64552368129218407</v>
      </c>
      <c r="AT322" s="11">
        <f>IF(('OddsRatio_working_3-way'!X322=0),IF(Q322&gt;0,-Q322^(1/3),(-Q322)^(1/3)),'OddsRatio_working_3-way'!AN322-'OddsRatio_working_3-way'!R322/3)</f>
        <v>-0.41517050190099092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9">
        <f t="shared" si="65"/>
        <v>0.43170354023764068</v>
      </c>
      <c r="E323" s="9">
        <f t="shared" si="66"/>
        <v>0.25864090023087205</v>
      </c>
      <c r="F323" s="9">
        <f t="shared" si="67"/>
        <v>0.30965555953148743</v>
      </c>
      <c r="G323" s="9">
        <f t="shared" si="68"/>
        <v>1.0616164887836328</v>
      </c>
      <c r="H323" s="9">
        <f t="shared" si="69"/>
        <v>2.3164044460917048</v>
      </c>
      <c r="I323" s="9">
        <f t="shared" si="70"/>
        <v>3.8663645197158085</v>
      </c>
      <c r="J323" s="9">
        <f t="shared" si="71"/>
        <v>3.2293946264456288</v>
      </c>
      <c r="K323" s="11">
        <f t="shared" si="72"/>
        <v>0.4464285714285714</v>
      </c>
      <c r="L323" s="11">
        <f t="shared" si="73"/>
        <v>0.27027027027027023</v>
      </c>
      <c r="M323" s="11">
        <f t="shared" si="74"/>
        <v>0.32258064516129031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-0.2736486486486488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0.235085315730477</v>
      </c>
      <c r="Q323" s="11">
        <f>2*'OddsRatio_working_3-way'!K323*'OddsRatio_working_3-way'!L323*'OddsRatio_working_3-way'!M323</f>
        <v>7.7842819778303624E-2</v>
      </c>
      <c r="R323" s="11">
        <f t="shared" si="75"/>
        <v>0</v>
      </c>
      <c r="S323" s="11">
        <f t="shared" si="76"/>
        <v>-0.85907720316322411</v>
      </c>
      <c r="T323" s="11">
        <f t="shared" si="77"/>
        <v>-0.28446265005404764</v>
      </c>
      <c r="U323" s="11">
        <f>'OddsRatio_working_3-way'!S323-'OddsRatio_working_3-way'!R323^2/3</f>
        <v>-0.85907720316322411</v>
      </c>
      <c r="V323" s="11">
        <f>'OddsRatio_working_3-way'!S323*'OddsRatio_working_3-way'!R323/3-2*'OddsRatio_working_3-way'!R323^3/27-'OddsRatio_working_3-way'!T323</f>
        <v>0.28446265005404764</v>
      </c>
      <c r="W323" s="11">
        <f>'OddsRatio_working_3-way'!V323^2+4*'OddsRatio_working_3-way'!U323^3/27</f>
        <v>-1.3008511035647013E-2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0.15323797694388505</v>
      </c>
      <c r="Y323" s="11">
        <f>IF('OddsRatio_working_3-way'!W323&gt;=0,IF('OddsRatio_working_3-way'!V323+SQRT('OddsRatio_working_3-way'!W323)&gt;0,0,PI()),ACOS('OddsRatio_working_3-way'!V323/(2*'OddsRatio_working_3-way'!X323)))</f>
        <v>0.38132374237759437</v>
      </c>
      <c r="Z323" s="11">
        <f>'OddsRatio_working_3-way'!X323^(1/3)*COS('OddsRatio_working_3-way'!Y323/3)</f>
        <v>0.5308082443918164</v>
      </c>
      <c r="AA323" s="11">
        <f>'OddsRatio_working_3-way'!X323^(1/3)*COS(('OddsRatio_working_3-way'!Y323+2*PI())/3)</f>
        <v>-0.32415151835151956</v>
      </c>
      <c r="AB323" s="11">
        <f>'OddsRatio_working_3-way'!X323^(1/3)*COS(('OddsRatio_working_3-way'!Y323+4*PI())/3)</f>
        <v>-0.20665672604029672</v>
      </c>
      <c r="AC323" s="11">
        <f>'OddsRatio_working_3-way'!X323^(1/3)*SIN('OddsRatio_working_3-way'!Y323/3)</f>
        <v>6.7835649969263695E-2</v>
      </c>
      <c r="AD323" s="11">
        <f>'OddsRatio_working_3-way'!X323^(1/3)*SIN(('OddsRatio_working_3-way'!Y323+2*PI())/3)</f>
        <v>0.42577559919689995</v>
      </c>
      <c r="AE323" s="11">
        <f>'OddsRatio_working_3-way'!X323^(1/3)*SIN(('OddsRatio_working_3-way'!Y323+4*PI())/3)</f>
        <v>-0.49361124916616367</v>
      </c>
      <c r="AF323" s="11">
        <f>-'OddsRatio_working_3-way'!U323/(3*'OddsRatio_working_3-way'!X323^(1/3))*COS(('OddsRatio_working_3-way'!Y323)/3)</f>
        <v>0.5308082443918164</v>
      </c>
      <c r="AG323" s="11">
        <f>-'OddsRatio_working_3-way'!U323/(3*'OddsRatio_working_3-way'!X323^(1/3))*COS(('OddsRatio_working_3-way'!Y323+2*PI())/3)</f>
        <v>-0.32415151835151956</v>
      </c>
      <c r="AH323" s="11">
        <f>-'OddsRatio_working_3-way'!U323/(3*'OddsRatio_working_3-way'!X323^(1/3))*COS(('OddsRatio_working_3-way'!Y323+4*PI())/3)</f>
        <v>-0.20665672604029672</v>
      </c>
      <c r="AI323" s="11">
        <f>'OddsRatio_working_3-way'!U323/(3*'OddsRatio_working_3-way'!X323^(1/3))*SIN(('OddsRatio_working_3-way'!Y323)/3)</f>
        <v>-6.7835649969263695E-2</v>
      </c>
      <c r="AJ323" s="11">
        <f>'OddsRatio_working_3-way'!U323/(3*'OddsRatio_working_3-way'!X323^(1/3))*SIN(('OddsRatio_working_3-way'!Y323+2*PI())/3)</f>
        <v>-0.42577559919689995</v>
      </c>
      <c r="AK323" s="11">
        <f>'OddsRatio_working_3-way'!U323/(3*'OddsRatio_working_3-way'!X323^(1/3))*SIN(('OddsRatio_working_3-way'!Y323+4*PI())/3)</f>
        <v>0.49361124916616367</v>
      </c>
      <c r="AL323" s="11">
        <f>'OddsRatio_working_3-way'!Z323+'OddsRatio_working_3-way'!AF323</f>
        <v>1.0616164887836328</v>
      </c>
      <c r="AM323" s="11">
        <f>'OddsRatio_working_3-way'!AA323+'OddsRatio_working_3-way'!AG323</f>
        <v>-0.64830303670303913</v>
      </c>
      <c r="AN323" s="11">
        <f>'OddsRatio_working_3-way'!AB323+'OddsRatio_working_3-way'!AH323</f>
        <v>-0.41331345208059345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1.0616164887836328</v>
      </c>
      <c r="AS323" s="11">
        <f>IF(('OddsRatio_working_3-way'!X323=0),IF(Q323&gt;0,-Q323^(1/3),(-Q323)^(1/3)),'OddsRatio_working_3-way'!AM323-'OddsRatio_working_3-way'!R323/3)</f>
        <v>-0.64830303670303913</v>
      </c>
      <c r="AT323" s="11">
        <f>IF(('OddsRatio_working_3-way'!X323=0),IF(Q323&gt;0,-Q323^(1/3),(-Q323)^(1/3)),'OddsRatio_working_3-way'!AN323-'OddsRatio_working_3-way'!R323/3)</f>
        <v>-0.41331345208059345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9">
        <f t="shared" ref="D324:D387" si="78">(K324/(AR324+K324-(AR324*K324)))</f>
        <v>0.40156361486394121</v>
      </c>
      <c r="E324" s="9">
        <f t="shared" ref="E324:E387" si="79">(L324/(AR324+L324-(AR324*L324)))</f>
        <v>0.28534953582060679</v>
      </c>
      <c r="F324" s="9">
        <f t="shared" ref="F324:F387" si="80">(M324/(AR324+M324-(AR324*M324)))</f>
        <v>0.313086849315452</v>
      </c>
      <c r="G324" s="9">
        <f t="shared" ref="G324:G387" si="81">AR324</f>
        <v>1.0349065692915431</v>
      </c>
      <c r="H324" s="9">
        <f t="shared" ref="H324:H387" si="82">IF(A324="","",1/D324)</f>
        <v>2.4902654597798222</v>
      </c>
      <c r="I324" s="9">
        <f t="shared" ref="I324:I387" si="83">IF(B324="","",1/E324)</f>
        <v>3.5044738976855347</v>
      </c>
      <c r="J324" s="9">
        <f t="shared" ref="J324:J387" si="84">IF(C324="","",1/F324)</f>
        <v>3.1940019268980722</v>
      </c>
      <c r="K324" s="11">
        <f t="shared" ref="K324:K387" si="85">1/A324</f>
        <v>0.4098360655737705</v>
      </c>
      <c r="L324" s="11">
        <f t="shared" ref="L324:L387" si="86">1/B324</f>
        <v>0.29239766081871343</v>
      </c>
      <c r="M324" s="11">
        <f t="shared" ref="M324:M387" si="87">1/C324</f>
        <v>0.32051282051282048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-0.28375478418619071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0.22968395487808774</v>
      </c>
      <c r="Q324" s="11">
        <f>2*'OddsRatio_working_3-way'!K324*'OddsRatio_working_3-way'!L324*'OddsRatio_working_3-way'!M324</f>
        <v>7.6817376213407271E-2</v>
      </c>
      <c r="R324" s="11">
        <f t="shared" ref="R324:R387" si="88">O324/N324</f>
        <v>0</v>
      </c>
      <c r="S324" s="11">
        <f t="shared" ref="S324:S387" si="89">P324/N324</f>
        <v>-0.80944522411074682</v>
      </c>
      <c r="T324" s="11">
        <f t="shared" ref="T324:T387" si="90">Q324/N324</f>
        <v>-0.27071746625777487</v>
      </c>
      <c r="U324" s="11">
        <f>'OddsRatio_working_3-way'!S324-'OddsRatio_working_3-way'!R324^2/3</f>
        <v>-0.80944522411074682</v>
      </c>
      <c r="V324" s="11">
        <f>'OddsRatio_working_3-way'!S324*'OddsRatio_working_3-way'!R324/3-2*'OddsRatio_working_3-way'!R324^3/27-'OddsRatio_working_3-way'!T324</f>
        <v>0.27071746625777487</v>
      </c>
      <c r="W324" s="11">
        <f>'OddsRatio_working_3-way'!V324^2+4*'OddsRatio_working_3-way'!U324^3/27</f>
        <v>-5.2823915878318917E-3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0.14015200509166947</v>
      </c>
      <c r="Y324" s="11">
        <f>IF('OddsRatio_working_3-way'!W324&gt;=0,IF('OddsRatio_working_3-way'!V324+SQRT('OddsRatio_working_3-way'!W324)&gt;0,0,PI()),ACOS('OddsRatio_working_3-way'!V324/(2*'OddsRatio_working_3-way'!X324)))</f>
        <v>0.26228712254212017</v>
      </c>
      <c r="Z324" s="11">
        <f>'OddsRatio_working_3-way'!X324^(1/3)*COS('OddsRatio_working_3-way'!Y324/3)</f>
        <v>0.51745328464577156</v>
      </c>
      <c r="AA324" s="11">
        <f>'OddsRatio_working_3-way'!X324^(1/3)*COS(('OddsRatio_working_3-way'!Y324+2*PI())/3)</f>
        <v>-0.29800614950746396</v>
      </c>
      <c r="AB324" s="11">
        <f>'OddsRatio_working_3-way'!X324^(1/3)*COS(('OddsRatio_working_3-way'!Y324+4*PI())/3)</f>
        <v>-0.21944713513830766</v>
      </c>
      <c r="AC324" s="11">
        <f>'OddsRatio_working_3-way'!X324^(1/3)*SIN('OddsRatio_working_3-way'!Y324/3)</f>
        <v>4.5356068093304086E-2</v>
      </c>
      <c r="AD324" s="11">
        <f>'OddsRatio_working_3-way'!X324^(1/3)*SIN(('OddsRatio_working_3-way'!Y324+2*PI())/3)</f>
        <v>0.4254496557282863</v>
      </c>
      <c r="AE324" s="11">
        <f>'OddsRatio_working_3-way'!X324^(1/3)*SIN(('OddsRatio_working_3-way'!Y324+4*PI())/3)</f>
        <v>-0.47080572382159036</v>
      </c>
      <c r="AF324" s="11">
        <f>-'OddsRatio_working_3-way'!U324/(3*'OddsRatio_working_3-way'!X324^(1/3))*COS(('OddsRatio_working_3-way'!Y324)/3)</f>
        <v>0.51745328464577145</v>
      </c>
      <c r="AG324" s="11">
        <f>-'OddsRatio_working_3-way'!U324/(3*'OddsRatio_working_3-way'!X324^(1/3))*COS(('OddsRatio_working_3-way'!Y324+2*PI())/3)</f>
        <v>-0.2980061495074639</v>
      </c>
      <c r="AH324" s="11">
        <f>-'OddsRatio_working_3-way'!U324/(3*'OddsRatio_working_3-way'!X324^(1/3))*COS(('OddsRatio_working_3-way'!Y324+4*PI())/3)</f>
        <v>-0.21944713513830763</v>
      </c>
      <c r="AI324" s="11">
        <f>'OddsRatio_working_3-way'!U324/(3*'OddsRatio_working_3-way'!X324^(1/3))*SIN(('OddsRatio_working_3-way'!Y324)/3)</f>
        <v>-4.5356068093304072E-2</v>
      </c>
      <c r="AJ324" s="11">
        <f>'OddsRatio_working_3-way'!U324/(3*'OddsRatio_working_3-way'!X324^(1/3))*SIN(('OddsRatio_working_3-way'!Y324+2*PI())/3)</f>
        <v>-0.42544965572828619</v>
      </c>
      <c r="AK324" s="11">
        <f>'OddsRatio_working_3-way'!U324/(3*'OddsRatio_working_3-way'!X324^(1/3))*SIN(('OddsRatio_working_3-way'!Y324+4*PI())/3)</f>
        <v>0.47080572382159025</v>
      </c>
      <c r="AL324" s="11">
        <f>'OddsRatio_working_3-way'!Z324+'OddsRatio_working_3-way'!AF324</f>
        <v>1.0349065692915431</v>
      </c>
      <c r="AM324" s="11">
        <f>'OddsRatio_working_3-way'!AA324+'OddsRatio_working_3-way'!AG324</f>
        <v>-0.59601229901492792</v>
      </c>
      <c r="AN324" s="11">
        <f>'OddsRatio_working_3-way'!AB324+'OddsRatio_working_3-way'!AH324</f>
        <v>-0.43889427027661532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1.0349065692915431</v>
      </c>
      <c r="AS324" s="11">
        <f>IF(('OddsRatio_working_3-way'!X324=0),IF(Q324&gt;0,-Q324^(1/3),(-Q324)^(1/3)),'OddsRatio_working_3-way'!AM324-'OddsRatio_working_3-way'!R324/3)</f>
        <v>-0.59601229901492792</v>
      </c>
      <c r="AT324" s="11">
        <f>IF(('OddsRatio_working_3-way'!X324=0),IF(Q324&gt;0,-Q324^(1/3),(-Q324)^(1/3)),'OddsRatio_working_3-way'!AN324-'OddsRatio_working_3-way'!R324/3)</f>
        <v>-0.43889427027661532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9">
        <f t="shared" si="78"/>
        <v>0.4587501789684682</v>
      </c>
      <c r="E325" s="9">
        <f t="shared" si="79"/>
        <v>0.26645706246951673</v>
      </c>
      <c r="F325" s="9">
        <f t="shared" si="80"/>
        <v>0.27479275856201496</v>
      </c>
      <c r="G325" s="9">
        <f t="shared" si="81"/>
        <v>1.03494356303485</v>
      </c>
      <c r="H325" s="9">
        <f t="shared" si="82"/>
        <v>2.179835661859729</v>
      </c>
      <c r="I325" s="9">
        <f t="shared" si="83"/>
        <v>3.7529498776727008</v>
      </c>
      <c r="J325" s="9">
        <f t="shared" si="84"/>
        <v>3.639106085738868</v>
      </c>
      <c r="K325" s="11">
        <f t="shared" si="85"/>
        <v>0.46728971962616822</v>
      </c>
      <c r="L325" s="11">
        <f t="shared" si="86"/>
        <v>0.27322404371584696</v>
      </c>
      <c r="M325" s="11">
        <f t="shared" si="87"/>
        <v>0.28169014084507044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-0.27810158021824838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0.22837602706273902</v>
      </c>
      <c r="Q325" s="11">
        <f>2*'OddsRatio_working_3-way'!K325*'OddsRatio_working_3-way'!L325*'OddsRatio_working_3-way'!M325</f>
        <v>7.1929457342594968E-2</v>
      </c>
      <c r="R325" s="11">
        <f t="shared" si="88"/>
        <v>0</v>
      </c>
      <c r="S325" s="11">
        <f t="shared" si="89"/>
        <v>-0.82119643794729336</v>
      </c>
      <c r="T325" s="11">
        <f t="shared" si="90"/>
        <v>-0.25864454738497428</v>
      </c>
      <c r="U325" s="11">
        <f>'OddsRatio_working_3-way'!S325-'OddsRatio_working_3-way'!R325^2/3</f>
        <v>-0.82119643794729336</v>
      </c>
      <c r="V325" s="11">
        <f>'OddsRatio_working_3-way'!S325*'OddsRatio_working_3-way'!R325/3-2*'OddsRatio_working_3-way'!R325^3/27-'OddsRatio_working_3-way'!T325</f>
        <v>0.25864454738497428</v>
      </c>
      <c r="W325" s="11">
        <f>'OddsRatio_working_3-way'!V325^2+4*'OddsRatio_working_3-way'!U325^3/27</f>
        <v>-1.5145217032583508E-2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0.14321506460962977</v>
      </c>
      <c r="Y325" s="11">
        <f>IF('OddsRatio_working_3-way'!W325&gt;=0,IF('OddsRatio_working_3-way'!V325+SQRT('OddsRatio_working_3-way'!W325)&gt;0,0,PI()),ACOS('OddsRatio_working_3-way'!V325/(2*'OddsRatio_working_3-way'!X325)))</f>
        <v>0.44410978277080382</v>
      </c>
      <c r="Z325" s="11">
        <f>'OddsRatio_working_3-way'!X325^(1/3)*COS('OddsRatio_working_3-way'!Y325/3)</f>
        <v>0.51747178151742501</v>
      </c>
      <c r="AA325" s="11">
        <f>'OddsRatio_working_3-way'!X325^(1/3)*COS(('OddsRatio_working_3-way'!Y325+2*PI())/3)</f>
        <v>-0.32556646749354384</v>
      </c>
      <c r="AB325" s="11">
        <f>'OddsRatio_working_3-way'!X325^(1/3)*COS(('OddsRatio_working_3-way'!Y325+4*PI())/3)</f>
        <v>-0.19190531402388125</v>
      </c>
      <c r="AC325" s="11">
        <f>'OddsRatio_working_3-way'!X325^(1/3)*SIN('OddsRatio_working_3-way'!Y325/3)</f>
        <v>7.7169302935905751E-2</v>
      </c>
      <c r="AD325" s="11">
        <f>'OddsRatio_working_3-way'!X325^(1/3)*SIN(('OddsRatio_working_3-way'!Y325+2*PI())/3)</f>
        <v>0.40955905706772799</v>
      </c>
      <c r="AE325" s="11">
        <f>'OddsRatio_working_3-way'!X325^(1/3)*SIN(('OddsRatio_working_3-way'!Y325+4*PI())/3)</f>
        <v>-0.48672836000363356</v>
      </c>
      <c r="AF325" s="11">
        <f>-'OddsRatio_working_3-way'!U325/(3*'OddsRatio_working_3-way'!X325^(1/3))*COS(('OddsRatio_working_3-way'!Y325)/3)</f>
        <v>0.5174717815174249</v>
      </c>
      <c r="AG325" s="11">
        <f>-'OddsRatio_working_3-way'!U325/(3*'OddsRatio_working_3-way'!X325^(1/3))*COS(('OddsRatio_working_3-way'!Y325+2*PI())/3)</f>
        <v>-0.32556646749354379</v>
      </c>
      <c r="AH325" s="11">
        <f>-'OddsRatio_working_3-way'!U325/(3*'OddsRatio_working_3-way'!X325^(1/3))*COS(('OddsRatio_working_3-way'!Y325+4*PI())/3)</f>
        <v>-0.19190531402388122</v>
      </c>
      <c r="AI325" s="11">
        <f>'OddsRatio_working_3-way'!U325/(3*'OddsRatio_working_3-way'!X325^(1/3))*SIN(('OddsRatio_working_3-way'!Y325)/3)</f>
        <v>-7.7169302935905737E-2</v>
      </c>
      <c r="AJ325" s="11">
        <f>'OddsRatio_working_3-way'!U325/(3*'OddsRatio_working_3-way'!X325^(1/3))*SIN(('OddsRatio_working_3-way'!Y325+2*PI())/3)</f>
        <v>-0.40955905706772794</v>
      </c>
      <c r="AK325" s="11">
        <f>'OddsRatio_working_3-way'!U325/(3*'OddsRatio_working_3-way'!X325^(1/3))*SIN(('OddsRatio_working_3-way'!Y325+4*PI())/3)</f>
        <v>0.48672836000363345</v>
      </c>
      <c r="AL325" s="11">
        <f>'OddsRatio_working_3-way'!Z325+'OddsRatio_working_3-way'!AF325</f>
        <v>1.03494356303485</v>
      </c>
      <c r="AM325" s="11">
        <f>'OddsRatio_working_3-way'!AA325+'OddsRatio_working_3-way'!AG325</f>
        <v>-0.65113293498708757</v>
      </c>
      <c r="AN325" s="11">
        <f>'OddsRatio_working_3-way'!AB325+'OddsRatio_working_3-way'!AH325</f>
        <v>-0.38381062804776245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1.03494356303485</v>
      </c>
      <c r="AS325" s="11">
        <f>IF(('OddsRatio_working_3-way'!X325=0),IF(Q325&gt;0,-Q325^(1/3),(-Q325)^(1/3)),'OddsRatio_working_3-way'!AM325-'OddsRatio_working_3-way'!R325/3)</f>
        <v>-0.65113293498708757</v>
      </c>
      <c r="AT325" s="11">
        <f>IF(('OddsRatio_working_3-way'!X325=0),IF(Q325&gt;0,-Q325^(1/3),(-Q325)^(1/3)),'OddsRatio_working_3-way'!AN325-'OddsRatio_working_3-way'!R325/3)</f>
        <v>-0.38381062804776245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9">
        <f t="shared" si="78"/>
        <v>0.51719468323826234</v>
      </c>
      <c r="E326" s="9">
        <f t="shared" si="79"/>
        <v>0.27203068024675969</v>
      </c>
      <c r="F326" s="9">
        <f t="shared" si="80"/>
        <v>0.2107746365149781</v>
      </c>
      <c r="G326" s="9">
        <f t="shared" si="81"/>
        <v>1.0372309873695151</v>
      </c>
      <c r="H326" s="9">
        <f t="shared" si="82"/>
        <v>1.9335078886325634</v>
      </c>
      <c r="I326" s="9">
        <f t="shared" si="83"/>
        <v>3.676055947413349</v>
      </c>
      <c r="J326" s="9">
        <f t="shared" si="84"/>
        <v>4.7444038644039503</v>
      </c>
      <c r="K326" s="11">
        <f t="shared" si="85"/>
        <v>0.52631578947368418</v>
      </c>
      <c r="L326" s="11">
        <f t="shared" si="86"/>
        <v>0.27932960893854747</v>
      </c>
      <c r="M326" s="11">
        <f t="shared" si="87"/>
        <v>0.21691973969631234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-0.26732025351737188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0.22610422735178692</v>
      </c>
      <c r="Q326" s="11">
        <f>2*'OddsRatio_working_3-way'!K326*'OddsRatio_working_3-way'!L326*'OddsRatio_working_3-way'!M326</f>
        <v>6.3781164274128888E-2</v>
      </c>
      <c r="R326" s="11">
        <f t="shared" si="88"/>
        <v>0</v>
      </c>
      <c r="S326" s="11">
        <f t="shared" si="89"/>
        <v>-0.8458177948611495</v>
      </c>
      <c r="T326" s="11">
        <f t="shared" si="90"/>
        <v>-0.23859458247141027</v>
      </c>
      <c r="U326" s="11">
        <f>'OddsRatio_working_3-way'!S326-'OddsRatio_working_3-way'!R326^2/3</f>
        <v>-0.8458177948611495</v>
      </c>
      <c r="V326" s="11">
        <f>'OddsRatio_working_3-way'!S326*'OddsRatio_working_3-way'!R326/3-2*'OddsRatio_working_3-way'!R326^3/27-'OddsRatio_working_3-way'!T326</f>
        <v>0.23859458247141027</v>
      </c>
      <c r="W326" s="11">
        <f>'OddsRatio_working_3-way'!V326^2+4*'OddsRatio_working_3-way'!U326^3/27</f>
        <v>-3.2717750971265419E-2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0.14970397936926394</v>
      </c>
      <c r="Y326" s="11">
        <f>IF('OddsRatio_working_3-way'!W326&gt;=0,IF('OddsRatio_working_3-way'!V326+SQRT('OddsRatio_working_3-way'!W326)&gt;0,0,PI()),ACOS('OddsRatio_working_3-way'!V326/(2*'OddsRatio_working_3-way'!X326)))</f>
        <v>0.64867013598497647</v>
      </c>
      <c r="Z326" s="11">
        <f>'OddsRatio_working_3-way'!X326^(1/3)*COS('OddsRatio_working_3-way'!Y326/3)</f>
        <v>0.51861549368475757</v>
      </c>
      <c r="AA326" s="11">
        <f>'OddsRatio_working_3-way'!X326^(1/3)*COS(('OddsRatio_working_3-way'!Y326+2*PI())/3)</f>
        <v>-0.35796333967863814</v>
      </c>
      <c r="AB326" s="11">
        <f>'OddsRatio_working_3-way'!X326^(1/3)*COS(('OddsRatio_working_3-way'!Y326+4*PI())/3)</f>
        <v>-0.16065215400611912</v>
      </c>
      <c r="AC326" s="11">
        <f>'OddsRatio_working_3-way'!X326^(1/3)*SIN('OddsRatio_working_3-way'!Y326/3)</f>
        <v>0.11391766616215306</v>
      </c>
      <c r="AD326" s="11">
        <f>'OddsRatio_working_3-way'!X326^(1/3)*SIN(('OddsRatio_working_3-way'!Y326+2*PI())/3)</f>
        <v>0.39217535924613173</v>
      </c>
      <c r="AE326" s="11">
        <f>'OddsRatio_working_3-way'!X326^(1/3)*SIN(('OddsRatio_working_3-way'!Y326+4*PI())/3)</f>
        <v>-0.50609302540828471</v>
      </c>
      <c r="AF326" s="11">
        <f>-'OddsRatio_working_3-way'!U326/(3*'OddsRatio_working_3-way'!X326^(1/3))*COS(('OddsRatio_working_3-way'!Y326)/3)</f>
        <v>0.51861549368475746</v>
      </c>
      <c r="AG326" s="11">
        <f>-'OddsRatio_working_3-way'!U326/(3*'OddsRatio_working_3-way'!X326^(1/3))*COS(('OddsRatio_working_3-way'!Y326+2*PI())/3)</f>
        <v>-0.35796333967863808</v>
      </c>
      <c r="AH326" s="11">
        <f>-'OddsRatio_working_3-way'!U326/(3*'OddsRatio_working_3-way'!X326^(1/3))*COS(('OddsRatio_working_3-way'!Y326+4*PI())/3)</f>
        <v>-0.1606521540061191</v>
      </c>
      <c r="AI326" s="11">
        <f>'OddsRatio_working_3-way'!U326/(3*'OddsRatio_working_3-way'!X326^(1/3))*SIN(('OddsRatio_working_3-way'!Y326)/3)</f>
        <v>-0.11391766616215303</v>
      </c>
      <c r="AJ326" s="11">
        <f>'OddsRatio_working_3-way'!U326/(3*'OddsRatio_working_3-way'!X326^(1/3))*SIN(('OddsRatio_working_3-way'!Y326+2*PI())/3)</f>
        <v>-0.39217535924613167</v>
      </c>
      <c r="AK326" s="11">
        <f>'OddsRatio_working_3-way'!U326/(3*'OddsRatio_working_3-way'!X326^(1/3))*SIN(('OddsRatio_working_3-way'!Y326+4*PI())/3)</f>
        <v>0.5060930254082846</v>
      </c>
      <c r="AL326" s="11">
        <f>'OddsRatio_working_3-way'!Z326+'OddsRatio_working_3-way'!AF326</f>
        <v>1.0372309873695151</v>
      </c>
      <c r="AM326" s="11">
        <f>'OddsRatio_working_3-way'!AA326+'OddsRatio_working_3-way'!AG326</f>
        <v>-0.71592667935727627</v>
      </c>
      <c r="AN326" s="11">
        <f>'OddsRatio_working_3-way'!AB326+'OddsRatio_working_3-way'!AH326</f>
        <v>-0.32130430801223819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1.0372309873695151</v>
      </c>
      <c r="AS326" s="11">
        <f>IF(('OddsRatio_working_3-way'!X326=0),IF(Q326&gt;0,-Q326^(1/3),(-Q326)^(1/3)),'OddsRatio_working_3-way'!AM326-'OddsRatio_working_3-way'!R326/3)</f>
        <v>-0.71592667935727627</v>
      </c>
      <c r="AT326" s="11">
        <f>IF(('OddsRatio_working_3-way'!X326=0),IF(Q326&gt;0,-Q326^(1/3),(-Q326)^(1/3)),'OddsRatio_working_3-way'!AN326-'OddsRatio_working_3-way'!R326/3)</f>
        <v>-0.32130430801223819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9">
        <f t="shared" si="78"/>
        <v>0.35541795406973581</v>
      </c>
      <c r="E327" s="9">
        <f t="shared" si="79"/>
        <v>0.2943537668189698</v>
      </c>
      <c r="F327" s="9">
        <f t="shared" si="80"/>
        <v>0.35022827911129462</v>
      </c>
      <c r="G327" s="9">
        <f t="shared" si="81"/>
        <v>1.0422924543968728</v>
      </c>
      <c r="H327" s="9">
        <f t="shared" si="82"/>
        <v>2.8135888706505585</v>
      </c>
      <c r="I327" s="9">
        <f t="shared" si="83"/>
        <v>3.3972726451128072</v>
      </c>
      <c r="J327" s="9">
        <f t="shared" si="84"/>
        <v>2.8552805688264331</v>
      </c>
      <c r="K327" s="11">
        <f t="shared" si="85"/>
        <v>0.36496350364963503</v>
      </c>
      <c r="L327" s="11">
        <f t="shared" si="86"/>
        <v>0.30303030303030304</v>
      </c>
      <c r="M327" s="11">
        <f t="shared" si="87"/>
        <v>0.35971223021582738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-0.28339213168284227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0.23153341958152124</v>
      </c>
      <c r="Q327" s="11">
        <f>2*'OddsRatio_working_3-way'!K327*'OddsRatio_working_3-way'!L327*'OddsRatio_working_3-way'!M327</f>
        <v>7.9564748997086349E-2</v>
      </c>
      <c r="R327" s="11">
        <f t="shared" si="88"/>
        <v>0</v>
      </c>
      <c r="S327" s="11">
        <f t="shared" si="89"/>
        <v>-0.81700722672371651</v>
      </c>
      <c r="T327" s="11">
        <f t="shared" si="90"/>
        <v>-0.28075849715591639</v>
      </c>
      <c r="U327" s="11">
        <f>'OddsRatio_working_3-way'!S327-'OddsRatio_working_3-way'!R327^2/3</f>
        <v>-0.81700722672371651</v>
      </c>
      <c r="V327" s="11">
        <f>'OddsRatio_working_3-way'!S327*'OddsRatio_working_3-way'!R327/3-2*'OddsRatio_working_3-way'!R327^3/27-'OddsRatio_working_3-way'!T327</f>
        <v>0.28075849715591639</v>
      </c>
      <c r="W327" s="11">
        <f>'OddsRatio_working_3-way'!V327^2+4*'OddsRatio_working_3-way'!U327^3/27</f>
        <v>-1.9677010012350976E-3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0.14212057796681293</v>
      </c>
      <c r="Y327" s="11">
        <f>IF('OddsRatio_working_3-way'!W327&gt;=0,IF('OddsRatio_working_3-way'!V327+SQRT('OddsRatio_working_3-way'!W327)&gt;0,0,PI()),ACOS('OddsRatio_working_3-way'!V327/(2*'OddsRatio_working_3-way'!X327)))</f>
        <v>0.15670087144846301</v>
      </c>
      <c r="Z327" s="11">
        <f>'OddsRatio_working_3-way'!X327^(1/3)*COS('OddsRatio_working_3-way'!Y327/3)</f>
        <v>0.5211462271984364</v>
      </c>
      <c r="AA327" s="11">
        <f>'OddsRatio_working_3-way'!X327^(1/3)*COS(('OddsRatio_working_3-way'!Y327+2*PI())/3)</f>
        <v>-0.28416896256796514</v>
      </c>
      <c r="AB327" s="11">
        <f>'OddsRatio_working_3-way'!X327^(1/3)*COS(('OddsRatio_working_3-way'!Y327+4*PI())/3)</f>
        <v>-0.23697726463047139</v>
      </c>
      <c r="AC327" s="11">
        <f>'OddsRatio_working_3-way'!X327^(1/3)*SIN('OddsRatio_working_3-way'!Y327/3)</f>
        <v>2.7246139507727637E-2</v>
      </c>
      <c r="AD327" s="11">
        <f>'OddsRatio_working_3-way'!X327^(1/3)*SIN(('OddsRatio_working_3-way'!Y327+2*PI())/3)</f>
        <v>0.43770280208639895</v>
      </c>
      <c r="AE327" s="11">
        <f>'OddsRatio_working_3-way'!X327^(1/3)*SIN(('OddsRatio_working_3-way'!Y327+4*PI())/3)</f>
        <v>-0.46494894159412647</v>
      </c>
      <c r="AF327" s="11">
        <f>-'OddsRatio_working_3-way'!U327/(3*'OddsRatio_working_3-way'!X327^(1/3))*COS(('OddsRatio_working_3-way'!Y327)/3)</f>
        <v>0.52114622719843628</v>
      </c>
      <c r="AG327" s="11">
        <f>-'OddsRatio_working_3-way'!U327/(3*'OddsRatio_working_3-way'!X327^(1/3))*COS(('OddsRatio_working_3-way'!Y327+2*PI())/3)</f>
        <v>-0.28416896256796509</v>
      </c>
      <c r="AH327" s="11">
        <f>-'OddsRatio_working_3-way'!U327/(3*'OddsRatio_working_3-way'!X327^(1/3))*COS(('OddsRatio_working_3-way'!Y327+4*PI())/3)</f>
        <v>-0.23697726463047136</v>
      </c>
      <c r="AI327" s="11">
        <f>'OddsRatio_working_3-way'!U327/(3*'OddsRatio_working_3-way'!X327^(1/3))*SIN(('OddsRatio_working_3-way'!Y327)/3)</f>
        <v>-2.724613950772763E-2</v>
      </c>
      <c r="AJ327" s="11">
        <f>'OddsRatio_working_3-way'!U327/(3*'OddsRatio_working_3-way'!X327^(1/3))*SIN(('OddsRatio_working_3-way'!Y327+2*PI())/3)</f>
        <v>-0.43770280208639883</v>
      </c>
      <c r="AK327" s="11">
        <f>'OddsRatio_working_3-way'!U327/(3*'OddsRatio_working_3-way'!X327^(1/3))*SIN(('OddsRatio_working_3-way'!Y327+4*PI())/3)</f>
        <v>0.46494894159412636</v>
      </c>
      <c r="AL327" s="11">
        <f>'OddsRatio_working_3-way'!Z327+'OddsRatio_working_3-way'!AF327</f>
        <v>1.0422924543968728</v>
      </c>
      <c r="AM327" s="11">
        <f>'OddsRatio_working_3-way'!AA327+'OddsRatio_working_3-way'!AG327</f>
        <v>-0.56833792513593018</v>
      </c>
      <c r="AN327" s="11">
        <f>'OddsRatio_working_3-way'!AB327+'OddsRatio_working_3-way'!AH327</f>
        <v>-0.47395452926094273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1.0422924543968728</v>
      </c>
      <c r="AS327" s="11">
        <f>IF(('OddsRatio_working_3-way'!X327=0),IF(Q327&gt;0,-Q327^(1/3),(-Q327)^(1/3)),'OddsRatio_working_3-way'!AM327-'OddsRatio_working_3-way'!R327/3)</f>
        <v>-0.56833792513593018</v>
      </c>
      <c r="AT327" s="11">
        <f>IF(('OddsRatio_working_3-way'!X327=0),IF(Q327&gt;0,-Q327^(1/3),(-Q327)^(1/3)),'OddsRatio_working_3-way'!AN327-'OddsRatio_working_3-way'!R327/3)</f>
        <v>-0.47395452926094273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9">
        <f t="shared" si="78"/>
        <v>0.49092033183416278</v>
      </c>
      <c r="E328" s="9">
        <f t="shared" si="79"/>
        <v>0.27009071003983209</v>
      </c>
      <c r="F328" s="9">
        <f t="shared" si="80"/>
        <v>0.23898895812600518</v>
      </c>
      <c r="G328" s="9">
        <f t="shared" si="81"/>
        <v>1.0474650441039541</v>
      </c>
      <c r="H328" s="9">
        <f t="shared" si="82"/>
        <v>2.0369903936629146</v>
      </c>
      <c r="I328" s="9">
        <f t="shared" si="83"/>
        <v>3.7024598137882019</v>
      </c>
      <c r="J328" s="9">
        <f t="shared" si="84"/>
        <v>4.1842937340760207</v>
      </c>
      <c r="K328" s="11">
        <f t="shared" si="85"/>
        <v>0.50251256281407031</v>
      </c>
      <c r="L328" s="11">
        <f t="shared" si="86"/>
        <v>0.27932960893854747</v>
      </c>
      <c r="M328" s="11">
        <f t="shared" si="87"/>
        <v>0.24752475247524752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-0.26978078622550228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0.2296592759694262</v>
      </c>
      <c r="Q328" s="11">
        <f>2*'OddsRatio_working_3-way'!K328*'OddsRatio_working_3-way'!L328*'OddsRatio_working_3-way'!M328</f>
        <v>6.9488434483941347E-2</v>
      </c>
      <c r="R328" s="11">
        <f t="shared" si="88"/>
        <v>0</v>
      </c>
      <c r="S328" s="11">
        <f t="shared" si="89"/>
        <v>-0.85128106853933028</v>
      </c>
      <c r="T328" s="11">
        <f t="shared" si="90"/>
        <v>-0.25757369698618154</v>
      </c>
      <c r="U328" s="11">
        <f>'OddsRatio_working_3-way'!S328-'OddsRatio_working_3-way'!R328^2/3</f>
        <v>-0.85128106853933028</v>
      </c>
      <c r="V328" s="11">
        <f>'OddsRatio_working_3-way'!S328*'OddsRatio_working_3-way'!R328/3-2*'OddsRatio_working_3-way'!R328^3/27-'OddsRatio_working_3-way'!T328</f>
        <v>0.25757369698618154</v>
      </c>
      <c r="W328" s="11">
        <f>'OddsRatio_working_3-way'!V328^2+4*'OddsRatio_working_3-way'!U328^3/27</f>
        <v>-2.5049257740832678E-2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0.15115676227013625</v>
      </c>
      <c r="Y328" s="11">
        <f>IF('OddsRatio_working_3-way'!W328&gt;=0,IF('OddsRatio_working_3-way'!V328+SQRT('OddsRatio_working_3-way'!W328)&gt;0,0,PI()),ACOS('OddsRatio_working_3-way'!V328/(2*'OddsRatio_working_3-way'!X328)))</f>
        <v>0.55098642696442313</v>
      </c>
      <c r="Z328" s="11">
        <f>'OddsRatio_working_3-way'!X328^(1/3)*COS('OddsRatio_working_3-way'!Y328/3)</f>
        <v>0.52373252205197718</v>
      </c>
      <c r="AA328" s="11">
        <f>'OddsRatio_working_3-way'!X328^(1/3)*COS(('OddsRatio_working_3-way'!Y328+2*PI())/3)</f>
        <v>-0.34611856748485675</v>
      </c>
      <c r="AB328" s="11">
        <f>'OddsRatio_working_3-way'!X328^(1/3)*COS(('OddsRatio_working_3-way'!Y328+4*PI())/3)</f>
        <v>-0.17761395456712051</v>
      </c>
      <c r="AC328" s="11">
        <f>'OddsRatio_working_3-way'!X328^(1/3)*SIN('OddsRatio_working_3-way'!Y328/3)</f>
        <v>9.7286183627748796E-2</v>
      </c>
      <c r="AD328" s="11">
        <f>'OddsRatio_working_3-way'!X328^(1/3)*SIN(('OddsRatio_working_3-way'!Y328+2*PI())/3)</f>
        <v>0.40492257707123153</v>
      </c>
      <c r="AE328" s="11">
        <f>'OddsRatio_working_3-way'!X328^(1/3)*SIN(('OddsRatio_working_3-way'!Y328+4*PI())/3)</f>
        <v>-0.50220876069898024</v>
      </c>
      <c r="AF328" s="11">
        <f>-'OddsRatio_working_3-way'!U328/(3*'OddsRatio_working_3-way'!X328^(1/3))*COS(('OddsRatio_working_3-way'!Y328)/3)</f>
        <v>0.52373252205197707</v>
      </c>
      <c r="AG328" s="11">
        <f>-'OddsRatio_working_3-way'!U328/(3*'OddsRatio_working_3-way'!X328^(1/3))*COS(('OddsRatio_working_3-way'!Y328+2*PI())/3)</f>
        <v>-0.3461185674848567</v>
      </c>
      <c r="AH328" s="11">
        <f>-'OddsRatio_working_3-way'!U328/(3*'OddsRatio_working_3-way'!X328^(1/3))*COS(('OddsRatio_working_3-way'!Y328+4*PI())/3)</f>
        <v>-0.17761395456712048</v>
      </c>
      <c r="AI328" s="11">
        <f>'OddsRatio_working_3-way'!U328/(3*'OddsRatio_working_3-way'!X328^(1/3))*SIN(('OddsRatio_working_3-way'!Y328)/3)</f>
        <v>-9.7286183627748782E-2</v>
      </c>
      <c r="AJ328" s="11">
        <f>'OddsRatio_working_3-way'!U328/(3*'OddsRatio_working_3-way'!X328^(1/3))*SIN(('OddsRatio_working_3-way'!Y328+2*PI())/3)</f>
        <v>-0.40492257707123147</v>
      </c>
      <c r="AK328" s="11">
        <f>'OddsRatio_working_3-way'!U328/(3*'OddsRatio_working_3-way'!X328^(1/3))*SIN(('OddsRatio_working_3-way'!Y328+4*PI())/3)</f>
        <v>0.50220876069898013</v>
      </c>
      <c r="AL328" s="11">
        <f>'OddsRatio_working_3-way'!Z328+'OddsRatio_working_3-way'!AF328</f>
        <v>1.0474650441039541</v>
      </c>
      <c r="AM328" s="11">
        <f>'OddsRatio_working_3-way'!AA328+'OddsRatio_working_3-way'!AG328</f>
        <v>-0.6922371349697134</v>
      </c>
      <c r="AN328" s="11">
        <f>'OddsRatio_working_3-way'!AB328+'OddsRatio_working_3-way'!AH328</f>
        <v>-0.35522790913424096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1.0474650441039541</v>
      </c>
      <c r="AS328" s="11">
        <f>IF(('OddsRatio_working_3-way'!X328=0),IF(Q328&gt;0,-Q328^(1/3),(-Q328)^(1/3)),'OddsRatio_working_3-way'!AM328-'OddsRatio_working_3-way'!R328/3)</f>
        <v>-0.6922371349697134</v>
      </c>
      <c r="AT328" s="11">
        <f>IF(('OddsRatio_working_3-way'!X328=0),IF(Q328&gt;0,-Q328^(1/3),(-Q328)^(1/3)),'OddsRatio_working_3-way'!AN328-'OddsRatio_working_3-way'!R328/3)</f>
        <v>-0.35522790913424096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9">
        <f t="shared" si="78"/>
        <v>0.44960032613245893</v>
      </c>
      <c r="E329" s="9">
        <f t="shared" si="79"/>
        <v>0.28311759795063235</v>
      </c>
      <c r="F329" s="9">
        <f t="shared" si="80"/>
        <v>0.26728207591690878</v>
      </c>
      <c r="G329" s="9">
        <f t="shared" si="81"/>
        <v>1.0463227990254267</v>
      </c>
      <c r="H329" s="9">
        <f t="shared" si="82"/>
        <v>2.2241976748597492</v>
      </c>
      <c r="I329" s="9">
        <f t="shared" si="83"/>
        <v>3.5321011736415322</v>
      </c>
      <c r="J329" s="9">
        <f t="shared" si="84"/>
        <v>3.7413657334466177</v>
      </c>
      <c r="K329" s="11">
        <f t="shared" si="85"/>
        <v>0.46082949308755761</v>
      </c>
      <c r="L329" s="11">
        <f t="shared" si="86"/>
        <v>0.29239766081871343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-0.27612651303896874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0.23115175213028114</v>
      </c>
      <c r="Q329" s="11">
        <f>2*'OddsRatio_working_3-way'!K329*'OddsRatio_working_3-way'!L329*'OddsRatio_working_3-way'!M329</f>
        <v>7.4445008737610674E-2</v>
      </c>
      <c r="R329" s="11">
        <f t="shared" si="88"/>
        <v>0</v>
      </c>
      <c r="S329" s="11">
        <f t="shared" si="89"/>
        <v>-0.83712262754594491</v>
      </c>
      <c r="T329" s="11">
        <f t="shared" si="90"/>
        <v>-0.26960471096487759</v>
      </c>
      <c r="U329" s="11">
        <f>'OddsRatio_working_3-way'!S329-'OddsRatio_working_3-way'!R329^2/3</f>
        <v>-0.83712262754594491</v>
      </c>
      <c r="V329" s="11">
        <f>'OddsRatio_working_3-way'!S329*'OddsRatio_working_3-way'!R329/3-2*'OddsRatio_working_3-way'!R329^3/27-'OddsRatio_working_3-way'!T329</f>
        <v>0.26960471096487759</v>
      </c>
      <c r="W329" s="11">
        <f>'OddsRatio_working_3-way'!V329^2+4*'OddsRatio_working_3-way'!U329^3/27</f>
        <v>-1.4222043222989172E-2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0.14740144452942477</v>
      </c>
      <c r="Y329" s="11">
        <f>IF('OddsRatio_working_3-way'!W329&gt;=0,IF('OddsRatio_working_3-way'!V329+SQRT('OddsRatio_working_3-way'!W329)&gt;0,0,PI()),ACOS('OddsRatio_working_3-way'!V329/(2*'OddsRatio_working_3-way'!X329)))</f>
        <v>0.41646334408118668</v>
      </c>
      <c r="Z329" s="11">
        <f>'OddsRatio_working_3-way'!X329^(1/3)*COS('OddsRatio_working_3-way'!Y329/3)</f>
        <v>0.52316139951271345</v>
      </c>
      <c r="AA329" s="11">
        <f>'OddsRatio_working_3-way'!X329^(1/3)*COS(('OddsRatio_working_3-way'!Y329+2*PI())/3)</f>
        <v>-0.32488369677395884</v>
      </c>
      <c r="AB329" s="11">
        <f>'OddsRatio_working_3-way'!X329^(1/3)*COS(('OddsRatio_working_3-way'!Y329+4*PI())/3)</f>
        <v>-0.19827770273875472</v>
      </c>
      <c r="AC329" s="11">
        <f>'OddsRatio_working_3-way'!X329^(1/3)*SIN('OddsRatio_working_3-way'!Y329/3)</f>
        <v>7.3096004737245243E-2</v>
      </c>
      <c r="AD329" s="11">
        <f>'OddsRatio_working_3-way'!X329^(1/3)*SIN(('OddsRatio_working_3-way'!Y329+2*PI())/3)</f>
        <v>0.41652305988880706</v>
      </c>
      <c r="AE329" s="11">
        <f>'OddsRatio_working_3-way'!X329^(1/3)*SIN(('OddsRatio_working_3-way'!Y329+4*PI())/3)</f>
        <v>-0.48961906462605231</v>
      </c>
      <c r="AF329" s="11">
        <f>-'OddsRatio_working_3-way'!U329/(3*'OddsRatio_working_3-way'!X329^(1/3))*COS(('OddsRatio_working_3-way'!Y329)/3)</f>
        <v>0.52316139951271334</v>
      </c>
      <c r="AG329" s="11">
        <f>-'OddsRatio_working_3-way'!U329/(3*'OddsRatio_working_3-way'!X329^(1/3))*COS(('OddsRatio_working_3-way'!Y329+2*PI())/3)</f>
        <v>-0.32488369677395873</v>
      </c>
      <c r="AH329" s="11">
        <f>-'OddsRatio_working_3-way'!U329/(3*'OddsRatio_working_3-way'!X329^(1/3))*COS(('OddsRatio_working_3-way'!Y329+4*PI())/3)</f>
        <v>-0.1982777027387547</v>
      </c>
      <c r="AI329" s="11">
        <f>'OddsRatio_working_3-way'!U329/(3*'OddsRatio_working_3-way'!X329^(1/3))*SIN(('OddsRatio_working_3-way'!Y329)/3)</f>
        <v>-7.3096004737245229E-2</v>
      </c>
      <c r="AJ329" s="11">
        <f>'OddsRatio_working_3-way'!U329/(3*'OddsRatio_working_3-way'!X329^(1/3))*SIN(('OddsRatio_working_3-way'!Y329+2*PI())/3)</f>
        <v>-0.41652305988880695</v>
      </c>
      <c r="AK329" s="11">
        <f>'OddsRatio_working_3-way'!U329/(3*'OddsRatio_working_3-way'!X329^(1/3))*SIN(('OddsRatio_working_3-way'!Y329+4*PI())/3)</f>
        <v>0.4896190646260522</v>
      </c>
      <c r="AL329" s="11">
        <f>'OddsRatio_working_3-way'!Z329+'OddsRatio_working_3-way'!AF329</f>
        <v>1.0463227990254267</v>
      </c>
      <c r="AM329" s="11">
        <f>'OddsRatio_working_3-way'!AA329+'OddsRatio_working_3-way'!AG329</f>
        <v>-0.64976739354791757</v>
      </c>
      <c r="AN329" s="11">
        <f>'OddsRatio_working_3-way'!AB329+'OddsRatio_working_3-way'!AH329</f>
        <v>-0.39655540547750945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1.0463227990254267</v>
      </c>
      <c r="AS329" s="11">
        <f>IF(('OddsRatio_working_3-way'!X329=0),IF(Q329&gt;0,-Q329^(1/3),(-Q329)^(1/3)),'OddsRatio_working_3-way'!AM329-'OddsRatio_working_3-way'!R329/3)</f>
        <v>-0.64976739354791757</v>
      </c>
      <c r="AT329" s="11">
        <f>IF(('OddsRatio_working_3-way'!X329=0),IF(Q329&gt;0,-Q329^(1/3),(-Q329)^(1/3)),'OddsRatio_working_3-way'!AN329-'OddsRatio_working_3-way'!R329/3)</f>
        <v>-0.39655540547750945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9">
        <f t="shared" si="78"/>
        <v>0.26971821738380386</v>
      </c>
      <c r="E330" s="9">
        <f t="shared" si="79"/>
        <v>0.30167080665475754</v>
      </c>
      <c r="F330" s="9">
        <f t="shared" si="80"/>
        <v>0.42861097596143832</v>
      </c>
      <c r="G330" s="9">
        <f t="shared" si="81"/>
        <v>1.033424836924195</v>
      </c>
      <c r="H330" s="9">
        <f t="shared" si="82"/>
        <v>3.7075730727413907</v>
      </c>
      <c r="I330" s="9">
        <f t="shared" si="83"/>
        <v>3.3148716347101974</v>
      </c>
      <c r="J330" s="9">
        <f t="shared" si="84"/>
        <v>2.3331180396322115</v>
      </c>
      <c r="K330" s="11">
        <f t="shared" si="85"/>
        <v>0.27624309392265195</v>
      </c>
      <c r="L330" s="11">
        <f t="shared" si="86"/>
        <v>0.30864197530864196</v>
      </c>
      <c r="M330" s="11">
        <f t="shared" si="87"/>
        <v>0.4366812227074236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-0.28187071483652815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0.22897393762794621</v>
      </c>
      <c r="Q330" s="11">
        <f>2*'OddsRatio_working_3-way'!K330*'OddsRatio_working_3-way'!L330*'OddsRatio_working_3-way'!M330</f>
        <v>7.4463069147299568E-2</v>
      </c>
      <c r="R330" s="11">
        <f t="shared" si="88"/>
        <v>0</v>
      </c>
      <c r="S330" s="11">
        <f t="shared" si="89"/>
        <v>-0.81233674012832591</v>
      </c>
      <c r="T330" s="11">
        <f t="shared" si="90"/>
        <v>-0.26417454963522785</v>
      </c>
      <c r="U330" s="11">
        <f>'OddsRatio_working_3-way'!S330-'OddsRatio_working_3-way'!R330^2/3</f>
        <v>-0.81233674012832591</v>
      </c>
      <c r="V330" s="11">
        <f>'OddsRatio_working_3-way'!S330*'OddsRatio_working_3-way'!R330/3-2*'OddsRatio_working_3-way'!R330^3/27-'OddsRatio_working_3-way'!T330</f>
        <v>0.26417454963522785</v>
      </c>
      <c r="W330" s="11">
        <f>'OddsRatio_working_3-way'!V330^2+4*'OddsRatio_working_3-way'!U330^3/27</f>
        <v>-9.6271683643240485E-3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0.140903655949109</v>
      </c>
      <c r="Y330" s="11">
        <f>IF('OddsRatio_working_3-way'!W330&gt;=0,IF('OddsRatio_working_3-way'!V330+SQRT('OddsRatio_working_3-way'!W330)&gt;0,0,PI()),ACOS('OddsRatio_working_3-way'!V330/(2*'OddsRatio_working_3-way'!X330)))</f>
        <v>0.35562310783347617</v>
      </c>
      <c r="Z330" s="11">
        <f>'OddsRatio_working_3-way'!X330^(1/3)*COS('OddsRatio_working_3-way'!Y330/3)</f>
        <v>0.51671241846209748</v>
      </c>
      <c r="AA330" s="11">
        <f>'OddsRatio_working_3-way'!X330^(1/3)*COS(('OddsRatio_working_3-way'!Y330+2*PI())/3)</f>
        <v>-0.31165154192884897</v>
      </c>
      <c r="AB330" s="11">
        <f>'OddsRatio_working_3-way'!X330^(1/3)*COS(('OddsRatio_working_3-way'!Y330+4*PI())/3)</f>
        <v>-0.20506087653324856</v>
      </c>
      <c r="AC330" s="11">
        <f>'OddsRatio_working_3-way'!X330^(1/3)*SIN('OddsRatio_working_3-way'!Y330/3)</f>
        <v>6.1540149359251298E-2</v>
      </c>
      <c r="AD330" s="11">
        <f>'OddsRatio_working_3-way'!X330^(1/3)*SIN(('OddsRatio_working_3-way'!Y330+2*PI())/3)</f>
        <v>0.41671600615944615</v>
      </c>
      <c r="AE330" s="11">
        <f>'OddsRatio_working_3-way'!X330^(1/3)*SIN(('OddsRatio_working_3-way'!Y330+4*PI())/3)</f>
        <v>-0.47825615551869738</v>
      </c>
      <c r="AF330" s="11">
        <f>-'OddsRatio_working_3-way'!U330/(3*'OddsRatio_working_3-way'!X330^(1/3))*COS(('OddsRatio_working_3-way'!Y330)/3)</f>
        <v>0.51671241846209737</v>
      </c>
      <c r="AG330" s="11">
        <f>-'OddsRatio_working_3-way'!U330/(3*'OddsRatio_working_3-way'!X330^(1/3))*COS(('OddsRatio_working_3-way'!Y330+2*PI())/3)</f>
        <v>-0.31165154192884892</v>
      </c>
      <c r="AH330" s="11">
        <f>-'OddsRatio_working_3-way'!U330/(3*'OddsRatio_working_3-way'!X330^(1/3))*COS(('OddsRatio_working_3-way'!Y330+4*PI())/3)</f>
        <v>-0.20506087653324853</v>
      </c>
      <c r="AI330" s="11">
        <f>'OddsRatio_working_3-way'!U330/(3*'OddsRatio_working_3-way'!X330^(1/3))*SIN(('OddsRatio_working_3-way'!Y330)/3)</f>
        <v>-6.1540149359251291E-2</v>
      </c>
      <c r="AJ330" s="11">
        <f>'OddsRatio_working_3-way'!U330/(3*'OddsRatio_working_3-way'!X330^(1/3))*SIN(('OddsRatio_working_3-way'!Y330+2*PI())/3)</f>
        <v>-0.4167160061594461</v>
      </c>
      <c r="AK330" s="11">
        <f>'OddsRatio_working_3-way'!U330/(3*'OddsRatio_working_3-way'!X330^(1/3))*SIN(('OddsRatio_working_3-way'!Y330+4*PI())/3)</f>
        <v>0.47825615551869727</v>
      </c>
      <c r="AL330" s="11">
        <f>'OddsRatio_working_3-way'!Z330+'OddsRatio_working_3-way'!AF330</f>
        <v>1.033424836924195</v>
      </c>
      <c r="AM330" s="11">
        <f>'OddsRatio_working_3-way'!AA330+'OddsRatio_working_3-way'!AG330</f>
        <v>-0.62330308385769784</v>
      </c>
      <c r="AN330" s="11">
        <f>'OddsRatio_working_3-way'!AB330+'OddsRatio_working_3-way'!AH330</f>
        <v>-0.41012175306649712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1.033424836924195</v>
      </c>
      <c r="AS330" s="11">
        <f>IF(('OddsRatio_working_3-way'!X330=0),IF(Q330&gt;0,-Q330^(1/3),(-Q330)^(1/3)),'OddsRatio_working_3-way'!AM330-'OddsRatio_working_3-way'!R330/3)</f>
        <v>-0.62330308385769784</v>
      </c>
      <c r="AT330" s="11">
        <f>IF(('OddsRatio_working_3-way'!X330=0),IF(Q330&gt;0,-Q330^(1/3),(-Q330)^(1/3)),'OddsRatio_working_3-way'!AN330-'OddsRatio_working_3-way'!R330/3)</f>
        <v>-0.41012175306649712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9">
        <f t="shared" si="78"/>
        <v>0.37555818301188632</v>
      </c>
      <c r="E331" s="9">
        <f t="shared" si="79"/>
        <v>0.28919209548240865</v>
      </c>
      <c r="F331" s="9">
        <f t="shared" si="80"/>
        <v>0.33524972150570476</v>
      </c>
      <c r="G331" s="9">
        <f t="shared" si="81"/>
        <v>1.0327349470342626</v>
      </c>
      <c r="H331" s="9">
        <f t="shared" si="82"/>
        <v>2.6627032647251632</v>
      </c>
      <c r="I331" s="9">
        <f t="shared" si="83"/>
        <v>3.4579091739415446</v>
      </c>
      <c r="J331" s="9">
        <f t="shared" si="84"/>
        <v>2.982851098305785</v>
      </c>
      <c r="K331" s="11">
        <f t="shared" si="85"/>
        <v>0.38314176245210729</v>
      </c>
      <c r="L331" s="11">
        <f t="shared" si="86"/>
        <v>0.29585798816568049</v>
      </c>
      <c r="M331" s="11">
        <f t="shared" si="87"/>
        <v>0.34246575342465752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-0.28560381396397516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0.2294285296356442</v>
      </c>
      <c r="Q331" s="11">
        <f>2*'OddsRatio_working_3-way'!K331*'OddsRatio_working_3-way'!L331*'OddsRatio_working_3-way'!M331</f>
        <v>7.7640788370776384E-2</v>
      </c>
      <c r="R331" s="11">
        <f t="shared" si="88"/>
        <v>0</v>
      </c>
      <c r="S331" s="11">
        <f t="shared" si="89"/>
        <v>-0.80331045461662964</v>
      </c>
      <c r="T331" s="11">
        <f t="shared" si="90"/>
        <v>-0.27184786958261581</v>
      </c>
      <c r="U331" s="11">
        <f>'OddsRatio_working_3-way'!S331-'OddsRatio_working_3-way'!R331^2/3</f>
        <v>-0.80331045461662964</v>
      </c>
      <c r="V331" s="11">
        <f>'OddsRatio_working_3-way'!S331*'OddsRatio_working_3-way'!R331/3-2*'OddsRatio_working_3-way'!R331^3/27-'OddsRatio_working_3-way'!T331</f>
        <v>0.27184786958261581</v>
      </c>
      <c r="W331" s="11">
        <f>'OddsRatio_working_3-way'!V331^2+4*'OddsRatio_working_3-way'!U331^3/27</f>
        <v>-2.8961300266537593E-3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0.13856171388884869</v>
      </c>
      <c r="Y331" s="11">
        <f>IF('OddsRatio_working_3-way'!W331&gt;=0,IF('OddsRatio_working_3-way'!V331+SQRT('OddsRatio_working_3-way'!W331)&gt;0,0,PI()),ACOS('OddsRatio_working_3-way'!V331/(2*'OddsRatio_working_3-way'!X331)))</f>
        <v>0.19543573198905473</v>
      </c>
      <c r="Z331" s="11">
        <f>'OddsRatio_working_3-way'!X331^(1/3)*COS('OddsRatio_working_3-way'!Y331/3)</f>
        <v>0.5163674735171313</v>
      </c>
      <c r="AA331" s="11">
        <f>'OddsRatio_working_3-way'!X331^(1/3)*COS(('OddsRatio_working_3-way'!Y331+2*PI())/3)</f>
        <v>-0.287357147157565</v>
      </c>
      <c r="AB331" s="11">
        <f>'OddsRatio_working_3-way'!X331^(1/3)*COS(('OddsRatio_working_3-way'!Y331+4*PI())/3)</f>
        <v>-0.22901032635956664</v>
      </c>
      <c r="AC331" s="11">
        <f>'OddsRatio_working_3-way'!X331^(1/3)*SIN('OddsRatio_working_3-way'!Y331/3)</f>
        <v>3.3686552694083396E-2</v>
      </c>
      <c r="AD331" s="11">
        <f>'OddsRatio_working_3-way'!X331^(1/3)*SIN(('OddsRatio_working_3-way'!Y331+2*PI())/3)</f>
        <v>0.43034407340678238</v>
      </c>
      <c r="AE331" s="11">
        <f>'OddsRatio_working_3-way'!X331^(1/3)*SIN(('OddsRatio_working_3-way'!Y331+4*PI())/3)</f>
        <v>-0.46403062610086565</v>
      </c>
      <c r="AF331" s="11">
        <f>-'OddsRatio_working_3-way'!U331/(3*'OddsRatio_working_3-way'!X331^(1/3))*COS(('OddsRatio_working_3-way'!Y331)/3)</f>
        <v>0.5163674735171313</v>
      </c>
      <c r="AG331" s="11">
        <f>-'OddsRatio_working_3-way'!U331/(3*'OddsRatio_working_3-way'!X331^(1/3))*COS(('OddsRatio_working_3-way'!Y331+2*PI())/3)</f>
        <v>-0.287357147157565</v>
      </c>
      <c r="AH331" s="11">
        <f>-'OddsRatio_working_3-way'!U331/(3*'OddsRatio_working_3-way'!X331^(1/3))*COS(('OddsRatio_working_3-way'!Y331+4*PI())/3)</f>
        <v>-0.22901032635956664</v>
      </c>
      <c r="AI331" s="11">
        <f>'OddsRatio_working_3-way'!U331/(3*'OddsRatio_working_3-way'!X331^(1/3))*SIN(('OddsRatio_working_3-way'!Y331)/3)</f>
        <v>-3.3686552694083396E-2</v>
      </c>
      <c r="AJ331" s="11">
        <f>'OddsRatio_working_3-way'!U331/(3*'OddsRatio_working_3-way'!X331^(1/3))*SIN(('OddsRatio_working_3-way'!Y331+2*PI())/3)</f>
        <v>-0.43034407340678238</v>
      </c>
      <c r="AK331" s="11">
        <f>'OddsRatio_working_3-way'!U331/(3*'OddsRatio_working_3-way'!X331^(1/3))*SIN(('OddsRatio_working_3-way'!Y331+4*PI())/3)</f>
        <v>0.46403062610086565</v>
      </c>
      <c r="AL331" s="11">
        <f>'OddsRatio_working_3-way'!Z331+'OddsRatio_working_3-way'!AF331</f>
        <v>1.0327349470342626</v>
      </c>
      <c r="AM331" s="11">
        <f>'OddsRatio_working_3-way'!AA331+'OddsRatio_working_3-way'!AG331</f>
        <v>-0.57471429431512999</v>
      </c>
      <c r="AN331" s="11">
        <f>'OddsRatio_working_3-way'!AB331+'OddsRatio_working_3-way'!AH331</f>
        <v>-0.45802065271913328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1.0327349470342626</v>
      </c>
      <c r="AS331" s="11">
        <f>IF(('OddsRatio_working_3-way'!X331=0),IF(Q331&gt;0,-Q331^(1/3),(-Q331)^(1/3)),'OddsRatio_working_3-way'!AM331-'OddsRatio_working_3-way'!R331/3)</f>
        <v>-0.57471429431512999</v>
      </c>
      <c r="AT331" s="11">
        <f>IF(('OddsRatio_working_3-way'!X331=0),IF(Q331&gt;0,-Q331^(1/3),(-Q331)^(1/3)),'OddsRatio_working_3-way'!AN331-'OddsRatio_working_3-way'!R331/3)</f>
        <v>-0.45802065271913328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9">
        <f t="shared" si="78"/>
        <v>0.63081442975903579</v>
      </c>
      <c r="E332" s="9">
        <f t="shared" si="79"/>
        <v>0.23586077772865977</v>
      </c>
      <c r="F332" s="9">
        <f t="shared" si="80"/>
        <v>0.13332479251230447</v>
      </c>
      <c r="G332" s="9">
        <f t="shared" si="81"/>
        <v>1.0450933202506076</v>
      </c>
      <c r="H332" s="9">
        <f t="shared" si="82"/>
        <v>1.5852522593403404</v>
      </c>
      <c r="I332" s="9">
        <f t="shared" si="83"/>
        <v>4.2397892927768828</v>
      </c>
      <c r="J332" s="9">
        <f t="shared" si="84"/>
        <v>7.5004804519587802</v>
      </c>
      <c r="K332" s="11">
        <f t="shared" si="85"/>
        <v>0.64102564102564097</v>
      </c>
      <c r="L332" s="11">
        <f t="shared" si="86"/>
        <v>0.24390243902439027</v>
      </c>
      <c r="M332" s="11">
        <f t="shared" si="87"/>
        <v>0.13850415512465375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-0.23382688972851806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0.21394950791613182</v>
      </c>
      <c r="Q332" s="11">
        <f>2*'OddsRatio_working_3-way'!K332*'OddsRatio_working_3-way'!L332*'OddsRatio_working_3-way'!M332</f>
        <v>4.3309616987071219E-2</v>
      </c>
      <c r="R332" s="11">
        <f t="shared" si="88"/>
        <v>0</v>
      </c>
      <c r="S332" s="11">
        <f t="shared" si="89"/>
        <v>-0.91499103531050408</v>
      </c>
      <c r="T332" s="11">
        <f t="shared" si="90"/>
        <v>-0.18522085735030447</v>
      </c>
      <c r="U332" s="11">
        <f>'OddsRatio_working_3-way'!S332-'OddsRatio_working_3-way'!R332^2/3</f>
        <v>-0.91499103531050408</v>
      </c>
      <c r="V332" s="11">
        <f>'OddsRatio_working_3-way'!S332*'OddsRatio_working_3-way'!R332/3-2*'OddsRatio_working_3-way'!R332^3/27-'OddsRatio_working_3-way'!T332</f>
        <v>0.18522085735030447</v>
      </c>
      <c r="W332" s="11">
        <f>'OddsRatio_working_3-way'!V332^2+4*'OddsRatio_working_3-way'!U332^3/27</f>
        <v>-7.9180398274138655E-2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0.1684392800623718</v>
      </c>
      <c r="Y332" s="11">
        <f>IF('OddsRatio_working_3-way'!W332&gt;=0,IF('OddsRatio_working_3-way'!V332+SQRT('OddsRatio_working_3-way'!W332)&gt;0,0,PI()),ACOS('OddsRatio_working_3-way'!V332/(2*'OddsRatio_working_3-way'!X332)))</f>
        <v>0.98865368614149018</v>
      </c>
      <c r="Z332" s="11">
        <f>'OddsRatio_working_3-way'!X332^(1/3)*COS('OddsRatio_working_3-way'!Y332/3)</f>
        <v>0.52254666012530393</v>
      </c>
      <c r="AA332" s="11">
        <f>'OddsRatio_working_3-way'!X332^(1/3)*COS(('OddsRatio_working_3-way'!Y332+2*PI())/3)</f>
        <v>-0.41605220401366527</v>
      </c>
      <c r="AB332" s="11">
        <f>'OddsRatio_working_3-way'!X332^(1/3)*COS(('OddsRatio_working_3-way'!Y332+4*PI())/3)</f>
        <v>-0.10649445611163876</v>
      </c>
      <c r="AC332" s="11">
        <f>'OddsRatio_working_3-way'!X332^(1/3)*SIN('OddsRatio_working_3-way'!Y332/3)</f>
        <v>0.17872324908096932</v>
      </c>
      <c r="AD332" s="11">
        <f>'OddsRatio_working_3-way'!X332^(1/3)*SIN(('OddsRatio_working_3-way'!Y332+2*PI())/3)</f>
        <v>0.36317705779074144</v>
      </c>
      <c r="AE332" s="11">
        <f>'OddsRatio_working_3-way'!X332^(1/3)*SIN(('OddsRatio_working_3-way'!Y332+4*PI())/3)</f>
        <v>-0.54190030687171087</v>
      </c>
      <c r="AF332" s="11">
        <f>-'OddsRatio_working_3-way'!U332/(3*'OddsRatio_working_3-way'!X332^(1/3))*COS(('OddsRatio_working_3-way'!Y332)/3)</f>
        <v>0.52254666012530371</v>
      </c>
      <c r="AG332" s="11">
        <f>-'OddsRatio_working_3-way'!U332/(3*'OddsRatio_working_3-way'!X332^(1/3))*COS(('OddsRatio_working_3-way'!Y332+2*PI())/3)</f>
        <v>-0.41605220401366511</v>
      </c>
      <c r="AH332" s="11">
        <f>-'OddsRatio_working_3-way'!U332/(3*'OddsRatio_working_3-way'!X332^(1/3))*COS(('OddsRatio_working_3-way'!Y332+4*PI())/3)</f>
        <v>-0.10649445611163871</v>
      </c>
      <c r="AI332" s="11">
        <f>'OddsRatio_working_3-way'!U332/(3*'OddsRatio_working_3-way'!X332^(1/3))*SIN(('OddsRatio_working_3-way'!Y332)/3)</f>
        <v>-0.17872324908096926</v>
      </c>
      <c r="AJ332" s="11">
        <f>'OddsRatio_working_3-way'!U332/(3*'OddsRatio_working_3-way'!X332^(1/3))*SIN(('OddsRatio_working_3-way'!Y332+2*PI())/3)</f>
        <v>-0.36317705779074128</v>
      </c>
      <c r="AK332" s="11">
        <f>'OddsRatio_working_3-way'!U332/(3*'OddsRatio_working_3-way'!X332^(1/3))*SIN(('OddsRatio_working_3-way'!Y332+4*PI())/3)</f>
        <v>0.54190030687171065</v>
      </c>
      <c r="AL332" s="11">
        <f>'OddsRatio_working_3-way'!Z332+'OddsRatio_working_3-way'!AF332</f>
        <v>1.0450933202506076</v>
      </c>
      <c r="AM332" s="11">
        <f>'OddsRatio_working_3-way'!AA332+'OddsRatio_working_3-way'!AG332</f>
        <v>-0.83210440802733032</v>
      </c>
      <c r="AN332" s="11">
        <f>'OddsRatio_working_3-way'!AB332+'OddsRatio_working_3-way'!AH332</f>
        <v>-0.21298891222327748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1.0450933202506076</v>
      </c>
      <c r="AS332" s="11">
        <f>IF(('OddsRatio_working_3-way'!X332=0),IF(Q332&gt;0,-Q332^(1/3),(-Q332)^(1/3)),'OddsRatio_working_3-way'!AM332-'OddsRatio_working_3-way'!R332/3)</f>
        <v>-0.83210440802733032</v>
      </c>
      <c r="AT332" s="11">
        <f>IF(('OddsRatio_working_3-way'!X332=0),IF(Q332&gt;0,-Q332^(1/3),(-Q332)^(1/3)),'OddsRatio_working_3-way'!AN332-'OddsRatio_working_3-way'!R332/3)</f>
        <v>-0.21298891222327748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9">
        <f t="shared" si="78"/>
        <v>0.42643705581289632</v>
      </c>
      <c r="E333" s="9">
        <f t="shared" si="79"/>
        <v>0.29231034852144272</v>
      </c>
      <c r="F333" s="9">
        <f t="shared" si="80"/>
        <v>0.28125259566566096</v>
      </c>
      <c r="G333" s="9">
        <f t="shared" si="81"/>
        <v>1.0346245917073693</v>
      </c>
      <c r="H333" s="9">
        <f t="shared" si="82"/>
        <v>2.3450119692195801</v>
      </c>
      <c r="I333" s="9">
        <f t="shared" si="83"/>
        <v>3.4210215445952437</v>
      </c>
      <c r="J333" s="9">
        <f t="shared" si="84"/>
        <v>3.5555227415172022</v>
      </c>
      <c r="K333" s="11">
        <f t="shared" si="85"/>
        <v>0.43478260869565222</v>
      </c>
      <c r="L333" s="11">
        <f t="shared" si="86"/>
        <v>0.29940119760479045</v>
      </c>
      <c r="M333" s="11">
        <f t="shared" si="87"/>
        <v>0.28818443804034583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-0.28187229100250821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0.22921204327343309</v>
      </c>
      <c r="Q333" s="11">
        <f>2*'OddsRatio_working_3-way'!K333*'OddsRatio_working_3-way'!L333*'OddsRatio_working_3-way'!M333</f>
        <v>7.5028492069863548E-2</v>
      </c>
      <c r="R333" s="11">
        <f t="shared" si="88"/>
        <v>0</v>
      </c>
      <c r="S333" s="11">
        <f t="shared" si="89"/>
        <v>-0.81317692653725038</v>
      </c>
      <c r="T333" s="11">
        <f t="shared" si="90"/>
        <v>-0.26617902668977106</v>
      </c>
      <c r="U333" s="11">
        <f>'OddsRatio_working_3-way'!S333-'OddsRatio_working_3-way'!R333^2/3</f>
        <v>-0.81317692653725038</v>
      </c>
      <c r="V333" s="11">
        <f>'OddsRatio_working_3-way'!S333*'OddsRatio_working_3-way'!R333/3-2*'OddsRatio_working_3-way'!R333^3/27-'OddsRatio_working_3-way'!T333</f>
        <v>0.26617902668977106</v>
      </c>
      <c r="W333" s="11">
        <f>'OddsRatio_working_3-way'!V333^2+4*'OddsRatio_working_3-way'!U333^3/27</f>
        <v>-8.8107557094126432E-3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0.14112231393274285</v>
      </c>
      <c r="Y333" s="11">
        <f>IF('OddsRatio_working_3-way'!W333&gt;=0,IF('OddsRatio_working_3-way'!V333+SQRT('OddsRatio_working_3-way'!W333)&gt;0,0,PI()),ACOS('OddsRatio_working_3-way'!V333/(2*'OddsRatio_working_3-way'!X333)))</f>
        <v>0.33902562193455688</v>
      </c>
      <c r="Z333" s="11">
        <f>'OddsRatio_working_3-way'!X333^(1/3)*COS('OddsRatio_working_3-way'!Y333/3)</f>
        <v>0.51731229585368466</v>
      </c>
      <c r="AA333" s="11">
        <f>'OddsRatio_working_3-way'!X333^(1/3)*COS(('OddsRatio_working_3-way'!Y333+2*PI())/3)</f>
        <v>-0.30950123670889668</v>
      </c>
      <c r="AB333" s="11">
        <f>'OddsRatio_working_3-way'!X333^(1/3)*COS(('OddsRatio_working_3-way'!Y333+4*PI())/3)</f>
        <v>-0.20781105914478815</v>
      </c>
      <c r="AC333" s="11">
        <f>'OddsRatio_working_3-way'!X333^(1/3)*SIN('OddsRatio_working_3-way'!Y333/3)</f>
        <v>5.8710851390579119E-2</v>
      </c>
      <c r="AD333" s="11">
        <f>'OddsRatio_working_3-way'!X333^(1/3)*SIN(('OddsRatio_working_3-way'!Y333+2*PI())/3)</f>
        <v>0.41865016420405277</v>
      </c>
      <c r="AE333" s="11">
        <f>'OddsRatio_working_3-way'!X333^(1/3)*SIN(('OddsRatio_working_3-way'!Y333+4*PI())/3)</f>
        <v>-0.47736101559463168</v>
      </c>
      <c r="AF333" s="11">
        <f>-'OddsRatio_working_3-way'!U333/(3*'OddsRatio_working_3-way'!X333^(1/3))*COS(('OddsRatio_working_3-way'!Y333)/3)</f>
        <v>0.51731229585368466</v>
      </c>
      <c r="AG333" s="11">
        <f>-'OddsRatio_working_3-way'!U333/(3*'OddsRatio_working_3-way'!X333^(1/3))*COS(('OddsRatio_working_3-way'!Y333+2*PI())/3)</f>
        <v>-0.30950123670889668</v>
      </c>
      <c r="AH333" s="11">
        <f>-'OddsRatio_working_3-way'!U333/(3*'OddsRatio_working_3-way'!X333^(1/3))*COS(('OddsRatio_working_3-way'!Y333+4*PI())/3)</f>
        <v>-0.20781105914478815</v>
      </c>
      <c r="AI333" s="11">
        <f>'OddsRatio_working_3-way'!U333/(3*'OddsRatio_working_3-way'!X333^(1/3))*SIN(('OddsRatio_working_3-way'!Y333)/3)</f>
        <v>-5.8710851390579119E-2</v>
      </c>
      <c r="AJ333" s="11">
        <f>'OddsRatio_working_3-way'!U333/(3*'OddsRatio_working_3-way'!X333^(1/3))*SIN(('OddsRatio_working_3-way'!Y333+2*PI())/3)</f>
        <v>-0.41865016420405277</v>
      </c>
      <c r="AK333" s="11">
        <f>'OddsRatio_working_3-way'!U333/(3*'OddsRatio_working_3-way'!X333^(1/3))*SIN(('OddsRatio_working_3-way'!Y333+4*PI())/3)</f>
        <v>0.47736101559463168</v>
      </c>
      <c r="AL333" s="11">
        <f>'OddsRatio_working_3-way'!Z333+'OddsRatio_working_3-way'!AF333</f>
        <v>1.0346245917073693</v>
      </c>
      <c r="AM333" s="11">
        <f>'OddsRatio_working_3-way'!AA333+'OddsRatio_working_3-way'!AG333</f>
        <v>-0.61900247341779335</v>
      </c>
      <c r="AN333" s="11">
        <f>'OddsRatio_working_3-way'!AB333+'OddsRatio_working_3-way'!AH333</f>
        <v>-0.41562211828957629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1.0346245917073693</v>
      </c>
      <c r="AS333" s="11">
        <f>IF(('OddsRatio_working_3-way'!X333=0),IF(Q333&gt;0,-Q333^(1/3),(-Q333)^(1/3)),'OddsRatio_working_3-way'!AM333-'OddsRatio_working_3-way'!R333/3)</f>
        <v>-0.61900247341779335</v>
      </c>
      <c r="AT333" s="11">
        <f>IF(('OddsRatio_working_3-way'!X333=0),IF(Q333&gt;0,-Q333^(1/3),(-Q333)^(1/3)),'OddsRatio_working_3-way'!AN333-'OddsRatio_working_3-way'!R333/3)</f>
        <v>-0.41562211828957629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9">
        <f t="shared" si="78"/>
        <v>0.1194377927025374</v>
      </c>
      <c r="E334" s="9">
        <f t="shared" si="79"/>
        <v>0.18366310888376555</v>
      </c>
      <c r="F334" s="9">
        <f t="shared" si="80"/>
        <v>0.69689909841369724</v>
      </c>
      <c r="G334" s="9">
        <f t="shared" si="81"/>
        <v>1.0607998967951884</v>
      </c>
      <c r="H334" s="9">
        <f t="shared" si="82"/>
        <v>8.3725592827265594</v>
      </c>
      <c r="I334" s="9">
        <f t="shared" si="83"/>
        <v>5.4447515675718403</v>
      </c>
      <c r="J334" s="9">
        <f t="shared" si="84"/>
        <v>1.4349279576860268</v>
      </c>
      <c r="K334" s="11">
        <f t="shared" si="85"/>
        <v>0.12578616352201258</v>
      </c>
      <c r="L334" s="11">
        <f t="shared" si="86"/>
        <v>0.19267822736030826</v>
      </c>
      <c r="M334" s="11">
        <f t="shared" si="87"/>
        <v>0.70921985815602839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-0.20522444276165763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0.19853102511365903</v>
      </c>
      <c r="Q334" s="11">
        <f>2*'OddsRatio_working_3-way'!K334*'OddsRatio_working_3-way'!L334*'OddsRatio_working_3-way'!M334</f>
        <v>3.4377666686347876E-2</v>
      </c>
      <c r="R334" s="11">
        <f t="shared" si="88"/>
        <v>0</v>
      </c>
      <c r="S334" s="11">
        <f t="shared" si="89"/>
        <v>-0.9673848906205964</v>
      </c>
      <c r="T334" s="11">
        <f t="shared" si="90"/>
        <v>-0.16751253517239761</v>
      </c>
      <c r="U334" s="11">
        <f>'OddsRatio_working_3-way'!S334-'OddsRatio_working_3-way'!R334^2/3</f>
        <v>-0.9673848906205964</v>
      </c>
      <c r="V334" s="11">
        <f>'OddsRatio_working_3-way'!S334*'OddsRatio_working_3-way'!R334/3-2*'OddsRatio_working_3-way'!R334^3/27-'OddsRatio_working_3-way'!T334</f>
        <v>0.16751253517239761</v>
      </c>
      <c r="W334" s="11">
        <f>'OddsRatio_working_3-way'!V334^2+4*'OddsRatio_working_3-way'!U334^3/27</f>
        <v>-0.10605973037789668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0.18311211034348632</v>
      </c>
      <c r="Y334" s="11">
        <f>IF('OddsRatio_working_3-way'!W334&gt;=0,IF('OddsRatio_working_3-way'!V334+SQRT('OddsRatio_working_3-way'!W334)&gt;0,0,PI()),ACOS('OddsRatio_working_3-way'!V334/(2*'OddsRatio_working_3-way'!X334)))</f>
        <v>1.0957222688733923</v>
      </c>
      <c r="Z334" s="11">
        <f>'OddsRatio_working_3-way'!X334^(1/3)*COS('OddsRatio_working_3-way'!Y334/3)</f>
        <v>0.53039994839759419</v>
      </c>
      <c r="AA334" s="11">
        <f>'OddsRatio_working_3-way'!X334^(1/3)*COS(('OddsRatio_working_3-way'!Y334+2*PI())/3)</f>
        <v>-0.44085060388745245</v>
      </c>
      <c r="AB334" s="11">
        <f>'OddsRatio_working_3-way'!X334^(1/3)*COS(('OddsRatio_working_3-way'!Y334+4*PI())/3)</f>
        <v>-8.9549344510141862E-2</v>
      </c>
      <c r="AC334" s="11">
        <f>'OddsRatio_working_3-way'!X334^(1/3)*SIN('OddsRatio_working_3-way'!Y334/3)</f>
        <v>0.20282387666814489</v>
      </c>
      <c r="AD334" s="11">
        <f>'OddsRatio_working_3-way'!X334^(1/3)*SIN(('OddsRatio_working_3-way'!Y334+2*PI())/3)</f>
        <v>0.35792789114419948</v>
      </c>
      <c r="AE334" s="11">
        <f>'OddsRatio_working_3-way'!X334^(1/3)*SIN(('OddsRatio_working_3-way'!Y334+4*PI())/3)</f>
        <v>-0.56075176781234437</v>
      </c>
      <c r="AF334" s="11">
        <f>-'OddsRatio_working_3-way'!U334/(3*'OddsRatio_working_3-way'!X334^(1/3))*COS(('OddsRatio_working_3-way'!Y334)/3)</f>
        <v>0.53039994839759419</v>
      </c>
      <c r="AG334" s="11">
        <f>-'OddsRatio_working_3-way'!U334/(3*'OddsRatio_working_3-way'!X334^(1/3))*COS(('OddsRatio_working_3-way'!Y334+2*PI())/3)</f>
        <v>-0.44085060388745245</v>
      </c>
      <c r="AH334" s="11">
        <f>-'OddsRatio_working_3-way'!U334/(3*'OddsRatio_working_3-way'!X334^(1/3))*COS(('OddsRatio_working_3-way'!Y334+4*PI())/3)</f>
        <v>-8.9549344510141862E-2</v>
      </c>
      <c r="AI334" s="11">
        <f>'OddsRatio_working_3-way'!U334/(3*'OddsRatio_working_3-way'!X334^(1/3))*SIN(('OddsRatio_working_3-way'!Y334)/3)</f>
        <v>-0.20282387666814489</v>
      </c>
      <c r="AJ334" s="11">
        <f>'OddsRatio_working_3-way'!U334/(3*'OddsRatio_working_3-way'!X334^(1/3))*SIN(('OddsRatio_working_3-way'!Y334+2*PI())/3)</f>
        <v>-0.35792789114419948</v>
      </c>
      <c r="AK334" s="11">
        <f>'OddsRatio_working_3-way'!U334/(3*'OddsRatio_working_3-way'!X334^(1/3))*SIN(('OddsRatio_working_3-way'!Y334+4*PI())/3)</f>
        <v>0.56075176781234437</v>
      </c>
      <c r="AL334" s="11">
        <f>'OddsRatio_working_3-way'!Z334+'OddsRatio_working_3-way'!AF334</f>
        <v>1.0607998967951884</v>
      </c>
      <c r="AM334" s="11">
        <f>'OddsRatio_working_3-way'!AA334+'OddsRatio_working_3-way'!AG334</f>
        <v>-0.8817012077749049</v>
      </c>
      <c r="AN334" s="11">
        <f>'OddsRatio_working_3-way'!AB334+'OddsRatio_working_3-way'!AH334</f>
        <v>-0.17909868902028372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1.0607998967951884</v>
      </c>
      <c r="AS334" s="11">
        <f>IF(('OddsRatio_working_3-way'!X334=0),IF(Q334&gt;0,-Q334^(1/3),(-Q334)^(1/3)),'OddsRatio_working_3-way'!AM334-'OddsRatio_working_3-way'!R334/3)</f>
        <v>-0.8817012077749049</v>
      </c>
      <c r="AT334" s="11">
        <f>IF(('OddsRatio_working_3-way'!X334=0),IF(Q334&gt;0,-Q334^(1/3),(-Q334)^(1/3)),'OddsRatio_working_3-way'!AN334-'OddsRatio_working_3-way'!R334/3)</f>
        <v>-0.17909868902028372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9">
        <f t="shared" si="78"/>
        <v>0.11417758764084926</v>
      </c>
      <c r="E335" s="9">
        <f t="shared" si="79"/>
        <v>0.20654389978807405</v>
      </c>
      <c r="F335" s="9">
        <f t="shared" si="80"/>
        <v>0.67927851257107641</v>
      </c>
      <c r="G335" s="9">
        <f t="shared" si="81"/>
        <v>1.073068642596142</v>
      </c>
      <c r="H335" s="9">
        <f t="shared" si="82"/>
        <v>8.7582862859701063</v>
      </c>
      <c r="I335" s="9">
        <f t="shared" si="83"/>
        <v>4.8415857404941889</v>
      </c>
      <c r="J335" s="9">
        <f t="shared" si="84"/>
        <v>1.4721502027423028</v>
      </c>
      <c r="K335" s="11">
        <f t="shared" si="85"/>
        <v>0.12150668286755771</v>
      </c>
      <c r="L335" s="11">
        <f t="shared" si="86"/>
        <v>0.2183406113537118</v>
      </c>
      <c r="M335" s="11">
        <f t="shared" si="87"/>
        <v>0.69444444444444442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-0.20981966781098715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0.20726440172550104</v>
      </c>
      <c r="Q335" s="11">
        <f>2*'OddsRatio_working_3-way'!K335*'OddsRatio_working_3-way'!L335*'OddsRatio_working_3-way'!M335</f>
        <v>3.6847004751200181E-2</v>
      </c>
      <c r="R335" s="11">
        <f t="shared" si="88"/>
        <v>0</v>
      </c>
      <c r="S335" s="11">
        <f t="shared" si="89"/>
        <v>-0.98782160837377742</v>
      </c>
      <c r="T335" s="11">
        <f t="shared" si="90"/>
        <v>-0.17561273037756042</v>
      </c>
      <c r="U335" s="11">
        <f>'OddsRatio_working_3-way'!S335-'OddsRatio_working_3-way'!R335^2/3</f>
        <v>-0.98782160837377742</v>
      </c>
      <c r="V335" s="11">
        <f>'OddsRatio_working_3-way'!S335*'OddsRatio_working_3-way'!R335/3-2*'OddsRatio_working_3-way'!R335^3/27-'OddsRatio_working_3-way'!T335</f>
        <v>0.17561273037756042</v>
      </c>
      <c r="W335" s="11">
        <f>'OddsRatio_working_3-way'!V335^2+4*'OddsRatio_working_3-way'!U335^3/27</f>
        <v>-0.11196134797713514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0.18894521629813552</v>
      </c>
      <c r="Y335" s="11">
        <f>IF('OddsRatio_working_3-way'!W335&gt;=0,IF('OddsRatio_working_3-way'!V335+SQRT('OddsRatio_working_3-way'!W335)&gt;0,0,PI()),ACOS('OddsRatio_working_3-way'!V335/(2*'OddsRatio_working_3-way'!X335)))</f>
        <v>1.0874794910089163</v>
      </c>
      <c r="Z335" s="11">
        <f>'OddsRatio_working_3-way'!X335^(1/3)*COS('OddsRatio_working_3-way'!Y335/3)</f>
        <v>0.53653432129807099</v>
      </c>
      <c r="AA335" s="11">
        <f>'OddsRatio_working_3-way'!X335^(1/3)*COS(('OddsRatio_working_3-way'!Y335+2*PI())/3)</f>
        <v>-0.44448745926800304</v>
      </c>
      <c r="AB335" s="11">
        <f>'OddsRatio_working_3-way'!X335^(1/3)*COS(('OddsRatio_working_3-way'!Y335+4*PI())/3)</f>
        <v>-9.2046862030067816E-2</v>
      </c>
      <c r="AC335" s="11">
        <f>'OddsRatio_working_3-way'!X335^(1/3)*SIN('OddsRatio_working_3-way'!Y335/3)</f>
        <v>0.20348167368867434</v>
      </c>
      <c r="AD335" s="11">
        <f>'OddsRatio_working_3-way'!X335^(1/3)*SIN(('OddsRatio_working_3-way'!Y335+2*PI())/3)</f>
        <v>0.36291151540203448</v>
      </c>
      <c r="AE335" s="11">
        <f>'OddsRatio_working_3-way'!X335^(1/3)*SIN(('OddsRatio_working_3-way'!Y335+4*PI())/3)</f>
        <v>-0.56639318909070879</v>
      </c>
      <c r="AF335" s="11">
        <f>-'OddsRatio_working_3-way'!U335/(3*'OddsRatio_working_3-way'!X335^(1/3))*COS(('OddsRatio_working_3-way'!Y335)/3)</f>
        <v>0.53653432129807099</v>
      </c>
      <c r="AG335" s="11">
        <f>-'OddsRatio_working_3-way'!U335/(3*'OddsRatio_working_3-way'!X335^(1/3))*COS(('OddsRatio_working_3-way'!Y335+2*PI())/3)</f>
        <v>-0.44448745926800304</v>
      </c>
      <c r="AH335" s="11">
        <f>-'OddsRatio_working_3-way'!U335/(3*'OddsRatio_working_3-way'!X335^(1/3))*COS(('OddsRatio_working_3-way'!Y335+4*PI())/3)</f>
        <v>-9.2046862030067816E-2</v>
      </c>
      <c r="AI335" s="11">
        <f>'OddsRatio_working_3-way'!U335/(3*'OddsRatio_working_3-way'!X335^(1/3))*SIN(('OddsRatio_working_3-way'!Y335)/3)</f>
        <v>-0.20348167368867434</v>
      </c>
      <c r="AJ335" s="11">
        <f>'OddsRatio_working_3-way'!U335/(3*'OddsRatio_working_3-way'!X335^(1/3))*SIN(('OddsRatio_working_3-way'!Y335+2*PI())/3)</f>
        <v>-0.36291151540203448</v>
      </c>
      <c r="AK335" s="11">
        <f>'OddsRatio_working_3-way'!U335/(3*'OddsRatio_working_3-way'!X335^(1/3))*SIN(('OddsRatio_working_3-way'!Y335+4*PI())/3)</f>
        <v>0.56639318909070879</v>
      </c>
      <c r="AL335" s="11">
        <f>'OddsRatio_working_3-way'!Z335+'OddsRatio_working_3-way'!AF335</f>
        <v>1.073068642596142</v>
      </c>
      <c r="AM335" s="11">
        <f>'OddsRatio_working_3-way'!AA335+'OddsRatio_working_3-way'!AG335</f>
        <v>-0.88897491853600608</v>
      </c>
      <c r="AN335" s="11">
        <f>'OddsRatio_working_3-way'!AB335+'OddsRatio_working_3-way'!AH335</f>
        <v>-0.18409372406013563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1.073068642596142</v>
      </c>
      <c r="AS335" s="11">
        <f>IF(('OddsRatio_working_3-way'!X335=0),IF(Q335&gt;0,-Q335^(1/3),(-Q335)^(1/3)),'OddsRatio_working_3-way'!AM335-'OddsRatio_working_3-way'!R335/3)</f>
        <v>-0.88897491853600608</v>
      </c>
      <c r="AT335" s="11">
        <f>IF(('OddsRatio_working_3-way'!X335=0),IF(Q335&gt;0,-Q335^(1/3),(-Q335)^(1/3)),'OddsRatio_working_3-way'!AN335-'OddsRatio_working_3-way'!R335/3)</f>
        <v>-0.18409372406013563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9">
        <f t="shared" si="78"/>
        <v>0.67286810946735254</v>
      </c>
      <c r="E336" s="9">
        <f t="shared" si="79"/>
        <v>0.18750109953376665</v>
      </c>
      <c r="F336" s="9">
        <f t="shared" si="80"/>
        <v>0.13963079099888104</v>
      </c>
      <c r="G336" s="9">
        <f t="shared" si="81"/>
        <v>1.0569029409486828</v>
      </c>
      <c r="H336" s="9">
        <f t="shared" si="82"/>
        <v>1.4861753528363939</v>
      </c>
      <c r="I336" s="9">
        <f t="shared" si="83"/>
        <v>5.3333020578895978</v>
      </c>
      <c r="J336" s="9">
        <f t="shared" si="84"/>
        <v>7.16174414573082</v>
      </c>
      <c r="K336" s="11">
        <f t="shared" si="85"/>
        <v>0.68493150684931503</v>
      </c>
      <c r="L336" s="11">
        <f t="shared" si="86"/>
        <v>0.19607843137254904</v>
      </c>
      <c r="M336" s="11">
        <f t="shared" si="87"/>
        <v>0.14641288433382138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-0.21620538546151136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0.20430162076664038</v>
      </c>
      <c r="Q336" s="11">
        <f>2*'OddsRatio_working_3-way'!K336*'OddsRatio_working_3-way'!L336*'OddsRatio_working_3-way'!M336</f>
        <v>3.9326587250556377E-2</v>
      </c>
      <c r="R336" s="11">
        <f t="shared" si="88"/>
        <v>0</v>
      </c>
      <c r="S336" s="11">
        <f t="shared" si="89"/>
        <v>-0.94494233032419039</v>
      </c>
      <c r="T336" s="11">
        <f t="shared" si="90"/>
        <v>-0.18189457754074886</v>
      </c>
      <c r="U336" s="11">
        <f>'OddsRatio_working_3-way'!S336-'OddsRatio_working_3-way'!R336^2/3</f>
        <v>-0.94494233032419039</v>
      </c>
      <c r="V336" s="11">
        <f>'OddsRatio_working_3-way'!S336*'OddsRatio_working_3-way'!R336/3-2*'OddsRatio_working_3-way'!R336^3/27-'OddsRatio_working_3-way'!T336</f>
        <v>0.18189457754074886</v>
      </c>
      <c r="W336" s="11">
        <f>'OddsRatio_working_3-way'!V336^2+4*'OddsRatio_working_3-way'!U336^3/27</f>
        <v>-9.1914974963747675E-2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0.176777128259339</v>
      </c>
      <c r="Y336" s="11">
        <f>IF('OddsRatio_working_3-way'!W336&gt;=0,IF('OddsRatio_working_3-way'!V336+SQRT('OddsRatio_working_3-way'!W336)&gt;0,0,PI()),ACOS('OddsRatio_working_3-way'!V336/(2*'OddsRatio_working_3-way'!X336)))</f>
        <v>1.0304018510572095</v>
      </c>
      <c r="Z336" s="11">
        <f>'OddsRatio_working_3-way'!X336^(1/3)*COS('OddsRatio_working_3-way'!Y336/3)</f>
        <v>0.52845147047434149</v>
      </c>
      <c r="AA336" s="11">
        <f>'OddsRatio_working_3-way'!X336^(1/3)*COS(('OddsRatio_working_3-way'!Y336+2*PI())/3)</f>
        <v>-0.42790183335836035</v>
      </c>
      <c r="AB336" s="11">
        <f>'OddsRatio_working_3-way'!X336^(1/3)*COS(('OddsRatio_working_3-way'!Y336+4*PI())/3)</f>
        <v>-0.10054963711598129</v>
      </c>
      <c r="AC336" s="11">
        <f>'OddsRatio_working_3-way'!X336^(1/3)*SIN('OddsRatio_working_3-way'!Y336/3)</f>
        <v>0.18899687862035289</v>
      </c>
      <c r="AD336" s="11">
        <f>'OddsRatio_working_3-way'!X336^(1/3)*SIN(('OddsRatio_working_3-way'!Y336+2*PI())/3)</f>
        <v>0.36315395878784551</v>
      </c>
      <c r="AE336" s="11">
        <f>'OddsRatio_working_3-way'!X336^(1/3)*SIN(('OddsRatio_working_3-way'!Y336+4*PI())/3)</f>
        <v>-0.55215083740819837</v>
      </c>
      <c r="AF336" s="11">
        <f>-'OddsRatio_working_3-way'!U336/(3*'OddsRatio_working_3-way'!X336^(1/3))*COS(('OddsRatio_working_3-way'!Y336)/3)</f>
        <v>0.52845147047434127</v>
      </c>
      <c r="AG336" s="11">
        <f>-'OddsRatio_working_3-way'!U336/(3*'OddsRatio_working_3-way'!X336^(1/3))*COS(('OddsRatio_working_3-way'!Y336+2*PI())/3)</f>
        <v>-0.42790183335836018</v>
      </c>
      <c r="AH336" s="11">
        <f>-'OddsRatio_working_3-way'!U336/(3*'OddsRatio_working_3-way'!X336^(1/3))*COS(('OddsRatio_working_3-way'!Y336+4*PI())/3)</f>
        <v>-0.10054963711598125</v>
      </c>
      <c r="AI336" s="11">
        <f>'OddsRatio_working_3-way'!U336/(3*'OddsRatio_working_3-way'!X336^(1/3))*SIN(('OddsRatio_working_3-way'!Y336)/3)</f>
        <v>-0.1889968786203528</v>
      </c>
      <c r="AJ336" s="11">
        <f>'OddsRatio_working_3-way'!U336/(3*'OddsRatio_working_3-way'!X336^(1/3))*SIN(('OddsRatio_working_3-way'!Y336+2*PI())/3)</f>
        <v>-0.3631539587878454</v>
      </c>
      <c r="AK336" s="11">
        <f>'OddsRatio_working_3-way'!U336/(3*'OddsRatio_working_3-way'!X336^(1/3))*SIN(('OddsRatio_working_3-way'!Y336+4*PI())/3)</f>
        <v>0.55215083740819815</v>
      </c>
      <c r="AL336" s="11">
        <f>'OddsRatio_working_3-way'!Z336+'OddsRatio_working_3-way'!AF336</f>
        <v>1.0569029409486828</v>
      </c>
      <c r="AM336" s="11">
        <f>'OddsRatio_working_3-way'!AA336+'OddsRatio_working_3-way'!AG336</f>
        <v>-0.85580366671672059</v>
      </c>
      <c r="AN336" s="11">
        <f>'OddsRatio_working_3-way'!AB336+'OddsRatio_working_3-way'!AH336</f>
        <v>-0.20109927423196255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1.0569029409486828</v>
      </c>
      <c r="AS336" s="11">
        <f>IF(('OddsRatio_working_3-way'!X336=0),IF(Q336&gt;0,-Q336^(1/3),(-Q336)^(1/3)),'OddsRatio_working_3-way'!AM336-'OddsRatio_working_3-way'!R336/3)</f>
        <v>-0.85580366671672059</v>
      </c>
      <c r="AT336" s="11">
        <f>IF(('OddsRatio_working_3-way'!X336=0),IF(Q336&gt;0,-Q336^(1/3),(-Q336)^(1/3)),'OddsRatio_working_3-way'!AN336-'OddsRatio_working_3-way'!R336/3)</f>
        <v>-0.20109927423196255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9">
        <f t="shared" si="78"/>
        <v>0.32701101972916458</v>
      </c>
      <c r="E337" s="9">
        <f t="shared" si="79"/>
        <v>0.31839684610967522</v>
      </c>
      <c r="F337" s="9">
        <f t="shared" si="80"/>
        <v>0.35459213416116009</v>
      </c>
      <c r="G337" s="9">
        <f t="shared" si="81"/>
        <v>1.0341713178400396</v>
      </c>
      <c r="H337" s="9">
        <f t="shared" si="82"/>
        <v>3.0580009225016789</v>
      </c>
      <c r="I337" s="9">
        <f t="shared" si="83"/>
        <v>3.140734627928881</v>
      </c>
      <c r="J337" s="9">
        <f t="shared" si="84"/>
        <v>2.8201415193984696</v>
      </c>
      <c r="K337" s="11">
        <f t="shared" si="85"/>
        <v>0.33444816053511706</v>
      </c>
      <c r="L337" s="11">
        <f t="shared" si="86"/>
        <v>0.32573289902280134</v>
      </c>
      <c r="M337" s="11">
        <f t="shared" si="87"/>
        <v>0.3623188405797102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-0.28616561175688771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0.22972292573223596</v>
      </c>
      <c r="Q337" s="11">
        <f>2*'OddsRatio_working_3-way'!K337*'OddsRatio_working_3-way'!L337*'OddsRatio_working_3-way'!M337</f>
        <v>7.8942586162280406E-2</v>
      </c>
      <c r="R337" s="11">
        <f t="shared" si="88"/>
        <v>0</v>
      </c>
      <c r="S337" s="11">
        <f t="shared" si="89"/>
        <v>-0.80276216391575839</v>
      </c>
      <c r="T337" s="11">
        <f t="shared" si="90"/>
        <v>-0.27586328656898917</v>
      </c>
      <c r="U337" s="11">
        <f>'OddsRatio_working_3-way'!S337-'OddsRatio_working_3-way'!R337^2/3</f>
        <v>-0.80276216391575839</v>
      </c>
      <c r="V337" s="11">
        <f>'OddsRatio_working_3-way'!S337*'OddsRatio_working_3-way'!R337/3-2*'OddsRatio_working_3-way'!R337^3/27-'OddsRatio_working_3-way'!T337</f>
        <v>0.27586328656898917</v>
      </c>
      <c r="W337" s="11">
        <f>'OddsRatio_working_3-way'!V337^2+4*'OddsRatio_working_3-way'!U337^3/27</f>
        <v>-5.3969700648411056E-4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0.13841987744100226</v>
      </c>
      <c r="Y337" s="11">
        <f>IF('OddsRatio_working_3-way'!W337&gt;=0,IF('OddsRatio_working_3-way'!V337+SQRT('OddsRatio_working_3-way'!W337)&gt;0,0,PI()),ACOS('OddsRatio_working_3-way'!V337/(2*'OddsRatio_working_3-way'!X337)))</f>
        <v>8.4015145397409174E-2</v>
      </c>
      <c r="Z337" s="11">
        <f>'OddsRatio_working_3-way'!X337^(1/3)*COS('OddsRatio_working_3-way'!Y337/3)</f>
        <v>0.51708565892001979</v>
      </c>
      <c r="AA337" s="11">
        <f>'OddsRatio_working_3-way'!X337^(1/3)*COS(('OddsRatio_working_3-way'!Y337+2*PI())/3)</f>
        <v>-0.27108703064527168</v>
      </c>
      <c r="AB337" s="11">
        <f>'OddsRatio_working_3-way'!X337^(1/3)*COS(('OddsRatio_working_3-way'!Y337+4*PI())/3)</f>
        <v>-0.24599862827474817</v>
      </c>
      <c r="AC337" s="11">
        <f>'OddsRatio_working_3-way'!X337^(1/3)*SIN('OddsRatio_working_3-way'!Y337/3)</f>
        <v>1.4484795862159502E-2</v>
      </c>
      <c r="AD337" s="11">
        <f>'OddsRatio_working_3-way'!X337^(1/3)*SIN(('OddsRatio_working_3-way'!Y337+2*PI())/3)</f>
        <v>0.4405669186262729</v>
      </c>
      <c r="AE337" s="11">
        <f>'OddsRatio_working_3-way'!X337^(1/3)*SIN(('OddsRatio_working_3-way'!Y337+4*PI())/3)</f>
        <v>-0.45505171448843235</v>
      </c>
      <c r="AF337" s="11">
        <f>-'OddsRatio_working_3-way'!U337/(3*'OddsRatio_working_3-way'!X337^(1/3))*COS(('OddsRatio_working_3-way'!Y337)/3)</f>
        <v>0.51708565892001979</v>
      </c>
      <c r="AG337" s="11">
        <f>-'OddsRatio_working_3-way'!U337/(3*'OddsRatio_working_3-way'!X337^(1/3))*COS(('OddsRatio_working_3-way'!Y337+2*PI())/3)</f>
        <v>-0.27108703064527168</v>
      </c>
      <c r="AH337" s="11">
        <f>-'OddsRatio_working_3-way'!U337/(3*'OddsRatio_working_3-way'!X337^(1/3))*COS(('OddsRatio_working_3-way'!Y337+4*PI())/3)</f>
        <v>-0.24599862827474817</v>
      </c>
      <c r="AI337" s="11">
        <f>'OddsRatio_working_3-way'!U337/(3*'OddsRatio_working_3-way'!X337^(1/3))*SIN(('OddsRatio_working_3-way'!Y337)/3)</f>
        <v>-1.4484795862159502E-2</v>
      </c>
      <c r="AJ337" s="11">
        <f>'OddsRatio_working_3-way'!U337/(3*'OddsRatio_working_3-way'!X337^(1/3))*SIN(('OddsRatio_working_3-way'!Y337+2*PI())/3)</f>
        <v>-0.4405669186262729</v>
      </c>
      <c r="AK337" s="11">
        <f>'OddsRatio_working_3-way'!U337/(3*'OddsRatio_working_3-way'!X337^(1/3))*SIN(('OddsRatio_working_3-way'!Y337+4*PI())/3)</f>
        <v>0.45505171448843235</v>
      </c>
      <c r="AL337" s="11">
        <f>'OddsRatio_working_3-way'!Z337+'OddsRatio_working_3-way'!AF337</f>
        <v>1.0341713178400396</v>
      </c>
      <c r="AM337" s="11">
        <f>'OddsRatio_working_3-way'!AA337+'OddsRatio_working_3-way'!AG337</f>
        <v>-0.54217406129054335</v>
      </c>
      <c r="AN337" s="11">
        <f>'OddsRatio_working_3-way'!AB337+'OddsRatio_working_3-way'!AH337</f>
        <v>-0.49199725654949633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1.0341713178400396</v>
      </c>
      <c r="AS337" s="11">
        <f>IF(('OddsRatio_working_3-way'!X337=0),IF(Q337&gt;0,-Q337^(1/3),(-Q337)^(1/3)),'OddsRatio_working_3-way'!AM337-'OddsRatio_working_3-way'!R337/3)</f>
        <v>-0.54217406129054335</v>
      </c>
      <c r="AT337" s="11">
        <f>IF(('OddsRatio_working_3-way'!X337=0),IF(Q337&gt;0,-Q337^(1/3),(-Q337)^(1/3)),'OddsRatio_working_3-way'!AN337-'OddsRatio_working_3-way'!R337/3)</f>
        <v>-0.49199725654949633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9">
        <f t="shared" si="78"/>
        <v>0.30171178138490173</v>
      </c>
      <c r="E338" s="9">
        <f t="shared" si="79"/>
        <v>0.29799594111921135</v>
      </c>
      <c r="F338" s="9">
        <f t="shared" si="80"/>
        <v>0.40029227749588697</v>
      </c>
      <c r="G338" s="9">
        <f t="shared" si="81"/>
        <v>1.0332238616961749</v>
      </c>
      <c r="H338" s="9">
        <f t="shared" si="82"/>
        <v>3.3144214501994318</v>
      </c>
      <c r="I338" s="9">
        <f t="shared" si="83"/>
        <v>3.3557504046672784</v>
      </c>
      <c r="J338" s="9">
        <f t="shared" si="84"/>
        <v>2.4981745994594537</v>
      </c>
      <c r="K338" s="11">
        <f t="shared" si="85"/>
        <v>0.30864197530864196</v>
      </c>
      <c r="L338" s="11">
        <f t="shared" si="86"/>
        <v>0.3048780487804878</v>
      </c>
      <c r="M338" s="11">
        <f t="shared" si="87"/>
        <v>0.4081632653061224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-0.2844237966189187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0.22929225890898364</v>
      </c>
      <c r="Q338" s="11">
        <f>2*'OddsRatio_working_3-way'!K338*'OddsRatio_working_3-way'!L338*'OddsRatio_working_3-way'!M338</f>
        <v>7.6814827105187139E-2</v>
      </c>
      <c r="R338" s="11">
        <f t="shared" si="88"/>
        <v>0</v>
      </c>
      <c r="S338" s="11">
        <f t="shared" si="89"/>
        <v>-0.80616411718952519</v>
      </c>
      <c r="T338" s="11">
        <f t="shared" si="90"/>
        <v>-0.27007173105176718</v>
      </c>
      <c r="U338" s="11">
        <f>'OddsRatio_working_3-way'!S338-'OddsRatio_working_3-way'!R338^2/3</f>
        <v>-0.80616411718952519</v>
      </c>
      <c r="V338" s="11">
        <f>'OddsRatio_working_3-way'!S338*'OddsRatio_working_3-way'!R338/3-2*'OddsRatio_working_3-way'!R338^3/27-'OddsRatio_working_3-way'!T338</f>
        <v>0.27007173105176718</v>
      </c>
      <c r="W338" s="11">
        <f>'OddsRatio_working_3-way'!V338^2+4*'OddsRatio_working_3-way'!U338^3/27</f>
        <v>-4.6800053364098315E-3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0.13930070463722347</v>
      </c>
      <c r="Y338" s="11">
        <f>IF('OddsRatio_working_3-way'!W338&gt;=0,IF('OddsRatio_working_3-way'!V338+SQRT('OddsRatio_working_3-way'!W338)&gt;0,0,PI()),ACOS('OddsRatio_working_3-way'!V338/(2*'OddsRatio_working_3-way'!X338)))</f>
        <v>0.24808697973709171</v>
      </c>
      <c r="Z338" s="11">
        <f>'OddsRatio_working_3-way'!X338^(1/3)*COS('OddsRatio_working_3-way'!Y338/3)</f>
        <v>0.51661193084808743</v>
      </c>
      <c r="AA338" s="11">
        <f>'OddsRatio_working_3-way'!X338^(1/3)*COS(('OddsRatio_working_3-way'!Y338+2*PI())/3)</f>
        <v>-0.29538849468567174</v>
      </c>
      <c r="AB338" s="11">
        <f>'OddsRatio_working_3-way'!X338^(1/3)*COS(('OddsRatio_working_3-way'!Y338+4*PI())/3)</f>
        <v>-0.22122343616241577</v>
      </c>
      <c r="AC338" s="11">
        <f>'OddsRatio_working_3-way'!X338^(1/3)*SIN('OddsRatio_working_3-way'!Y338/3)</f>
        <v>4.281921650286629E-2</v>
      </c>
      <c r="AD338" s="11">
        <f>'OddsRatio_working_3-way'!X338^(1/3)*SIN(('OddsRatio_working_3-way'!Y338+2*PI())/3)</f>
        <v>0.42598944776114034</v>
      </c>
      <c r="AE338" s="11">
        <f>'OddsRatio_working_3-way'!X338^(1/3)*SIN(('OddsRatio_working_3-way'!Y338+4*PI())/3)</f>
        <v>-0.46880866426400652</v>
      </c>
      <c r="AF338" s="11">
        <f>-'OddsRatio_working_3-way'!U338/(3*'OddsRatio_working_3-way'!X338^(1/3))*COS(('OddsRatio_working_3-way'!Y338)/3)</f>
        <v>0.51661193084808743</v>
      </c>
      <c r="AG338" s="11">
        <f>-'OddsRatio_working_3-way'!U338/(3*'OddsRatio_working_3-way'!X338^(1/3))*COS(('OddsRatio_working_3-way'!Y338+2*PI())/3)</f>
        <v>-0.29538849468567174</v>
      </c>
      <c r="AH338" s="11">
        <f>-'OddsRatio_working_3-way'!U338/(3*'OddsRatio_working_3-way'!X338^(1/3))*COS(('OddsRatio_working_3-way'!Y338+4*PI())/3)</f>
        <v>-0.22122343616241577</v>
      </c>
      <c r="AI338" s="11">
        <f>'OddsRatio_working_3-way'!U338/(3*'OddsRatio_working_3-way'!X338^(1/3))*SIN(('OddsRatio_working_3-way'!Y338)/3)</f>
        <v>-4.281921650286629E-2</v>
      </c>
      <c r="AJ338" s="11">
        <f>'OddsRatio_working_3-way'!U338/(3*'OddsRatio_working_3-way'!X338^(1/3))*SIN(('OddsRatio_working_3-way'!Y338+2*PI())/3)</f>
        <v>-0.42598944776114034</v>
      </c>
      <c r="AK338" s="11">
        <f>'OddsRatio_working_3-way'!U338/(3*'OddsRatio_working_3-way'!X338^(1/3))*SIN(('OddsRatio_working_3-way'!Y338+4*PI())/3)</f>
        <v>0.46880866426400652</v>
      </c>
      <c r="AL338" s="11">
        <f>'OddsRatio_working_3-way'!Z338+'OddsRatio_working_3-way'!AF338</f>
        <v>1.0332238616961749</v>
      </c>
      <c r="AM338" s="11">
        <f>'OddsRatio_working_3-way'!AA338+'OddsRatio_working_3-way'!AG338</f>
        <v>-0.59077698937134349</v>
      </c>
      <c r="AN338" s="11">
        <f>'OddsRatio_working_3-way'!AB338+'OddsRatio_working_3-way'!AH338</f>
        <v>-0.44244687232483154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1.0332238616961749</v>
      </c>
      <c r="AS338" s="11">
        <f>IF(('OddsRatio_working_3-way'!X338=0),IF(Q338&gt;0,-Q338^(1/3),(-Q338)^(1/3)),'OddsRatio_working_3-way'!AM338-'OddsRatio_working_3-way'!R338/3)</f>
        <v>-0.59077698937134349</v>
      </c>
      <c r="AT338" s="11">
        <f>IF(('OddsRatio_working_3-way'!X338=0),IF(Q338&gt;0,-Q338^(1/3),(-Q338)^(1/3)),'OddsRatio_working_3-way'!AN338-'OddsRatio_working_3-way'!R338/3)</f>
        <v>-0.44244687232483154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9">
        <f t="shared" si="78"/>
        <v>0.30145472391179728</v>
      </c>
      <c r="E339" s="9">
        <f t="shared" si="79"/>
        <v>0.28127975592311555</v>
      </c>
      <c r="F339" s="9">
        <f t="shared" si="80"/>
        <v>0.41726552016508728</v>
      </c>
      <c r="G339" s="9">
        <f t="shared" si="81"/>
        <v>1.0344855958318895</v>
      </c>
      <c r="H339" s="9">
        <f t="shared" si="82"/>
        <v>3.3172477346634324</v>
      </c>
      <c r="I339" s="9">
        <f t="shared" si="83"/>
        <v>3.555179421704767</v>
      </c>
      <c r="J339" s="9">
        <f t="shared" si="84"/>
        <v>2.3965555543730503</v>
      </c>
      <c r="K339" s="11">
        <f t="shared" si="85"/>
        <v>0.30864197530864196</v>
      </c>
      <c r="L339" s="11">
        <f t="shared" si="86"/>
        <v>0.28818443804034583</v>
      </c>
      <c r="M339" s="11">
        <f t="shared" si="87"/>
        <v>0.42553191489361702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-0.28270688985631665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0.22936665281382923</v>
      </c>
      <c r="Q339" s="11">
        <f>2*'OddsRatio_working_3-way'!K339*'OddsRatio_working_3-way'!L339*'OddsRatio_working_3-way'!M339</f>
        <v>7.5698565285092154E-2</v>
      </c>
      <c r="R339" s="11">
        <f t="shared" si="88"/>
        <v>0</v>
      </c>
      <c r="S339" s="11">
        <f t="shared" si="89"/>
        <v>-0.81132317974423218</v>
      </c>
      <c r="T339" s="11">
        <f t="shared" si="90"/>
        <v>-0.26776342565816241</v>
      </c>
      <c r="U339" s="11">
        <f>'OddsRatio_working_3-way'!S339-'OddsRatio_working_3-way'!R339^2/3</f>
        <v>-0.81132317974423218</v>
      </c>
      <c r="V339" s="11">
        <f>'OddsRatio_working_3-way'!S339*'OddsRatio_working_3-way'!R339/3-2*'OddsRatio_working_3-way'!R339^3/27-'OddsRatio_working_3-way'!T339</f>
        <v>0.26776342565816241</v>
      </c>
      <c r="W339" s="11">
        <f>'OddsRatio_working_3-way'!V339^2+4*'OddsRatio_working_3-way'!U339^3/27</f>
        <v>-7.4212177260969403E-3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0.14064002794927483</v>
      </c>
      <c r="Y339" s="11">
        <f>IF('OddsRatio_working_3-way'!W339&gt;=0,IF('OddsRatio_working_3-way'!V339+SQRT('OddsRatio_working_3-way'!W339)&gt;0,0,PI()),ACOS('OddsRatio_working_3-way'!V339/(2*'OddsRatio_working_3-way'!X339)))</f>
        <v>0.31126794932351043</v>
      </c>
      <c r="Z339" s="11">
        <f>'OddsRatio_working_3-way'!X339^(1/3)*COS('OddsRatio_working_3-way'!Y339/3)</f>
        <v>0.51724279791594474</v>
      </c>
      <c r="AA339" s="11">
        <f>'OddsRatio_working_3-way'!X339^(1/3)*COS(('OddsRatio_working_3-way'!Y339+2*PI())/3)</f>
        <v>-0.30526591566810568</v>
      </c>
      <c r="AB339" s="11">
        <f>'OddsRatio_working_3-way'!X339^(1/3)*COS(('OddsRatio_working_3-way'!Y339+4*PI())/3)</f>
        <v>-0.21197688224783892</v>
      </c>
      <c r="AC339" s="11">
        <f>'OddsRatio_working_3-way'!X339^(1/3)*SIN('OddsRatio_working_3-way'!Y339/3)</f>
        <v>5.3860448557631009E-2</v>
      </c>
      <c r="AD339" s="11">
        <f>'OddsRatio_working_3-way'!X339^(1/3)*SIN(('OddsRatio_working_3-way'!Y339+2*PI())/3)</f>
        <v>0.42101517864093335</v>
      </c>
      <c r="AE339" s="11">
        <f>'OddsRatio_working_3-way'!X339^(1/3)*SIN(('OddsRatio_working_3-way'!Y339+4*PI())/3)</f>
        <v>-0.47487562719856435</v>
      </c>
      <c r="AF339" s="11">
        <f>-'OddsRatio_working_3-way'!U339/(3*'OddsRatio_working_3-way'!X339^(1/3))*COS(('OddsRatio_working_3-way'!Y339)/3)</f>
        <v>0.51724279791594474</v>
      </c>
      <c r="AG339" s="11">
        <f>-'OddsRatio_working_3-way'!U339/(3*'OddsRatio_working_3-way'!X339^(1/3))*COS(('OddsRatio_working_3-way'!Y339+2*PI())/3)</f>
        <v>-0.30526591566810568</v>
      </c>
      <c r="AH339" s="11">
        <f>-'OddsRatio_working_3-way'!U339/(3*'OddsRatio_working_3-way'!X339^(1/3))*COS(('OddsRatio_working_3-way'!Y339+4*PI())/3)</f>
        <v>-0.21197688224783892</v>
      </c>
      <c r="AI339" s="11">
        <f>'OddsRatio_working_3-way'!U339/(3*'OddsRatio_working_3-way'!X339^(1/3))*SIN(('OddsRatio_working_3-way'!Y339)/3)</f>
        <v>-5.3860448557631009E-2</v>
      </c>
      <c r="AJ339" s="11">
        <f>'OddsRatio_working_3-way'!U339/(3*'OddsRatio_working_3-way'!X339^(1/3))*SIN(('OddsRatio_working_3-way'!Y339+2*PI())/3)</f>
        <v>-0.42101517864093335</v>
      </c>
      <c r="AK339" s="11">
        <f>'OddsRatio_working_3-way'!U339/(3*'OddsRatio_working_3-way'!X339^(1/3))*SIN(('OddsRatio_working_3-way'!Y339+4*PI())/3)</f>
        <v>0.47487562719856435</v>
      </c>
      <c r="AL339" s="11">
        <f>'OddsRatio_working_3-way'!Z339+'OddsRatio_working_3-way'!AF339</f>
        <v>1.0344855958318895</v>
      </c>
      <c r="AM339" s="11">
        <f>'OddsRatio_working_3-way'!AA339+'OddsRatio_working_3-way'!AG339</f>
        <v>-0.61053183133621136</v>
      </c>
      <c r="AN339" s="11">
        <f>'OddsRatio_working_3-way'!AB339+'OddsRatio_working_3-way'!AH339</f>
        <v>-0.42395376449567784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1.0344855958318895</v>
      </c>
      <c r="AS339" s="11">
        <f>IF(('OddsRatio_working_3-way'!X339=0),IF(Q339&gt;0,-Q339^(1/3),(-Q339)^(1/3)),'OddsRatio_working_3-way'!AM339-'OddsRatio_working_3-way'!R339/3)</f>
        <v>-0.61053183133621136</v>
      </c>
      <c r="AT339" s="11">
        <f>IF(('OddsRatio_working_3-way'!X339=0),IF(Q339&gt;0,-Q339^(1/3),(-Q339)^(1/3)),'OddsRatio_working_3-way'!AN339-'OddsRatio_working_3-way'!R339/3)</f>
        <v>-0.42395376449567784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9">
        <f t="shared" si="78"/>
        <v>0.33281706528568444</v>
      </c>
      <c r="E340" s="9">
        <f t="shared" si="79"/>
        <v>0.31240377226353228</v>
      </c>
      <c r="F340" s="9">
        <f t="shared" si="80"/>
        <v>0.3547791624507835</v>
      </c>
      <c r="G340" s="9">
        <f t="shared" si="81"/>
        <v>1.0333266082344004</v>
      </c>
      <c r="H340" s="9">
        <f t="shared" si="82"/>
        <v>3.0046536199747367</v>
      </c>
      <c r="I340" s="9">
        <f t="shared" si="83"/>
        <v>3.2009856755392727</v>
      </c>
      <c r="J340" s="9">
        <f t="shared" si="84"/>
        <v>2.8186548304925441</v>
      </c>
      <c r="K340" s="11">
        <f t="shared" si="85"/>
        <v>0.3401360544217687</v>
      </c>
      <c r="L340" s="11">
        <f t="shared" si="86"/>
        <v>0.31948881789137379</v>
      </c>
      <c r="M340" s="11">
        <f t="shared" si="87"/>
        <v>0.3623188405797102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-0.28634740463764352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0.22954498278452007</v>
      </c>
      <c r="Q340" s="11">
        <f>2*'OddsRatio_working_3-way'!K340*'OddsRatio_working_3-way'!L340*'OddsRatio_working_3-way'!M340</f>
        <v>7.8746134745975999E-2</v>
      </c>
      <c r="R340" s="11">
        <f t="shared" si="88"/>
        <v>0</v>
      </c>
      <c r="S340" s="11">
        <f t="shared" si="89"/>
        <v>-0.80163109239630193</v>
      </c>
      <c r="T340" s="11">
        <f t="shared" si="90"/>
        <v>-0.27500209001588399</v>
      </c>
      <c r="U340" s="11">
        <f>'OddsRatio_working_3-way'!S340-'OddsRatio_working_3-way'!R340^2/3</f>
        <v>-0.80163109239630193</v>
      </c>
      <c r="V340" s="11">
        <f>'OddsRatio_working_3-way'!S340*'OddsRatio_working_3-way'!R340/3-2*'OddsRatio_working_3-way'!R340^3/27-'OddsRatio_working_3-way'!T340</f>
        <v>0.27500209001588399</v>
      </c>
      <c r="W340" s="11">
        <f>'OddsRatio_working_3-way'!V340^2+4*'OddsRatio_working_3-way'!U340^3/27</f>
        <v>-6.9060409432265824E-4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0.13812743536986691</v>
      </c>
      <c r="Y340" s="11">
        <f>IF('OddsRatio_working_3-way'!W340&gt;=0,IF('OddsRatio_working_3-way'!V340+SQRT('OddsRatio_working_3-way'!W340)&gt;0,0,PI()),ACOS('OddsRatio_working_3-way'!V340/(2*'OddsRatio_working_3-way'!X340)))</f>
        <v>9.5271239650195794E-2</v>
      </c>
      <c r="Z340" s="11">
        <f>'OddsRatio_working_3-way'!X340^(1/3)*COS('OddsRatio_working_3-way'!Y340/3)</f>
        <v>0.51666330411720029</v>
      </c>
      <c r="AA340" s="11">
        <f>'OddsRatio_working_3-way'!X340^(1/3)*COS(('OddsRatio_working_3-way'!Y340+2*PI())/3)</f>
        <v>-0.27254593125589305</v>
      </c>
      <c r="AB340" s="11">
        <f>'OddsRatio_working_3-way'!X340^(1/3)*COS(('OddsRatio_working_3-way'!Y340+4*PI())/3)</f>
        <v>-0.24411737286130752</v>
      </c>
      <c r="AC340" s="11">
        <f>'OddsRatio_working_3-way'!X340^(1/3)*SIN('OddsRatio_working_3-way'!Y340/3)</f>
        <v>1.6413235841787135E-2</v>
      </c>
      <c r="AD340" s="11">
        <f>'OddsRatio_working_3-way'!X340^(1/3)*SIN(('OddsRatio_working_3-way'!Y340+2*PI())/3)</f>
        <v>0.43923692864780706</v>
      </c>
      <c r="AE340" s="11">
        <f>'OddsRatio_working_3-way'!X340^(1/3)*SIN(('OddsRatio_working_3-way'!Y340+4*PI())/3)</f>
        <v>-0.455650164489594</v>
      </c>
      <c r="AF340" s="11">
        <f>-'OddsRatio_working_3-way'!U340/(3*'OddsRatio_working_3-way'!X340^(1/3))*COS(('OddsRatio_working_3-way'!Y340)/3)</f>
        <v>0.51666330411720007</v>
      </c>
      <c r="AG340" s="11">
        <f>-'OddsRatio_working_3-way'!U340/(3*'OddsRatio_working_3-way'!X340^(1/3))*COS(('OddsRatio_working_3-way'!Y340+2*PI())/3)</f>
        <v>-0.27254593125589294</v>
      </c>
      <c r="AH340" s="11">
        <f>-'OddsRatio_working_3-way'!U340/(3*'OddsRatio_working_3-way'!X340^(1/3))*COS(('OddsRatio_working_3-way'!Y340+4*PI())/3)</f>
        <v>-0.24411737286130741</v>
      </c>
      <c r="AI340" s="11">
        <f>'OddsRatio_working_3-way'!U340/(3*'OddsRatio_working_3-way'!X340^(1/3))*SIN(('OddsRatio_working_3-way'!Y340)/3)</f>
        <v>-1.6413235841787128E-2</v>
      </c>
      <c r="AJ340" s="11">
        <f>'OddsRatio_working_3-way'!U340/(3*'OddsRatio_working_3-way'!X340^(1/3))*SIN(('OddsRatio_working_3-way'!Y340+2*PI())/3)</f>
        <v>-0.43923692864780689</v>
      </c>
      <c r="AK340" s="11">
        <f>'OddsRatio_working_3-way'!U340/(3*'OddsRatio_working_3-way'!X340^(1/3))*SIN(('OddsRatio_working_3-way'!Y340+4*PI())/3)</f>
        <v>0.45565016448959378</v>
      </c>
      <c r="AL340" s="11">
        <f>'OddsRatio_working_3-way'!Z340+'OddsRatio_working_3-way'!AF340</f>
        <v>1.0333266082344004</v>
      </c>
      <c r="AM340" s="11">
        <f>'OddsRatio_working_3-way'!AA340+'OddsRatio_working_3-way'!AG340</f>
        <v>-0.54509186251178599</v>
      </c>
      <c r="AN340" s="11">
        <f>'OddsRatio_working_3-way'!AB340+'OddsRatio_working_3-way'!AH340</f>
        <v>-0.48823474572261494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1.0333266082344004</v>
      </c>
      <c r="AS340" s="11">
        <f>IF(('OddsRatio_working_3-way'!X340=0),IF(Q340&gt;0,-Q340^(1/3),(-Q340)^(1/3)),'OddsRatio_working_3-way'!AM340-'OddsRatio_working_3-way'!R340/3)</f>
        <v>-0.54509186251178599</v>
      </c>
      <c r="AT340" s="11">
        <f>IF(('OddsRatio_working_3-way'!X340=0),IF(Q340&gt;0,-Q340^(1/3),(-Q340)^(1/3)),'OddsRatio_working_3-way'!AN340-'OddsRatio_working_3-way'!R340/3)</f>
        <v>-0.48823474572261494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9">
        <f t="shared" si="78"/>
        <v>0.5551557632429851</v>
      </c>
      <c r="E341" s="9">
        <f t="shared" si="79"/>
        <v>0.25756034612448925</v>
      </c>
      <c r="F341" s="9">
        <f t="shared" si="80"/>
        <v>0.18728389063252543</v>
      </c>
      <c r="G341" s="9">
        <f t="shared" si="81"/>
        <v>1.0406444933964631</v>
      </c>
      <c r="H341" s="9">
        <f t="shared" si="82"/>
        <v>1.8012962599152769</v>
      </c>
      <c r="I341" s="9">
        <f t="shared" si="83"/>
        <v>3.882585246708202</v>
      </c>
      <c r="J341" s="9">
        <f t="shared" si="84"/>
        <v>5.3394875374632509</v>
      </c>
      <c r="K341" s="11">
        <f t="shared" si="85"/>
        <v>0.56497175141242939</v>
      </c>
      <c r="L341" s="11">
        <f t="shared" si="86"/>
        <v>0.26525198938992045</v>
      </c>
      <c r="M341" s="11">
        <f t="shared" si="87"/>
        <v>0.19342359767891684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-0.2578109680214955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0.22348543183689984</v>
      </c>
      <c r="Q341" s="11">
        <f>2*'OddsRatio_working_3-way'!K341*'OddsRatio_working_3-way'!L341*'OddsRatio_working_3-way'!M341</f>
        <v>5.7972874665862477E-2</v>
      </c>
      <c r="R341" s="11">
        <f t="shared" si="88"/>
        <v>0</v>
      </c>
      <c r="S341" s="11">
        <f t="shared" si="89"/>
        <v>-0.86685773515371267</v>
      </c>
      <c r="T341" s="11">
        <f t="shared" si="90"/>
        <v>-0.22486581975452988</v>
      </c>
      <c r="U341" s="11">
        <f>'OddsRatio_working_3-way'!S341-'OddsRatio_working_3-way'!R341^2/3</f>
        <v>-0.86685773515371267</v>
      </c>
      <c r="V341" s="11">
        <f>'OddsRatio_working_3-way'!S341*'OddsRatio_working_3-way'!R341/3-2*'OddsRatio_working_3-way'!R341^3/27-'OddsRatio_working_3-way'!T341</f>
        <v>0.22486581975452988</v>
      </c>
      <c r="W341" s="11">
        <f>'OddsRatio_working_3-way'!V341^2+4*'OddsRatio_working_3-way'!U341^3/27</f>
        <v>-4.5938118495661387E-2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0.15532446313245227</v>
      </c>
      <c r="Y341" s="11">
        <f>IF('OddsRatio_working_3-way'!W341&gt;=0,IF('OddsRatio_working_3-way'!V341+SQRT('OddsRatio_working_3-way'!W341)&gt;0,0,PI()),ACOS('OddsRatio_working_3-way'!V341/(2*'OddsRatio_working_3-way'!X341)))</f>
        <v>0.76141805788363359</v>
      </c>
      <c r="Z341" s="11">
        <f>'OddsRatio_working_3-way'!X341^(1/3)*COS('OddsRatio_working_3-way'!Y341/3)</f>
        <v>0.52032224669823157</v>
      </c>
      <c r="AA341" s="11">
        <f>'OddsRatio_working_3-way'!X341^(1/3)*COS(('OddsRatio_working_3-way'!Y341+2*PI())/3)</f>
        <v>-0.37704997432133924</v>
      </c>
      <c r="AB341" s="11">
        <f>'OddsRatio_working_3-way'!X341^(1/3)*COS(('OddsRatio_working_3-way'!Y341+4*PI())/3)</f>
        <v>-0.14327227237689247</v>
      </c>
      <c r="AC341" s="11">
        <f>'OddsRatio_working_3-way'!X341^(1/3)*SIN('OddsRatio_working_3-way'!Y341/3)</f>
        <v>0.13497161914815861</v>
      </c>
      <c r="AD341" s="11">
        <f>'OddsRatio_working_3-way'!X341^(1/3)*SIN(('OddsRatio_working_3-way'!Y341+2*PI())/3)</f>
        <v>0.38312647422078305</v>
      </c>
      <c r="AE341" s="11">
        <f>'OddsRatio_working_3-way'!X341^(1/3)*SIN(('OddsRatio_working_3-way'!Y341+4*PI())/3)</f>
        <v>-0.51809809336894153</v>
      </c>
      <c r="AF341" s="11">
        <f>-'OddsRatio_working_3-way'!U341/(3*'OddsRatio_working_3-way'!X341^(1/3))*COS(('OddsRatio_working_3-way'!Y341)/3)</f>
        <v>0.52032224669823157</v>
      </c>
      <c r="AG341" s="11">
        <f>-'OddsRatio_working_3-way'!U341/(3*'OddsRatio_working_3-way'!X341^(1/3))*COS(('OddsRatio_working_3-way'!Y341+2*PI())/3)</f>
        <v>-0.37704997432133924</v>
      </c>
      <c r="AH341" s="11">
        <f>-'OddsRatio_working_3-way'!U341/(3*'OddsRatio_working_3-way'!X341^(1/3))*COS(('OddsRatio_working_3-way'!Y341+4*PI())/3)</f>
        <v>-0.14327227237689247</v>
      </c>
      <c r="AI341" s="11">
        <f>'OddsRatio_working_3-way'!U341/(3*'OddsRatio_working_3-way'!X341^(1/3))*SIN(('OddsRatio_working_3-way'!Y341)/3)</f>
        <v>-0.13497161914815861</v>
      </c>
      <c r="AJ341" s="11">
        <f>'OddsRatio_working_3-way'!U341/(3*'OddsRatio_working_3-way'!X341^(1/3))*SIN(('OddsRatio_working_3-way'!Y341+2*PI())/3)</f>
        <v>-0.38312647422078305</v>
      </c>
      <c r="AK341" s="11">
        <f>'OddsRatio_working_3-way'!U341/(3*'OddsRatio_working_3-way'!X341^(1/3))*SIN(('OddsRatio_working_3-way'!Y341+4*PI())/3)</f>
        <v>0.51809809336894153</v>
      </c>
      <c r="AL341" s="11">
        <f>'OddsRatio_working_3-way'!Z341+'OddsRatio_working_3-way'!AF341</f>
        <v>1.0406444933964631</v>
      </c>
      <c r="AM341" s="11">
        <f>'OddsRatio_working_3-way'!AA341+'OddsRatio_working_3-way'!AG341</f>
        <v>-0.75409994864267849</v>
      </c>
      <c r="AN341" s="11">
        <f>'OddsRatio_working_3-way'!AB341+'OddsRatio_working_3-way'!AH341</f>
        <v>-0.28654454475378494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1.0406444933964631</v>
      </c>
      <c r="AS341" s="11">
        <f>IF(('OddsRatio_working_3-way'!X341=0),IF(Q341&gt;0,-Q341^(1/3),(-Q341)^(1/3)),'OddsRatio_working_3-way'!AM341-'OddsRatio_working_3-way'!R341/3)</f>
        <v>-0.75409994864267849</v>
      </c>
      <c r="AT341" s="11">
        <f>IF(('OddsRatio_working_3-way'!X341=0),IF(Q341&gt;0,-Q341^(1/3),(-Q341)^(1/3)),'OddsRatio_working_3-way'!AN341-'OddsRatio_working_3-way'!R341/3)</f>
        <v>-0.28654454475378494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9">
        <f t="shared" si="78"/>
        <v>0.19860422173084133</v>
      </c>
      <c r="E342" s="9">
        <f t="shared" si="79"/>
        <v>0.22678119759847579</v>
      </c>
      <c r="F342" s="9">
        <f t="shared" si="80"/>
        <v>0.57461458067068261</v>
      </c>
      <c r="G342" s="9">
        <f t="shared" si="81"/>
        <v>1.0426717552524889</v>
      </c>
      <c r="H342" s="9">
        <f t="shared" si="82"/>
        <v>5.0351396928271317</v>
      </c>
      <c r="I342" s="9">
        <f t="shared" si="83"/>
        <v>4.4095366396756388</v>
      </c>
      <c r="J342" s="9">
        <f t="shared" si="84"/>
        <v>1.7402969462292674</v>
      </c>
      <c r="K342" s="11">
        <f t="shared" si="85"/>
        <v>0.20533880903490759</v>
      </c>
      <c r="L342" s="11">
        <f t="shared" si="86"/>
        <v>0.23419203747072601</v>
      </c>
      <c r="M342" s="11">
        <f t="shared" si="87"/>
        <v>0.58479532163742687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-0.25267607366279832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0.22075813179451698</v>
      </c>
      <c r="Q342" s="11">
        <f>2*'OddsRatio_working_3-way'!K342*'OddsRatio_working_3-way'!L342*'OddsRatio_working_3-way'!M342</f>
        <v>5.62441100113419E-2</v>
      </c>
      <c r="R342" s="11">
        <f t="shared" si="88"/>
        <v>0</v>
      </c>
      <c r="S342" s="11">
        <f t="shared" si="89"/>
        <v>-0.87368039480114557</v>
      </c>
      <c r="T342" s="11">
        <f t="shared" si="90"/>
        <v>-0.22259373115952752</v>
      </c>
      <c r="U342" s="11">
        <f>'OddsRatio_working_3-way'!S342-'OddsRatio_working_3-way'!R342^2/3</f>
        <v>-0.87368039480114557</v>
      </c>
      <c r="V342" s="11">
        <f>'OddsRatio_working_3-way'!S342*'OddsRatio_working_3-way'!R342/3-2*'OddsRatio_working_3-way'!R342^3/27-'OddsRatio_working_3-way'!T342</f>
        <v>0.22259373115952752</v>
      </c>
      <c r="W342" s="11">
        <f>'OddsRatio_working_3-way'!V342^2+4*'OddsRatio_working_3-way'!U342^3/27</f>
        <v>-4.9251360563356071E-2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0.15716180333884891</v>
      </c>
      <c r="Y342" s="11">
        <f>IF('OddsRatio_working_3-way'!W342&gt;=0,IF('OddsRatio_working_3-way'!V342+SQRT('OddsRatio_working_3-way'!W342)&gt;0,0,PI()),ACOS('OddsRatio_working_3-way'!V342/(2*'OddsRatio_working_3-way'!X342)))</f>
        <v>0.78389709535089824</v>
      </c>
      <c r="Z342" s="11">
        <f>'OddsRatio_working_3-way'!X342^(1/3)*COS('OddsRatio_working_3-way'!Y342/3)</f>
        <v>0.52133587762624445</v>
      </c>
      <c r="AA342" s="11">
        <f>'OddsRatio_working_3-way'!X342^(1/3)*COS(('OddsRatio_working_3-way'!Y342+2*PI())/3)</f>
        <v>-0.38140225756732538</v>
      </c>
      <c r="AB342" s="11">
        <f>'OddsRatio_working_3-way'!X342^(1/3)*COS(('OddsRatio_working_3-way'!Y342+4*PI())/3)</f>
        <v>-0.13993362005891916</v>
      </c>
      <c r="AC342" s="11">
        <f>'OddsRatio_working_3-way'!X342^(1/3)*SIN('OddsRatio_working_3-way'!Y342/3)</f>
        <v>0.13941198286633066</v>
      </c>
      <c r="AD342" s="11">
        <f>'OddsRatio_working_3-way'!X342^(1/3)*SIN(('OddsRatio_working_3-way'!Y342+2*PI())/3)</f>
        <v>0.38178412249541771</v>
      </c>
      <c r="AE342" s="11">
        <f>'OddsRatio_working_3-way'!X342^(1/3)*SIN(('OddsRatio_working_3-way'!Y342+4*PI())/3)</f>
        <v>-0.52119610536174821</v>
      </c>
      <c r="AF342" s="11">
        <f>-'OddsRatio_working_3-way'!U342/(3*'OddsRatio_working_3-way'!X342^(1/3))*COS(('OddsRatio_working_3-way'!Y342)/3)</f>
        <v>0.52133587762624445</v>
      </c>
      <c r="AG342" s="11">
        <f>-'OddsRatio_working_3-way'!U342/(3*'OddsRatio_working_3-way'!X342^(1/3))*COS(('OddsRatio_working_3-way'!Y342+2*PI())/3)</f>
        <v>-0.38140225756732538</v>
      </c>
      <c r="AH342" s="11">
        <f>-'OddsRatio_working_3-way'!U342/(3*'OddsRatio_working_3-way'!X342^(1/3))*COS(('OddsRatio_working_3-way'!Y342+4*PI())/3)</f>
        <v>-0.13993362005891916</v>
      </c>
      <c r="AI342" s="11">
        <f>'OddsRatio_working_3-way'!U342/(3*'OddsRatio_working_3-way'!X342^(1/3))*SIN(('OddsRatio_working_3-way'!Y342)/3)</f>
        <v>-0.13941198286633066</v>
      </c>
      <c r="AJ342" s="11">
        <f>'OddsRatio_working_3-way'!U342/(3*'OddsRatio_working_3-way'!X342^(1/3))*SIN(('OddsRatio_working_3-way'!Y342+2*PI())/3)</f>
        <v>-0.38178412249541771</v>
      </c>
      <c r="AK342" s="11">
        <f>'OddsRatio_working_3-way'!U342/(3*'OddsRatio_working_3-way'!X342^(1/3))*SIN(('OddsRatio_working_3-way'!Y342+4*PI())/3)</f>
        <v>0.52119610536174821</v>
      </c>
      <c r="AL342" s="11">
        <f>'OddsRatio_working_3-way'!Z342+'OddsRatio_working_3-way'!AF342</f>
        <v>1.0426717552524889</v>
      </c>
      <c r="AM342" s="11">
        <f>'OddsRatio_working_3-way'!AA342+'OddsRatio_working_3-way'!AG342</f>
        <v>-0.76280451513465075</v>
      </c>
      <c r="AN342" s="11">
        <f>'OddsRatio_working_3-way'!AB342+'OddsRatio_working_3-way'!AH342</f>
        <v>-0.27986724011783831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1.0426717552524889</v>
      </c>
      <c r="AS342" s="11">
        <f>IF(('OddsRatio_working_3-way'!X342=0),IF(Q342&gt;0,-Q342^(1/3),(-Q342)^(1/3)),'OddsRatio_working_3-way'!AM342-'OddsRatio_working_3-way'!R342/3)</f>
        <v>-0.76280451513465075</v>
      </c>
      <c r="AT342" s="11">
        <f>IF(('OddsRatio_working_3-way'!X342=0),IF(Q342&gt;0,-Q342^(1/3),(-Q342)^(1/3)),'OddsRatio_working_3-way'!AN342-'OddsRatio_working_3-way'!R342/3)</f>
        <v>-0.27986724011783831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9">
        <f t="shared" si="78"/>
        <v>0.61187105200626057</v>
      </c>
      <c r="E343" s="9">
        <f t="shared" si="79"/>
        <v>0.26517981260747242</v>
      </c>
      <c r="F343" s="9">
        <f t="shared" si="80"/>
        <v>0.12294913538626712</v>
      </c>
      <c r="G343" s="9">
        <f t="shared" si="81"/>
        <v>1.1128618958254257</v>
      </c>
      <c r="H343" s="9">
        <f t="shared" si="82"/>
        <v>1.6343312806204928</v>
      </c>
      <c r="I343" s="9">
        <f t="shared" si="83"/>
        <v>3.7710261206053106</v>
      </c>
      <c r="J343" s="9">
        <f t="shared" si="84"/>
        <v>8.1334447522409796</v>
      </c>
      <c r="K343" s="11">
        <f t="shared" si="85"/>
        <v>0.63694267515923564</v>
      </c>
      <c r="L343" s="11">
        <f t="shared" si="86"/>
        <v>0.28653295128939826</v>
      </c>
      <c r="M343" s="11">
        <f t="shared" si="87"/>
        <v>0.1349527665317139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-0.22407269878662228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0.23324196504212774</v>
      </c>
      <c r="Q343" s="11">
        <f>2*'OddsRatio_working_3-way'!K343*'OddsRatio_working_3-way'!L343*'OddsRatio_working_3-way'!M343</f>
        <v>4.9259126724842187E-2</v>
      </c>
      <c r="R343" s="11">
        <f t="shared" si="88"/>
        <v>0</v>
      </c>
      <c r="S343" s="11">
        <f t="shared" si="89"/>
        <v>-1.0409209435382267</v>
      </c>
      <c r="T343" s="11">
        <f t="shared" si="90"/>
        <v>-0.21983546854028022</v>
      </c>
      <c r="U343" s="11">
        <f>'OddsRatio_working_3-way'!S343-'OddsRatio_working_3-way'!R343^2/3</f>
        <v>-1.0409209435382267</v>
      </c>
      <c r="V343" s="11">
        <f>'OddsRatio_working_3-way'!S343*'OddsRatio_working_3-way'!R343/3-2*'OddsRatio_working_3-way'!R343^3/27-'OddsRatio_working_3-way'!T343</f>
        <v>0.21983546854028022</v>
      </c>
      <c r="W343" s="11">
        <f>'OddsRatio_working_3-way'!V343^2+4*'OddsRatio_working_3-way'!U343^3/27</f>
        <v>-0.1187619852252112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0.20438298513668873</v>
      </c>
      <c r="Y343" s="11">
        <f>IF('OddsRatio_working_3-way'!W343&gt;=0,IF('OddsRatio_working_3-way'!V343+SQRT('OddsRatio_working_3-way'!W343)&gt;0,0,PI()),ACOS('OddsRatio_working_3-way'!V343/(2*'OddsRatio_working_3-way'!X343)))</f>
        <v>1.0029676205952873</v>
      </c>
      <c r="Z343" s="11">
        <f>'OddsRatio_working_3-way'!X343^(1/3)*COS('OddsRatio_working_3-way'!Y343/3)</f>
        <v>0.55643094791271286</v>
      </c>
      <c r="AA343" s="11">
        <f>'OddsRatio_working_3-way'!X343^(1/3)*COS(('OddsRatio_working_3-way'!Y343+2*PI())/3)</f>
        <v>-0.44560330516960961</v>
      </c>
      <c r="AB343" s="11">
        <f>'OddsRatio_working_3-way'!X343^(1/3)*COS(('OddsRatio_working_3-way'!Y343+4*PI())/3)</f>
        <v>-0.11082764274310339</v>
      </c>
      <c r="AC343" s="11">
        <f>'OddsRatio_working_3-way'!X343^(1/3)*SIN('OddsRatio_working_3-way'!Y343/3)</f>
        <v>0.19328281882007878</v>
      </c>
      <c r="AD343" s="11">
        <f>'OddsRatio_working_3-way'!X343^(1/3)*SIN(('OddsRatio_working_3-way'!Y343+2*PI())/3)</f>
        <v>0.38524192693422576</v>
      </c>
      <c r="AE343" s="11">
        <f>'OddsRatio_working_3-way'!X343^(1/3)*SIN(('OddsRatio_working_3-way'!Y343+4*PI())/3)</f>
        <v>-0.57852474575430446</v>
      </c>
      <c r="AF343" s="11">
        <f>-'OddsRatio_working_3-way'!U343/(3*'OddsRatio_working_3-way'!X343^(1/3))*COS(('OddsRatio_working_3-way'!Y343)/3)</f>
        <v>0.55643094791271286</v>
      </c>
      <c r="AG343" s="11">
        <f>-'OddsRatio_working_3-way'!U343/(3*'OddsRatio_working_3-way'!X343^(1/3))*COS(('OddsRatio_working_3-way'!Y343+2*PI())/3)</f>
        <v>-0.44560330516960961</v>
      </c>
      <c r="AH343" s="11">
        <f>-'OddsRatio_working_3-way'!U343/(3*'OddsRatio_working_3-way'!X343^(1/3))*COS(('OddsRatio_working_3-way'!Y343+4*PI())/3)</f>
        <v>-0.11082764274310339</v>
      </c>
      <c r="AI343" s="11">
        <f>'OddsRatio_working_3-way'!U343/(3*'OddsRatio_working_3-way'!X343^(1/3))*SIN(('OddsRatio_working_3-way'!Y343)/3)</f>
        <v>-0.19328281882007878</v>
      </c>
      <c r="AJ343" s="11">
        <f>'OddsRatio_working_3-way'!U343/(3*'OddsRatio_working_3-way'!X343^(1/3))*SIN(('OddsRatio_working_3-way'!Y343+2*PI())/3)</f>
        <v>-0.38524192693422576</v>
      </c>
      <c r="AK343" s="11">
        <f>'OddsRatio_working_3-way'!U343/(3*'OddsRatio_working_3-way'!X343^(1/3))*SIN(('OddsRatio_working_3-way'!Y343+4*PI())/3)</f>
        <v>0.57852474575430446</v>
      </c>
      <c r="AL343" s="11">
        <f>'OddsRatio_working_3-way'!Z343+'OddsRatio_working_3-way'!AF343</f>
        <v>1.1128618958254257</v>
      </c>
      <c r="AM343" s="11">
        <f>'OddsRatio_working_3-way'!AA343+'OddsRatio_working_3-way'!AG343</f>
        <v>-0.89120661033921922</v>
      </c>
      <c r="AN343" s="11">
        <f>'OddsRatio_working_3-way'!AB343+'OddsRatio_working_3-way'!AH343</f>
        <v>-0.22165528548620678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1.1128618958254257</v>
      </c>
      <c r="AS343" s="11">
        <f>IF(('OddsRatio_working_3-way'!X343=0),IF(Q343&gt;0,-Q343^(1/3),(-Q343)^(1/3)),'OddsRatio_working_3-way'!AM343-'OddsRatio_working_3-way'!R343/3)</f>
        <v>-0.89120661033921922</v>
      </c>
      <c r="AT343" s="11">
        <f>IF(('OddsRatio_working_3-way'!X343=0),IF(Q343&gt;0,-Q343^(1/3),(-Q343)^(1/3)),'OddsRatio_working_3-way'!AN343-'OddsRatio_working_3-way'!R343/3)</f>
        <v>-0.22165528548620678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9">
        <f t="shared" si="78"/>
        <v>0.39684020677758597</v>
      </c>
      <c r="E344" s="9">
        <f t="shared" si="79"/>
        <v>0.29472066134722036</v>
      </c>
      <c r="F344" s="9">
        <f t="shared" si="80"/>
        <v>0.30843913187519345</v>
      </c>
      <c r="G344" s="9">
        <f t="shared" si="81"/>
        <v>1.077947485382625</v>
      </c>
      <c r="H344" s="9">
        <f t="shared" si="82"/>
        <v>2.5199059543895017</v>
      </c>
      <c r="I344" s="9">
        <f t="shared" si="83"/>
        <v>3.3930434175494275</v>
      </c>
      <c r="J344" s="9">
        <f t="shared" si="84"/>
        <v>3.2421307695958603</v>
      </c>
      <c r="K344" s="11">
        <f t="shared" si="85"/>
        <v>0.41493775933609955</v>
      </c>
      <c r="L344" s="11">
        <f t="shared" si="86"/>
        <v>0.3105590062111801</v>
      </c>
      <c r="M344" s="11">
        <f t="shared" si="87"/>
        <v>0.32467532467532467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-0.27240294047850555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0.23889797993558204</v>
      </c>
      <c r="Q344" s="11">
        <f>2*'OddsRatio_working_3-way'!K344*'OddsRatio_working_3-way'!L344*'OddsRatio_working_3-way'!M344</f>
        <v>8.3677050765527852E-2</v>
      </c>
      <c r="R344" s="11">
        <f t="shared" si="88"/>
        <v>0</v>
      </c>
      <c r="S344" s="11">
        <f t="shared" si="89"/>
        <v>-0.87700220678944074</v>
      </c>
      <c r="T344" s="11">
        <f t="shared" si="90"/>
        <v>-0.30718115824498798</v>
      </c>
      <c r="U344" s="11">
        <f>'OddsRatio_working_3-way'!S344-'OddsRatio_working_3-way'!R344^2/3</f>
        <v>-0.87700220678944074</v>
      </c>
      <c r="V344" s="11">
        <f>'OddsRatio_working_3-way'!S344*'OddsRatio_working_3-way'!R344/3-2*'OddsRatio_working_3-way'!R344^3/27-'OddsRatio_working_3-way'!T344</f>
        <v>0.30718115824498798</v>
      </c>
      <c r="W344" s="11">
        <f>'OddsRatio_working_3-way'!V344^2+4*'OddsRatio_working_3-way'!U344^3/27</f>
        <v>-5.5702878607609974E-3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0.15805896988267809</v>
      </c>
      <c r="Y344" s="11">
        <f>IF('OddsRatio_working_3-way'!W344&gt;=0,IF('OddsRatio_working_3-way'!V344+SQRT('OddsRatio_working_3-way'!W344)&gt;0,0,PI()),ACOS('OddsRatio_working_3-way'!V344/(2*'OddsRatio_working_3-way'!X344)))</f>
        <v>0.23834688549730432</v>
      </c>
      <c r="Z344" s="11">
        <f>'OddsRatio_working_3-way'!X344^(1/3)*COS('OddsRatio_working_3-way'!Y344/3)</f>
        <v>0.53897374269131249</v>
      </c>
      <c r="AA344" s="11">
        <f>'OddsRatio_working_3-way'!X344^(1/3)*COS(('OddsRatio_working_3-way'!Y344+2*PI())/3)</f>
        <v>-0.30664908621976489</v>
      </c>
      <c r="AB344" s="11">
        <f>'OddsRatio_working_3-way'!X344^(1/3)*COS(('OddsRatio_working_3-way'!Y344+4*PI())/3)</f>
        <v>-0.23232465647154737</v>
      </c>
      <c r="AC344" s="11">
        <f>'OddsRatio_working_3-way'!X344^(1/3)*SIN('OddsRatio_working_3-way'!Y344/3)</f>
        <v>4.291122952249888E-2</v>
      </c>
      <c r="AD344" s="11">
        <f>'OddsRatio_working_3-way'!X344^(1/3)*SIN(('OddsRatio_working_3-way'!Y344+2*PI())/3)</f>
        <v>0.4453093383822046</v>
      </c>
      <c r="AE344" s="11">
        <f>'OddsRatio_working_3-way'!X344^(1/3)*SIN(('OddsRatio_working_3-way'!Y344+4*PI())/3)</f>
        <v>-0.48822056790470342</v>
      </c>
      <c r="AF344" s="11">
        <f>-'OddsRatio_working_3-way'!U344/(3*'OddsRatio_working_3-way'!X344^(1/3))*COS(('OddsRatio_working_3-way'!Y344)/3)</f>
        <v>0.53897374269131249</v>
      </c>
      <c r="AG344" s="11">
        <f>-'OddsRatio_working_3-way'!U344/(3*'OddsRatio_working_3-way'!X344^(1/3))*COS(('OddsRatio_working_3-way'!Y344+2*PI())/3)</f>
        <v>-0.30664908621976489</v>
      </c>
      <c r="AH344" s="11">
        <f>-'OddsRatio_working_3-way'!U344/(3*'OddsRatio_working_3-way'!X344^(1/3))*COS(('OddsRatio_working_3-way'!Y344+4*PI())/3)</f>
        <v>-0.23232465647154737</v>
      </c>
      <c r="AI344" s="11">
        <f>'OddsRatio_working_3-way'!U344/(3*'OddsRatio_working_3-way'!X344^(1/3))*SIN(('OddsRatio_working_3-way'!Y344)/3)</f>
        <v>-4.291122952249888E-2</v>
      </c>
      <c r="AJ344" s="11">
        <f>'OddsRatio_working_3-way'!U344/(3*'OddsRatio_working_3-way'!X344^(1/3))*SIN(('OddsRatio_working_3-way'!Y344+2*PI())/3)</f>
        <v>-0.4453093383822046</v>
      </c>
      <c r="AK344" s="11">
        <f>'OddsRatio_working_3-way'!U344/(3*'OddsRatio_working_3-way'!X344^(1/3))*SIN(('OddsRatio_working_3-way'!Y344+4*PI())/3)</f>
        <v>0.48822056790470342</v>
      </c>
      <c r="AL344" s="11">
        <f>'OddsRatio_working_3-way'!Z344+'OddsRatio_working_3-way'!AF344</f>
        <v>1.077947485382625</v>
      </c>
      <c r="AM344" s="11">
        <f>'OddsRatio_working_3-way'!AA344+'OddsRatio_working_3-way'!AG344</f>
        <v>-0.61329817243952978</v>
      </c>
      <c r="AN344" s="11">
        <f>'OddsRatio_working_3-way'!AB344+'OddsRatio_working_3-way'!AH344</f>
        <v>-0.46464931294309475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1.077947485382625</v>
      </c>
      <c r="AS344" s="11">
        <f>IF(('OddsRatio_working_3-way'!X344=0),IF(Q344&gt;0,-Q344^(1/3),(-Q344)^(1/3)),'OddsRatio_working_3-way'!AM344-'OddsRatio_working_3-way'!R344/3)</f>
        <v>-0.61329817243952978</v>
      </c>
      <c r="AT344" s="11">
        <f>IF(('OddsRatio_working_3-way'!X344=0),IF(Q344&gt;0,-Q344^(1/3),(-Q344)^(1/3)),'OddsRatio_working_3-way'!AN344-'OddsRatio_working_3-way'!R344/3)</f>
        <v>-0.46464931294309475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9">
        <f t="shared" si="78"/>
        <v>0.39733187018026428</v>
      </c>
      <c r="E345" s="9">
        <f t="shared" si="79"/>
        <v>0.28963024125859993</v>
      </c>
      <c r="F345" s="9">
        <f t="shared" si="80"/>
        <v>0.31303788856113596</v>
      </c>
      <c r="G345" s="9">
        <f t="shared" si="81"/>
        <v>1.0757360222626873</v>
      </c>
      <c r="H345" s="9">
        <f t="shared" si="82"/>
        <v>2.5167877913903887</v>
      </c>
      <c r="I345" s="9">
        <f t="shared" si="83"/>
        <v>3.4526781307589274</v>
      </c>
      <c r="J345" s="9">
        <f t="shared" si="84"/>
        <v>3.1945014854158815</v>
      </c>
      <c r="K345" s="11">
        <f t="shared" si="85"/>
        <v>0.41493775933609955</v>
      </c>
      <c r="L345" s="11">
        <f t="shared" si="86"/>
        <v>0.3048780487804878</v>
      </c>
      <c r="M345" s="11">
        <f t="shared" si="87"/>
        <v>0.32894736842105265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-0.27291013055358782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0.23844606075455815</v>
      </c>
      <c r="Q345" s="11">
        <f>2*'OddsRatio_working_3-way'!K345*'OddsRatio_working_3-way'!L345*'OddsRatio_working_3-way'!M345</f>
        <v>8.3227246336669516E-2</v>
      </c>
      <c r="R345" s="11">
        <f t="shared" si="88"/>
        <v>0</v>
      </c>
      <c r="S345" s="11">
        <f t="shared" si="89"/>
        <v>-0.87371641452400239</v>
      </c>
      <c r="T345" s="11">
        <f t="shared" si="90"/>
        <v>-0.30496209931029755</v>
      </c>
      <c r="U345" s="11">
        <f>'OddsRatio_working_3-way'!S345-'OddsRatio_working_3-way'!R345^2/3</f>
        <v>-0.87371641452400239</v>
      </c>
      <c r="V345" s="11">
        <f>'OddsRatio_working_3-way'!S345*'OddsRatio_working_3-way'!R345/3-2*'OddsRatio_working_3-way'!R345^3/27-'OddsRatio_working_3-way'!T345</f>
        <v>0.30496209931029755</v>
      </c>
      <c r="W345" s="11">
        <f>'OddsRatio_working_3-way'!V345^2+4*'OddsRatio_working_3-way'!U345^3/27</f>
        <v>-5.809667972869248E-3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0.15717152253876418</v>
      </c>
      <c r="Y345" s="11">
        <f>IF('OddsRatio_working_3-way'!W345&gt;=0,IF('OddsRatio_working_3-way'!V345+SQRT('OddsRatio_working_3-way'!W345)&gt;0,0,PI()),ACOS('OddsRatio_working_3-way'!V345/(2*'OddsRatio_working_3-way'!X345)))</f>
        <v>0.24491895384414963</v>
      </c>
      <c r="Z345" s="11">
        <f>'OddsRatio_working_3-way'!X345^(1/3)*COS('OddsRatio_working_3-way'!Y345/3)</f>
        <v>0.53786801113134364</v>
      </c>
      <c r="AA345" s="11">
        <f>'OddsRatio_working_3-way'!X345^(1/3)*COS(('OddsRatio_working_3-way'!Y345+2*PI())/3)</f>
        <v>-0.30704706870956311</v>
      </c>
      <c r="AB345" s="11">
        <f>'OddsRatio_working_3-way'!X345^(1/3)*COS(('OddsRatio_working_3-way'!Y345+4*PI())/3)</f>
        <v>-0.23082094242178058</v>
      </c>
      <c r="AC345" s="11">
        <f>'OddsRatio_working_3-way'!X345^(1/3)*SIN('OddsRatio_working_3-way'!Y345/3)</f>
        <v>4.4009174531533662E-2</v>
      </c>
      <c r="AD345" s="11">
        <f>'OddsRatio_working_3-way'!X345^(1/3)*SIN(('OddsRatio_working_3-way'!Y345+2*PI())/3)</f>
        <v>0.44380277425698789</v>
      </c>
      <c r="AE345" s="11">
        <f>'OddsRatio_working_3-way'!X345^(1/3)*SIN(('OddsRatio_working_3-way'!Y345+4*PI())/3)</f>
        <v>-0.48781194878852158</v>
      </c>
      <c r="AF345" s="11">
        <f>-'OddsRatio_working_3-way'!U345/(3*'OddsRatio_working_3-way'!X345^(1/3))*COS(('OddsRatio_working_3-way'!Y345)/3)</f>
        <v>0.53786801113134364</v>
      </c>
      <c r="AG345" s="11">
        <f>-'OddsRatio_working_3-way'!U345/(3*'OddsRatio_working_3-way'!X345^(1/3))*COS(('OddsRatio_working_3-way'!Y345+2*PI())/3)</f>
        <v>-0.30704706870956311</v>
      </c>
      <c r="AH345" s="11">
        <f>-'OddsRatio_working_3-way'!U345/(3*'OddsRatio_working_3-way'!X345^(1/3))*COS(('OddsRatio_working_3-way'!Y345+4*PI())/3)</f>
        <v>-0.23082094242178058</v>
      </c>
      <c r="AI345" s="11">
        <f>'OddsRatio_working_3-way'!U345/(3*'OddsRatio_working_3-way'!X345^(1/3))*SIN(('OddsRatio_working_3-way'!Y345)/3)</f>
        <v>-4.4009174531533662E-2</v>
      </c>
      <c r="AJ345" s="11">
        <f>'OddsRatio_working_3-way'!U345/(3*'OddsRatio_working_3-way'!X345^(1/3))*SIN(('OddsRatio_working_3-way'!Y345+2*PI())/3)</f>
        <v>-0.44380277425698789</v>
      </c>
      <c r="AK345" s="11">
        <f>'OddsRatio_working_3-way'!U345/(3*'OddsRatio_working_3-way'!X345^(1/3))*SIN(('OddsRatio_working_3-way'!Y345+4*PI())/3)</f>
        <v>0.48781194878852158</v>
      </c>
      <c r="AL345" s="11">
        <f>'OddsRatio_working_3-way'!Z345+'OddsRatio_working_3-way'!AF345</f>
        <v>1.0757360222626873</v>
      </c>
      <c r="AM345" s="11">
        <f>'OddsRatio_working_3-way'!AA345+'OddsRatio_working_3-way'!AG345</f>
        <v>-0.61409413741912622</v>
      </c>
      <c r="AN345" s="11">
        <f>'OddsRatio_working_3-way'!AB345+'OddsRatio_working_3-way'!AH345</f>
        <v>-0.46164188484356117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1.0757360222626873</v>
      </c>
      <c r="AS345" s="11">
        <f>IF(('OddsRatio_working_3-way'!X345=0),IF(Q345&gt;0,-Q345^(1/3),(-Q345)^(1/3)),'OddsRatio_working_3-way'!AM345-'OddsRatio_working_3-way'!R345/3)</f>
        <v>-0.61409413741912622</v>
      </c>
      <c r="AT345" s="11">
        <f>IF(('OddsRatio_working_3-way'!X345=0),IF(Q345&gt;0,-Q345^(1/3),(-Q345)^(1/3)),'OddsRatio_working_3-way'!AN345-'OddsRatio_working_3-way'!R345/3)</f>
        <v>-0.46164188484356117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9">
        <f t="shared" si="78"/>
        <v>0.35356934360897646</v>
      </c>
      <c r="E346" s="9">
        <f t="shared" si="79"/>
        <v>0.28878139311110951</v>
      </c>
      <c r="F346" s="9">
        <f t="shared" si="80"/>
        <v>0.3576492632799142</v>
      </c>
      <c r="G346" s="9">
        <f t="shared" si="81"/>
        <v>1.0754702978699746</v>
      </c>
      <c r="H346" s="9">
        <f t="shared" si="82"/>
        <v>2.8282995063789573</v>
      </c>
      <c r="I346" s="9">
        <f t="shared" si="83"/>
        <v>3.4628269821222415</v>
      </c>
      <c r="J346" s="9">
        <f t="shared" si="84"/>
        <v>2.7960353974428571</v>
      </c>
      <c r="K346" s="11">
        <f t="shared" si="85"/>
        <v>0.37037037037037035</v>
      </c>
      <c r="L346" s="11">
        <f t="shared" si="86"/>
        <v>0.303951367781155</v>
      </c>
      <c r="M346" s="11">
        <f t="shared" si="87"/>
        <v>0.37453183520599254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-0.27411320111933701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0.23864124589281968</v>
      </c>
      <c r="Q346" s="11">
        <f>2*'OddsRatio_working_3-way'!K346*'OddsRatio_working_3-way'!L346*'OddsRatio_working_3-way'!M346</f>
        <v>8.4325528584035234E-2</v>
      </c>
      <c r="R346" s="11">
        <f t="shared" si="88"/>
        <v>0</v>
      </c>
      <c r="S346" s="11">
        <f t="shared" si="89"/>
        <v>-0.87059377263966797</v>
      </c>
      <c r="T346" s="11">
        <f t="shared" si="90"/>
        <v>-0.30763030835323962</v>
      </c>
      <c r="U346" s="11">
        <f>'OddsRatio_working_3-way'!S346-'OddsRatio_working_3-way'!R346^2/3</f>
        <v>-0.87059377263966797</v>
      </c>
      <c r="V346" s="11">
        <f>'OddsRatio_working_3-way'!S346*'OddsRatio_working_3-way'!R346/3-2*'OddsRatio_working_3-way'!R346^3/27-'OddsRatio_working_3-way'!T346</f>
        <v>0.30763030835323962</v>
      </c>
      <c r="W346" s="11">
        <f>'OddsRatio_working_3-way'!V346^2+4*'OddsRatio_working_3-way'!U346^3/27</f>
        <v>-3.1194748549887019E-3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0.15632968485903276</v>
      </c>
      <c r="Y346" s="11">
        <f>IF('OddsRatio_working_3-way'!W346&gt;=0,IF('OddsRatio_working_3-way'!V346+SQRT('OddsRatio_working_3-way'!W346)&gt;0,0,PI()),ACOS('OddsRatio_working_3-way'!V346/(2*'OddsRatio_working_3-way'!X346)))</f>
        <v>0.17960010805637983</v>
      </c>
      <c r="Z346" s="11">
        <f>'OddsRatio_working_3-way'!X346^(1/3)*COS('OddsRatio_working_3-way'!Y346/3)</f>
        <v>0.53773514893498742</v>
      </c>
      <c r="AA346" s="11">
        <f>'OddsRatio_working_3-way'!X346^(1/3)*COS(('OddsRatio_working_3-way'!Y346+2*PI())/3)</f>
        <v>-0.2967803915918395</v>
      </c>
      <c r="AB346" s="11">
        <f>'OddsRatio_working_3-way'!X346^(1/3)*COS(('OddsRatio_working_3-way'!Y346+4*PI())/3)</f>
        <v>-0.24095475734314789</v>
      </c>
      <c r="AC346" s="11">
        <f>'OddsRatio_working_3-way'!X346^(1/3)*SIN('OddsRatio_working_3-way'!Y346/3)</f>
        <v>3.2230944961163702E-2</v>
      </c>
      <c r="AD346" s="11">
        <f>'OddsRatio_working_3-way'!X346^(1/3)*SIN(('OddsRatio_working_3-way'!Y346+2*PI())/3)</f>
        <v>0.44957682700492596</v>
      </c>
      <c r="AE346" s="11">
        <f>'OddsRatio_working_3-way'!X346^(1/3)*SIN(('OddsRatio_working_3-way'!Y346+4*PI())/3)</f>
        <v>-0.48180777196608965</v>
      </c>
      <c r="AF346" s="11">
        <f>-'OddsRatio_working_3-way'!U346/(3*'OddsRatio_working_3-way'!X346^(1/3))*COS(('OddsRatio_working_3-way'!Y346)/3)</f>
        <v>0.53773514893498731</v>
      </c>
      <c r="AG346" s="11">
        <f>-'OddsRatio_working_3-way'!U346/(3*'OddsRatio_working_3-way'!X346^(1/3))*COS(('OddsRatio_working_3-way'!Y346+2*PI())/3)</f>
        <v>-0.29678039159183944</v>
      </c>
      <c r="AH346" s="11">
        <f>-'OddsRatio_working_3-way'!U346/(3*'OddsRatio_working_3-way'!X346^(1/3))*COS(('OddsRatio_working_3-way'!Y346+4*PI())/3)</f>
        <v>-0.24095475734314784</v>
      </c>
      <c r="AI346" s="11">
        <f>'OddsRatio_working_3-way'!U346/(3*'OddsRatio_working_3-way'!X346^(1/3))*SIN(('OddsRatio_working_3-way'!Y346)/3)</f>
        <v>-3.2230944961163702E-2</v>
      </c>
      <c r="AJ346" s="11">
        <f>'OddsRatio_working_3-way'!U346/(3*'OddsRatio_working_3-way'!X346^(1/3))*SIN(('OddsRatio_working_3-way'!Y346+2*PI())/3)</f>
        <v>-0.44957682700492591</v>
      </c>
      <c r="AK346" s="11">
        <f>'OddsRatio_working_3-way'!U346/(3*'OddsRatio_working_3-way'!X346^(1/3))*SIN(('OddsRatio_working_3-way'!Y346+4*PI())/3)</f>
        <v>0.48180777196608954</v>
      </c>
      <c r="AL346" s="11">
        <f>'OddsRatio_working_3-way'!Z346+'OddsRatio_working_3-way'!AF346</f>
        <v>1.0754702978699746</v>
      </c>
      <c r="AM346" s="11">
        <f>'OddsRatio_working_3-way'!AA346+'OddsRatio_working_3-way'!AG346</f>
        <v>-0.59356078318367889</v>
      </c>
      <c r="AN346" s="11">
        <f>'OddsRatio_working_3-way'!AB346+'OddsRatio_working_3-way'!AH346</f>
        <v>-0.48190951468629573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1.0754702978699746</v>
      </c>
      <c r="AS346" s="11">
        <f>IF(('OddsRatio_working_3-way'!X346=0),IF(Q346&gt;0,-Q346^(1/3),(-Q346)^(1/3)),'OddsRatio_working_3-way'!AM346-'OddsRatio_working_3-way'!R346/3)</f>
        <v>-0.59356078318367889</v>
      </c>
      <c r="AT346" s="11">
        <f>IF(('OddsRatio_working_3-way'!X346=0),IF(Q346&gt;0,-Q346^(1/3),(-Q346)^(1/3)),'OddsRatio_working_3-way'!AN346-'OddsRatio_working_3-way'!R346/3)</f>
        <v>-0.48190951468629573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9">
        <f t="shared" si="78"/>
        <v>0.18174639588493627</v>
      </c>
      <c r="E347" s="9">
        <f t="shared" si="79"/>
        <v>0.23711686659065781</v>
      </c>
      <c r="F347" s="9">
        <f t="shared" si="80"/>
        <v>0.58113673752440576</v>
      </c>
      <c r="G347" s="9">
        <f t="shared" si="81"/>
        <v>1.0445875596720031</v>
      </c>
      <c r="H347" s="9">
        <f t="shared" si="82"/>
        <v>5.5021723821863322</v>
      </c>
      <c r="I347" s="9">
        <f t="shared" si="83"/>
        <v>4.21732968378977</v>
      </c>
      <c r="J347" s="9">
        <f t="shared" si="84"/>
        <v>1.7207654161736823</v>
      </c>
      <c r="K347" s="11">
        <f t="shared" si="85"/>
        <v>0.18832391713747648</v>
      </c>
      <c r="L347" s="11">
        <f t="shared" si="86"/>
        <v>0.24509803921568626</v>
      </c>
      <c r="M347" s="11">
        <f t="shared" si="87"/>
        <v>0.59171597633136097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-0.25017026501035999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0.22068355529510522</v>
      </c>
      <c r="Q347" s="11">
        <f>2*'OddsRatio_working_3-way'!K347*'OddsRatio_working_3-way'!L347*'OddsRatio_working_3-way'!M347</f>
        <v>5.4624642399778538E-2</v>
      </c>
      <c r="R347" s="11">
        <f t="shared" si="88"/>
        <v>0</v>
      </c>
      <c r="S347" s="11">
        <f t="shared" si="89"/>
        <v>-0.88213343534638833</v>
      </c>
      <c r="T347" s="11">
        <f t="shared" si="90"/>
        <v>-0.21834986023425459</v>
      </c>
      <c r="U347" s="11">
        <f>'OddsRatio_working_3-way'!S347-'OddsRatio_working_3-way'!R347^2/3</f>
        <v>-0.88213343534638833</v>
      </c>
      <c r="V347" s="11">
        <f>'OddsRatio_working_3-way'!S347*'OddsRatio_working_3-way'!R347/3-2*'OddsRatio_working_3-way'!R347^3/27-'OddsRatio_working_3-way'!T347</f>
        <v>0.21834986023425459</v>
      </c>
      <c r="W347" s="11">
        <f>'OddsRatio_working_3-way'!V347^2+4*'OddsRatio_working_3-way'!U347^3/27</f>
        <v>-5.4018215985991873E-2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0.15944817139929074</v>
      </c>
      <c r="Y347" s="11">
        <f>IF('OddsRatio_working_3-way'!W347&gt;=0,IF('OddsRatio_working_3-way'!V347+SQRT('OddsRatio_working_3-way'!W347)&gt;0,0,PI()),ACOS('OddsRatio_working_3-way'!V347/(2*'OddsRatio_working_3-way'!X347)))</f>
        <v>0.81659772748158799</v>
      </c>
      <c r="Z347" s="11">
        <f>'OddsRatio_working_3-way'!X347^(1/3)*COS('OddsRatio_working_3-way'!Y347/3)</f>
        <v>0.52229377983600156</v>
      </c>
      <c r="AA347" s="11">
        <f>'OddsRatio_working_3-way'!X347^(1/3)*COS(('OddsRatio_working_3-way'!Y347+2*PI())/3)</f>
        <v>-0.38740165020474743</v>
      </c>
      <c r="AB347" s="11">
        <f>'OddsRatio_working_3-way'!X347^(1/3)*COS(('OddsRatio_working_3-way'!Y347+4*PI())/3)</f>
        <v>-0.13489212963125422</v>
      </c>
      <c r="AC347" s="11">
        <f>'OddsRatio_working_3-way'!X347^(1/3)*SIN('OddsRatio_working_3-way'!Y347/3)</f>
        <v>0.14578643967604973</v>
      </c>
      <c r="AD347" s="11">
        <f>'OddsRatio_working_3-way'!X347^(1/3)*SIN(('OddsRatio_working_3-way'!Y347+2*PI())/3)</f>
        <v>0.3794264617385491</v>
      </c>
      <c r="AE347" s="11">
        <f>'OddsRatio_working_3-way'!X347^(1/3)*SIN(('OddsRatio_working_3-way'!Y347+4*PI())/3)</f>
        <v>-0.52521290141459875</v>
      </c>
      <c r="AF347" s="11">
        <f>-'OddsRatio_working_3-way'!U347/(3*'OddsRatio_working_3-way'!X347^(1/3))*COS(('OddsRatio_working_3-way'!Y347)/3)</f>
        <v>0.52229377983600156</v>
      </c>
      <c r="AG347" s="11">
        <f>-'OddsRatio_working_3-way'!U347/(3*'OddsRatio_working_3-way'!X347^(1/3))*COS(('OddsRatio_working_3-way'!Y347+2*PI())/3)</f>
        <v>-0.38740165020474743</v>
      </c>
      <c r="AH347" s="11">
        <f>-'OddsRatio_working_3-way'!U347/(3*'OddsRatio_working_3-way'!X347^(1/3))*COS(('OddsRatio_working_3-way'!Y347+4*PI())/3)</f>
        <v>-0.13489212963125422</v>
      </c>
      <c r="AI347" s="11">
        <f>'OddsRatio_working_3-way'!U347/(3*'OddsRatio_working_3-way'!X347^(1/3))*SIN(('OddsRatio_working_3-way'!Y347)/3)</f>
        <v>-0.14578643967604973</v>
      </c>
      <c r="AJ347" s="11">
        <f>'OddsRatio_working_3-way'!U347/(3*'OddsRatio_working_3-way'!X347^(1/3))*SIN(('OddsRatio_working_3-way'!Y347+2*PI())/3)</f>
        <v>-0.3794264617385491</v>
      </c>
      <c r="AK347" s="11">
        <f>'OddsRatio_working_3-way'!U347/(3*'OddsRatio_working_3-way'!X347^(1/3))*SIN(('OddsRatio_working_3-way'!Y347+4*PI())/3)</f>
        <v>0.52521290141459875</v>
      </c>
      <c r="AL347" s="11">
        <f>'OddsRatio_working_3-way'!Z347+'OddsRatio_working_3-way'!AF347</f>
        <v>1.0445875596720031</v>
      </c>
      <c r="AM347" s="11">
        <f>'OddsRatio_working_3-way'!AA347+'OddsRatio_working_3-way'!AG347</f>
        <v>-0.77480330040949486</v>
      </c>
      <c r="AN347" s="11">
        <f>'OddsRatio_working_3-way'!AB347+'OddsRatio_working_3-way'!AH347</f>
        <v>-0.26978425926250843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1.0445875596720031</v>
      </c>
      <c r="AS347" s="11">
        <f>IF(('OddsRatio_working_3-way'!X347=0),IF(Q347&gt;0,-Q347^(1/3),(-Q347)^(1/3)),'OddsRatio_working_3-way'!AM347-'OddsRatio_working_3-way'!R347/3)</f>
        <v>-0.77480330040949486</v>
      </c>
      <c r="AT347" s="11">
        <f>IF(('OddsRatio_working_3-way'!X347=0),IF(Q347&gt;0,-Q347^(1/3),(-Q347)^(1/3)),'OddsRatio_working_3-way'!AN347-'OddsRatio_working_3-way'!R347/3)</f>
        <v>-0.26978425926250843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9">
        <f t="shared" si="78"/>
        <v>0.29504391769671623</v>
      </c>
      <c r="E348" s="9">
        <f t="shared" si="79"/>
        <v>0.26081793059112834</v>
      </c>
      <c r="F348" s="9">
        <f t="shared" si="80"/>
        <v>0.44413815171215565</v>
      </c>
      <c r="G348" s="9">
        <f t="shared" si="81"/>
        <v>1.0343402283540153</v>
      </c>
      <c r="H348" s="9">
        <f t="shared" si="82"/>
        <v>3.3893259274977754</v>
      </c>
      <c r="I348" s="9">
        <f t="shared" si="83"/>
        <v>3.8340922256900032</v>
      </c>
      <c r="J348" s="9">
        <f t="shared" si="84"/>
        <v>2.2515516763083583</v>
      </c>
      <c r="K348" s="11">
        <f t="shared" si="85"/>
        <v>0.30211480362537763</v>
      </c>
      <c r="L348" s="11">
        <f t="shared" si="86"/>
        <v>0.26737967914438499</v>
      </c>
      <c r="M348" s="11">
        <f t="shared" si="87"/>
        <v>0.45248868778280543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-0.27993425364294822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0.22881393165422892</v>
      </c>
      <c r="Q348" s="11">
        <f>2*'OddsRatio_working_3-way'!K348*'OddsRatio_working_3-way'!L348*'OddsRatio_working_3-way'!M348</f>
        <v>7.3103492541287202E-2</v>
      </c>
      <c r="R348" s="11">
        <f t="shared" si="88"/>
        <v>0</v>
      </c>
      <c r="S348" s="11">
        <f t="shared" si="89"/>
        <v>-0.81738454182201481</v>
      </c>
      <c r="T348" s="11">
        <f t="shared" si="90"/>
        <v>-0.26114522102939774</v>
      </c>
      <c r="U348" s="11">
        <f>'OddsRatio_working_3-way'!S348-'OddsRatio_working_3-way'!R348^2/3</f>
        <v>-0.81738454182201481</v>
      </c>
      <c r="V348" s="11">
        <f>'OddsRatio_working_3-way'!S348*'OddsRatio_working_3-way'!R348/3-2*'OddsRatio_working_3-way'!R348^3/27-'OddsRatio_working_3-way'!T348</f>
        <v>0.26114522102939774</v>
      </c>
      <c r="W348" s="11">
        <f>'OddsRatio_working_3-way'!V348^2+4*'OddsRatio_working_3-way'!U348^3/27</f>
        <v>-1.2708196911410938E-2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0.14221904177878567</v>
      </c>
      <c r="Y348" s="11">
        <f>IF('OddsRatio_working_3-way'!W348&gt;=0,IF('OddsRatio_working_3-way'!V348+SQRT('OddsRatio_working_3-way'!W348)&gt;0,0,PI()),ACOS('OddsRatio_working_3-way'!V348/(2*'OddsRatio_working_3-way'!X348)))</f>
        <v>0.40751332303915433</v>
      </c>
      <c r="Z348" s="11">
        <f>'OddsRatio_working_3-way'!X348^(1/3)*COS('OddsRatio_working_3-way'!Y348/3)</f>
        <v>0.51717011417700764</v>
      </c>
      <c r="AA348" s="11">
        <f>'OddsRatio_working_3-way'!X348^(1/3)*COS(('OddsRatio_working_3-way'!Y348+2*PI())/3)</f>
        <v>-0.31980139646868333</v>
      </c>
      <c r="AB348" s="11">
        <f>'OddsRatio_working_3-way'!X348^(1/3)*COS(('OddsRatio_working_3-way'!Y348+4*PI())/3)</f>
        <v>-0.19736871770832448</v>
      </c>
      <c r="AC348" s="11">
        <f>'OddsRatio_working_3-way'!X348^(1/3)*SIN('OddsRatio_working_3-way'!Y348/3)</f>
        <v>7.0686540039900353E-2</v>
      </c>
      <c r="AD348" s="11">
        <f>'OddsRatio_working_3-way'!X348^(1/3)*SIN(('OddsRatio_working_3-way'!Y348+2*PI())/3)</f>
        <v>0.41253918693543723</v>
      </c>
      <c r="AE348" s="11">
        <f>'OddsRatio_working_3-way'!X348^(1/3)*SIN(('OddsRatio_working_3-way'!Y348+4*PI())/3)</f>
        <v>-0.48322572697533744</v>
      </c>
      <c r="AF348" s="11">
        <f>-'OddsRatio_working_3-way'!U348/(3*'OddsRatio_working_3-way'!X348^(1/3))*COS(('OddsRatio_working_3-way'!Y348)/3)</f>
        <v>0.51717011417700764</v>
      </c>
      <c r="AG348" s="11">
        <f>-'OddsRatio_working_3-way'!U348/(3*'OddsRatio_working_3-way'!X348^(1/3))*COS(('OddsRatio_working_3-way'!Y348+2*PI())/3)</f>
        <v>-0.31980139646868333</v>
      </c>
      <c r="AH348" s="11">
        <f>-'OddsRatio_working_3-way'!U348/(3*'OddsRatio_working_3-way'!X348^(1/3))*COS(('OddsRatio_working_3-way'!Y348+4*PI())/3)</f>
        <v>-0.19736871770832448</v>
      </c>
      <c r="AI348" s="11">
        <f>'OddsRatio_working_3-way'!U348/(3*'OddsRatio_working_3-way'!X348^(1/3))*SIN(('OddsRatio_working_3-way'!Y348)/3)</f>
        <v>-7.0686540039900353E-2</v>
      </c>
      <c r="AJ348" s="11">
        <f>'OddsRatio_working_3-way'!U348/(3*'OddsRatio_working_3-way'!X348^(1/3))*SIN(('OddsRatio_working_3-way'!Y348+2*PI())/3)</f>
        <v>-0.41253918693543723</v>
      </c>
      <c r="AK348" s="11">
        <f>'OddsRatio_working_3-way'!U348/(3*'OddsRatio_working_3-way'!X348^(1/3))*SIN(('OddsRatio_working_3-way'!Y348+4*PI())/3)</f>
        <v>0.48322572697533744</v>
      </c>
      <c r="AL348" s="11">
        <f>'OddsRatio_working_3-way'!Z348+'OddsRatio_working_3-way'!AF348</f>
        <v>1.0343402283540153</v>
      </c>
      <c r="AM348" s="11">
        <f>'OddsRatio_working_3-way'!AA348+'OddsRatio_working_3-way'!AG348</f>
        <v>-0.63960279293736666</v>
      </c>
      <c r="AN348" s="11">
        <f>'OddsRatio_working_3-way'!AB348+'OddsRatio_working_3-way'!AH348</f>
        <v>-0.39473743541664896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1.0343402283540153</v>
      </c>
      <c r="AS348" s="11">
        <f>IF(('OddsRatio_working_3-way'!X348=0),IF(Q348&gt;0,-Q348^(1/3),(-Q348)^(1/3)),'OddsRatio_working_3-way'!AM348-'OddsRatio_working_3-way'!R348/3)</f>
        <v>-0.63960279293736666</v>
      </c>
      <c r="AT348" s="11">
        <f>IF(('OddsRatio_working_3-way'!X348=0),IF(Q348&gt;0,-Q348^(1/3),(-Q348)^(1/3)),'OddsRatio_working_3-way'!AN348-'OddsRatio_working_3-way'!R348/3)</f>
        <v>-0.39473743541664896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9">
        <f t="shared" si="78"/>
        <v>0.81954235009001331</v>
      </c>
      <c r="E349" s="9">
        <f t="shared" si="79"/>
        <v>0.13015980270325903</v>
      </c>
      <c r="F349" s="9">
        <f t="shared" si="80"/>
        <v>5.0297847206727586E-2</v>
      </c>
      <c r="G349" s="9">
        <f t="shared" si="81"/>
        <v>1.1009659835770926</v>
      </c>
      <c r="H349" s="9">
        <f t="shared" si="82"/>
        <v>1.2201931967154185</v>
      </c>
      <c r="I349" s="9">
        <f t="shared" si="83"/>
        <v>7.6828635203129529</v>
      </c>
      <c r="J349" s="9">
        <f t="shared" si="84"/>
        <v>19.881566618347136</v>
      </c>
      <c r="K349" s="11">
        <f t="shared" si="85"/>
        <v>0.83333333333333337</v>
      </c>
      <c r="L349" s="11">
        <f t="shared" si="86"/>
        <v>0.14144271570014144</v>
      </c>
      <c r="M349" s="11">
        <f t="shared" si="87"/>
        <v>5.5096418732782371E-2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-0.13520897544299881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0.1520931313910612</v>
      </c>
      <c r="Q349" s="11">
        <f>2*'OddsRatio_working_3-way'!K349*'OddsRatio_working_3-way'!L349*'OddsRatio_working_3-way'!M349</f>
        <v>1.2988311818194806E-2</v>
      </c>
      <c r="R349" s="11">
        <f t="shared" si="88"/>
        <v>0</v>
      </c>
      <c r="S349" s="11">
        <f t="shared" si="89"/>
        <v>-1.1248745202952919</v>
      </c>
      <c r="T349" s="11">
        <f t="shared" si="90"/>
        <v>-9.6061017958607331E-2</v>
      </c>
      <c r="U349" s="11">
        <f>'OddsRatio_working_3-way'!S349-'OddsRatio_working_3-way'!R349^2/3</f>
        <v>-1.1248745202952919</v>
      </c>
      <c r="V349" s="11">
        <f>'OddsRatio_working_3-way'!S349*'OddsRatio_working_3-way'!R349/3-2*'OddsRatio_working_3-way'!R349^3/27-'OddsRatio_working_3-way'!T349</f>
        <v>9.6061017958607331E-2</v>
      </c>
      <c r="W349" s="11">
        <f>'OddsRatio_working_3-way'!V349^2+4*'OddsRatio_working_3-way'!U349^3/27</f>
        <v>-0.20163920636714328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0.22960124430106382</v>
      </c>
      <c r="Y349" s="11">
        <f>IF('OddsRatio_working_3-way'!W349&gt;=0,IF('OddsRatio_working_3-way'!V349+SQRT('OddsRatio_working_3-way'!W349)&gt;0,0,PI()),ACOS('OddsRatio_working_3-way'!V349/(2*'OddsRatio_working_3-way'!X349)))</f>
        <v>1.3600487665256784</v>
      </c>
      <c r="Z349" s="11">
        <f>'OddsRatio_working_3-way'!X349^(1/3)*COS('OddsRatio_working_3-way'!Y349/3)</f>
        <v>0.55048299178854632</v>
      </c>
      <c r="AA349" s="11">
        <f>'OddsRatio_working_3-way'!X349^(1/3)*COS(('OddsRatio_working_3-way'!Y349+2*PI())/3)</f>
        <v>-0.50750209713234673</v>
      </c>
      <c r="AB349" s="11">
        <f>'OddsRatio_working_3-way'!X349^(1/3)*COS(('OddsRatio_working_3-way'!Y349+4*PI())/3)</f>
        <v>-4.2980894656199205E-2</v>
      </c>
      <c r="AC349" s="11">
        <f>'OddsRatio_working_3-way'!X349^(1/3)*SIN('OddsRatio_working_3-way'!Y349/3)</f>
        <v>0.26819144129389233</v>
      </c>
      <c r="AD349" s="11">
        <f>'OddsRatio_working_3-way'!X349^(1/3)*SIN(('OddsRatio_working_3-way'!Y349+2*PI())/3)</f>
        <v>0.3426365345931956</v>
      </c>
      <c r="AE349" s="11">
        <f>'OddsRatio_working_3-way'!X349^(1/3)*SIN(('OddsRatio_working_3-way'!Y349+4*PI())/3)</f>
        <v>-0.61082797588708782</v>
      </c>
      <c r="AF349" s="11">
        <f>-'OddsRatio_working_3-way'!U349/(3*'OddsRatio_working_3-way'!X349^(1/3))*COS(('OddsRatio_working_3-way'!Y349)/3)</f>
        <v>0.55048299178854621</v>
      </c>
      <c r="AG349" s="11">
        <f>-'OddsRatio_working_3-way'!U349/(3*'OddsRatio_working_3-way'!X349^(1/3))*COS(('OddsRatio_working_3-way'!Y349+2*PI())/3)</f>
        <v>-0.50750209713234662</v>
      </c>
      <c r="AH349" s="11">
        <f>-'OddsRatio_working_3-way'!U349/(3*'OddsRatio_working_3-way'!X349^(1/3))*COS(('OddsRatio_working_3-way'!Y349+4*PI())/3)</f>
        <v>-4.2980894656199191E-2</v>
      </c>
      <c r="AI349" s="11">
        <f>'OddsRatio_working_3-way'!U349/(3*'OddsRatio_working_3-way'!X349^(1/3))*SIN(('OddsRatio_working_3-way'!Y349)/3)</f>
        <v>-0.26819144129389227</v>
      </c>
      <c r="AJ349" s="11">
        <f>'OddsRatio_working_3-way'!U349/(3*'OddsRatio_working_3-way'!X349^(1/3))*SIN(('OddsRatio_working_3-way'!Y349+2*PI())/3)</f>
        <v>-0.34263653459319554</v>
      </c>
      <c r="AK349" s="11">
        <f>'OddsRatio_working_3-way'!U349/(3*'OddsRatio_working_3-way'!X349^(1/3))*SIN(('OddsRatio_working_3-way'!Y349+4*PI())/3)</f>
        <v>0.6108279758870877</v>
      </c>
      <c r="AL349" s="11">
        <f>'OddsRatio_working_3-way'!Z349+'OddsRatio_working_3-way'!AF349</f>
        <v>1.1009659835770926</v>
      </c>
      <c r="AM349" s="11">
        <f>'OddsRatio_working_3-way'!AA349+'OddsRatio_working_3-way'!AG349</f>
        <v>-1.0150041942646935</v>
      </c>
      <c r="AN349" s="11">
        <f>'OddsRatio_working_3-way'!AB349+'OddsRatio_working_3-way'!AH349</f>
        <v>-8.5961789312398396E-2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1.1009659835770926</v>
      </c>
      <c r="AS349" s="11">
        <f>IF(('OddsRatio_working_3-way'!X349=0),IF(Q349&gt;0,-Q349^(1/3),(-Q349)^(1/3)),'OddsRatio_working_3-way'!AM349-'OddsRatio_working_3-way'!R349/3)</f>
        <v>-1.0150041942646935</v>
      </c>
      <c r="AT349" s="11">
        <f>IF(('OddsRatio_working_3-way'!X349=0),IF(Q349&gt;0,-Q349^(1/3),(-Q349)^(1/3)),'OddsRatio_working_3-way'!AN349-'OddsRatio_working_3-way'!R349/3)</f>
        <v>-8.5961789312398396E-2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9">
        <f t="shared" si="78"/>
        <v>0.40028180772251126</v>
      </c>
      <c r="E350" s="9">
        <f t="shared" si="79"/>
        <v>0.30264606143667144</v>
      </c>
      <c r="F350" s="9">
        <f t="shared" si="80"/>
        <v>0.29707213084081729</v>
      </c>
      <c r="G350" s="9">
        <f t="shared" si="81"/>
        <v>1.0332689253305767</v>
      </c>
      <c r="H350" s="9">
        <f t="shared" si="82"/>
        <v>2.4982399417293366</v>
      </c>
      <c r="I350" s="9">
        <f t="shared" si="83"/>
        <v>3.3041897034871859</v>
      </c>
      <c r="J350" s="9">
        <f t="shared" si="84"/>
        <v>3.3661858390070205</v>
      </c>
      <c r="K350" s="11">
        <f t="shared" si="85"/>
        <v>0.4081632653061224</v>
      </c>
      <c r="L350" s="11">
        <f t="shared" si="86"/>
        <v>0.30959752321981426</v>
      </c>
      <c r="M350" s="11">
        <f t="shared" si="87"/>
        <v>0.303951367781155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-0.28440933244198341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0.22930304740677265</v>
      </c>
      <c r="Q350" s="11">
        <f>2*'OddsRatio_working_3-way'!K350*'OddsRatio_working_3-way'!L350*'OddsRatio_working_3-way'!M350</f>
        <v>7.6818441342302396E-2</v>
      </c>
      <c r="R350" s="11">
        <f t="shared" si="88"/>
        <v>0</v>
      </c>
      <c r="S350" s="11">
        <f t="shared" si="89"/>
        <v>-0.80624304919230494</v>
      </c>
      <c r="T350" s="11">
        <f t="shared" si="90"/>
        <v>-0.2700981739337705</v>
      </c>
      <c r="U350" s="11">
        <f>'OddsRatio_working_3-way'!S350-'OddsRatio_working_3-way'!R350^2/3</f>
        <v>-0.80624304919230494</v>
      </c>
      <c r="V350" s="11">
        <f>'OddsRatio_working_3-way'!S350*'OddsRatio_working_3-way'!R350/3-2*'OddsRatio_working_3-way'!R350^3/27-'OddsRatio_working_3-way'!T350</f>
        <v>0.2700981739337705</v>
      </c>
      <c r="W350" s="11">
        <f>'OddsRatio_working_3-way'!V350^2+4*'OddsRatio_working_3-way'!U350^3/27</f>
        <v>-4.6885230106693682E-3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0.13932116365885219</v>
      </c>
      <c r="Y350" s="11">
        <f>IF('OddsRatio_working_3-way'!W350&gt;=0,IF('OddsRatio_working_3-way'!V350+SQRT('OddsRatio_working_3-way'!W350)&gt;0,0,PI()),ACOS('OddsRatio_working_3-way'!V350/(2*'OddsRatio_working_3-way'!X350)))</f>
        <v>0.24828015795633118</v>
      </c>
      <c r="Z350" s="11">
        <f>'OddsRatio_working_3-way'!X350^(1/3)*COS('OddsRatio_working_3-way'!Y350/3)</f>
        <v>0.51663446266528823</v>
      </c>
      <c r="AA350" s="11">
        <f>'OddsRatio_working_3-way'!X350^(1/3)*COS(('OddsRatio_working_3-way'!Y350+2*PI())/3)</f>
        <v>-0.29543038652036507</v>
      </c>
      <c r="AB350" s="11">
        <f>'OddsRatio_working_3-way'!X350^(1/3)*COS(('OddsRatio_working_3-way'!Y350+4*PI())/3)</f>
        <v>-0.22120407614492332</v>
      </c>
      <c r="AC350" s="11">
        <f>'OddsRatio_working_3-way'!X350^(1/3)*SIN('OddsRatio_working_3-way'!Y350/3)</f>
        <v>4.2854580276214062E-2</v>
      </c>
      <c r="AD350" s="11">
        <f>'OddsRatio_working_3-way'!X350^(1/3)*SIN(('OddsRatio_working_3-way'!Y350+2*PI())/3)</f>
        <v>0.42599127900055572</v>
      </c>
      <c r="AE350" s="11">
        <f>'OddsRatio_working_3-way'!X350^(1/3)*SIN(('OddsRatio_working_3-way'!Y350+4*PI())/3)</f>
        <v>-0.46884585927676969</v>
      </c>
      <c r="AF350" s="11">
        <f>-'OddsRatio_working_3-way'!U350/(3*'OddsRatio_working_3-way'!X350^(1/3))*COS(('OddsRatio_working_3-way'!Y350)/3)</f>
        <v>0.51663446266528834</v>
      </c>
      <c r="AG350" s="11">
        <f>-'OddsRatio_working_3-way'!U350/(3*'OddsRatio_working_3-way'!X350^(1/3))*COS(('OddsRatio_working_3-way'!Y350+2*PI())/3)</f>
        <v>-0.29543038652036513</v>
      </c>
      <c r="AH350" s="11">
        <f>-'OddsRatio_working_3-way'!U350/(3*'OddsRatio_working_3-way'!X350^(1/3))*COS(('OddsRatio_working_3-way'!Y350+4*PI())/3)</f>
        <v>-0.22120407614492338</v>
      </c>
      <c r="AI350" s="11">
        <f>'OddsRatio_working_3-way'!U350/(3*'OddsRatio_working_3-way'!X350^(1/3))*SIN(('OddsRatio_working_3-way'!Y350)/3)</f>
        <v>-4.2854580276214076E-2</v>
      </c>
      <c r="AJ350" s="11">
        <f>'OddsRatio_working_3-way'!U350/(3*'OddsRatio_working_3-way'!X350^(1/3))*SIN(('OddsRatio_working_3-way'!Y350+2*PI())/3)</f>
        <v>-0.42599127900055583</v>
      </c>
      <c r="AK350" s="11">
        <f>'OddsRatio_working_3-way'!U350/(3*'OddsRatio_working_3-way'!X350^(1/3))*SIN(('OddsRatio_working_3-way'!Y350+4*PI())/3)</f>
        <v>0.46884585927676981</v>
      </c>
      <c r="AL350" s="11">
        <f>'OddsRatio_working_3-way'!Z350+'OddsRatio_working_3-way'!AF350</f>
        <v>1.0332689253305767</v>
      </c>
      <c r="AM350" s="11">
        <f>'OddsRatio_working_3-way'!AA350+'OddsRatio_working_3-way'!AG350</f>
        <v>-0.59086077304073026</v>
      </c>
      <c r="AN350" s="11">
        <f>'OddsRatio_working_3-way'!AB350+'OddsRatio_working_3-way'!AH350</f>
        <v>-0.4424081522898467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1.0332689253305767</v>
      </c>
      <c r="AS350" s="11">
        <f>IF(('OddsRatio_working_3-way'!X350=0),IF(Q350&gt;0,-Q350^(1/3),(-Q350)^(1/3)),'OddsRatio_working_3-way'!AM350-'OddsRatio_working_3-way'!R350/3)</f>
        <v>-0.59086077304073026</v>
      </c>
      <c r="AT350" s="11">
        <f>IF(('OddsRatio_working_3-way'!X350=0),IF(Q350&gt;0,-Q350^(1/3),(-Q350)^(1/3)),'OddsRatio_working_3-way'!AN350-'OddsRatio_working_3-way'!R350/3)</f>
        <v>-0.4424081522898467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9">
        <f t="shared" si="78"/>
        <v>0.69175927510570179</v>
      </c>
      <c r="E351" s="9">
        <f t="shared" si="79"/>
        <v>0.19304815702735656</v>
      </c>
      <c r="F351" s="9">
        <f t="shared" si="80"/>
        <v>0.11519256786694181</v>
      </c>
      <c r="G351" s="9">
        <f t="shared" si="81"/>
        <v>1.060927571562269</v>
      </c>
      <c r="H351" s="9">
        <f t="shared" si="82"/>
        <v>1.4455895800561527</v>
      </c>
      <c r="I351" s="9">
        <f t="shared" si="83"/>
        <v>5.1800546319553389</v>
      </c>
      <c r="J351" s="9">
        <f t="shared" si="84"/>
        <v>8.6811156181108284</v>
      </c>
      <c r="K351" s="11">
        <f t="shared" si="85"/>
        <v>0.70422535211267612</v>
      </c>
      <c r="L351" s="11">
        <f t="shared" si="86"/>
        <v>0.20242914979757085</v>
      </c>
      <c r="M351" s="11">
        <f t="shared" si="87"/>
        <v>0.12135922330097088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-0.20727244643917908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0.20068526405475023</v>
      </c>
      <c r="Q351" s="11">
        <f>2*'OddsRatio_working_3-way'!K351*'OddsRatio_working_3-way'!L351*'OddsRatio_working_3-way'!M351</f>
        <v>3.4600907595646595E-2</v>
      </c>
      <c r="R351" s="11">
        <f t="shared" si="88"/>
        <v>0</v>
      </c>
      <c r="S351" s="11">
        <f t="shared" si="89"/>
        <v>-0.9682196910511125</v>
      </c>
      <c r="T351" s="11">
        <f t="shared" si="90"/>
        <v>-0.16693442949157114</v>
      </c>
      <c r="U351" s="11">
        <f>'OddsRatio_working_3-way'!S351-'OddsRatio_working_3-way'!R351^2/3</f>
        <v>-0.9682196910511125</v>
      </c>
      <c r="V351" s="11">
        <f>'OddsRatio_working_3-way'!S351*'OddsRatio_working_3-way'!R351/3-2*'OddsRatio_working_3-way'!R351^3/27-'OddsRatio_working_3-way'!T351</f>
        <v>0.16693442949157114</v>
      </c>
      <c r="W351" s="11">
        <f>'OddsRatio_working_3-way'!V351^2+4*'OddsRatio_working_3-way'!U351^3/27</f>
        <v>-0.10660059099582748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0.18334918512602111</v>
      </c>
      <c r="Y351" s="11">
        <f>IF('OddsRatio_working_3-way'!W351&gt;=0,IF('OddsRatio_working_3-way'!V351+SQRT('OddsRatio_working_3-way'!W351)&gt;0,0,PI()),ACOS('OddsRatio_working_3-way'!V351/(2*'OddsRatio_working_3-way'!X351)))</f>
        <v>1.0981586737032132</v>
      </c>
      <c r="Z351" s="11">
        <f>'OddsRatio_working_3-way'!X351^(1/3)*COS('OddsRatio_working_3-way'!Y351/3)</f>
        <v>0.5304637857811344</v>
      </c>
      <c r="AA351" s="11">
        <f>'OddsRatio_working_3-way'!X351^(1/3)*COS(('OddsRatio_working_3-way'!Y351+2*PI())/3)</f>
        <v>-0.44133144355392956</v>
      </c>
      <c r="AB351" s="11">
        <f>'OddsRatio_working_3-way'!X351^(1/3)*COS(('OddsRatio_working_3-way'!Y351+4*PI())/3)</f>
        <v>-8.9132342227204495E-2</v>
      </c>
      <c r="AC351" s="11">
        <f>'OddsRatio_working_3-way'!X351^(1/3)*SIN('OddsRatio_working_3-way'!Y351/3)</f>
        <v>0.20334224595932895</v>
      </c>
      <c r="AD351" s="11">
        <f>'OddsRatio_working_3-way'!X351^(1/3)*SIN(('OddsRatio_working_3-way'!Y351+2*PI())/3)</f>
        <v>0.35772399129446458</v>
      </c>
      <c r="AE351" s="11">
        <f>'OddsRatio_working_3-way'!X351^(1/3)*SIN(('OddsRatio_working_3-way'!Y351+4*PI())/3)</f>
        <v>-0.56106623725379334</v>
      </c>
      <c r="AF351" s="11">
        <f>-'OddsRatio_working_3-way'!U351/(3*'OddsRatio_working_3-way'!X351^(1/3))*COS(('OddsRatio_working_3-way'!Y351)/3)</f>
        <v>0.53046378578113451</v>
      </c>
      <c r="AG351" s="11">
        <f>-'OddsRatio_working_3-way'!U351/(3*'OddsRatio_working_3-way'!X351^(1/3))*COS(('OddsRatio_working_3-way'!Y351+2*PI())/3)</f>
        <v>-0.44133144355392967</v>
      </c>
      <c r="AH351" s="11">
        <f>-'OddsRatio_working_3-way'!U351/(3*'OddsRatio_working_3-way'!X351^(1/3))*COS(('OddsRatio_working_3-way'!Y351+4*PI())/3)</f>
        <v>-8.9132342227204522E-2</v>
      </c>
      <c r="AI351" s="11">
        <f>'OddsRatio_working_3-way'!U351/(3*'OddsRatio_working_3-way'!X351^(1/3))*SIN(('OddsRatio_working_3-way'!Y351)/3)</f>
        <v>-0.20334224595932901</v>
      </c>
      <c r="AJ351" s="11">
        <f>'OddsRatio_working_3-way'!U351/(3*'OddsRatio_working_3-way'!X351^(1/3))*SIN(('OddsRatio_working_3-way'!Y351+2*PI())/3)</f>
        <v>-0.35772399129446464</v>
      </c>
      <c r="AK351" s="11">
        <f>'OddsRatio_working_3-way'!U351/(3*'OddsRatio_working_3-way'!X351^(1/3))*SIN(('OddsRatio_working_3-way'!Y351+4*PI())/3)</f>
        <v>0.56106623725379345</v>
      </c>
      <c r="AL351" s="11">
        <f>'OddsRatio_working_3-way'!Z351+'OddsRatio_working_3-way'!AF351</f>
        <v>1.060927571562269</v>
      </c>
      <c r="AM351" s="11">
        <f>'OddsRatio_working_3-way'!AA351+'OddsRatio_working_3-way'!AG351</f>
        <v>-0.88266288710785923</v>
      </c>
      <c r="AN351" s="11">
        <f>'OddsRatio_working_3-way'!AB351+'OddsRatio_working_3-way'!AH351</f>
        <v>-0.17826468445440902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1.060927571562269</v>
      </c>
      <c r="AS351" s="11">
        <f>IF(('OddsRatio_working_3-way'!X351=0),IF(Q351&gt;0,-Q351^(1/3),(-Q351)^(1/3)),'OddsRatio_working_3-way'!AM351-'OddsRatio_working_3-way'!R351/3)</f>
        <v>-0.88266288710785923</v>
      </c>
      <c r="AT351" s="11">
        <f>IF(('OddsRatio_working_3-way'!X351=0),IF(Q351&gt;0,-Q351^(1/3),(-Q351)^(1/3)),'OddsRatio_working_3-way'!AN351-'OddsRatio_working_3-way'!R351/3)</f>
        <v>-0.17826468445440902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9">
        <f t="shared" si="78"/>
        <v>0.40702708240945717</v>
      </c>
      <c r="E352" s="9">
        <f t="shared" si="79"/>
        <v>0.27749163681268424</v>
      </c>
      <c r="F352" s="9">
        <f t="shared" si="80"/>
        <v>0.31548128077785909</v>
      </c>
      <c r="G352" s="9">
        <f t="shared" si="81"/>
        <v>1.0332191313030914</v>
      </c>
      <c r="H352" s="9">
        <f t="shared" si="82"/>
        <v>2.4568389751373587</v>
      </c>
      <c r="I352" s="9">
        <f t="shared" si="83"/>
        <v>3.6037122108837898</v>
      </c>
      <c r="J352" s="9">
        <f t="shared" si="84"/>
        <v>3.1697601757364913</v>
      </c>
      <c r="K352" s="11">
        <f t="shared" si="85"/>
        <v>0.41493775933609955</v>
      </c>
      <c r="L352" s="11">
        <f t="shared" si="86"/>
        <v>0.28409090909090912</v>
      </c>
      <c r="M352" s="11">
        <f t="shared" si="87"/>
        <v>0.32258064516129031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-0.28373802947153259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0.22929570095277493</v>
      </c>
      <c r="Q352" s="11">
        <f>2*'OddsRatio_working_3-way'!K352*'OddsRatio_working_3-way'!L352*'OddsRatio_working_3-way'!M352</f>
        <v>7.605164210705638E-2</v>
      </c>
      <c r="R352" s="11">
        <f t="shared" si="88"/>
        <v>0</v>
      </c>
      <c r="S352" s="11">
        <f t="shared" si="89"/>
        <v>-0.80812466830703833</v>
      </c>
      <c r="T352" s="11">
        <f t="shared" si="90"/>
        <v>-0.26803471585639749</v>
      </c>
      <c r="U352" s="11">
        <f>'OddsRatio_working_3-way'!S352-'OddsRatio_working_3-way'!R352^2/3</f>
        <v>-0.80812466830703833</v>
      </c>
      <c r="V352" s="11">
        <f>'OddsRatio_working_3-way'!S352*'OddsRatio_working_3-way'!R352/3-2*'OddsRatio_working_3-way'!R352^3/27-'OddsRatio_working_3-way'!T352</f>
        <v>0.26803471585639749</v>
      </c>
      <c r="W352" s="11">
        <f>'OddsRatio_working_3-way'!V352^2+4*'OddsRatio_working_3-way'!U352^3/27</f>
        <v>-6.3438094698568814E-3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0.13980917206506574</v>
      </c>
      <c r="Y352" s="11">
        <f>IF('OddsRatio_working_3-way'!W352&gt;=0,IF('OddsRatio_working_3-way'!V352+SQRT('OddsRatio_working_3-way'!W352)&gt;0,0,PI()),ACOS('OddsRatio_working_3-way'!V352/(2*'OddsRatio_working_3-way'!X352)))</f>
        <v>0.28884527676808802</v>
      </c>
      <c r="Z352" s="11">
        <f>'OddsRatio_working_3-way'!X352^(1/3)*COS('OddsRatio_working_3-way'!Y352/3)</f>
        <v>0.51660956565154581</v>
      </c>
      <c r="AA352" s="11">
        <f>'OddsRatio_working_3-way'!X352^(1/3)*COS(('OddsRatio_working_3-way'!Y352+2*PI())/3)</f>
        <v>-0.3015145570065122</v>
      </c>
      <c r="AB352" s="11">
        <f>'OddsRatio_working_3-way'!X352^(1/3)*COS(('OddsRatio_working_3-way'!Y352+4*PI())/3)</f>
        <v>-0.2150950086450335</v>
      </c>
      <c r="AC352" s="11">
        <f>'OddsRatio_working_3-way'!X352^(1/3)*SIN('OddsRatio_working_3-way'!Y352/3)</f>
        <v>4.9894349509745632E-2</v>
      </c>
      <c r="AD352" s="11">
        <f>'OddsRatio_working_3-way'!X352^(1/3)*SIN(('OddsRatio_working_3-way'!Y352+2*PI())/3)</f>
        <v>0.42244983293741067</v>
      </c>
      <c r="AE352" s="11">
        <f>'OddsRatio_working_3-way'!X352^(1/3)*SIN(('OddsRatio_working_3-way'!Y352+4*PI())/3)</f>
        <v>-0.47234418244715626</v>
      </c>
      <c r="AF352" s="11">
        <f>-'OddsRatio_working_3-way'!U352/(3*'OddsRatio_working_3-way'!X352^(1/3))*COS(('OddsRatio_working_3-way'!Y352)/3)</f>
        <v>0.5166095656515457</v>
      </c>
      <c r="AG352" s="11">
        <f>-'OddsRatio_working_3-way'!U352/(3*'OddsRatio_working_3-way'!X352^(1/3))*COS(('OddsRatio_working_3-way'!Y352+2*PI())/3)</f>
        <v>-0.30151455700651214</v>
      </c>
      <c r="AH352" s="11">
        <f>-'OddsRatio_working_3-way'!U352/(3*'OddsRatio_working_3-way'!X352^(1/3))*COS(('OddsRatio_working_3-way'!Y352+4*PI())/3)</f>
        <v>-0.21509500864503348</v>
      </c>
      <c r="AI352" s="11">
        <f>'OddsRatio_working_3-way'!U352/(3*'OddsRatio_working_3-way'!X352^(1/3))*SIN(('OddsRatio_working_3-way'!Y352)/3)</f>
        <v>-4.9894349509745625E-2</v>
      </c>
      <c r="AJ352" s="11">
        <f>'OddsRatio_working_3-way'!U352/(3*'OddsRatio_working_3-way'!X352^(1/3))*SIN(('OddsRatio_working_3-way'!Y352+2*PI())/3)</f>
        <v>-0.42244983293741056</v>
      </c>
      <c r="AK352" s="11">
        <f>'OddsRatio_working_3-way'!U352/(3*'OddsRatio_working_3-way'!X352^(1/3))*SIN(('OddsRatio_working_3-way'!Y352+4*PI())/3)</f>
        <v>0.47234418244715615</v>
      </c>
      <c r="AL352" s="11">
        <f>'OddsRatio_working_3-way'!Z352+'OddsRatio_working_3-way'!AF352</f>
        <v>1.0332191313030914</v>
      </c>
      <c r="AM352" s="11">
        <f>'OddsRatio_working_3-way'!AA352+'OddsRatio_working_3-way'!AG352</f>
        <v>-0.60302911401302439</v>
      </c>
      <c r="AN352" s="11">
        <f>'OddsRatio_working_3-way'!AB352+'OddsRatio_working_3-way'!AH352</f>
        <v>-0.43019001729006701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1.0332191313030914</v>
      </c>
      <c r="AS352" s="11">
        <f>IF(('OddsRatio_working_3-way'!X352=0),IF(Q352&gt;0,-Q352^(1/3),(-Q352)^(1/3)),'OddsRatio_working_3-way'!AM352-'OddsRatio_working_3-way'!R352/3)</f>
        <v>-0.60302911401302439</v>
      </c>
      <c r="AT352" s="11">
        <f>IF(('OddsRatio_working_3-way'!X352=0),IF(Q352&gt;0,-Q352^(1/3),(-Q352)^(1/3)),'OddsRatio_working_3-way'!AN352-'OddsRatio_working_3-way'!R352/3)</f>
        <v>-0.43019001729006701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9">
        <f t="shared" si="78"/>
        <v>0.55617736758226721</v>
      </c>
      <c r="E353" s="9">
        <f t="shared" si="79"/>
        <v>0.24038283432306454</v>
      </c>
      <c r="F353" s="9">
        <f t="shared" si="80"/>
        <v>0.20343979809466803</v>
      </c>
      <c r="G353" s="9">
        <f t="shared" si="81"/>
        <v>1.0639834419417999</v>
      </c>
      <c r="H353" s="9">
        <f t="shared" si="82"/>
        <v>1.79798758145635</v>
      </c>
      <c r="I353" s="9">
        <f t="shared" si="83"/>
        <v>4.1600308225671458</v>
      </c>
      <c r="J353" s="9">
        <f t="shared" si="84"/>
        <v>4.9154590663458251</v>
      </c>
      <c r="K353" s="11">
        <f t="shared" si="85"/>
        <v>0.5714285714285714</v>
      </c>
      <c r="L353" s="11">
        <f t="shared" si="86"/>
        <v>0.25188916876574308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-0.25211060979322941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0.22759216713876662</v>
      </c>
      <c r="Q353" s="11">
        <f>2*'OddsRatio_working_3-way'!K353*'OddsRatio_working_3-way'!L353*'OddsRatio_working_3-way'!M353</f>
        <v>6.1511396523990985E-2</v>
      </c>
      <c r="R353" s="11">
        <f t="shared" si="88"/>
        <v>0</v>
      </c>
      <c r="S353" s="11">
        <f t="shared" si="89"/>
        <v>-0.90274727955887379</v>
      </c>
      <c r="T353" s="11">
        <f t="shared" si="90"/>
        <v>-0.2439857512321281</v>
      </c>
      <c r="U353" s="11">
        <f>'OddsRatio_working_3-way'!S353-'OddsRatio_working_3-way'!R353^2/3</f>
        <v>-0.90274727955887379</v>
      </c>
      <c r="V353" s="11">
        <f>'OddsRatio_working_3-way'!S353*'OddsRatio_working_3-way'!R353/3-2*'OddsRatio_working_3-way'!R353^3/27-'OddsRatio_working_3-way'!T353</f>
        <v>0.2439857512321281</v>
      </c>
      <c r="W353" s="11">
        <f>'OddsRatio_working_3-way'!V353^2+4*'OddsRatio_working_3-way'!U353^3/27</f>
        <v>-4.9462995926762378E-2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0.16506971461405956</v>
      </c>
      <c r="Y353" s="11">
        <f>IF('OddsRatio_working_3-way'!W353&gt;=0,IF('OddsRatio_working_3-way'!V353+SQRT('OddsRatio_working_3-way'!W353)&gt;0,0,PI()),ACOS('OddsRatio_working_3-way'!V353/(2*'OddsRatio_working_3-way'!X353)))</f>
        <v>0.73915434720178019</v>
      </c>
      <c r="Z353" s="11">
        <f>'OddsRatio_working_3-way'!X353^(1/3)*COS('OddsRatio_working_3-way'!Y353/3)</f>
        <v>0.53199172097089997</v>
      </c>
      <c r="AA353" s="11">
        <f>'OddsRatio_working_3-way'!X353^(1/3)*COS(('OddsRatio_working_3-way'!Y353+2*PI())/3)</f>
        <v>-0.3818640032319946</v>
      </c>
      <c r="AB353" s="11">
        <f>'OddsRatio_working_3-way'!X353^(1/3)*COS(('OddsRatio_working_3-way'!Y353+4*PI())/3)</f>
        <v>-0.15012771773890568</v>
      </c>
      <c r="AC353" s="11">
        <f>'OddsRatio_working_3-way'!X353^(1/3)*SIN('OddsRatio_working_3-way'!Y353/3)</f>
        <v>0.1337930068104391</v>
      </c>
      <c r="AD353" s="11">
        <f>'OddsRatio_working_3-way'!X353^(1/3)*SIN(('OddsRatio_working_3-way'!Y353+2*PI())/3)</f>
        <v>0.39382184155858246</v>
      </c>
      <c r="AE353" s="11">
        <f>'OddsRatio_working_3-way'!X353^(1/3)*SIN(('OddsRatio_working_3-way'!Y353+4*PI())/3)</f>
        <v>-0.52761484836902139</v>
      </c>
      <c r="AF353" s="11">
        <f>-'OddsRatio_working_3-way'!U353/(3*'OddsRatio_working_3-way'!X353^(1/3))*COS(('OddsRatio_working_3-way'!Y353)/3)</f>
        <v>0.53199172097089986</v>
      </c>
      <c r="AG353" s="11">
        <f>-'OddsRatio_working_3-way'!U353/(3*'OddsRatio_working_3-way'!X353^(1/3))*COS(('OddsRatio_working_3-way'!Y353+2*PI())/3)</f>
        <v>-0.38186400323199449</v>
      </c>
      <c r="AH353" s="11">
        <f>-'OddsRatio_working_3-way'!U353/(3*'OddsRatio_working_3-way'!X353^(1/3))*COS(('OddsRatio_working_3-way'!Y353+4*PI())/3)</f>
        <v>-0.15012771773890565</v>
      </c>
      <c r="AI353" s="11">
        <f>'OddsRatio_working_3-way'!U353/(3*'OddsRatio_working_3-way'!X353^(1/3))*SIN(('OddsRatio_working_3-way'!Y353)/3)</f>
        <v>-0.13379300681043907</v>
      </c>
      <c r="AJ353" s="11">
        <f>'OddsRatio_working_3-way'!U353/(3*'OddsRatio_working_3-way'!X353^(1/3))*SIN(('OddsRatio_working_3-way'!Y353+2*PI())/3)</f>
        <v>-0.39382184155858235</v>
      </c>
      <c r="AK353" s="11">
        <f>'OddsRatio_working_3-way'!U353/(3*'OddsRatio_working_3-way'!X353^(1/3))*SIN(('OddsRatio_working_3-way'!Y353+4*PI())/3)</f>
        <v>0.52761484836902128</v>
      </c>
      <c r="AL353" s="11">
        <f>'OddsRatio_working_3-way'!Z353+'OddsRatio_working_3-way'!AF353</f>
        <v>1.0639834419417999</v>
      </c>
      <c r="AM353" s="11">
        <f>'OddsRatio_working_3-way'!AA353+'OddsRatio_working_3-way'!AG353</f>
        <v>-0.76372800646398908</v>
      </c>
      <c r="AN353" s="11">
        <f>'OddsRatio_working_3-way'!AB353+'OddsRatio_working_3-way'!AH353</f>
        <v>-0.30025543547781131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1.0639834419417999</v>
      </c>
      <c r="AS353" s="11">
        <f>IF(('OddsRatio_working_3-way'!X353=0),IF(Q353&gt;0,-Q353^(1/3),(-Q353)^(1/3)),'OddsRatio_working_3-way'!AM353-'OddsRatio_working_3-way'!R353/3)</f>
        <v>-0.76372800646398908</v>
      </c>
      <c r="AT353" s="11">
        <f>IF(('OddsRatio_working_3-way'!X353=0),IF(Q353&gt;0,-Q353^(1/3),(-Q353)^(1/3)),'OddsRatio_working_3-way'!AN353-'OddsRatio_working_3-way'!R353/3)</f>
        <v>-0.30025543547781131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9">
        <f t="shared" si="78"/>
        <v>0.50921060900107518</v>
      </c>
      <c r="E354" s="9">
        <f t="shared" si="79"/>
        <v>0.26047838281144442</v>
      </c>
      <c r="F354" s="9">
        <f t="shared" si="80"/>
        <v>0.23031100818748007</v>
      </c>
      <c r="G354" s="9">
        <f t="shared" si="81"/>
        <v>1.0476347505665005</v>
      </c>
      <c r="H354" s="9">
        <f t="shared" si="82"/>
        <v>1.9638239705211809</v>
      </c>
      <c r="I354" s="9">
        <f t="shared" si="83"/>
        <v>3.839090174035217</v>
      </c>
      <c r="J354" s="9">
        <f t="shared" si="84"/>
        <v>4.3419548543071373</v>
      </c>
      <c r="K354" s="11">
        <f t="shared" si="85"/>
        <v>0.52083333333333337</v>
      </c>
      <c r="L354" s="11">
        <f t="shared" si="86"/>
        <v>0.26954177897574122</v>
      </c>
      <c r="M354" s="11">
        <f t="shared" si="87"/>
        <v>0.2386634844868735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-0.26647633092954381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0.22850474003263671</v>
      </c>
      <c r="Q354" s="11">
        <f>2*'OddsRatio_working_3-way'!K354*'OddsRatio_working_3-way'!L354*'OddsRatio_working_3-way'!M354</f>
        <v>6.7010187692855314E-2</v>
      </c>
      <c r="R354" s="11">
        <f t="shared" si="88"/>
        <v>0</v>
      </c>
      <c r="S354" s="11">
        <f t="shared" si="89"/>
        <v>-0.85750482692233265</v>
      </c>
      <c r="T354" s="11">
        <f t="shared" si="90"/>
        <v>-0.25146769117956957</v>
      </c>
      <c r="U354" s="11">
        <f>'OddsRatio_working_3-way'!S354-'OddsRatio_working_3-way'!R354^2/3</f>
        <v>-0.85750482692233265</v>
      </c>
      <c r="V354" s="11">
        <f>'OddsRatio_working_3-way'!S354*'OddsRatio_working_3-way'!R354/3-2*'OddsRatio_working_3-way'!R354^3/27-'OddsRatio_working_3-way'!T354</f>
        <v>0.25146769117956957</v>
      </c>
      <c r="W354" s="11">
        <f>'OddsRatio_working_3-way'!V354^2+4*'OddsRatio_working_3-way'!U354^3/27</f>
        <v>-3.0176705068137466E-2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0.15281746036965216</v>
      </c>
      <c r="Y354" s="11">
        <f>IF('OddsRatio_working_3-way'!W354&gt;=0,IF('OddsRatio_working_3-way'!V354+SQRT('OddsRatio_working_3-way'!W354)&gt;0,0,PI()),ACOS('OddsRatio_working_3-way'!V354/(2*'OddsRatio_working_3-way'!X354)))</f>
        <v>0.60452623658771598</v>
      </c>
      <c r="Z354" s="11">
        <f>'OddsRatio_working_3-way'!X354^(1/3)*COS('OddsRatio_working_3-way'!Y354/3)</f>
        <v>0.52381737528325034</v>
      </c>
      <c r="AA354" s="11">
        <f>'OddsRatio_working_3-way'!X354^(1/3)*COS(('OddsRatio_working_3-way'!Y354+2*PI())/3)</f>
        <v>-0.35457866521855186</v>
      </c>
      <c r="AB354" s="11">
        <f>'OddsRatio_working_3-way'!X354^(1/3)*COS(('OddsRatio_working_3-way'!Y354+4*PI())/3)</f>
        <v>-0.16923871006469859</v>
      </c>
      <c r="AC354" s="11">
        <f>'OddsRatio_working_3-way'!X354^(1/3)*SIN('OddsRatio_working_3-way'!Y354/3)</f>
        <v>0.10700607299967048</v>
      </c>
      <c r="AD354" s="11">
        <f>'OddsRatio_working_3-way'!X354^(1/3)*SIN(('OddsRatio_working_3-way'!Y354+2*PI())/3)</f>
        <v>0.40013611743914645</v>
      </c>
      <c r="AE354" s="11">
        <f>'OddsRatio_working_3-way'!X354^(1/3)*SIN(('OddsRatio_working_3-way'!Y354+4*PI())/3)</f>
        <v>-0.50714219043881681</v>
      </c>
      <c r="AF354" s="11">
        <f>-'OddsRatio_working_3-way'!U354/(3*'OddsRatio_working_3-way'!X354^(1/3))*COS(('OddsRatio_working_3-way'!Y354)/3)</f>
        <v>0.52381737528325023</v>
      </c>
      <c r="AG354" s="11">
        <f>-'OddsRatio_working_3-way'!U354/(3*'OddsRatio_working_3-way'!X354^(1/3))*COS(('OddsRatio_working_3-way'!Y354+2*PI())/3)</f>
        <v>-0.3545786652185518</v>
      </c>
      <c r="AH354" s="11">
        <f>-'OddsRatio_working_3-way'!U354/(3*'OddsRatio_working_3-way'!X354^(1/3))*COS(('OddsRatio_working_3-way'!Y354+4*PI())/3)</f>
        <v>-0.16923871006469854</v>
      </c>
      <c r="AI354" s="11">
        <f>'OddsRatio_working_3-way'!U354/(3*'OddsRatio_working_3-way'!X354^(1/3))*SIN(('OddsRatio_working_3-way'!Y354)/3)</f>
        <v>-0.10700607299967047</v>
      </c>
      <c r="AJ354" s="11">
        <f>'OddsRatio_working_3-way'!U354/(3*'OddsRatio_working_3-way'!X354^(1/3))*SIN(('OddsRatio_working_3-way'!Y354+2*PI())/3)</f>
        <v>-0.4001361174391464</v>
      </c>
      <c r="AK354" s="11">
        <f>'OddsRatio_working_3-way'!U354/(3*'OddsRatio_working_3-way'!X354^(1/3))*SIN(('OddsRatio_working_3-way'!Y354+4*PI())/3)</f>
        <v>0.5071421904388167</v>
      </c>
      <c r="AL354" s="11">
        <f>'OddsRatio_working_3-way'!Z354+'OddsRatio_working_3-way'!AF354</f>
        <v>1.0476347505665005</v>
      </c>
      <c r="AM354" s="11">
        <f>'OddsRatio_working_3-way'!AA354+'OddsRatio_working_3-way'!AG354</f>
        <v>-0.70915733043710372</v>
      </c>
      <c r="AN354" s="11">
        <f>'OddsRatio_working_3-way'!AB354+'OddsRatio_working_3-way'!AH354</f>
        <v>-0.33847742012939713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1.0476347505665005</v>
      </c>
      <c r="AS354" s="11">
        <f>IF(('OddsRatio_working_3-way'!X354=0),IF(Q354&gt;0,-Q354^(1/3),(-Q354)^(1/3)),'OddsRatio_working_3-way'!AM354-'OddsRatio_working_3-way'!R354/3)</f>
        <v>-0.70915733043710372</v>
      </c>
      <c r="AT354" s="11">
        <f>IF(('OddsRatio_working_3-way'!X354=0),IF(Q354&gt;0,-Q354^(1/3),(-Q354)^(1/3)),'OddsRatio_working_3-way'!AN354-'OddsRatio_working_3-way'!R354/3)</f>
        <v>-0.33847742012939713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9">
        <f t="shared" si="78"/>
        <v>0.28001877211190945</v>
      </c>
      <c r="E355" s="9">
        <f t="shared" si="79"/>
        <v>0.22851960009880481</v>
      </c>
      <c r="F355" s="9">
        <f t="shared" si="80"/>
        <v>0.49146162778928609</v>
      </c>
      <c r="G355" s="9">
        <f t="shared" si="81"/>
        <v>1.0451988403566748</v>
      </c>
      <c r="H355" s="9">
        <f t="shared" si="82"/>
        <v>3.5711891472774195</v>
      </c>
      <c r="I355" s="9">
        <f t="shared" si="83"/>
        <v>4.3759922543520595</v>
      </c>
      <c r="J355" s="9">
        <f t="shared" si="84"/>
        <v>2.0347468519531082</v>
      </c>
      <c r="K355" s="11">
        <f t="shared" si="85"/>
        <v>0.28901734104046245</v>
      </c>
      <c r="L355" s="11">
        <f t="shared" si="86"/>
        <v>0.23640661938534277</v>
      </c>
      <c r="M355" s="11">
        <f t="shared" si="87"/>
        <v>0.50251256281407031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-0.27008675155385853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0.22935431746798873</v>
      </c>
      <c r="Q355" s="11">
        <f>2*'OddsRatio_working_3-way'!K355*'OddsRatio_working_3-way'!L355*'OddsRatio_working_3-way'!M355</f>
        <v>6.8668957325745128E-2</v>
      </c>
      <c r="R355" s="11">
        <f t="shared" si="88"/>
        <v>0</v>
      </c>
      <c r="S355" s="11">
        <f t="shared" si="89"/>
        <v>-0.84918758935220384</v>
      </c>
      <c r="T355" s="11">
        <f t="shared" si="90"/>
        <v>-0.25424778124317482</v>
      </c>
      <c r="U355" s="11">
        <f>'OddsRatio_working_3-way'!S355-'OddsRatio_working_3-way'!R355^2/3</f>
        <v>-0.84918758935220384</v>
      </c>
      <c r="V355" s="11">
        <f>'OddsRatio_working_3-way'!S355*'OddsRatio_working_3-way'!R355/3-2*'OddsRatio_working_3-way'!R355^3/27-'OddsRatio_working_3-way'!T355</f>
        <v>0.25424778124317482</v>
      </c>
      <c r="W355" s="11">
        <f>'OddsRatio_working_3-way'!V355^2+4*'OddsRatio_working_3-way'!U355^3/27</f>
        <v>-2.6078922386686659E-2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0.15059951581409875</v>
      </c>
      <c r="Y355" s="11">
        <f>IF('OddsRatio_working_3-way'!W355&gt;=0,IF('OddsRatio_working_3-way'!V355+SQRT('OddsRatio_working_3-way'!W355)&gt;0,0,PI()),ACOS('OddsRatio_working_3-way'!V355/(2*'OddsRatio_working_3-way'!X355)))</f>
        <v>0.56587674363397</v>
      </c>
      <c r="Z355" s="11">
        <f>'OddsRatio_working_3-way'!X355^(1/3)*COS('OddsRatio_working_3-way'!Y355/3)</f>
        <v>0.52259942017833749</v>
      </c>
      <c r="AA355" s="11">
        <f>'OddsRatio_working_3-way'!X355^(1/3)*COS(('OddsRatio_working_3-way'!Y355+2*PI())/3)</f>
        <v>-0.34769578557874231</v>
      </c>
      <c r="AB355" s="11">
        <f>'OddsRatio_working_3-way'!X355^(1/3)*COS(('OddsRatio_working_3-way'!Y355+4*PI())/3)</f>
        <v>-0.17490363459959538</v>
      </c>
      <c r="AC355" s="11">
        <f>'OddsRatio_working_3-way'!X355^(1/3)*SIN('OddsRatio_working_3-way'!Y355/3)</f>
        <v>9.9761594881665E-2</v>
      </c>
      <c r="AD355" s="11">
        <f>'OddsRatio_working_3-way'!X355^(1/3)*SIN(('OddsRatio_working_3-way'!Y355+2*PI())/3)</f>
        <v>0.4027035764366258</v>
      </c>
      <c r="AE355" s="11">
        <f>'OddsRatio_working_3-way'!X355^(1/3)*SIN(('OddsRatio_working_3-way'!Y355+4*PI())/3)</f>
        <v>-0.50246517131829072</v>
      </c>
      <c r="AF355" s="11">
        <f>-'OddsRatio_working_3-way'!U355/(3*'OddsRatio_working_3-way'!X355^(1/3))*COS(('OddsRatio_working_3-way'!Y355)/3)</f>
        <v>0.52259942017833727</v>
      </c>
      <c r="AG355" s="11">
        <f>-'OddsRatio_working_3-way'!U355/(3*'OddsRatio_working_3-way'!X355^(1/3))*COS(('OddsRatio_working_3-way'!Y355+2*PI())/3)</f>
        <v>-0.34769578557874214</v>
      </c>
      <c r="AH355" s="11">
        <f>-'OddsRatio_working_3-way'!U355/(3*'OddsRatio_working_3-way'!X355^(1/3))*COS(('OddsRatio_working_3-way'!Y355+4*PI())/3)</f>
        <v>-0.17490363459959529</v>
      </c>
      <c r="AI355" s="11">
        <f>'OddsRatio_working_3-way'!U355/(3*'OddsRatio_working_3-way'!X355^(1/3))*SIN(('OddsRatio_working_3-way'!Y355)/3)</f>
        <v>-9.9761594881664958E-2</v>
      </c>
      <c r="AJ355" s="11">
        <f>'OddsRatio_working_3-way'!U355/(3*'OddsRatio_working_3-way'!X355^(1/3))*SIN(('OddsRatio_working_3-way'!Y355+2*PI())/3)</f>
        <v>-0.40270357643662563</v>
      </c>
      <c r="AK355" s="11">
        <f>'OddsRatio_working_3-way'!U355/(3*'OddsRatio_working_3-way'!X355^(1/3))*SIN(('OddsRatio_working_3-way'!Y355+4*PI())/3)</f>
        <v>0.50246517131829049</v>
      </c>
      <c r="AL355" s="11">
        <f>'OddsRatio_working_3-way'!Z355+'OddsRatio_working_3-way'!AF355</f>
        <v>1.0451988403566748</v>
      </c>
      <c r="AM355" s="11">
        <f>'OddsRatio_working_3-way'!AA355+'OddsRatio_working_3-way'!AG355</f>
        <v>-0.69539157115748451</v>
      </c>
      <c r="AN355" s="11">
        <f>'OddsRatio_working_3-way'!AB355+'OddsRatio_working_3-way'!AH355</f>
        <v>-0.3498072691991907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1.0451988403566748</v>
      </c>
      <c r="AS355" s="11">
        <f>IF(('OddsRatio_working_3-way'!X355=0),IF(Q355&gt;0,-Q355^(1/3),(-Q355)^(1/3)),'OddsRatio_working_3-way'!AM355-'OddsRatio_working_3-way'!R355/3)</f>
        <v>-0.69539157115748451</v>
      </c>
      <c r="AT355" s="11">
        <f>IF(('OddsRatio_working_3-way'!X355=0),IF(Q355&gt;0,-Q355^(1/3),(-Q355)^(1/3)),'OddsRatio_working_3-way'!AN355-'OddsRatio_working_3-way'!R355/3)</f>
        <v>-0.3498072691991907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9">
        <f t="shared" si="78"/>
        <v>0.46285706234869489</v>
      </c>
      <c r="E356" s="9">
        <f t="shared" si="79"/>
        <v>0.2461062000125733</v>
      </c>
      <c r="F356" s="9">
        <f t="shared" si="80"/>
        <v>0.29103673763873178</v>
      </c>
      <c r="G356" s="9">
        <f t="shared" si="81"/>
        <v>1.0454902729302207</v>
      </c>
      <c r="H356" s="9">
        <f t="shared" si="82"/>
        <v>2.1604942029525449</v>
      </c>
      <c r="I356" s="9">
        <f t="shared" si="83"/>
        <v>4.0632864996855469</v>
      </c>
      <c r="J356" s="9">
        <f t="shared" si="84"/>
        <v>3.435992335927414</v>
      </c>
      <c r="K356" s="11">
        <f t="shared" si="85"/>
        <v>0.47393364928909953</v>
      </c>
      <c r="L356" s="11">
        <f t="shared" si="86"/>
        <v>0.2544529262086514</v>
      </c>
      <c r="M356" s="11">
        <f t="shared" si="87"/>
        <v>0.3003003003003003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-0.27442727992635729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0.2306854446791497</v>
      </c>
      <c r="Q356" s="11">
        <f>2*'OddsRatio_working_3-way'!K356*'OddsRatio_working_3-way'!L356*'OddsRatio_working_3-way'!M356</f>
        <v>7.2428711045258928E-2</v>
      </c>
      <c r="R356" s="11">
        <f t="shared" si="88"/>
        <v>0</v>
      </c>
      <c r="S356" s="11">
        <f t="shared" si="89"/>
        <v>-0.84060682575381818</v>
      </c>
      <c r="T356" s="11">
        <f t="shared" si="90"/>
        <v>-0.26392678987561008</v>
      </c>
      <c r="U356" s="11">
        <f>'OddsRatio_working_3-way'!S356-'OddsRatio_working_3-way'!R356^2/3</f>
        <v>-0.84060682575381818</v>
      </c>
      <c r="V356" s="11">
        <f>'OddsRatio_working_3-way'!S356*'OddsRatio_working_3-way'!R356/3-2*'OddsRatio_working_3-way'!R356^3/27-'OddsRatio_working_3-way'!T356</f>
        <v>0.26392678987561008</v>
      </c>
      <c r="W356" s="11">
        <f>'OddsRatio_working_3-way'!V356^2+4*'OddsRatio_working_3-way'!U356^3/27</f>
        <v>-1.8341087650789192E-2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0.14832265341547934</v>
      </c>
      <c r="Y356" s="11">
        <f>IF('OddsRatio_working_3-way'!W356&gt;=0,IF('OddsRatio_working_3-way'!V356+SQRT('OddsRatio_working_3-way'!W356)&gt;0,0,PI()),ACOS('OddsRatio_working_3-way'!V356/(2*'OddsRatio_working_3-way'!X356)))</f>
        <v>0.47409790377444105</v>
      </c>
      <c r="Z356" s="11">
        <f>'OddsRatio_working_3-way'!X356^(1/3)*COS('OddsRatio_working_3-way'!Y356/3)</f>
        <v>0.52274513646511045</v>
      </c>
      <c r="AA356" s="11">
        <f>'OddsRatio_working_3-way'!X356^(1/3)*COS(('OddsRatio_working_3-way'!Y356+2*PI())/3)</f>
        <v>-0.33351720188613565</v>
      </c>
      <c r="AB356" s="11">
        <f>'OddsRatio_working_3-way'!X356^(1/3)*COS(('OddsRatio_working_3-way'!Y356+4*PI())/3)</f>
        <v>-0.18922793457897502</v>
      </c>
      <c r="AC356" s="11">
        <f>'OddsRatio_working_3-way'!X356^(1/3)*SIN('OddsRatio_working_3-way'!Y356/3)</f>
        <v>8.330544732096333E-2</v>
      </c>
      <c r="AD356" s="11">
        <f>'OddsRatio_working_3-way'!X356^(1/3)*SIN(('OddsRatio_working_3-way'!Y356+2*PI())/3)</f>
        <v>0.41105784422306724</v>
      </c>
      <c r="AE356" s="11">
        <f>'OddsRatio_working_3-way'!X356^(1/3)*SIN(('OddsRatio_working_3-way'!Y356+4*PI())/3)</f>
        <v>-0.49436329154403036</v>
      </c>
      <c r="AF356" s="11">
        <f>-'OddsRatio_working_3-way'!U356/(3*'OddsRatio_working_3-way'!X356^(1/3))*COS(('OddsRatio_working_3-way'!Y356)/3)</f>
        <v>0.52274513646511034</v>
      </c>
      <c r="AG356" s="11">
        <f>-'OddsRatio_working_3-way'!U356/(3*'OddsRatio_working_3-way'!X356^(1/3))*COS(('OddsRatio_working_3-way'!Y356+2*PI())/3)</f>
        <v>-0.33351720188613554</v>
      </c>
      <c r="AH356" s="11">
        <f>-'OddsRatio_working_3-way'!U356/(3*'OddsRatio_working_3-way'!X356^(1/3))*COS(('OddsRatio_working_3-way'!Y356+4*PI())/3)</f>
        <v>-0.18922793457897497</v>
      </c>
      <c r="AI356" s="11">
        <f>'OddsRatio_working_3-way'!U356/(3*'OddsRatio_working_3-way'!X356^(1/3))*SIN(('OddsRatio_working_3-way'!Y356)/3)</f>
        <v>-8.3305447320963302E-2</v>
      </c>
      <c r="AJ356" s="11">
        <f>'OddsRatio_working_3-way'!U356/(3*'OddsRatio_working_3-way'!X356^(1/3))*SIN(('OddsRatio_working_3-way'!Y356+2*PI())/3)</f>
        <v>-0.41105784422306718</v>
      </c>
      <c r="AK356" s="11">
        <f>'OddsRatio_working_3-way'!U356/(3*'OddsRatio_working_3-way'!X356^(1/3))*SIN(('OddsRatio_working_3-way'!Y356+4*PI())/3)</f>
        <v>0.49436329154403025</v>
      </c>
      <c r="AL356" s="11">
        <f>'OddsRatio_working_3-way'!Z356+'OddsRatio_working_3-way'!AF356</f>
        <v>1.0454902729302207</v>
      </c>
      <c r="AM356" s="11">
        <f>'OddsRatio_working_3-way'!AA356+'OddsRatio_working_3-way'!AG356</f>
        <v>-0.66703440377227119</v>
      </c>
      <c r="AN356" s="11">
        <f>'OddsRatio_working_3-way'!AB356+'OddsRatio_working_3-way'!AH356</f>
        <v>-0.37845586915794999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1.0454902729302207</v>
      </c>
      <c r="AS356" s="11">
        <f>IF(('OddsRatio_working_3-way'!X356=0),IF(Q356&gt;0,-Q356^(1/3),(-Q356)^(1/3)),'OddsRatio_working_3-way'!AM356-'OddsRatio_working_3-way'!R356/3)</f>
        <v>-0.66703440377227119</v>
      </c>
      <c r="AT356" s="11">
        <f>IF(('OddsRatio_working_3-way'!X356=0),IF(Q356&gt;0,-Q356^(1/3),(-Q356)^(1/3)),'OddsRatio_working_3-way'!AN356-'OddsRatio_working_3-way'!R356/3)</f>
        <v>-0.37845586915794999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9">
        <f t="shared" si="78"/>
        <v>0.47875608929149327</v>
      </c>
      <c r="E357" s="9">
        <f t="shared" si="79"/>
        <v>0.3106200290935624</v>
      </c>
      <c r="F357" s="9">
        <f t="shared" si="80"/>
        <v>0.21062388161494427</v>
      </c>
      <c r="G357" s="9">
        <f t="shared" si="81"/>
        <v>1.0468714220025153</v>
      </c>
      <c r="H357" s="9">
        <f t="shared" si="82"/>
        <v>2.0887462788826161</v>
      </c>
      <c r="I357" s="9">
        <f t="shared" si="83"/>
        <v>3.2193674146453328</v>
      </c>
      <c r="J357" s="9">
        <f t="shared" si="84"/>
        <v>4.7477996907690052</v>
      </c>
      <c r="K357" s="11">
        <f t="shared" si="85"/>
        <v>0.49019607843137253</v>
      </c>
      <c r="L357" s="11">
        <f t="shared" si="86"/>
        <v>0.32051282051282048</v>
      </c>
      <c r="M357" s="11">
        <f t="shared" si="87"/>
        <v>0.2183406113537118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-0.27077089933498877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0.2312116202432154</v>
      </c>
      <c r="Q357" s="11">
        <f>2*'OddsRatio_working_3-way'!K357*'OddsRatio_working_3-way'!L357*'OddsRatio_working_3-way'!M357</f>
        <v>6.8608789389678154E-2</v>
      </c>
      <c r="R357" s="11">
        <f t="shared" si="88"/>
        <v>0</v>
      </c>
      <c r="S357" s="11">
        <f t="shared" si="89"/>
        <v>-0.85390129002440562</v>
      </c>
      <c r="T357" s="11">
        <f t="shared" si="90"/>
        <v>-0.25338317211406697</v>
      </c>
      <c r="U357" s="11">
        <f>'OddsRatio_working_3-way'!S357-'OddsRatio_working_3-way'!R357^2/3</f>
        <v>-0.85390129002440562</v>
      </c>
      <c r="V357" s="11">
        <f>'OddsRatio_working_3-way'!S357*'OddsRatio_working_3-way'!R357/3-2*'OddsRatio_working_3-way'!R357^3/27-'OddsRatio_working_3-way'!T357</f>
        <v>0.25338317211406697</v>
      </c>
      <c r="W357" s="11">
        <f>'OddsRatio_working_3-way'!V357^2+4*'OddsRatio_working_3-way'!U357^3/27</f>
        <v>-2.8036955744022235E-2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0.15185518401968462</v>
      </c>
      <c r="Y357" s="11">
        <f>IF('OddsRatio_working_3-way'!W357&gt;=0,IF('OddsRatio_working_3-way'!V357+SQRT('OddsRatio_working_3-way'!W357)&gt;0,0,PI()),ACOS('OddsRatio_working_3-way'!V357/(2*'OddsRatio_working_3-way'!X357)))</f>
        <v>0.58394872689694888</v>
      </c>
      <c r="Z357" s="11">
        <f>'OddsRatio_working_3-way'!X357^(1/3)*COS('OddsRatio_working_3-way'!Y357/3)</f>
        <v>0.52343571100125763</v>
      </c>
      <c r="AA357" s="11">
        <f>'OddsRatio_working_3-way'!X357^(1/3)*COS(('OddsRatio_working_3-way'!Y357+2*PI())/3)</f>
        <v>-0.35108571797119126</v>
      </c>
      <c r="AB357" s="11">
        <f>'OddsRatio_working_3-way'!X357^(1/3)*COS(('OddsRatio_working_3-way'!Y357+4*PI())/3)</f>
        <v>-0.17234999303006623</v>
      </c>
      <c r="AC357" s="11">
        <f>'OddsRatio_working_3-way'!X357^(1/3)*SIN('OddsRatio_working_3-way'!Y357/3)</f>
        <v>0.10319311890856137</v>
      </c>
      <c r="AD357" s="11">
        <f>'OddsRatio_working_3-way'!X357^(1/3)*SIN(('OddsRatio_working_3-way'!Y357+2*PI())/3)</f>
        <v>0.40171206352077815</v>
      </c>
      <c r="AE357" s="11">
        <f>'OddsRatio_working_3-way'!X357^(1/3)*SIN(('OddsRatio_working_3-way'!Y357+4*PI())/3)</f>
        <v>-0.50490518242933957</v>
      </c>
      <c r="AF357" s="11">
        <f>-'OddsRatio_working_3-way'!U357/(3*'OddsRatio_working_3-way'!X357^(1/3))*COS(('OddsRatio_working_3-way'!Y357)/3)</f>
        <v>0.52343571100125763</v>
      </c>
      <c r="AG357" s="11">
        <f>-'OddsRatio_working_3-way'!U357/(3*'OddsRatio_working_3-way'!X357^(1/3))*COS(('OddsRatio_working_3-way'!Y357+2*PI())/3)</f>
        <v>-0.35108571797119126</v>
      </c>
      <c r="AH357" s="11">
        <f>-'OddsRatio_working_3-way'!U357/(3*'OddsRatio_working_3-way'!X357^(1/3))*COS(('OddsRatio_working_3-way'!Y357+4*PI())/3)</f>
        <v>-0.17234999303006623</v>
      </c>
      <c r="AI357" s="11">
        <f>'OddsRatio_working_3-way'!U357/(3*'OddsRatio_working_3-way'!X357^(1/3))*SIN(('OddsRatio_working_3-way'!Y357)/3)</f>
        <v>-0.10319311890856137</v>
      </c>
      <c r="AJ357" s="11">
        <f>'OddsRatio_working_3-way'!U357/(3*'OddsRatio_working_3-way'!X357^(1/3))*SIN(('OddsRatio_working_3-way'!Y357+2*PI())/3)</f>
        <v>-0.40171206352077815</v>
      </c>
      <c r="AK357" s="11">
        <f>'OddsRatio_working_3-way'!U357/(3*'OddsRatio_working_3-way'!X357^(1/3))*SIN(('OddsRatio_working_3-way'!Y357+4*PI())/3)</f>
        <v>0.50490518242933957</v>
      </c>
      <c r="AL357" s="11">
        <f>'OddsRatio_working_3-way'!Z357+'OddsRatio_working_3-way'!AF357</f>
        <v>1.0468714220025153</v>
      </c>
      <c r="AM357" s="11">
        <f>'OddsRatio_working_3-way'!AA357+'OddsRatio_working_3-way'!AG357</f>
        <v>-0.70217143594238252</v>
      </c>
      <c r="AN357" s="11">
        <f>'OddsRatio_working_3-way'!AB357+'OddsRatio_working_3-way'!AH357</f>
        <v>-0.34469998606013247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1.0468714220025153</v>
      </c>
      <c r="AS357" s="11">
        <f>IF(('OddsRatio_working_3-way'!X357=0),IF(Q357&gt;0,-Q357^(1/3),(-Q357)^(1/3)),'OddsRatio_working_3-way'!AM357-'OddsRatio_working_3-way'!R357/3)</f>
        <v>-0.70217143594238252</v>
      </c>
      <c r="AT357" s="11">
        <f>IF(('OddsRatio_working_3-way'!X357=0),IF(Q357&gt;0,-Q357^(1/3),(-Q357)^(1/3)),'OddsRatio_working_3-way'!AN357-'OddsRatio_working_3-way'!R357/3)</f>
        <v>-0.34469998606013247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9">
        <f t="shared" si="78"/>
        <v>0.33561366296490819</v>
      </c>
      <c r="E358" s="9">
        <f t="shared" si="79"/>
        <v>0.32759499213342408</v>
      </c>
      <c r="F358" s="9">
        <f t="shared" si="80"/>
        <v>0.33679134490166779</v>
      </c>
      <c r="G358" s="9">
        <f t="shared" si="81"/>
        <v>1.0419034088272978</v>
      </c>
      <c r="H358" s="9">
        <f t="shared" si="82"/>
        <v>2.9796164767718651</v>
      </c>
      <c r="I358" s="9">
        <f t="shared" si="83"/>
        <v>3.0525497153897772</v>
      </c>
      <c r="J358" s="9">
        <f t="shared" si="84"/>
        <v>2.9691974426835932</v>
      </c>
      <c r="K358" s="11">
        <f t="shared" si="85"/>
        <v>0.34482758620689657</v>
      </c>
      <c r="L358" s="11">
        <f t="shared" si="86"/>
        <v>0.33670033670033667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-0.28420344719115753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0.23140364388425477</v>
      </c>
      <c r="Q358" s="11">
        <f>2*'OddsRatio_working_3-way'!K358*'OddsRatio_working_3-way'!L358*'OddsRatio_working_3-way'!M358</f>
        <v>8.0348487459810686E-2</v>
      </c>
      <c r="R358" s="11">
        <f t="shared" si="88"/>
        <v>0</v>
      </c>
      <c r="S358" s="11">
        <f t="shared" si="89"/>
        <v>-0.81421828683383568</v>
      </c>
      <c r="T358" s="11">
        <f t="shared" si="90"/>
        <v>-0.28271468292841517</v>
      </c>
      <c r="U358" s="11">
        <f>'OddsRatio_working_3-way'!S358-'OddsRatio_working_3-way'!R358^2/3</f>
        <v>-0.81421828683383568</v>
      </c>
      <c r="V358" s="11">
        <f>'OddsRatio_working_3-way'!S358*'OddsRatio_working_3-way'!R358/3-2*'OddsRatio_working_3-way'!R358^3/27-'OddsRatio_working_3-way'!T358</f>
        <v>0.28271468292841517</v>
      </c>
      <c r="W358" s="11">
        <f>'OddsRatio_working_3-way'!V358^2+4*'OddsRatio_working_3-way'!U358^3/27</f>
        <v>-4.0877437198577615E-5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0.14139348409714014</v>
      </c>
      <c r="Y358" s="11">
        <f>IF('OddsRatio_working_3-way'!W358&gt;=0,IF('OddsRatio_working_3-way'!V358+SQRT('OddsRatio_working_3-way'!W358)&gt;0,0,PI()),ACOS('OddsRatio_working_3-way'!V358/(2*'OddsRatio_working_3-way'!X358)))</f>
        <v>2.2610983070389334E-2</v>
      </c>
      <c r="Z358" s="11">
        <f>'OddsRatio_working_3-way'!X358^(1/3)*COS('OddsRatio_working_3-way'!Y358/3)</f>
        <v>0.52095170441364891</v>
      </c>
      <c r="AA358" s="11">
        <f>'OddsRatio_working_3-way'!X358^(1/3)*COS(('OddsRatio_working_3-way'!Y358+2*PI())/3)</f>
        <v>-0.26387628745022079</v>
      </c>
      <c r="AB358" s="11">
        <f>'OddsRatio_working_3-way'!X358^(1/3)*COS(('OddsRatio_working_3-way'!Y358+4*PI())/3)</f>
        <v>-0.25707541696342828</v>
      </c>
      <c r="AC358" s="11">
        <f>'OddsRatio_working_3-way'!X358^(1/3)*SIN('OddsRatio_working_3-way'!Y358/3)</f>
        <v>3.9264844062734143E-3</v>
      </c>
      <c r="AD358" s="11">
        <f>'OddsRatio_working_3-way'!X358^(1/3)*SIN(('OddsRatio_working_3-way'!Y358+2*PI())/3)</f>
        <v>0.44919416796388512</v>
      </c>
      <c r="AE358" s="11">
        <f>'OddsRatio_working_3-way'!X358^(1/3)*SIN(('OddsRatio_working_3-way'!Y358+4*PI())/3)</f>
        <v>-0.45312065237015858</v>
      </c>
      <c r="AF358" s="11">
        <f>-'OddsRatio_working_3-way'!U358/(3*'OddsRatio_working_3-way'!X358^(1/3))*COS(('OddsRatio_working_3-way'!Y358)/3)</f>
        <v>0.5209517044136488</v>
      </c>
      <c r="AG358" s="11">
        <f>-'OddsRatio_working_3-way'!U358/(3*'OddsRatio_working_3-way'!X358^(1/3))*COS(('OddsRatio_working_3-way'!Y358+2*PI())/3)</f>
        <v>-0.26387628745022074</v>
      </c>
      <c r="AH358" s="11">
        <f>-'OddsRatio_working_3-way'!U358/(3*'OddsRatio_working_3-way'!X358^(1/3))*COS(('OddsRatio_working_3-way'!Y358+4*PI())/3)</f>
        <v>-0.25707541696342823</v>
      </c>
      <c r="AI358" s="11">
        <f>'OddsRatio_working_3-way'!U358/(3*'OddsRatio_working_3-way'!X358^(1/3))*SIN(('OddsRatio_working_3-way'!Y358)/3)</f>
        <v>-3.9264844062734134E-3</v>
      </c>
      <c r="AJ358" s="11">
        <f>'OddsRatio_working_3-way'!U358/(3*'OddsRatio_working_3-way'!X358^(1/3))*SIN(('OddsRatio_working_3-way'!Y358+2*PI())/3)</f>
        <v>-0.44919416796388506</v>
      </c>
      <c r="AK358" s="11">
        <f>'OddsRatio_working_3-way'!U358/(3*'OddsRatio_working_3-way'!X358^(1/3))*SIN(('OddsRatio_working_3-way'!Y358+4*PI())/3)</f>
        <v>0.45312065237015853</v>
      </c>
      <c r="AL358" s="11">
        <f>'OddsRatio_working_3-way'!Z358+'OddsRatio_working_3-way'!AF358</f>
        <v>1.0419034088272978</v>
      </c>
      <c r="AM358" s="11">
        <f>'OddsRatio_working_3-way'!AA358+'OddsRatio_working_3-way'!AG358</f>
        <v>-0.52775257490044147</v>
      </c>
      <c r="AN358" s="11">
        <f>'OddsRatio_working_3-way'!AB358+'OddsRatio_working_3-way'!AH358</f>
        <v>-0.51415083392685657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1.0419034088272978</v>
      </c>
      <c r="AS358" s="11">
        <f>IF(('OddsRatio_working_3-way'!X358=0),IF(Q358&gt;0,-Q358^(1/3),(-Q358)^(1/3)),'OddsRatio_working_3-way'!AM358-'OddsRatio_working_3-way'!R358/3)</f>
        <v>-0.52775257490044147</v>
      </c>
      <c r="AT358" s="11">
        <f>IF(('OddsRatio_working_3-way'!X358=0),IF(Q358&gt;0,-Q358^(1/3),(-Q358)^(1/3)),'OddsRatio_working_3-way'!AN358-'OddsRatio_working_3-way'!R358/3)</f>
        <v>-0.51415083392685657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9">
        <f t="shared" si="78"/>
        <v>0.15652834749426506</v>
      </c>
      <c r="E359" s="9">
        <f t="shared" si="79"/>
        <v>0.24641949619481424</v>
      </c>
      <c r="F359" s="9">
        <f t="shared" si="80"/>
        <v>0.59705215631092068</v>
      </c>
      <c r="G359" s="9">
        <f t="shared" si="81"/>
        <v>1.0545242975997442</v>
      </c>
      <c r="H359" s="9">
        <f t="shared" si="82"/>
        <v>6.3886191607346925</v>
      </c>
      <c r="I359" s="9">
        <f t="shared" si="83"/>
        <v>4.0581204630392573</v>
      </c>
      <c r="J359" s="9">
        <f t="shared" si="84"/>
        <v>1.6748955504638365</v>
      </c>
      <c r="K359" s="11">
        <f t="shared" si="85"/>
        <v>0.16366612111292961</v>
      </c>
      <c r="L359" s="11">
        <f t="shared" si="86"/>
        <v>0.25641025641025644</v>
      </c>
      <c r="M359" s="11">
        <f t="shared" si="87"/>
        <v>0.6097560975609756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-0.24268850519299601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0.22134333139881823</v>
      </c>
      <c r="Q359" s="11">
        <f>2*'OddsRatio_working_3-way'!K359*'OddsRatio_working_3-way'!L359*'OddsRatio_working_3-way'!M359</f>
        <v>5.117764887833947E-2</v>
      </c>
      <c r="R359" s="11">
        <f t="shared" si="88"/>
        <v>0</v>
      </c>
      <c r="S359" s="11">
        <f t="shared" si="89"/>
        <v>-0.91204703421283506</v>
      </c>
      <c r="T359" s="11">
        <f t="shared" si="90"/>
        <v>-0.21087792698562657</v>
      </c>
      <c r="U359" s="11">
        <f>'OddsRatio_working_3-way'!S359-'OddsRatio_working_3-way'!R359^2/3</f>
        <v>-0.91204703421283506</v>
      </c>
      <c r="V359" s="11">
        <f>'OddsRatio_working_3-way'!S359*'OddsRatio_working_3-way'!R359/3-2*'OddsRatio_working_3-way'!R359^3/27-'OddsRatio_working_3-way'!T359</f>
        <v>0.21087792698562657</v>
      </c>
      <c r="W359" s="11">
        <f>'OddsRatio_working_3-way'!V359^2+4*'OddsRatio_working_3-way'!U359^3/27</f>
        <v>-6.7925743662198987E-2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0.16762699943024859</v>
      </c>
      <c r="Y359" s="11">
        <f>IF('OddsRatio_working_3-way'!W359&gt;=0,IF('OddsRatio_working_3-way'!V359+SQRT('OddsRatio_working_3-way'!W359)&gt;0,0,PI()),ACOS('OddsRatio_working_3-way'!V359/(2*'OddsRatio_working_3-way'!X359)))</f>
        <v>0.8905179848420316</v>
      </c>
      <c r="Z359" s="11">
        <f>'OddsRatio_working_3-way'!X359^(1/3)*COS('OddsRatio_working_3-way'!Y359/3)</f>
        <v>0.5272621487998721</v>
      </c>
      <c r="AA359" s="11">
        <f>'OddsRatio_working_3-way'!X359^(1/3)*COS(('OddsRatio_working_3-way'!Y359+2*PI())/3)</f>
        <v>-0.4033011441551092</v>
      </c>
      <c r="AB359" s="11">
        <f>'OddsRatio_working_3-way'!X359^(1/3)*COS(('OddsRatio_working_3-way'!Y359+4*PI())/3)</f>
        <v>-0.12396100464476303</v>
      </c>
      <c r="AC359" s="11">
        <f>'OddsRatio_working_3-way'!X359^(1/3)*SIN('OddsRatio_working_3-way'!Y359/3)</f>
        <v>0.16127710474176596</v>
      </c>
      <c r="AD359" s="11">
        <f>'OddsRatio_working_3-way'!X359^(1/3)*SIN(('OddsRatio_working_3-way'!Y359+2*PI())/3)</f>
        <v>0.37598386294377695</v>
      </c>
      <c r="AE359" s="11">
        <f>'OddsRatio_working_3-way'!X359^(1/3)*SIN(('OddsRatio_working_3-way'!Y359+4*PI())/3)</f>
        <v>-0.53726096768554299</v>
      </c>
      <c r="AF359" s="11">
        <f>-'OddsRatio_working_3-way'!U359/(3*'OddsRatio_working_3-way'!X359^(1/3))*COS(('OddsRatio_working_3-way'!Y359)/3)</f>
        <v>0.5272621487998721</v>
      </c>
      <c r="AG359" s="11">
        <f>-'OddsRatio_working_3-way'!U359/(3*'OddsRatio_working_3-way'!X359^(1/3))*COS(('OddsRatio_working_3-way'!Y359+2*PI())/3)</f>
        <v>-0.4033011441551092</v>
      </c>
      <c r="AH359" s="11">
        <f>-'OddsRatio_working_3-way'!U359/(3*'OddsRatio_working_3-way'!X359^(1/3))*COS(('OddsRatio_working_3-way'!Y359+4*PI())/3)</f>
        <v>-0.12396100464476303</v>
      </c>
      <c r="AI359" s="11">
        <f>'OddsRatio_working_3-way'!U359/(3*'OddsRatio_working_3-way'!X359^(1/3))*SIN(('OddsRatio_working_3-way'!Y359)/3)</f>
        <v>-0.16127710474176596</v>
      </c>
      <c r="AJ359" s="11">
        <f>'OddsRatio_working_3-way'!U359/(3*'OddsRatio_working_3-way'!X359^(1/3))*SIN(('OddsRatio_working_3-way'!Y359+2*PI())/3)</f>
        <v>-0.37598386294377695</v>
      </c>
      <c r="AK359" s="11">
        <f>'OddsRatio_working_3-way'!U359/(3*'OddsRatio_working_3-way'!X359^(1/3))*SIN(('OddsRatio_working_3-way'!Y359+4*PI())/3)</f>
        <v>0.53726096768554299</v>
      </c>
      <c r="AL359" s="11">
        <f>'OddsRatio_working_3-way'!Z359+'OddsRatio_working_3-way'!AF359</f>
        <v>1.0545242975997442</v>
      </c>
      <c r="AM359" s="11">
        <f>'OddsRatio_working_3-way'!AA359+'OddsRatio_working_3-way'!AG359</f>
        <v>-0.80660228831021841</v>
      </c>
      <c r="AN359" s="11">
        <f>'OddsRatio_working_3-way'!AB359+'OddsRatio_working_3-way'!AH359</f>
        <v>-0.24792200928952607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1.0545242975997442</v>
      </c>
      <c r="AS359" s="11">
        <f>IF(('OddsRatio_working_3-way'!X359=0),IF(Q359&gt;0,-Q359^(1/3),(-Q359)^(1/3)),'OddsRatio_working_3-way'!AM359-'OddsRatio_working_3-way'!R359/3)</f>
        <v>-0.80660228831021841</v>
      </c>
      <c r="AT359" s="11">
        <f>IF(('OddsRatio_working_3-way'!X359=0),IF(Q359&gt;0,-Q359^(1/3),(-Q359)^(1/3)),'OddsRatio_working_3-way'!AN359-'OddsRatio_working_3-way'!R359/3)</f>
        <v>-0.24792200928952607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9">
        <f t="shared" si="78"/>
        <v>0.55780950469234436</v>
      </c>
      <c r="E360" s="9">
        <f t="shared" si="79"/>
        <v>0.24156835786789108</v>
      </c>
      <c r="F360" s="9">
        <f t="shared" si="80"/>
        <v>0.2006221374397647</v>
      </c>
      <c r="G360" s="9">
        <f t="shared" si="81"/>
        <v>1.0430614648811414</v>
      </c>
      <c r="H360" s="9">
        <f t="shared" si="82"/>
        <v>1.7927267133096674</v>
      </c>
      <c r="I360" s="9">
        <f t="shared" si="83"/>
        <v>4.1396150092922355</v>
      </c>
      <c r="J360" s="9">
        <f t="shared" si="84"/>
        <v>4.9844947958459596</v>
      </c>
      <c r="K360" s="11">
        <f t="shared" si="85"/>
        <v>0.56818181818181823</v>
      </c>
      <c r="L360" s="11">
        <f t="shared" si="86"/>
        <v>0.24937655860349128</v>
      </c>
      <c r="M360" s="11">
        <f t="shared" si="87"/>
        <v>0.20746887966804978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-0.25688537050433147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0.22311958692480416</v>
      </c>
      <c r="Q360" s="11">
        <f>2*'OddsRatio_working_3-way'!K360*'OddsRatio_working_3-way'!L360*'OddsRatio_working_3-way'!M360</f>
        <v>5.8793040032886476E-2</v>
      </c>
      <c r="R360" s="11">
        <f t="shared" si="88"/>
        <v>0</v>
      </c>
      <c r="S360" s="11">
        <f t="shared" si="89"/>
        <v>-0.86855700068385966</v>
      </c>
      <c r="T360" s="11">
        <f t="shared" si="90"/>
        <v>-0.22886877488375748</v>
      </c>
      <c r="U360" s="11">
        <f>'OddsRatio_working_3-way'!S360-'OddsRatio_working_3-way'!R360^2/3</f>
        <v>-0.86855700068385966</v>
      </c>
      <c r="V360" s="11">
        <f>'OddsRatio_working_3-way'!S360*'OddsRatio_working_3-way'!R360/3-2*'OddsRatio_working_3-way'!R360^3/27-'OddsRatio_working_3-way'!T360</f>
        <v>0.22886877488375748</v>
      </c>
      <c r="W360" s="11">
        <f>'OddsRatio_working_3-way'!V360^2+4*'OddsRatio_working_3-way'!U360^3/27</f>
        <v>-4.4690463603637265E-2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0.15578140110458416</v>
      </c>
      <c r="Y360" s="11">
        <f>IF('OddsRatio_working_3-way'!W360&gt;=0,IF('OddsRatio_working_3-way'!V360+SQRT('OddsRatio_working_3-way'!W360)&gt;0,0,PI()),ACOS('OddsRatio_working_3-way'!V360/(2*'OddsRatio_working_3-way'!X360)))</f>
        <v>0.74574424960422125</v>
      </c>
      <c r="Z360" s="11">
        <f>'OddsRatio_working_3-way'!X360^(1/3)*COS('OddsRatio_working_3-way'!Y360/3)</f>
        <v>0.5215307324405708</v>
      </c>
      <c r="AA360" s="11">
        <f>'OddsRatio_working_3-way'!X360^(1/3)*COS(('OddsRatio_working_3-way'!Y360+2*PI())/3)</f>
        <v>-0.37541056459756722</v>
      </c>
      <c r="AB360" s="11">
        <f>'OddsRatio_working_3-way'!X360^(1/3)*COS(('OddsRatio_working_3-way'!Y360+4*PI())/3)</f>
        <v>-0.14612016784300372</v>
      </c>
      <c r="AC360" s="11">
        <f>'OddsRatio_working_3-way'!X360^(1/3)*SIN('OddsRatio_working_3-way'!Y360/3)</f>
        <v>0.1323808722888434</v>
      </c>
      <c r="AD360" s="11">
        <f>'OddsRatio_working_3-way'!X360^(1/3)*SIN(('OddsRatio_working_3-way'!Y360+2*PI())/3)</f>
        <v>0.38546842700341766</v>
      </c>
      <c r="AE360" s="11">
        <f>'OddsRatio_working_3-way'!X360^(1/3)*SIN(('OddsRatio_working_3-way'!Y360+4*PI())/3)</f>
        <v>-0.51784929929226098</v>
      </c>
      <c r="AF360" s="11">
        <f>-'OddsRatio_working_3-way'!U360/(3*'OddsRatio_working_3-way'!X360^(1/3))*COS(('OddsRatio_working_3-way'!Y360)/3)</f>
        <v>0.52153073244057058</v>
      </c>
      <c r="AG360" s="11">
        <f>-'OddsRatio_working_3-way'!U360/(3*'OddsRatio_working_3-way'!X360^(1/3))*COS(('OddsRatio_working_3-way'!Y360+2*PI())/3)</f>
        <v>-0.37541056459756705</v>
      </c>
      <c r="AH360" s="11">
        <f>-'OddsRatio_working_3-way'!U360/(3*'OddsRatio_working_3-way'!X360^(1/3))*COS(('OddsRatio_working_3-way'!Y360+4*PI())/3)</f>
        <v>-0.14612016784300366</v>
      </c>
      <c r="AI360" s="11">
        <f>'OddsRatio_working_3-way'!U360/(3*'OddsRatio_working_3-way'!X360^(1/3))*SIN(('OddsRatio_working_3-way'!Y360)/3)</f>
        <v>-0.13238087228884335</v>
      </c>
      <c r="AJ360" s="11">
        <f>'OddsRatio_working_3-way'!U360/(3*'OddsRatio_working_3-way'!X360^(1/3))*SIN(('OddsRatio_working_3-way'!Y360+2*PI())/3)</f>
        <v>-0.38546842700341755</v>
      </c>
      <c r="AK360" s="11">
        <f>'OddsRatio_working_3-way'!U360/(3*'OddsRatio_working_3-way'!X360^(1/3))*SIN(('OddsRatio_working_3-way'!Y360+4*PI())/3)</f>
        <v>0.51784929929226087</v>
      </c>
      <c r="AL360" s="11">
        <f>'OddsRatio_working_3-way'!Z360+'OddsRatio_working_3-way'!AF360</f>
        <v>1.0430614648811414</v>
      </c>
      <c r="AM360" s="11">
        <f>'OddsRatio_working_3-way'!AA360+'OddsRatio_working_3-way'!AG360</f>
        <v>-0.75082112919513433</v>
      </c>
      <c r="AN360" s="11">
        <f>'OddsRatio_working_3-way'!AB360+'OddsRatio_working_3-way'!AH360</f>
        <v>-0.29224033568600738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1.0430614648811414</v>
      </c>
      <c r="AS360" s="11">
        <f>IF(('OddsRatio_working_3-way'!X360=0),IF(Q360&gt;0,-Q360^(1/3),(-Q360)^(1/3)),'OddsRatio_working_3-way'!AM360-'OddsRatio_working_3-way'!R360/3)</f>
        <v>-0.75082112919513433</v>
      </c>
      <c r="AT360" s="11">
        <f>IF(('OddsRatio_working_3-way'!X360=0),IF(Q360&gt;0,-Q360^(1/3),(-Q360)^(1/3)),'OddsRatio_working_3-way'!AN360-'OddsRatio_working_3-way'!R360/3)</f>
        <v>-0.29224033568600738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9">
        <f t="shared" si="78"/>
        <v>0.23886914924180958</v>
      </c>
      <c r="E361" s="9">
        <f t="shared" si="79"/>
        <v>0.28883266024637144</v>
      </c>
      <c r="F361" s="9">
        <f t="shared" si="80"/>
        <v>0.47229819051181915</v>
      </c>
      <c r="G361" s="9">
        <f t="shared" si="81"/>
        <v>1.0345429992726234</v>
      </c>
      <c r="H361" s="9">
        <f t="shared" si="82"/>
        <v>4.1863924377596797</v>
      </c>
      <c r="I361" s="9">
        <f t="shared" si="83"/>
        <v>3.4622123382688432</v>
      </c>
      <c r="J361" s="9">
        <f t="shared" si="84"/>
        <v>2.1173064392144334</v>
      </c>
      <c r="K361" s="11">
        <f t="shared" si="85"/>
        <v>0.24509803921568626</v>
      </c>
      <c r="L361" s="11">
        <f t="shared" si="86"/>
        <v>0.29585798816568049</v>
      </c>
      <c r="M361" s="11">
        <f t="shared" si="87"/>
        <v>0.48076923076923073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-0.27600136549840715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0.2280014190473641</v>
      </c>
      <c r="Q361" s="11">
        <f>2*'OddsRatio_working_3-way'!K361*'OddsRatio_working_3-way'!L361*'OddsRatio_working_3-way'!M361</f>
        <v>6.9725204601640375E-2</v>
      </c>
      <c r="R361" s="11">
        <f t="shared" si="88"/>
        <v>0</v>
      </c>
      <c r="S361" s="11">
        <f t="shared" si="89"/>
        <v>-0.82608801096196005</v>
      </c>
      <c r="T361" s="11">
        <f t="shared" si="90"/>
        <v>-0.25262630304647088</v>
      </c>
      <c r="U361" s="11">
        <f>'OddsRatio_working_3-way'!S361-'OddsRatio_working_3-way'!R361^2/3</f>
        <v>-0.82608801096196005</v>
      </c>
      <c r="V361" s="11">
        <f>'OddsRatio_working_3-way'!S361*'OddsRatio_working_3-way'!R361/3-2*'OddsRatio_working_3-way'!R361^3/27-'OddsRatio_working_3-way'!T361</f>
        <v>0.25262630304647088</v>
      </c>
      <c r="W361" s="11">
        <f>'OddsRatio_working_3-way'!V361^2+4*'OddsRatio_working_3-way'!U361^3/27</f>
        <v>-1.9697008564086238E-2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0.14449658954021508</v>
      </c>
      <c r="Y361" s="11">
        <f>IF('OddsRatio_working_3-way'!W361&gt;=0,IF('OddsRatio_working_3-way'!V361+SQRT('OddsRatio_working_3-way'!W361)&gt;0,0,PI()),ACOS('OddsRatio_working_3-way'!V361/(2*'OddsRatio_working_3-way'!X361)))</f>
        <v>0.50709271299536685</v>
      </c>
      <c r="Z361" s="11">
        <f>'OddsRatio_working_3-way'!X361^(1/3)*COS('OddsRatio_working_3-way'!Y361/3)</f>
        <v>0.51727149963631169</v>
      </c>
      <c r="AA361" s="11">
        <f>'OddsRatio_working_3-way'!X361^(1/3)*COS(('OddsRatio_working_3-way'!Y361+2*PI())/3)</f>
        <v>-0.33508605713271744</v>
      </c>
      <c r="AB361" s="11">
        <f>'OddsRatio_working_3-way'!X361^(1/3)*COS(('OddsRatio_working_3-way'!Y361+4*PI())/3)</f>
        <v>-0.18218544250359439</v>
      </c>
      <c r="AC361" s="11">
        <f>'OddsRatio_working_3-way'!X361^(1/3)*SIN('OddsRatio_working_3-way'!Y361/3)</f>
        <v>8.8277211015383425E-2</v>
      </c>
      <c r="AD361" s="11">
        <f>'OddsRatio_working_3-way'!X361^(1/3)*SIN(('OddsRatio_working_3-way'!Y361+2*PI())/3)</f>
        <v>0.4038316538310272</v>
      </c>
      <c r="AE361" s="11">
        <f>'OddsRatio_working_3-way'!X361^(1/3)*SIN(('OddsRatio_working_3-way'!Y361+4*PI())/3)</f>
        <v>-0.49210886484641064</v>
      </c>
      <c r="AF361" s="11">
        <f>-'OddsRatio_working_3-way'!U361/(3*'OddsRatio_working_3-way'!X361^(1/3))*COS(('OddsRatio_working_3-way'!Y361)/3)</f>
        <v>0.51727149963631169</v>
      </c>
      <c r="AG361" s="11">
        <f>-'OddsRatio_working_3-way'!U361/(3*'OddsRatio_working_3-way'!X361^(1/3))*COS(('OddsRatio_working_3-way'!Y361+2*PI())/3)</f>
        <v>-0.33508605713271744</v>
      </c>
      <c r="AH361" s="11">
        <f>-'OddsRatio_working_3-way'!U361/(3*'OddsRatio_working_3-way'!X361^(1/3))*COS(('OddsRatio_working_3-way'!Y361+4*PI())/3)</f>
        <v>-0.18218544250359439</v>
      </c>
      <c r="AI361" s="11">
        <f>'OddsRatio_working_3-way'!U361/(3*'OddsRatio_working_3-way'!X361^(1/3))*SIN(('OddsRatio_working_3-way'!Y361)/3)</f>
        <v>-8.8277211015383425E-2</v>
      </c>
      <c r="AJ361" s="11">
        <f>'OddsRatio_working_3-way'!U361/(3*'OddsRatio_working_3-way'!X361^(1/3))*SIN(('OddsRatio_working_3-way'!Y361+2*PI())/3)</f>
        <v>-0.4038316538310272</v>
      </c>
      <c r="AK361" s="11">
        <f>'OddsRatio_working_3-way'!U361/(3*'OddsRatio_working_3-way'!X361^(1/3))*SIN(('OddsRatio_working_3-way'!Y361+4*PI())/3)</f>
        <v>0.49210886484641064</v>
      </c>
      <c r="AL361" s="11">
        <f>'OddsRatio_working_3-way'!Z361+'OddsRatio_working_3-way'!AF361</f>
        <v>1.0345429992726234</v>
      </c>
      <c r="AM361" s="11">
        <f>'OddsRatio_working_3-way'!AA361+'OddsRatio_working_3-way'!AG361</f>
        <v>-0.67017211426543488</v>
      </c>
      <c r="AN361" s="11">
        <f>'OddsRatio_working_3-way'!AB361+'OddsRatio_working_3-way'!AH361</f>
        <v>-0.36437088500718878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1.0345429992726234</v>
      </c>
      <c r="AS361" s="11">
        <f>IF(('OddsRatio_working_3-way'!X361=0),IF(Q361&gt;0,-Q361^(1/3),(-Q361)^(1/3)),'OddsRatio_working_3-way'!AM361-'OddsRatio_working_3-way'!R361/3)</f>
        <v>-0.67017211426543488</v>
      </c>
      <c r="AT361" s="11">
        <f>IF(('OddsRatio_working_3-way'!X361=0),IF(Q361&gt;0,-Q361^(1/3),(-Q361)^(1/3)),'OddsRatio_working_3-way'!AN361-'OddsRatio_working_3-way'!R361/3)</f>
        <v>-0.36437088500718878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9">
        <f t="shared" si="78"/>
        <v>0.45854321513506435</v>
      </c>
      <c r="E362" s="9">
        <f t="shared" si="79"/>
        <v>0.31188908008806671</v>
      </c>
      <c r="F362" s="9">
        <f t="shared" si="80"/>
        <v>0.22956770477686883</v>
      </c>
      <c r="G362" s="9">
        <f t="shared" si="81"/>
        <v>1.0358066073377294</v>
      </c>
      <c r="H362" s="9">
        <f t="shared" si="82"/>
        <v>2.1808195323650117</v>
      </c>
      <c r="I362" s="9">
        <f t="shared" si="83"/>
        <v>3.2062680736293636</v>
      </c>
      <c r="J362" s="9">
        <f t="shared" si="84"/>
        <v>4.3560134077742436</v>
      </c>
      <c r="K362" s="11">
        <f t="shared" si="85"/>
        <v>0.46728971962616822</v>
      </c>
      <c r="L362" s="11">
        <f t="shared" si="86"/>
        <v>0.31948881789137379</v>
      </c>
      <c r="M362" s="11">
        <f t="shared" si="87"/>
        <v>0.23584905660377356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-0.27701641049158232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0.22922238190716404</v>
      </c>
      <c r="Q362" s="11">
        <f>2*'OddsRatio_working_3-way'!K362*'OddsRatio_working_3-way'!L362*'OddsRatio_working_3-way'!M362</f>
        <v>7.0421622705733947E-2</v>
      </c>
      <c r="R362" s="11">
        <f t="shared" si="88"/>
        <v>0</v>
      </c>
      <c r="S362" s="11">
        <f t="shared" si="89"/>
        <v>-0.82746860195175842</v>
      </c>
      <c r="T362" s="11">
        <f t="shared" si="90"/>
        <v>-0.25421462425553248</v>
      </c>
      <c r="U362" s="11">
        <f>'OddsRatio_working_3-way'!S362-'OddsRatio_working_3-way'!R362^2/3</f>
        <v>-0.82746860195175842</v>
      </c>
      <c r="V362" s="11">
        <f>'OddsRatio_working_3-way'!S362*'OddsRatio_working_3-way'!R362/3-2*'OddsRatio_working_3-way'!R362^3/27-'OddsRatio_working_3-way'!T362</f>
        <v>0.25421462425553248</v>
      </c>
      <c r="W362" s="11">
        <f>'OddsRatio_working_3-way'!V362^2+4*'OddsRatio_working_3-way'!U362^3/27</f>
        <v>-1.9311413598766106E-2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0.14485897347433094</v>
      </c>
      <c r="Y362" s="11">
        <f>IF('OddsRatio_working_3-way'!W362&gt;=0,IF('OddsRatio_working_3-way'!V362+SQRT('OddsRatio_working_3-way'!W362)&gt;0,0,PI()),ACOS('OddsRatio_working_3-way'!V362/(2*'OddsRatio_working_3-way'!X362)))</f>
        <v>0.5002648338285085</v>
      </c>
      <c r="Z362" s="11">
        <f>'OddsRatio_working_3-way'!X362^(1/3)*COS('OddsRatio_working_3-way'!Y362/3)</f>
        <v>0.51790330366886483</v>
      </c>
      <c r="AA362" s="11">
        <f>'OddsRatio_working_3-way'!X362^(1/3)*COS(('OddsRatio_working_3-way'!Y362+2*PI())/3)</f>
        <v>-0.33444520470218614</v>
      </c>
      <c r="AB362" s="11">
        <f>'OddsRatio_working_3-way'!X362^(1/3)*COS(('OddsRatio_working_3-way'!Y362+4*PI())/3)</f>
        <v>-0.18345809896667878</v>
      </c>
      <c r="AC362" s="11">
        <f>'OddsRatio_working_3-way'!X362^(1/3)*SIN('OddsRatio_working_3-way'!Y362/3)</f>
        <v>8.7172446140557941E-2</v>
      </c>
      <c r="AD362" s="11">
        <f>'OddsRatio_working_3-way'!X362^(1/3)*SIN(('OddsRatio_working_3-way'!Y362+2*PI())/3)</f>
        <v>0.40493119461084448</v>
      </c>
      <c r="AE362" s="11">
        <f>'OddsRatio_working_3-way'!X362^(1/3)*SIN(('OddsRatio_working_3-way'!Y362+4*PI())/3)</f>
        <v>-0.49210364075140223</v>
      </c>
      <c r="AF362" s="11">
        <f>-'OddsRatio_working_3-way'!U362/(3*'OddsRatio_working_3-way'!X362^(1/3))*COS(('OddsRatio_working_3-way'!Y362)/3)</f>
        <v>0.51790330366886472</v>
      </c>
      <c r="AG362" s="11">
        <f>-'OddsRatio_working_3-way'!U362/(3*'OddsRatio_working_3-way'!X362^(1/3))*COS(('OddsRatio_working_3-way'!Y362+2*PI())/3)</f>
        <v>-0.33444520470218608</v>
      </c>
      <c r="AH362" s="11">
        <f>-'OddsRatio_working_3-way'!U362/(3*'OddsRatio_working_3-way'!X362^(1/3))*COS(('OddsRatio_working_3-way'!Y362+4*PI())/3)</f>
        <v>-0.18345809896667875</v>
      </c>
      <c r="AI362" s="11">
        <f>'OddsRatio_working_3-way'!U362/(3*'OddsRatio_working_3-way'!X362^(1/3))*SIN(('OddsRatio_working_3-way'!Y362)/3)</f>
        <v>-8.7172446140557913E-2</v>
      </c>
      <c r="AJ362" s="11">
        <f>'OddsRatio_working_3-way'!U362/(3*'OddsRatio_working_3-way'!X362^(1/3))*SIN(('OddsRatio_working_3-way'!Y362+2*PI())/3)</f>
        <v>-0.40493119461084442</v>
      </c>
      <c r="AK362" s="11">
        <f>'OddsRatio_working_3-way'!U362/(3*'OddsRatio_working_3-way'!X362^(1/3))*SIN(('OddsRatio_working_3-way'!Y362+4*PI())/3)</f>
        <v>0.49210364075140212</v>
      </c>
      <c r="AL362" s="11">
        <f>'OddsRatio_working_3-way'!Z362+'OddsRatio_working_3-way'!AF362</f>
        <v>1.0358066073377294</v>
      </c>
      <c r="AM362" s="11">
        <f>'OddsRatio_working_3-way'!AA362+'OddsRatio_working_3-way'!AG362</f>
        <v>-0.66889040940437217</v>
      </c>
      <c r="AN362" s="11">
        <f>'OddsRatio_working_3-way'!AB362+'OddsRatio_working_3-way'!AH362</f>
        <v>-0.3669161979333575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1.0358066073377294</v>
      </c>
      <c r="AS362" s="11">
        <f>IF(('OddsRatio_working_3-way'!X362=0),IF(Q362&gt;0,-Q362^(1/3),(-Q362)^(1/3)),'OddsRatio_working_3-way'!AM362-'OddsRatio_working_3-way'!R362/3)</f>
        <v>-0.66889040940437217</v>
      </c>
      <c r="AT362" s="11">
        <f>IF(('OddsRatio_working_3-way'!X362=0),IF(Q362&gt;0,-Q362^(1/3),(-Q362)^(1/3)),'OddsRatio_working_3-way'!AN362-'OddsRatio_working_3-way'!R362/3)</f>
        <v>-0.3669161979333575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9">
        <f t="shared" si="78"/>
        <v>0.29543183400082607</v>
      </c>
      <c r="E363" s="9">
        <f t="shared" si="79"/>
        <v>0.32301830884269944</v>
      </c>
      <c r="F363" s="9">
        <f t="shared" si="80"/>
        <v>0.38154985715647466</v>
      </c>
      <c r="G363" s="9">
        <f t="shared" si="81"/>
        <v>1.0324136703157509</v>
      </c>
      <c r="H363" s="9">
        <f t="shared" si="82"/>
        <v>3.3848755784293845</v>
      </c>
      <c r="I363" s="9">
        <f t="shared" si="83"/>
        <v>3.0957997507409742</v>
      </c>
      <c r="J363" s="9">
        <f t="shared" si="84"/>
        <v>2.6208894623957288</v>
      </c>
      <c r="K363" s="11">
        <f t="shared" si="85"/>
        <v>0.30211480362537763</v>
      </c>
      <c r="L363" s="11">
        <f t="shared" si="86"/>
        <v>0.33003300330033003</v>
      </c>
      <c r="M363" s="11">
        <f t="shared" si="87"/>
        <v>0.38910505836575876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-0.28563006887873021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0.22928927192741613</v>
      </c>
      <c r="Q363" s="11">
        <f>2*'OddsRatio_working_3-way'!K363*'OddsRatio_working_3-way'!L363*'OddsRatio_working_3-way'!M363</f>
        <v>7.7593662242780401E-2</v>
      </c>
      <c r="R363" s="11">
        <f t="shared" si="88"/>
        <v>0</v>
      </c>
      <c r="S363" s="11">
        <f t="shared" si="89"/>
        <v>-0.802749069198192</v>
      </c>
      <c r="T363" s="11">
        <f t="shared" si="90"/>
        <v>-0.27165789143762836</v>
      </c>
      <c r="U363" s="11">
        <f>'OddsRatio_working_3-way'!S363-'OddsRatio_working_3-way'!R363^2/3</f>
        <v>-0.802749069198192</v>
      </c>
      <c r="V363" s="11">
        <f>'OddsRatio_working_3-way'!S363*'OddsRatio_working_3-way'!R363/3-2*'OddsRatio_working_3-way'!R363^3/27-'OddsRatio_working_3-way'!T363</f>
        <v>0.27165789143762836</v>
      </c>
      <c r="W363" s="11">
        <f>'OddsRatio_working_3-way'!V363^2+4*'OddsRatio_working_3-way'!U363^3/27</f>
        <v>-2.8384894791859544E-3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0.13841649058143707</v>
      </c>
      <c r="Y363" s="11">
        <f>IF('OddsRatio_working_3-way'!W363&gt;=0,IF('OddsRatio_working_3-way'!V363+SQRT('OddsRatio_working_3-way'!W363)&gt;0,0,PI()),ACOS('OddsRatio_working_3-way'!V363/(2*'OddsRatio_working_3-way'!X363)))</f>
        <v>0.19366177620801883</v>
      </c>
      <c r="Z363" s="11">
        <f>'OddsRatio_working_3-way'!X363^(1/3)*COS('OddsRatio_working_3-way'!Y363/3)</f>
        <v>0.51620683515787558</v>
      </c>
      <c r="AA363" s="11">
        <f>'OddsRatio_working_3-way'!X363^(1/3)*COS(('OddsRatio_working_3-way'!Y363+2*PI())/3)</f>
        <v>-0.28700228955978629</v>
      </c>
      <c r="AB363" s="11">
        <f>'OddsRatio_working_3-way'!X363^(1/3)*COS(('OddsRatio_working_3-way'!Y363+4*PI())/3)</f>
        <v>-0.22920454559808912</v>
      </c>
      <c r="AC363" s="11">
        <f>'OddsRatio_working_3-way'!X363^(1/3)*SIN('OddsRatio_working_3-way'!Y363/3)</f>
        <v>3.3369543034838862E-2</v>
      </c>
      <c r="AD363" s="11">
        <f>'OddsRatio_working_3-way'!X363^(1/3)*SIN(('OddsRatio_working_3-way'!Y363+2*PI())/3)</f>
        <v>0.43036346133646686</v>
      </c>
      <c r="AE363" s="11">
        <f>'OddsRatio_working_3-way'!X363^(1/3)*SIN(('OddsRatio_working_3-way'!Y363+4*PI())/3)</f>
        <v>-0.46373300437130582</v>
      </c>
      <c r="AF363" s="11">
        <f>-'OddsRatio_working_3-way'!U363/(3*'OddsRatio_working_3-way'!X363^(1/3))*COS(('OddsRatio_working_3-way'!Y363)/3)</f>
        <v>0.51620683515787547</v>
      </c>
      <c r="AG363" s="11">
        <f>-'OddsRatio_working_3-way'!U363/(3*'OddsRatio_working_3-way'!X363^(1/3))*COS(('OddsRatio_working_3-way'!Y363+2*PI())/3)</f>
        <v>-0.28700228955978624</v>
      </c>
      <c r="AH363" s="11">
        <f>-'OddsRatio_working_3-way'!U363/(3*'OddsRatio_working_3-way'!X363^(1/3))*COS(('OddsRatio_working_3-way'!Y363+4*PI())/3)</f>
        <v>-0.22920454559808906</v>
      </c>
      <c r="AI363" s="11">
        <f>'OddsRatio_working_3-way'!U363/(3*'OddsRatio_working_3-way'!X363^(1/3))*SIN(('OddsRatio_working_3-way'!Y363)/3)</f>
        <v>-3.3369543034838856E-2</v>
      </c>
      <c r="AJ363" s="11">
        <f>'OddsRatio_working_3-way'!U363/(3*'OddsRatio_working_3-way'!X363^(1/3))*SIN(('OddsRatio_working_3-way'!Y363+2*PI())/3)</f>
        <v>-0.43036346133646675</v>
      </c>
      <c r="AK363" s="11">
        <f>'OddsRatio_working_3-way'!U363/(3*'OddsRatio_working_3-way'!X363^(1/3))*SIN(('OddsRatio_working_3-way'!Y363+4*PI())/3)</f>
        <v>0.46373300437130571</v>
      </c>
      <c r="AL363" s="11">
        <f>'OddsRatio_working_3-way'!Z363+'OddsRatio_working_3-way'!AF363</f>
        <v>1.0324136703157509</v>
      </c>
      <c r="AM363" s="11">
        <f>'OddsRatio_working_3-way'!AA363+'OddsRatio_working_3-way'!AG363</f>
        <v>-0.57400457911957248</v>
      </c>
      <c r="AN363" s="11">
        <f>'OddsRatio_working_3-way'!AB363+'OddsRatio_working_3-way'!AH363</f>
        <v>-0.45840909119617818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1.0324136703157509</v>
      </c>
      <c r="AS363" s="11">
        <f>IF(('OddsRatio_working_3-way'!X363=0),IF(Q363&gt;0,-Q363^(1/3),(-Q363)^(1/3)),'OddsRatio_working_3-way'!AM363-'OddsRatio_working_3-way'!R363/3)</f>
        <v>-0.57400457911957248</v>
      </c>
      <c r="AT363" s="11">
        <f>IF(('OddsRatio_working_3-way'!X363=0),IF(Q363&gt;0,-Q363^(1/3),(-Q363)^(1/3)),'OddsRatio_working_3-way'!AN363-'OddsRatio_working_3-way'!R363/3)</f>
        <v>-0.45840909119617818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9">
        <f t="shared" si="78"/>
        <v>0.36577046687034936</v>
      </c>
      <c r="E364" s="9">
        <f t="shared" si="79"/>
        <v>0.32239722743761151</v>
      </c>
      <c r="F364" s="9">
        <f t="shared" si="80"/>
        <v>0.31183230569203907</v>
      </c>
      <c r="G364" s="9">
        <f t="shared" si="81"/>
        <v>1.0508818235626955</v>
      </c>
      <c r="H364" s="9">
        <f t="shared" si="82"/>
        <v>2.7339550088784477</v>
      </c>
      <c r="I364" s="9">
        <f t="shared" si="83"/>
        <v>3.1017636471253907</v>
      </c>
      <c r="J364" s="9">
        <f t="shared" si="84"/>
        <v>3.206851829481661</v>
      </c>
      <c r="K364" s="11">
        <f t="shared" si="85"/>
        <v>0.37735849056603776</v>
      </c>
      <c r="L364" s="11">
        <f t="shared" si="86"/>
        <v>0.33333333333333331</v>
      </c>
      <c r="M364" s="11">
        <f t="shared" si="87"/>
        <v>0.32258064516129031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-0.28119293974436999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0.23331304524244262</v>
      </c>
      <c r="Q364" s="11">
        <f>2*'OddsRatio_working_3-way'!K364*'OddsRatio_working_3-way'!L364*'OddsRatio_working_3-way'!M364</f>
        <v>8.1152363562588758E-2</v>
      </c>
      <c r="R364" s="11">
        <f t="shared" si="88"/>
        <v>0</v>
      </c>
      <c r="S364" s="11">
        <f t="shared" si="89"/>
        <v>-0.82972582972582964</v>
      </c>
      <c r="T364" s="11">
        <f t="shared" si="90"/>
        <v>-0.28860028860028869</v>
      </c>
      <c r="U364" s="11">
        <f>'OddsRatio_working_3-way'!S364-'OddsRatio_working_3-way'!R364^2/3</f>
        <v>-0.82972582972582964</v>
      </c>
      <c r="V364" s="11">
        <f>'OddsRatio_working_3-way'!S364*'OddsRatio_working_3-way'!R364/3-2*'OddsRatio_working_3-way'!R364^3/27-'OddsRatio_working_3-way'!T364</f>
        <v>0.28860028860028869</v>
      </c>
      <c r="W364" s="11">
        <f>'OddsRatio_working_3-way'!V364^2+4*'OddsRatio_working_3-way'!U364^3/27</f>
        <v>-1.3351414858178701E-3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0.14545211245113268</v>
      </c>
      <c r="Y364" s="11">
        <f>IF('OddsRatio_working_3-way'!W364&gt;=0,IF('OddsRatio_working_3-way'!V364+SQRT('OddsRatio_working_3-way'!W364)&gt;0,0,PI()),ACOS('OddsRatio_working_3-way'!V364/(2*'OddsRatio_working_3-way'!X364)))</f>
        <v>0.12593958726822607</v>
      </c>
      <c r="Z364" s="11">
        <f>'OddsRatio_working_3-way'!X364^(1/3)*COS('OddsRatio_working_3-way'!Y364/3)</f>
        <v>0.52544091178134777</v>
      </c>
      <c r="AA364" s="11">
        <f>'OddsRatio_working_3-way'!X364^(1/3)*COS(('OddsRatio_working_3-way'!Y364+2*PI())/3)</f>
        <v>-0.28183441940551984</v>
      </c>
      <c r="AB364" s="11">
        <f>'OddsRatio_working_3-way'!X364^(1/3)*COS(('OddsRatio_working_3-way'!Y364+4*PI())/3)</f>
        <v>-0.24360649237582782</v>
      </c>
      <c r="AC364" s="11">
        <f>'OddsRatio_working_3-way'!X364^(1/3)*SIN('OddsRatio_working_3-way'!Y364/3)</f>
        <v>2.2070903961154069E-2</v>
      </c>
      <c r="AD364" s="11">
        <f>'OddsRatio_working_3-way'!X364^(1/3)*SIN(('OddsRatio_working_3-way'!Y364+2*PI())/3)</f>
        <v>0.44400972580972836</v>
      </c>
      <c r="AE364" s="11">
        <f>'OddsRatio_working_3-way'!X364^(1/3)*SIN(('OddsRatio_working_3-way'!Y364+4*PI())/3)</f>
        <v>-0.46608062977088238</v>
      </c>
      <c r="AF364" s="11">
        <f>-'OddsRatio_working_3-way'!U364/(3*'OddsRatio_working_3-way'!X364^(1/3))*COS(('OddsRatio_working_3-way'!Y364)/3)</f>
        <v>0.52544091178134777</v>
      </c>
      <c r="AG364" s="11">
        <f>-'OddsRatio_working_3-way'!U364/(3*'OddsRatio_working_3-way'!X364^(1/3))*COS(('OddsRatio_working_3-way'!Y364+2*PI())/3)</f>
        <v>-0.28183441940551984</v>
      </c>
      <c r="AH364" s="11">
        <f>-'OddsRatio_working_3-way'!U364/(3*'OddsRatio_working_3-way'!X364^(1/3))*COS(('OddsRatio_working_3-way'!Y364+4*PI())/3)</f>
        <v>-0.24360649237582782</v>
      </c>
      <c r="AI364" s="11">
        <f>'OddsRatio_working_3-way'!U364/(3*'OddsRatio_working_3-way'!X364^(1/3))*SIN(('OddsRatio_working_3-way'!Y364)/3)</f>
        <v>-2.2070903961154069E-2</v>
      </c>
      <c r="AJ364" s="11">
        <f>'OddsRatio_working_3-way'!U364/(3*'OddsRatio_working_3-way'!X364^(1/3))*SIN(('OddsRatio_working_3-way'!Y364+2*PI())/3)</f>
        <v>-0.44400972580972836</v>
      </c>
      <c r="AK364" s="11">
        <f>'OddsRatio_working_3-way'!U364/(3*'OddsRatio_working_3-way'!X364^(1/3))*SIN(('OddsRatio_working_3-way'!Y364+4*PI())/3)</f>
        <v>0.46608062977088238</v>
      </c>
      <c r="AL364" s="11">
        <f>'OddsRatio_working_3-way'!Z364+'OddsRatio_working_3-way'!AF364</f>
        <v>1.0508818235626955</v>
      </c>
      <c r="AM364" s="11">
        <f>'OddsRatio_working_3-way'!AA364+'OddsRatio_working_3-way'!AG364</f>
        <v>-0.56366883881103969</v>
      </c>
      <c r="AN364" s="11">
        <f>'OddsRatio_working_3-way'!AB364+'OddsRatio_working_3-way'!AH364</f>
        <v>-0.48721298475165564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1.0508818235626955</v>
      </c>
      <c r="AS364" s="11">
        <f>IF(('OddsRatio_working_3-way'!X364=0),IF(Q364&gt;0,-Q364^(1/3),(-Q364)^(1/3)),'OddsRatio_working_3-way'!AM364-'OddsRatio_working_3-way'!R364/3)</f>
        <v>-0.56366883881103969</v>
      </c>
      <c r="AT364" s="11">
        <f>IF(('OddsRatio_working_3-way'!X364=0),IF(Q364&gt;0,-Q364^(1/3),(-Q364)^(1/3)),'OddsRatio_working_3-way'!AN364-'OddsRatio_working_3-way'!R364/3)</f>
        <v>-0.48721298475165564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9">
        <f t="shared" si="78"/>
        <v>0.26575151461368191</v>
      </c>
      <c r="E365" s="9">
        <f t="shared" si="79"/>
        <v>0.31709772989007423</v>
      </c>
      <c r="F365" s="9">
        <f t="shared" si="80"/>
        <v>0.41715075549624386</v>
      </c>
      <c r="G365" s="9">
        <f t="shared" si="81"/>
        <v>1.0505375068616511</v>
      </c>
      <c r="H365" s="9">
        <f t="shared" si="82"/>
        <v>3.7629136430461427</v>
      </c>
      <c r="I365" s="9">
        <f t="shared" si="83"/>
        <v>3.1536018890663837</v>
      </c>
      <c r="J365" s="9">
        <f t="shared" si="84"/>
        <v>2.3972148841259964</v>
      </c>
      <c r="K365" s="11">
        <f t="shared" si="85"/>
        <v>0.27548209366391185</v>
      </c>
      <c r="L365" s="11">
        <f t="shared" si="86"/>
        <v>0.32786885245901642</v>
      </c>
      <c r="M365" s="11">
        <f t="shared" si="87"/>
        <v>0.42918454935622319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-0.27797060038350019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0.23297648391192713</v>
      </c>
      <c r="Q365" s="11">
        <f>2*'OddsRatio_working_3-way'!K365*'OddsRatio_working_3-way'!L365*'OddsRatio_working_3-way'!M365</f>
        <v>7.7529611950724511E-2</v>
      </c>
      <c r="R365" s="11">
        <f t="shared" si="88"/>
        <v>0</v>
      </c>
      <c r="S365" s="11">
        <f t="shared" si="89"/>
        <v>-0.83813354214619373</v>
      </c>
      <c r="T365" s="11">
        <f t="shared" si="90"/>
        <v>-0.27891299239474004</v>
      </c>
      <c r="U365" s="11">
        <f>'OddsRatio_working_3-way'!S365-'OddsRatio_working_3-way'!R365^2/3</f>
        <v>-0.83813354214619373</v>
      </c>
      <c r="V365" s="11">
        <f>'OddsRatio_working_3-way'!S365*'OddsRatio_working_3-way'!R365/3-2*'OddsRatio_working_3-way'!R365^3/27-'OddsRatio_working_3-way'!T365</f>
        <v>0.27891299239474004</v>
      </c>
      <c r="W365" s="11">
        <f>'OddsRatio_working_3-way'!V365^2+4*'OddsRatio_working_3-way'!U365^3/27</f>
        <v>-9.4315210954187406E-3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0.14766852950274059</v>
      </c>
      <c r="Y365" s="11">
        <f>IF('OddsRatio_working_3-way'!W365&gt;=0,IF('OddsRatio_working_3-way'!V365+SQRT('OddsRatio_working_3-way'!W365)&gt;0,0,PI()),ACOS('OddsRatio_working_3-way'!V365/(2*'OddsRatio_working_3-way'!X365)))</f>
        <v>0.33506560757924575</v>
      </c>
      <c r="Z365" s="11">
        <f>'OddsRatio_working_3-way'!X365^(1/3)*COS('OddsRatio_working_3-way'!Y365/3)</f>
        <v>0.52526875343082557</v>
      </c>
      <c r="AA365" s="11">
        <f>'OddsRatio_working_3-way'!X365^(1/3)*COS(('OddsRatio_working_3-way'!Y365+2*PI())/3)</f>
        <v>-0.31365337355451545</v>
      </c>
      <c r="AB365" s="11">
        <f>'OddsRatio_working_3-way'!X365^(1/3)*COS(('OddsRatio_working_3-way'!Y365+4*PI())/3)</f>
        <v>-0.21161537987631018</v>
      </c>
      <c r="AC365" s="11">
        <f>'OddsRatio_working_3-way'!X365^(1/3)*SIN('OddsRatio_working_3-way'!Y365/3)</f>
        <v>5.8911663117681319E-2</v>
      </c>
      <c r="AD365" s="11">
        <f>'OddsRatio_working_3-way'!X365^(1/3)*SIN(('OddsRatio_working_3-way'!Y365+2*PI())/3)</f>
        <v>0.42544025272643887</v>
      </c>
      <c r="AE365" s="11">
        <f>'OddsRatio_working_3-way'!X365^(1/3)*SIN(('OddsRatio_working_3-way'!Y365+4*PI())/3)</f>
        <v>-0.48435191584411996</v>
      </c>
      <c r="AF365" s="11">
        <f>-'OddsRatio_working_3-way'!U365/(3*'OddsRatio_working_3-way'!X365^(1/3))*COS(('OddsRatio_working_3-way'!Y365)/3)</f>
        <v>0.52526875343082557</v>
      </c>
      <c r="AG365" s="11">
        <f>-'OddsRatio_working_3-way'!U365/(3*'OddsRatio_working_3-way'!X365^(1/3))*COS(('OddsRatio_working_3-way'!Y365+2*PI())/3)</f>
        <v>-0.31365337355451545</v>
      </c>
      <c r="AH365" s="11">
        <f>-'OddsRatio_working_3-way'!U365/(3*'OddsRatio_working_3-way'!X365^(1/3))*COS(('OddsRatio_working_3-way'!Y365+4*PI())/3)</f>
        <v>-0.21161537987631018</v>
      </c>
      <c r="AI365" s="11">
        <f>'OddsRatio_working_3-way'!U365/(3*'OddsRatio_working_3-way'!X365^(1/3))*SIN(('OddsRatio_working_3-way'!Y365)/3)</f>
        <v>-5.8911663117681319E-2</v>
      </c>
      <c r="AJ365" s="11">
        <f>'OddsRatio_working_3-way'!U365/(3*'OddsRatio_working_3-way'!X365^(1/3))*SIN(('OddsRatio_working_3-way'!Y365+2*PI())/3)</f>
        <v>-0.42544025272643887</v>
      </c>
      <c r="AK365" s="11">
        <f>'OddsRatio_working_3-way'!U365/(3*'OddsRatio_working_3-way'!X365^(1/3))*SIN(('OddsRatio_working_3-way'!Y365+4*PI())/3)</f>
        <v>0.48435191584411996</v>
      </c>
      <c r="AL365" s="11">
        <f>'OddsRatio_working_3-way'!Z365+'OddsRatio_working_3-way'!AF365</f>
        <v>1.0505375068616511</v>
      </c>
      <c r="AM365" s="11">
        <f>'OddsRatio_working_3-way'!AA365+'OddsRatio_working_3-way'!AG365</f>
        <v>-0.62730674710903089</v>
      </c>
      <c r="AN365" s="11">
        <f>'OddsRatio_working_3-way'!AB365+'OddsRatio_working_3-way'!AH365</f>
        <v>-0.42323075975262037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1.0505375068616511</v>
      </c>
      <c r="AS365" s="11">
        <f>IF(('OddsRatio_working_3-way'!X365=0),IF(Q365&gt;0,-Q365^(1/3),(-Q365)^(1/3)),'OddsRatio_working_3-way'!AM365-'OddsRatio_working_3-way'!R365/3)</f>
        <v>-0.62730674710903089</v>
      </c>
      <c r="AT365" s="11">
        <f>IF(('OddsRatio_working_3-way'!X365=0),IF(Q365&gt;0,-Q365^(1/3),(-Q365)^(1/3)),'OddsRatio_working_3-way'!AN365-'OddsRatio_working_3-way'!R365/3)</f>
        <v>-0.42323075975262037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9">
        <f t="shared" si="78"/>
        <v>0.4607923270359629</v>
      </c>
      <c r="E366" s="9">
        <f t="shared" si="79"/>
        <v>0.32501330505751608</v>
      </c>
      <c r="F366" s="9">
        <f t="shared" si="80"/>
        <v>0.21419436790652086</v>
      </c>
      <c r="G366" s="9">
        <f t="shared" si="81"/>
        <v>1.0542117345371222</v>
      </c>
      <c r="H366" s="9">
        <f t="shared" si="82"/>
        <v>2.1701750253362055</v>
      </c>
      <c r="I366" s="9">
        <f t="shared" si="83"/>
        <v>3.0767971170381307</v>
      </c>
      <c r="J366" s="9">
        <f t="shared" si="84"/>
        <v>4.6686568361891849</v>
      </c>
      <c r="K366" s="11">
        <f t="shared" si="85"/>
        <v>0.47393364928909953</v>
      </c>
      <c r="L366" s="11">
        <f t="shared" si="86"/>
        <v>0.33670033670033667</v>
      </c>
      <c r="M366" s="11">
        <f t="shared" si="87"/>
        <v>0.2232142857142857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-0.27105132229539786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0.23366137110212937</v>
      </c>
      <c r="Q366" s="11">
        <f>2*'OddsRatio_working_3-way'!K366*'OddsRatio_working_3-way'!L366*'OddsRatio_working_3-way'!M366</f>
        <v>7.1238222896990666E-2</v>
      </c>
      <c r="R366" s="11">
        <f t="shared" si="88"/>
        <v>0</v>
      </c>
      <c r="S366" s="11">
        <f t="shared" si="89"/>
        <v>-0.86205582442235762</v>
      </c>
      <c r="T366" s="11">
        <f t="shared" si="90"/>
        <v>-0.26282189768974318</v>
      </c>
      <c r="U366" s="11">
        <f>'OddsRatio_working_3-way'!S366-'OddsRatio_working_3-way'!R366^2/3</f>
        <v>-0.86205582442235762</v>
      </c>
      <c r="V366" s="11">
        <f>'OddsRatio_working_3-way'!S366*'OddsRatio_working_3-way'!R366/3-2*'OddsRatio_working_3-way'!R366^3/27-'OddsRatio_working_3-way'!T366</f>
        <v>0.26282189768974318</v>
      </c>
      <c r="W366" s="11">
        <f>'OddsRatio_working_3-way'!V366^2+4*'OddsRatio_working_3-way'!U366^3/27</f>
        <v>-2.5832557660000033E-2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0.15403563513456706</v>
      </c>
      <c r="Y366" s="11">
        <f>IF('OddsRatio_working_3-way'!W366&gt;=0,IF('OddsRatio_working_3-way'!V366+SQRT('OddsRatio_working_3-way'!W366)&gt;0,0,PI()),ACOS('OddsRatio_working_3-way'!V366/(2*'OddsRatio_working_3-way'!X366)))</f>
        <v>0.5488588331750659</v>
      </c>
      <c r="Z366" s="11">
        <f>'OddsRatio_working_3-way'!X366^(1/3)*COS('OddsRatio_working_3-way'!Y366/3)</f>
        <v>0.52710586726856123</v>
      </c>
      <c r="AA366" s="11">
        <f>'OddsRatio_working_3-way'!X366^(1/3)*COS(('OddsRatio_working_3-way'!Y366+2*PI())/3)</f>
        <v>-0.34801304033491687</v>
      </c>
      <c r="AB366" s="11">
        <f>'OddsRatio_working_3-way'!X366^(1/3)*COS(('OddsRatio_working_3-way'!Y366+4*PI())/3)</f>
        <v>-0.17909282693364453</v>
      </c>
      <c r="AC366" s="11">
        <f>'OddsRatio_working_3-way'!X366^(1/3)*SIN('OddsRatio_working_3-way'!Y366/3)</f>
        <v>9.7526130678793801E-2</v>
      </c>
      <c r="AD366" s="11">
        <f>'OddsRatio_working_3-way'!X366^(1/3)*SIN(('OddsRatio_working_3-way'!Y366+2*PI())/3)</f>
        <v>0.40772400619900567</v>
      </c>
      <c r="AE366" s="11">
        <f>'OddsRatio_working_3-way'!X366^(1/3)*SIN(('OddsRatio_working_3-way'!Y366+4*PI())/3)</f>
        <v>-0.50525013687779929</v>
      </c>
      <c r="AF366" s="11">
        <f>-'OddsRatio_working_3-way'!U366/(3*'OddsRatio_working_3-way'!X366^(1/3))*COS(('OddsRatio_working_3-way'!Y366)/3)</f>
        <v>0.52710586726856112</v>
      </c>
      <c r="AG366" s="11">
        <f>-'OddsRatio_working_3-way'!U366/(3*'OddsRatio_working_3-way'!X366^(1/3))*COS(('OddsRatio_working_3-way'!Y366+2*PI())/3)</f>
        <v>-0.34801304033491676</v>
      </c>
      <c r="AH366" s="11">
        <f>-'OddsRatio_working_3-way'!U366/(3*'OddsRatio_working_3-way'!X366^(1/3))*COS(('OddsRatio_working_3-way'!Y366+4*PI())/3)</f>
        <v>-0.17909282693364451</v>
      </c>
      <c r="AI366" s="11">
        <f>'OddsRatio_working_3-way'!U366/(3*'OddsRatio_working_3-way'!X366^(1/3))*SIN(('OddsRatio_working_3-way'!Y366)/3)</f>
        <v>-9.7526130678793774E-2</v>
      </c>
      <c r="AJ366" s="11">
        <f>'OddsRatio_working_3-way'!U366/(3*'OddsRatio_working_3-way'!X366^(1/3))*SIN(('OddsRatio_working_3-way'!Y366+2*PI())/3)</f>
        <v>-0.40772400619900562</v>
      </c>
      <c r="AK366" s="11">
        <f>'OddsRatio_working_3-way'!U366/(3*'OddsRatio_working_3-way'!X366^(1/3))*SIN(('OddsRatio_working_3-way'!Y366+4*PI())/3)</f>
        <v>0.50525013687779918</v>
      </c>
      <c r="AL366" s="11">
        <f>'OddsRatio_working_3-way'!Z366+'OddsRatio_working_3-way'!AF366</f>
        <v>1.0542117345371222</v>
      </c>
      <c r="AM366" s="11">
        <f>'OddsRatio_working_3-way'!AA366+'OddsRatio_working_3-way'!AG366</f>
        <v>-0.69602608066983362</v>
      </c>
      <c r="AN366" s="11">
        <f>'OddsRatio_working_3-way'!AB366+'OddsRatio_working_3-way'!AH366</f>
        <v>-0.35818565386728907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1.0542117345371222</v>
      </c>
      <c r="AS366" s="11">
        <f>IF(('OddsRatio_working_3-way'!X366=0),IF(Q366&gt;0,-Q366^(1/3),(-Q366)^(1/3)),'OddsRatio_working_3-way'!AM366-'OddsRatio_working_3-way'!R366/3)</f>
        <v>-0.69602608066983362</v>
      </c>
      <c r="AT366" s="11">
        <f>IF(('OddsRatio_working_3-way'!X366=0),IF(Q366&gt;0,-Q366^(1/3),(-Q366)^(1/3)),'OddsRatio_working_3-way'!AN366-'OddsRatio_working_3-way'!R366/3)</f>
        <v>-0.35818565386728907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9">
        <f t="shared" si="78"/>
        <v>0.40259792912980202</v>
      </c>
      <c r="E367" s="9">
        <f t="shared" si="79"/>
        <v>0.34931720821604945</v>
      </c>
      <c r="F367" s="9">
        <f t="shared" si="80"/>
        <v>0.24808486265414859</v>
      </c>
      <c r="G367" s="9">
        <f t="shared" si="81"/>
        <v>1.0523884533645411</v>
      </c>
      <c r="H367" s="9">
        <f t="shared" si="82"/>
        <v>2.4838677192440026</v>
      </c>
      <c r="I367" s="9">
        <f t="shared" si="83"/>
        <v>2.862727562455238</v>
      </c>
      <c r="J367" s="9">
        <f t="shared" si="84"/>
        <v>4.0308787456898774</v>
      </c>
      <c r="K367" s="11">
        <f t="shared" si="85"/>
        <v>0.41493775933609955</v>
      </c>
      <c r="L367" s="11">
        <f t="shared" si="86"/>
        <v>0.36101083032490977</v>
      </c>
      <c r="M367" s="11">
        <f t="shared" si="87"/>
        <v>0.25773195876288663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-0.27749574584170411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0.23396133290937171</v>
      </c>
      <c r="Q367" s="11">
        <f>2*'OddsRatio_working_3-way'!K367*'OddsRatio_working_3-way'!L367*'OddsRatio_working_3-way'!M367</f>
        <v>7.7214961356228295E-2</v>
      </c>
      <c r="R367" s="11">
        <f t="shared" si="88"/>
        <v>0</v>
      </c>
      <c r="S367" s="11">
        <f t="shared" si="89"/>
        <v>-0.84311682761015605</v>
      </c>
      <c r="T367" s="11">
        <f t="shared" si="90"/>
        <v>-0.27825637874922643</v>
      </c>
      <c r="U367" s="11">
        <f>'OddsRatio_working_3-way'!S367-'OddsRatio_working_3-way'!R367^2/3</f>
        <v>-0.84311682761015605</v>
      </c>
      <c r="V367" s="11">
        <f>'OddsRatio_working_3-way'!S367*'OddsRatio_working_3-way'!R367/3-2*'OddsRatio_working_3-way'!R367^3/27-'OddsRatio_working_3-way'!T367</f>
        <v>0.27825637874922643</v>
      </c>
      <c r="W367" s="11">
        <f>'OddsRatio_working_3-way'!V367^2+4*'OddsRatio_working_3-way'!U367^3/27</f>
        <v>-1.1362456099014789E-2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0.14898747297478382</v>
      </c>
      <c r="Y367" s="11">
        <f>IF('OddsRatio_working_3-way'!W367&gt;=0,IF('OddsRatio_working_3-way'!V367+SQRT('OddsRatio_working_3-way'!W367)&gt;0,0,PI()),ACOS('OddsRatio_working_3-way'!V367/(2*'OddsRatio_working_3-way'!X367)))</f>
        <v>0.365836775363509</v>
      </c>
      <c r="Z367" s="11">
        <f>'OddsRatio_working_3-way'!X367^(1/3)*COS('OddsRatio_working_3-way'!Y367/3)</f>
        <v>0.52619422668227056</v>
      </c>
      <c r="AA367" s="11">
        <f>'OddsRatio_working_3-way'!X367^(1/3)*COS(('OddsRatio_working_3-way'!Y367+2*PI())/3)</f>
        <v>-0.31894452829674907</v>
      </c>
      <c r="AB367" s="11">
        <f>'OddsRatio_working_3-way'!X367^(1/3)*COS(('OddsRatio_working_3-way'!Y367+4*PI())/3)</f>
        <v>-0.20724969838552154</v>
      </c>
      <c r="AC367" s="11">
        <f>'OddsRatio_working_3-way'!X367^(1/3)*SIN('OddsRatio_working_3-way'!Y367/3)</f>
        <v>6.4487040116336658E-2</v>
      </c>
      <c r="AD367" s="11">
        <f>'OddsRatio_working_3-way'!X367^(1/3)*SIN(('OddsRatio_working_3-way'!Y367+2*PI())/3)</f>
        <v>0.42345404757338539</v>
      </c>
      <c r="AE367" s="11">
        <f>'OddsRatio_working_3-way'!X367^(1/3)*SIN(('OddsRatio_working_3-way'!Y367+4*PI())/3)</f>
        <v>-0.48794108768972211</v>
      </c>
      <c r="AF367" s="11">
        <f>-'OddsRatio_working_3-way'!U367/(3*'OddsRatio_working_3-way'!X367^(1/3))*COS(('OddsRatio_working_3-way'!Y367)/3)</f>
        <v>0.52619422668227056</v>
      </c>
      <c r="AG367" s="11">
        <f>-'OddsRatio_working_3-way'!U367/(3*'OddsRatio_working_3-way'!X367^(1/3))*COS(('OddsRatio_working_3-way'!Y367+2*PI())/3)</f>
        <v>-0.31894452829674907</v>
      </c>
      <c r="AH367" s="11">
        <f>-'OddsRatio_working_3-way'!U367/(3*'OddsRatio_working_3-way'!X367^(1/3))*COS(('OddsRatio_working_3-way'!Y367+4*PI())/3)</f>
        <v>-0.20724969838552154</v>
      </c>
      <c r="AI367" s="11">
        <f>'OddsRatio_working_3-way'!U367/(3*'OddsRatio_working_3-way'!X367^(1/3))*SIN(('OddsRatio_working_3-way'!Y367)/3)</f>
        <v>-6.4487040116336658E-2</v>
      </c>
      <c r="AJ367" s="11">
        <f>'OddsRatio_working_3-way'!U367/(3*'OddsRatio_working_3-way'!X367^(1/3))*SIN(('OddsRatio_working_3-way'!Y367+2*PI())/3)</f>
        <v>-0.42345404757338539</v>
      </c>
      <c r="AK367" s="11">
        <f>'OddsRatio_working_3-way'!U367/(3*'OddsRatio_working_3-way'!X367^(1/3))*SIN(('OddsRatio_working_3-way'!Y367+4*PI())/3)</f>
        <v>0.48794108768972211</v>
      </c>
      <c r="AL367" s="11">
        <f>'OddsRatio_working_3-way'!Z367+'OddsRatio_working_3-way'!AF367</f>
        <v>1.0523884533645411</v>
      </c>
      <c r="AM367" s="11">
        <f>'OddsRatio_working_3-way'!AA367+'OddsRatio_working_3-way'!AG367</f>
        <v>-0.63788905659349815</v>
      </c>
      <c r="AN367" s="11">
        <f>'OddsRatio_working_3-way'!AB367+'OddsRatio_working_3-way'!AH367</f>
        <v>-0.41449939677104308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1.0523884533645411</v>
      </c>
      <c r="AS367" s="11">
        <f>IF(('OddsRatio_working_3-way'!X367=0),IF(Q367&gt;0,-Q367^(1/3),(-Q367)^(1/3)),'OddsRatio_working_3-way'!AM367-'OddsRatio_working_3-way'!R367/3)</f>
        <v>-0.63788905659349815</v>
      </c>
      <c r="AT367" s="11">
        <f>IF(('OddsRatio_working_3-way'!X367=0),IF(Q367&gt;0,-Q367^(1/3),(-Q367)^(1/3)),'OddsRatio_working_3-way'!AN367-'OddsRatio_working_3-way'!R367/3)</f>
        <v>-0.41449939677104308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9">
        <f t="shared" si="78"/>
        <v>0.42005412461167047</v>
      </c>
      <c r="E368" s="9">
        <f t="shared" si="79"/>
        <v>0.30067440026041087</v>
      </c>
      <c r="F368" s="9">
        <f t="shared" si="80"/>
        <v>0.27927147512791856</v>
      </c>
      <c r="G368" s="9">
        <f t="shared" si="81"/>
        <v>1.0620350704795389</v>
      </c>
      <c r="H368" s="9">
        <f t="shared" si="82"/>
        <v>2.3806455916234008</v>
      </c>
      <c r="I368" s="9">
        <f t="shared" si="83"/>
        <v>3.3258568043501899</v>
      </c>
      <c r="J368" s="9">
        <f t="shared" si="84"/>
        <v>3.5807452212652806</v>
      </c>
      <c r="K368" s="11">
        <f t="shared" si="85"/>
        <v>0.43478260869565222</v>
      </c>
      <c r="L368" s="11">
        <f t="shared" si="86"/>
        <v>0.31347962382445144</v>
      </c>
      <c r="M368" s="11">
        <f t="shared" si="87"/>
        <v>0.29154518950437314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-0.27490402691577609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0.2352388608240274</v>
      </c>
      <c r="Q368" s="11">
        <f>2*'OddsRatio_working_3-way'!K368*'OddsRatio_working_3-way'!L368*'OddsRatio_working_3-way'!M368</f>
        <v>7.9472588116225484E-2</v>
      </c>
      <c r="R368" s="11">
        <f t="shared" si="88"/>
        <v>0</v>
      </c>
      <c r="S368" s="11">
        <f t="shared" si="89"/>
        <v>-0.85571267712312871</v>
      </c>
      <c r="T368" s="11">
        <f t="shared" si="90"/>
        <v>-0.28909212064970569</v>
      </c>
      <c r="U368" s="11">
        <f>'OddsRatio_working_3-way'!S368-'OddsRatio_working_3-way'!R368^2/3</f>
        <v>-0.85571267712312871</v>
      </c>
      <c r="V368" s="11">
        <f>'OddsRatio_working_3-way'!S368*'OddsRatio_working_3-way'!R368/3-2*'OddsRatio_working_3-way'!R368^3/27-'OddsRatio_working_3-way'!T368</f>
        <v>0.28909212064970569</v>
      </c>
      <c r="W368" s="11">
        <f>'OddsRatio_working_3-way'!V368^2+4*'OddsRatio_working_3-way'!U368^3/27</f>
        <v>-9.2539876344855387E-3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0.15233863746291476</v>
      </c>
      <c r="Y368" s="11">
        <f>IF('OddsRatio_working_3-way'!W368&gt;=0,IF('OddsRatio_working_3-way'!V368+SQRT('OddsRatio_working_3-way'!W368)&gt;0,0,PI()),ACOS('OddsRatio_working_3-way'!V368/(2*'OddsRatio_working_3-way'!X368)))</f>
        <v>0.3212324561376243</v>
      </c>
      <c r="Z368" s="11">
        <f>'OddsRatio_working_3-way'!X368^(1/3)*COS('OddsRatio_working_3-way'!Y368/3)</f>
        <v>0.53101753523976947</v>
      </c>
      <c r="AA368" s="11">
        <f>'OddsRatio_working_3-way'!X368^(1/3)*COS(('OddsRatio_working_3-way'!Y368+2*PI())/3)</f>
        <v>-0.31494005560322902</v>
      </c>
      <c r="AB368" s="11">
        <f>'OddsRatio_working_3-way'!X368^(1/3)*COS(('OddsRatio_working_3-way'!Y368+4*PI())/3)</f>
        <v>-0.21607747963654059</v>
      </c>
      <c r="AC368" s="11">
        <f>'OddsRatio_working_3-way'!X368^(1/3)*SIN('OddsRatio_working_3-way'!Y368/3)</f>
        <v>5.7078334847147492E-2</v>
      </c>
      <c r="AD368" s="11">
        <f>'OddsRatio_working_3-way'!X368^(1/3)*SIN(('OddsRatio_working_3-way'!Y368+2*PI())/3)</f>
        <v>0.43133550794906506</v>
      </c>
      <c r="AE368" s="11">
        <f>'OddsRatio_working_3-way'!X368^(1/3)*SIN(('OddsRatio_working_3-way'!Y368+4*PI())/3)</f>
        <v>-0.48841384279621247</v>
      </c>
      <c r="AF368" s="11">
        <f>-'OddsRatio_working_3-way'!U368/(3*'OddsRatio_working_3-way'!X368^(1/3))*COS(('OddsRatio_working_3-way'!Y368)/3)</f>
        <v>0.53101753523976947</v>
      </c>
      <c r="AG368" s="11">
        <f>-'OddsRatio_working_3-way'!U368/(3*'OddsRatio_working_3-way'!X368^(1/3))*COS(('OddsRatio_working_3-way'!Y368+2*PI())/3)</f>
        <v>-0.31494005560322902</v>
      </c>
      <c r="AH368" s="11">
        <f>-'OddsRatio_working_3-way'!U368/(3*'OddsRatio_working_3-way'!X368^(1/3))*COS(('OddsRatio_working_3-way'!Y368+4*PI())/3)</f>
        <v>-0.21607747963654059</v>
      </c>
      <c r="AI368" s="11">
        <f>'OddsRatio_working_3-way'!U368/(3*'OddsRatio_working_3-way'!X368^(1/3))*SIN(('OddsRatio_working_3-way'!Y368)/3)</f>
        <v>-5.7078334847147492E-2</v>
      </c>
      <c r="AJ368" s="11">
        <f>'OddsRatio_working_3-way'!U368/(3*'OddsRatio_working_3-way'!X368^(1/3))*SIN(('OddsRatio_working_3-way'!Y368+2*PI())/3)</f>
        <v>-0.43133550794906506</v>
      </c>
      <c r="AK368" s="11">
        <f>'OddsRatio_working_3-way'!U368/(3*'OddsRatio_working_3-way'!X368^(1/3))*SIN(('OddsRatio_working_3-way'!Y368+4*PI())/3)</f>
        <v>0.48841384279621247</v>
      </c>
      <c r="AL368" s="11">
        <f>'OddsRatio_working_3-way'!Z368+'OddsRatio_working_3-way'!AF368</f>
        <v>1.0620350704795389</v>
      </c>
      <c r="AM368" s="11">
        <f>'OddsRatio_working_3-way'!AA368+'OddsRatio_working_3-way'!AG368</f>
        <v>-0.62988011120645804</v>
      </c>
      <c r="AN368" s="11">
        <f>'OddsRatio_working_3-way'!AB368+'OddsRatio_working_3-way'!AH368</f>
        <v>-0.43215495927308117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1.0620350704795389</v>
      </c>
      <c r="AS368" s="11">
        <f>IF(('OddsRatio_working_3-way'!X368=0),IF(Q368&gt;0,-Q368^(1/3),(-Q368)^(1/3)),'OddsRatio_working_3-way'!AM368-'OddsRatio_working_3-way'!R368/3)</f>
        <v>-0.62988011120645804</v>
      </c>
      <c r="AT368" s="11">
        <f>IF(('OddsRatio_working_3-way'!X368=0),IF(Q368&gt;0,-Q368^(1/3),(-Q368)^(1/3)),'OddsRatio_working_3-way'!AN368-'OddsRatio_working_3-way'!R368/3)</f>
        <v>-0.43215495927308117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3.11</v>
      </c>
      <c r="B369" s="4">
        <f>IF('True_Odds_Calculator_3-way'!B370="","",'True_Odds_Calculator_3-way'!B370)</f>
        <v>3.37</v>
      </c>
      <c r="C369" s="4">
        <f>IF('True_Odds_Calculator_3-way'!C370="","",'True_Odds_Calculator_3-way'!C370)</f>
        <v>2.38</v>
      </c>
      <c r="D369" s="9">
        <f t="shared" si="78"/>
        <v>0.30905378753341362</v>
      </c>
      <c r="E369" s="9">
        <f t="shared" si="79"/>
        <v>0.2848053748722269</v>
      </c>
      <c r="F369" s="9">
        <f t="shared" si="80"/>
        <v>0.40614083759435937</v>
      </c>
      <c r="G369" s="9">
        <f t="shared" si="81"/>
        <v>1.0595652703378273</v>
      </c>
      <c r="H369" s="9">
        <f t="shared" si="82"/>
        <v>3.2356827204128153</v>
      </c>
      <c r="I369" s="9">
        <f t="shared" si="83"/>
        <v>3.5111696907006515</v>
      </c>
      <c r="J369" s="9">
        <f t="shared" si="84"/>
        <v>2.4622000730662017</v>
      </c>
      <c r="K369" s="11">
        <f t="shared" si="85"/>
        <v>0.32154340836012862</v>
      </c>
      <c r="L369" s="11">
        <f t="shared" si="86"/>
        <v>0.29673590504451036</v>
      </c>
      <c r="M369" s="11">
        <f t="shared" si="87"/>
        <v>0.42016806722689076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-0.27665762269872118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0.23492561316988175</v>
      </c>
      <c r="Q369" s="11">
        <f>2*'OddsRatio_working_3-way'!K369*'OddsRatio_working_3-way'!L369*'OddsRatio_working_3-way'!M369</f>
        <v>8.0179390160369207E-2</v>
      </c>
      <c r="R369" s="11">
        <f t="shared" si="88"/>
        <v>0</v>
      </c>
      <c r="S369" s="11">
        <f t="shared" si="89"/>
        <v>-0.84915648041158298</v>
      </c>
      <c r="T369" s="11">
        <f t="shared" si="90"/>
        <v>-0.28981449843398738</v>
      </c>
      <c r="U369" s="11">
        <f>'OddsRatio_working_3-way'!S369-'OddsRatio_working_3-way'!R369^2/3</f>
        <v>-0.84915648041158298</v>
      </c>
      <c r="V369" s="11">
        <f>'OddsRatio_working_3-way'!S369*'OddsRatio_working_3-way'!R369/3-2*'OddsRatio_working_3-way'!R369^3/27-'OddsRatio_working_3-way'!T369</f>
        <v>0.28981449843398738</v>
      </c>
      <c r="W369" s="11">
        <f>'OddsRatio_working_3-way'!V369^2+4*'OddsRatio_working_3-way'!U369^3/27</f>
        <v>-6.7184431761860286E-3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0.15059124034844265</v>
      </c>
      <c r="Y369" s="11">
        <f>IF('OddsRatio_working_3-way'!W369&gt;=0,IF('OddsRatio_working_3-way'!V369+SQRT('OddsRatio_working_3-way'!W369)&gt;0,0,PI()),ACOS('OddsRatio_working_3-way'!V369/(2*'OddsRatio_working_3-way'!X369)))</f>
        <v>0.27562424022685406</v>
      </c>
      <c r="Z369" s="11">
        <f>'OddsRatio_working_3-way'!X369^(1/3)*COS('OddsRatio_working_3-way'!Y369/3)</f>
        <v>0.52978263516891366</v>
      </c>
      <c r="AA369" s="11">
        <f>'OddsRatio_working_3-way'!X369^(1/3)*COS(('OddsRatio_working_3-way'!Y369+2*PI())/3)</f>
        <v>-0.30716293581710885</v>
      </c>
      <c r="AB369" s="11">
        <f>'OddsRatio_working_3-way'!X369^(1/3)*COS(('OddsRatio_working_3-way'!Y369+4*PI())/3)</f>
        <v>-0.22261969935180489</v>
      </c>
      <c r="AC369" s="11">
        <f>'OddsRatio_working_3-way'!X369^(1/3)*SIN('OddsRatio_working_3-way'!Y369/3)</f>
        <v>4.8811060331405615E-2</v>
      </c>
      <c r="AD369" s="11">
        <f>'OddsRatio_working_3-way'!X369^(1/3)*SIN(('OddsRatio_working_3-way'!Y369+2*PI())/3)</f>
        <v>0.43439969037443965</v>
      </c>
      <c r="AE369" s="11">
        <f>'OddsRatio_working_3-way'!X369^(1/3)*SIN(('OddsRatio_working_3-way'!Y369+4*PI())/3)</f>
        <v>-0.48321075070584507</v>
      </c>
      <c r="AF369" s="11">
        <f>-'OddsRatio_working_3-way'!U369/(3*'OddsRatio_working_3-way'!X369^(1/3))*COS(('OddsRatio_working_3-way'!Y369)/3)</f>
        <v>0.52978263516891366</v>
      </c>
      <c r="AG369" s="11">
        <f>-'OddsRatio_working_3-way'!U369/(3*'OddsRatio_working_3-way'!X369^(1/3))*COS(('OddsRatio_working_3-way'!Y369+2*PI())/3)</f>
        <v>-0.30716293581710885</v>
      </c>
      <c r="AH369" s="11">
        <f>-'OddsRatio_working_3-way'!U369/(3*'OddsRatio_working_3-way'!X369^(1/3))*COS(('OddsRatio_working_3-way'!Y369+4*PI())/3)</f>
        <v>-0.22261969935180489</v>
      </c>
      <c r="AI369" s="11">
        <f>'OddsRatio_working_3-way'!U369/(3*'OddsRatio_working_3-way'!X369^(1/3))*SIN(('OddsRatio_working_3-way'!Y369)/3)</f>
        <v>-4.8811060331405615E-2</v>
      </c>
      <c r="AJ369" s="11">
        <f>'OddsRatio_working_3-way'!U369/(3*'OddsRatio_working_3-way'!X369^(1/3))*SIN(('OddsRatio_working_3-way'!Y369+2*PI())/3)</f>
        <v>-0.43439969037443965</v>
      </c>
      <c r="AK369" s="11">
        <f>'OddsRatio_working_3-way'!U369/(3*'OddsRatio_working_3-way'!X369^(1/3))*SIN(('OddsRatio_working_3-way'!Y369+4*PI())/3)</f>
        <v>0.48321075070584507</v>
      </c>
      <c r="AL369" s="11">
        <f>'OddsRatio_working_3-way'!Z369+'OddsRatio_working_3-way'!AF369</f>
        <v>1.0595652703378273</v>
      </c>
      <c r="AM369" s="11">
        <f>'OddsRatio_working_3-way'!AA369+'OddsRatio_working_3-way'!AG369</f>
        <v>-0.6143258716342177</v>
      </c>
      <c r="AN369" s="11">
        <f>'OddsRatio_working_3-way'!AB369+'OddsRatio_working_3-way'!AH369</f>
        <v>-0.44523939870360979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1.0595652703378273</v>
      </c>
      <c r="AS369" s="11">
        <f>IF(('OddsRatio_working_3-way'!X369=0),IF(Q369&gt;0,-Q369^(1/3),(-Q369)^(1/3)),'OddsRatio_working_3-way'!AM369-'OddsRatio_working_3-way'!R369/3)</f>
        <v>-0.6143258716342177</v>
      </c>
      <c r="AT369" s="11">
        <f>IF(('OddsRatio_working_3-way'!X369=0),IF(Q369&gt;0,-Q369^(1/3),(-Q369)^(1/3)),'OddsRatio_working_3-way'!AN369-'OddsRatio_working_3-way'!R369/3)</f>
        <v>-0.44523939870360979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1.23</v>
      </c>
      <c r="B370" s="4">
        <f>IF('True_Odds_Calculator_3-way'!B371="","",'True_Odds_Calculator_3-way'!B371)</f>
        <v>6.38</v>
      </c>
      <c r="C370" s="4">
        <f>IF('True_Odds_Calculator_3-way'!C371="","",'True_Odds_Calculator_3-way'!C371)</f>
        <v>16.420000000000002</v>
      </c>
      <c r="D370" s="9">
        <f t="shared" si="78"/>
        <v>0.79889127053912345</v>
      </c>
      <c r="E370" s="9">
        <f t="shared" si="79"/>
        <v>0.14517148359933163</v>
      </c>
      <c r="F370" s="9">
        <f t="shared" si="80"/>
        <v>5.593724586154486E-2</v>
      </c>
      <c r="G370" s="9">
        <f t="shared" si="81"/>
        <v>1.0944991045835444</v>
      </c>
      <c r="H370" s="9">
        <f t="shared" si="82"/>
        <v>1.2517347940542152</v>
      </c>
      <c r="I370" s="9">
        <f t="shared" si="83"/>
        <v>6.8884051826594686</v>
      </c>
      <c r="J370" s="9">
        <f t="shared" si="84"/>
        <v>17.877176192678256</v>
      </c>
      <c r="K370" s="11">
        <f t="shared" si="85"/>
        <v>0.81300813008130079</v>
      </c>
      <c r="L370" s="11">
        <f t="shared" si="86"/>
        <v>0.15673981191222572</v>
      </c>
      <c r="M370" s="11">
        <f t="shared" si="87"/>
        <v>6.0901339829476243E-2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-0.14807970564709405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0.16320758169761773</v>
      </c>
      <c r="Q370" s="11">
        <f>2*'OddsRatio_working_3-way'!K370*'OddsRatio_working_3-way'!L370*'OddsRatio_working_3-way'!M370</f>
        <v>1.5521405772479102E-2</v>
      </c>
      <c r="R370" s="11">
        <f t="shared" si="88"/>
        <v>0</v>
      </c>
      <c r="S370" s="11">
        <f t="shared" si="89"/>
        <v>-1.1021603600872674</v>
      </c>
      <c r="T370" s="11">
        <f t="shared" si="90"/>
        <v>-0.10481791346526557</v>
      </c>
      <c r="U370" s="11">
        <f>'OddsRatio_working_3-way'!S370-'OddsRatio_working_3-way'!R370^2/3</f>
        <v>-1.1021603600872674</v>
      </c>
      <c r="V370" s="11">
        <f>'OddsRatio_working_3-way'!S370*'OddsRatio_working_3-way'!R370/3-2*'OddsRatio_working_3-way'!R370^3/27-'OddsRatio_working_3-way'!T370</f>
        <v>0.10481791346526557</v>
      </c>
      <c r="W370" s="11">
        <f>'OddsRatio_working_3-way'!V370^2+4*'OddsRatio_working_3-way'!U370^3/27</f>
        <v>-0.18736246706321022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0.22268209517517462</v>
      </c>
      <c r="Y370" s="11">
        <f>IF('OddsRatio_working_3-way'!W370&gt;=0,IF('OddsRatio_working_3-way'!V370+SQRT('OddsRatio_working_3-way'!W370)&gt;0,0,PI()),ACOS('OddsRatio_working_3-way'!V370/(2*'OddsRatio_working_3-way'!X370)))</f>
        <v>1.3332143062131552</v>
      </c>
      <c r="Z370" s="11">
        <f>'OddsRatio_working_3-way'!X370^(1/3)*COS('OddsRatio_working_3-way'!Y370/3)</f>
        <v>0.54724955229177208</v>
      </c>
      <c r="AA370" s="11">
        <f>'OddsRatio_working_3-way'!X370^(1/3)*COS(('OddsRatio_working_3-way'!Y370+2*PI())/3)</f>
        <v>-0.49929829178110197</v>
      </c>
      <c r="AB370" s="11">
        <f>'OddsRatio_working_3-way'!X370^(1/3)*COS(('OddsRatio_working_3-way'!Y370+4*PI())/3)</f>
        <v>-4.7951260510670314E-2</v>
      </c>
      <c r="AC370" s="11">
        <f>'OddsRatio_working_3-way'!X370^(1/3)*SIN('OddsRatio_working_3-way'!Y370/3)</f>
        <v>0.26058533000192236</v>
      </c>
      <c r="AD370" s="11">
        <f>'OddsRatio_working_3-way'!X370^(1/3)*SIN(('OddsRatio_working_3-way'!Y370+2*PI())/3)</f>
        <v>0.3436393494933741</v>
      </c>
      <c r="AE370" s="11">
        <f>'OddsRatio_working_3-way'!X370^(1/3)*SIN(('OddsRatio_working_3-way'!Y370+4*PI())/3)</f>
        <v>-0.60422467949529635</v>
      </c>
      <c r="AF370" s="11">
        <f>-'OddsRatio_working_3-way'!U370/(3*'OddsRatio_working_3-way'!X370^(1/3))*COS(('OddsRatio_working_3-way'!Y370)/3)</f>
        <v>0.54724955229177219</v>
      </c>
      <c r="AG370" s="11">
        <f>-'OddsRatio_working_3-way'!U370/(3*'OddsRatio_working_3-way'!X370^(1/3))*COS(('OddsRatio_working_3-way'!Y370+2*PI())/3)</f>
        <v>-0.49929829178110202</v>
      </c>
      <c r="AH370" s="11">
        <f>-'OddsRatio_working_3-way'!U370/(3*'OddsRatio_working_3-way'!X370^(1/3))*COS(('OddsRatio_working_3-way'!Y370+4*PI())/3)</f>
        <v>-4.7951260510670321E-2</v>
      </c>
      <c r="AI370" s="11">
        <f>'OddsRatio_working_3-way'!U370/(3*'OddsRatio_working_3-way'!X370^(1/3))*SIN(('OddsRatio_working_3-way'!Y370)/3)</f>
        <v>-0.26058533000192241</v>
      </c>
      <c r="AJ370" s="11">
        <f>'OddsRatio_working_3-way'!U370/(3*'OddsRatio_working_3-way'!X370^(1/3))*SIN(('OddsRatio_working_3-way'!Y370+2*PI())/3)</f>
        <v>-0.34363934949337416</v>
      </c>
      <c r="AK370" s="11">
        <f>'OddsRatio_working_3-way'!U370/(3*'OddsRatio_working_3-way'!X370^(1/3))*SIN(('OddsRatio_working_3-way'!Y370+4*PI())/3)</f>
        <v>0.60422467949529646</v>
      </c>
      <c r="AL370" s="11">
        <f>'OddsRatio_working_3-way'!Z370+'OddsRatio_working_3-way'!AF370</f>
        <v>1.0944991045835444</v>
      </c>
      <c r="AM370" s="11">
        <f>'OddsRatio_working_3-way'!AA370+'OddsRatio_working_3-way'!AG370</f>
        <v>-0.99859658356220393</v>
      </c>
      <c r="AN370" s="11">
        <f>'OddsRatio_working_3-way'!AB370+'OddsRatio_working_3-way'!AH370</f>
        <v>-9.5902521021340642E-2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1.0944991045835444</v>
      </c>
      <c r="AS370" s="11">
        <f>IF(('OddsRatio_working_3-way'!X370=0),IF(Q370&gt;0,-Q370^(1/3),(-Q370)^(1/3)),'OddsRatio_working_3-way'!AM370-'OddsRatio_working_3-way'!R370/3)</f>
        <v>-0.99859658356220393</v>
      </c>
      <c r="AT370" s="11">
        <f>IF(('OddsRatio_working_3-way'!X370=0),IF(Q370&gt;0,-Q370^(1/3),(-Q370)^(1/3)),'OddsRatio_working_3-way'!AN370-'OddsRatio_working_3-way'!R370/3)</f>
        <v>-9.5902521021340642E-2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2.2200000000000002</v>
      </c>
      <c r="B371" s="4">
        <f>IF('True_Odds_Calculator_3-way'!B372="","",'True_Odds_Calculator_3-way'!B372)</f>
        <v>3.21</v>
      </c>
      <c r="C371" s="4">
        <f>IF('True_Odds_Calculator_3-way'!C372="","",'True_Odds_Calculator_3-way'!C372)</f>
        <v>3.76</v>
      </c>
      <c r="D371" s="9">
        <f t="shared" si="78"/>
        <v>0.43988442293822816</v>
      </c>
      <c r="E371" s="9">
        <f t="shared" si="79"/>
        <v>0.30242582959351783</v>
      </c>
      <c r="F371" s="9">
        <f t="shared" si="80"/>
        <v>0.25768974746825413</v>
      </c>
      <c r="G371" s="9">
        <f t="shared" si="81"/>
        <v>1.043708539785299</v>
      </c>
      <c r="H371" s="9">
        <f t="shared" si="82"/>
        <v>2.2733244185380657</v>
      </c>
      <c r="I371" s="9">
        <f t="shared" si="83"/>
        <v>3.3065958729255112</v>
      </c>
      <c r="J371" s="9">
        <f t="shared" si="84"/>
        <v>3.880635569807426</v>
      </c>
      <c r="K371" s="11">
        <f t="shared" si="85"/>
        <v>0.4504504504504504</v>
      </c>
      <c r="L371" s="11">
        <f t="shared" si="86"/>
        <v>0.3115264797507788</v>
      </c>
      <c r="M371" s="11">
        <f t="shared" si="87"/>
        <v>0.26595744680851063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-0.27772522970375446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0.23101745611190819</v>
      </c>
      <c r="Q371" s="11">
        <f>2*'OddsRatio_working_3-way'!K371*'OddsRatio_working_3-way'!L371*'OddsRatio_working_3-way'!M371</f>
        <v>7.4642150601585855E-2</v>
      </c>
      <c r="R371" s="11">
        <f t="shared" si="88"/>
        <v>0</v>
      </c>
      <c r="S371" s="11">
        <f t="shared" si="89"/>
        <v>-0.8318201999808631</v>
      </c>
      <c r="T371" s="11">
        <f t="shared" si="90"/>
        <v>-0.26876258480803339</v>
      </c>
      <c r="U371" s="11">
        <f>'OddsRatio_working_3-way'!S371-'OddsRatio_working_3-way'!R371^2/3</f>
        <v>-0.8318201999808631</v>
      </c>
      <c r="V371" s="11">
        <f>'OddsRatio_working_3-way'!S371*'OddsRatio_working_3-way'!R371/3-2*'OddsRatio_working_3-way'!R371^3/27-'OddsRatio_working_3-way'!T371</f>
        <v>0.26876258480803339</v>
      </c>
      <c r="W371" s="11">
        <f>'OddsRatio_working_3-way'!V371^2+4*'OddsRatio_working_3-way'!U371^3/27</f>
        <v>-1.3034386047253002E-2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0.14600317893795015</v>
      </c>
      <c r="Y371" s="11">
        <f>IF('OddsRatio_working_3-way'!W371&gt;=0,IF('OddsRatio_working_3-way'!V371+SQRT('OddsRatio_working_3-way'!W371)&gt;0,0,PI()),ACOS('OddsRatio_working_3-way'!V371/(2*'OddsRatio_working_3-way'!X371)))</f>
        <v>0.40169458180653339</v>
      </c>
      <c r="Z371" s="11">
        <f>'OddsRatio_working_3-way'!X371^(1/3)*COS('OddsRatio_working_3-way'!Y371/3)</f>
        <v>0.52185426989264949</v>
      </c>
      <c r="AA371" s="11">
        <f>'OddsRatio_working_3-way'!X371^(1/3)*COS(('OddsRatio_working_3-way'!Y371+2*PI())/3)</f>
        <v>-0.32180521590592043</v>
      </c>
      <c r="AB371" s="11">
        <f>'OddsRatio_working_3-way'!X371^(1/3)*COS(('OddsRatio_working_3-way'!Y371+4*PI())/3)</f>
        <v>-0.20004905398672918</v>
      </c>
      <c r="AC371" s="11">
        <f>'OddsRatio_working_3-way'!X371^(1/3)*SIN('OddsRatio_working_3-way'!Y371/3)</f>
        <v>7.0295952859540739E-2</v>
      </c>
      <c r="AD371" s="11">
        <f>'OddsRatio_working_3-way'!X371^(1/3)*SIN(('OddsRatio_working_3-way'!Y371+2*PI())/3)</f>
        <v>0.41679107837064483</v>
      </c>
      <c r="AE371" s="11">
        <f>'OddsRatio_working_3-way'!X371^(1/3)*SIN(('OddsRatio_working_3-way'!Y371+4*PI())/3)</f>
        <v>-0.4870870312301856</v>
      </c>
      <c r="AF371" s="11">
        <f>-'OddsRatio_working_3-way'!U371/(3*'OddsRatio_working_3-way'!X371^(1/3))*COS(('OddsRatio_working_3-way'!Y371)/3)</f>
        <v>0.52185426989264949</v>
      </c>
      <c r="AG371" s="11">
        <f>-'OddsRatio_working_3-way'!U371/(3*'OddsRatio_working_3-way'!X371^(1/3))*COS(('OddsRatio_working_3-way'!Y371+2*PI())/3)</f>
        <v>-0.32180521590592043</v>
      </c>
      <c r="AH371" s="11">
        <f>-'OddsRatio_working_3-way'!U371/(3*'OddsRatio_working_3-way'!X371^(1/3))*COS(('OddsRatio_working_3-way'!Y371+4*PI())/3)</f>
        <v>-0.20004905398672918</v>
      </c>
      <c r="AI371" s="11">
        <f>'OddsRatio_working_3-way'!U371/(3*'OddsRatio_working_3-way'!X371^(1/3))*SIN(('OddsRatio_working_3-way'!Y371)/3)</f>
        <v>-7.0295952859540739E-2</v>
      </c>
      <c r="AJ371" s="11">
        <f>'OddsRatio_working_3-way'!U371/(3*'OddsRatio_working_3-way'!X371^(1/3))*SIN(('OddsRatio_working_3-way'!Y371+2*PI())/3)</f>
        <v>-0.41679107837064483</v>
      </c>
      <c r="AK371" s="11">
        <f>'OddsRatio_working_3-way'!U371/(3*'OddsRatio_working_3-way'!X371^(1/3))*SIN(('OddsRatio_working_3-way'!Y371+4*PI())/3)</f>
        <v>0.4870870312301856</v>
      </c>
      <c r="AL371" s="11">
        <f>'OddsRatio_working_3-way'!Z371+'OddsRatio_working_3-way'!AF371</f>
        <v>1.043708539785299</v>
      </c>
      <c r="AM371" s="11">
        <f>'OddsRatio_working_3-way'!AA371+'OddsRatio_working_3-way'!AG371</f>
        <v>-0.64361043181184086</v>
      </c>
      <c r="AN371" s="11">
        <f>'OddsRatio_working_3-way'!AB371+'OddsRatio_working_3-way'!AH371</f>
        <v>-0.40009810797345835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1.043708539785299</v>
      </c>
      <c r="AS371" s="11">
        <f>IF(('OddsRatio_working_3-way'!X371=0),IF(Q371&gt;0,-Q371^(1/3),(-Q371)^(1/3)),'OddsRatio_working_3-way'!AM371-'OddsRatio_working_3-way'!R371/3)</f>
        <v>-0.64361043181184086</v>
      </c>
      <c r="AT371" s="11">
        <f>IF(('OddsRatio_working_3-way'!X371=0),IF(Q371&gt;0,-Q371^(1/3),(-Q371)^(1/3)),'OddsRatio_working_3-way'!AN371-'OddsRatio_working_3-way'!R371/3)</f>
        <v>-0.40009810797345835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3.1</v>
      </c>
      <c r="B372" s="4">
        <f>IF('True_Odds_Calculator_3-way'!B373="","",'True_Odds_Calculator_3-way'!B373)</f>
        <v>3.06</v>
      </c>
      <c r="C372" s="4">
        <f>IF('True_Odds_Calculator_3-way'!C373="","",'True_Odds_Calculator_3-way'!C373)</f>
        <v>2.64</v>
      </c>
      <c r="D372" s="9">
        <f t="shared" si="78"/>
        <v>0.31345450465068081</v>
      </c>
      <c r="E372" s="9">
        <f t="shared" si="79"/>
        <v>0.31760788103182058</v>
      </c>
      <c r="F372" s="9">
        <f t="shared" si="80"/>
        <v>0.36893761431749855</v>
      </c>
      <c r="G372" s="9">
        <f t="shared" si="81"/>
        <v>1.042978874146828</v>
      </c>
      <c r="H372" s="9">
        <f t="shared" si="82"/>
        <v>3.1902556357083385</v>
      </c>
      <c r="I372" s="9">
        <f t="shared" si="83"/>
        <v>3.1485364807424654</v>
      </c>
      <c r="J372" s="9">
        <f t="shared" si="84"/>
        <v>2.7104853536007982</v>
      </c>
      <c r="K372" s="11">
        <f t="shared" si="85"/>
        <v>0.32258064516129031</v>
      </c>
      <c r="L372" s="11">
        <f t="shared" si="86"/>
        <v>0.32679738562091504</v>
      </c>
      <c r="M372" s="11">
        <f t="shared" si="87"/>
        <v>0.37878787878787878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-0.2832978743794683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0.23160127524453897</v>
      </c>
      <c r="Q372" s="11">
        <f>2*'OddsRatio_working_3-way'!K372*'OddsRatio_working_3-way'!L372*'OddsRatio_working_3-way'!M372</f>
        <v>7.9862508705013449E-2</v>
      </c>
      <c r="R372" s="11">
        <f t="shared" si="88"/>
        <v>0</v>
      </c>
      <c r="S372" s="11">
        <f t="shared" si="89"/>
        <v>-0.81751857740491407</v>
      </c>
      <c r="T372" s="11">
        <f t="shared" si="90"/>
        <v>-0.28190295772583246</v>
      </c>
      <c r="U372" s="11">
        <f>'OddsRatio_working_3-way'!S372-'OddsRatio_working_3-way'!R372^2/3</f>
        <v>-0.81751857740491407</v>
      </c>
      <c r="V372" s="11">
        <f>'OddsRatio_working_3-way'!S372*'OddsRatio_working_3-way'!R372/3-2*'OddsRatio_working_3-way'!R372^3/27-'OddsRatio_working_3-way'!T372</f>
        <v>0.28190295772583246</v>
      </c>
      <c r="W372" s="11">
        <f>'OddsRatio_working_3-way'!V372^2+4*'OddsRatio_working_3-way'!U372^3/27</f>
        <v>-1.4755530045166554E-3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0.14225402505648929</v>
      </c>
      <c r="Y372" s="11">
        <f>IF('OddsRatio_working_3-way'!W372&gt;=0,IF('OddsRatio_working_3-way'!V372+SQRT('OddsRatio_working_3-way'!W372)&gt;0,0,PI()),ACOS('OddsRatio_working_3-way'!V372/(2*'OddsRatio_working_3-way'!X372)))</f>
        <v>0.13542886067475846</v>
      </c>
      <c r="Z372" s="11">
        <f>'OddsRatio_working_3-way'!X372^(1/3)*COS('OddsRatio_working_3-way'!Y372/3)</f>
        <v>0.521489437073414</v>
      </c>
      <c r="AA372" s="11">
        <f>'OddsRatio_working_3-way'!X372^(1/3)*COS(('OddsRatio_working_3-way'!Y372+2*PI())/3)</f>
        <v>-0.28114617968214739</v>
      </c>
      <c r="AB372" s="11">
        <f>'OddsRatio_working_3-way'!X372^(1/3)*COS(('OddsRatio_working_3-way'!Y372+4*PI())/3)</f>
        <v>-0.24034325739126672</v>
      </c>
      <c r="AC372" s="11">
        <f>'OddsRatio_working_3-way'!X372^(1/3)*SIN('OddsRatio_working_3-way'!Y372/3)</f>
        <v>2.3557578168363385E-2</v>
      </c>
      <c r="AD372" s="11">
        <f>'OddsRatio_working_3-way'!X372^(1/3)*SIN(('OddsRatio_working_3-way'!Y372+2*PI())/3)</f>
        <v>0.4398443112266413</v>
      </c>
      <c r="AE372" s="11">
        <f>'OddsRatio_working_3-way'!X372^(1/3)*SIN(('OddsRatio_working_3-way'!Y372+4*PI())/3)</f>
        <v>-0.4634018893950046</v>
      </c>
      <c r="AF372" s="11">
        <f>-'OddsRatio_working_3-way'!U372/(3*'OddsRatio_working_3-way'!X372^(1/3))*COS(('OddsRatio_working_3-way'!Y372)/3)</f>
        <v>0.52148943707341389</v>
      </c>
      <c r="AG372" s="11">
        <f>-'OddsRatio_working_3-way'!U372/(3*'OddsRatio_working_3-way'!X372^(1/3))*COS(('OddsRatio_working_3-way'!Y372+2*PI())/3)</f>
        <v>-0.28114617968214728</v>
      </c>
      <c r="AH372" s="11">
        <f>-'OddsRatio_working_3-way'!U372/(3*'OddsRatio_working_3-way'!X372^(1/3))*COS(('OddsRatio_working_3-way'!Y372+4*PI())/3)</f>
        <v>-0.24034325739126666</v>
      </c>
      <c r="AI372" s="11">
        <f>'OddsRatio_working_3-way'!U372/(3*'OddsRatio_working_3-way'!X372^(1/3))*SIN(('OddsRatio_working_3-way'!Y372)/3)</f>
        <v>-2.3557578168363378E-2</v>
      </c>
      <c r="AJ372" s="11">
        <f>'OddsRatio_working_3-way'!U372/(3*'OddsRatio_working_3-way'!X372^(1/3))*SIN(('OddsRatio_working_3-way'!Y372+2*PI())/3)</f>
        <v>-0.43984431122664119</v>
      </c>
      <c r="AK372" s="11">
        <f>'OddsRatio_working_3-way'!U372/(3*'OddsRatio_working_3-way'!X372^(1/3))*SIN(('OddsRatio_working_3-way'!Y372+4*PI())/3)</f>
        <v>0.46340188939500448</v>
      </c>
      <c r="AL372" s="11">
        <f>'OddsRatio_working_3-way'!Z372+'OddsRatio_working_3-way'!AF372</f>
        <v>1.042978874146828</v>
      </c>
      <c r="AM372" s="11">
        <f>'OddsRatio_working_3-way'!AA372+'OddsRatio_working_3-way'!AG372</f>
        <v>-0.56229235936429467</v>
      </c>
      <c r="AN372" s="11">
        <f>'OddsRatio_working_3-way'!AB372+'OddsRatio_working_3-way'!AH372</f>
        <v>-0.48068651478253338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1.042978874146828</v>
      </c>
      <c r="AS372" s="11">
        <f>IF(('OddsRatio_working_3-way'!X372=0),IF(Q372&gt;0,-Q372^(1/3),(-Q372)^(1/3)),'OddsRatio_working_3-way'!AM372-'OddsRatio_working_3-way'!R372/3)</f>
        <v>-0.56229235936429467</v>
      </c>
      <c r="AT372" s="11">
        <f>IF(('OddsRatio_working_3-way'!X372=0),IF(Q372&gt;0,-Q372^(1/3),(-Q372)^(1/3)),'OddsRatio_working_3-way'!AN372-'OddsRatio_working_3-way'!R372/3)</f>
        <v>-0.48068651478253338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2.54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3.2</v>
      </c>
      <c r="D373" s="9">
        <f t="shared" si="78"/>
        <v>0.38382122069558167</v>
      </c>
      <c r="E373" s="9">
        <f t="shared" si="79"/>
        <v>0.31254115583021924</v>
      </c>
      <c r="F373" s="9">
        <f t="shared" si="80"/>
        <v>0.30363762347419893</v>
      </c>
      <c r="G373" s="9">
        <f t="shared" si="81"/>
        <v>1.0424543221771385</v>
      </c>
      <c r="H373" s="9">
        <f t="shared" si="82"/>
        <v>2.6053796561527935</v>
      </c>
      <c r="I373" s="9">
        <f t="shared" si="83"/>
        <v>3.1995786197937619</v>
      </c>
      <c r="J373" s="9">
        <f t="shared" si="84"/>
        <v>3.2933995087897046</v>
      </c>
      <c r="K373" s="11">
        <f t="shared" si="85"/>
        <v>0.39370078740157477</v>
      </c>
      <c r="L373" s="11">
        <f t="shared" si="86"/>
        <v>0.32154340836012862</v>
      </c>
      <c r="M373" s="11">
        <f t="shared" si="87"/>
        <v>0.3125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-0.28280154188925721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0.23142580449148034</v>
      </c>
      <c r="Q373" s="11">
        <f>2*'OddsRatio_working_3-way'!K373*'OddsRatio_working_3-way'!L373*'OddsRatio_working_3-way'!M373</f>
        <v>7.911993315948046E-2</v>
      </c>
      <c r="R373" s="11">
        <f t="shared" si="88"/>
        <v>0</v>
      </c>
      <c r="S373" s="11">
        <f t="shared" si="89"/>
        <v>-0.81833289502397699</v>
      </c>
      <c r="T373" s="11">
        <f t="shared" si="90"/>
        <v>-0.27977192992272715</v>
      </c>
      <c r="U373" s="11">
        <f>'OddsRatio_working_3-way'!S373-'OddsRatio_working_3-way'!R373^2/3</f>
        <v>-0.81833289502397699</v>
      </c>
      <c r="V373" s="11">
        <f>'OddsRatio_working_3-way'!S373*'OddsRatio_working_3-way'!R373/3-2*'OddsRatio_working_3-way'!R373^3/27-'OddsRatio_working_3-way'!T373</f>
        <v>0.27977192992272715</v>
      </c>
      <c r="W373" s="11">
        <f>'OddsRatio_working_3-way'!V373^2+4*'OddsRatio_working_3-way'!U373^3/27</f>
        <v>-2.9146225068720499E-3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0.14246662352947742</v>
      </c>
      <c r="Y373" s="11">
        <f>IF('OddsRatio_working_3-way'!W373&gt;=0,IF('OddsRatio_working_3-way'!V373+SQRT('OddsRatio_working_3-way'!W373)&gt;0,0,PI()),ACOS('OddsRatio_working_3-way'!V373/(2*'OddsRatio_working_3-way'!X373)))</f>
        <v>0.19062570676394897</v>
      </c>
      <c r="Z373" s="11">
        <f>'OddsRatio_working_3-way'!X373^(1/3)*COS('OddsRatio_working_3-way'!Y373/3)</f>
        <v>0.52122716108856937</v>
      </c>
      <c r="AA373" s="11">
        <f>'OddsRatio_working_3-way'!X373^(1/3)*COS(('OddsRatio_working_3-way'!Y373+2*PI())/3)</f>
        <v>-0.28933480377132109</v>
      </c>
      <c r="AB373" s="11">
        <f>'OddsRatio_working_3-way'!X373^(1/3)*COS(('OddsRatio_working_3-way'!Y373+4*PI())/3)</f>
        <v>-0.23189235731724817</v>
      </c>
      <c r="AC373" s="11">
        <f>'OddsRatio_working_3-way'!X373^(1/3)*SIN('OddsRatio_working_3-way'!Y373/3)</f>
        <v>3.316441192316958E-2</v>
      </c>
      <c r="AD373" s="11">
        <f>'OddsRatio_working_3-way'!X373^(1/3)*SIN(('OddsRatio_working_3-way'!Y373+2*PI())/3)</f>
        <v>0.43481375668356009</v>
      </c>
      <c r="AE373" s="11">
        <f>'OddsRatio_working_3-way'!X373^(1/3)*SIN(('OddsRatio_working_3-way'!Y373+4*PI())/3)</f>
        <v>-0.46797816860672975</v>
      </c>
      <c r="AF373" s="11">
        <f>-'OddsRatio_working_3-way'!U373/(3*'OddsRatio_working_3-way'!X373^(1/3))*COS(('OddsRatio_working_3-way'!Y373)/3)</f>
        <v>0.52122716108856915</v>
      </c>
      <c r="AG373" s="11">
        <f>-'OddsRatio_working_3-way'!U373/(3*'OddsRatio_working_3-way'!X373^(1/3))*COS(('OddsRatio_working_3-way'!Y373+2*PI())/3)</f>
        <v>-0.28933480377132098</v>
      </c>
      <c r="AH373" s="11">
        <f>-'OddsRatio_working_3-way'!U373/(3*'OddsRatio_working_3-way'!X373^(1/3))*COS(('OddsRatio_working_3-way'!Y373+4*PI())/3)</f>
        <v>-0.23189235731724805</v>
      </c>
      <c r="AI373" s="11">
        <f>'OddsRatio_working_3-way'!U373/(3*'OddsRatio_working_3-way'!X373^(1/3))*SIN(('OddsRatio_working_3-way'!Y373)/3)</f>
        <v>-3.3164411923169566E-2</v>
      </c>
      <c r="AJ373" s="11">
        <f>'OddsRatio_working_3-way'!U373/(3*'OddsRatio_working_3-way'!X373^(1/3))*SIN(('OddsRatio_working_3-way'!Y373+2*PI())/3)</f>
        <v>-0.43481375668355987</v>
      </c>
      <c r="AK373" s="11">
        <f>'OddsRatio_working_3-way'!U373/(3*'OddsRatio_working_3-way'!X373^(1/3))*SIN(('OddsRatio_working_3-way'!Y373+4*PI())/3)</f>
        <v>0.46797816860672953</v>
      </c>
      <c r="AL373" s="11">
        <f>'OddsRatio_working_3-way'!Z373+'OddsRatio_working_3-way'!AF373</f>
        <v>1.0424543221771385</v>
      </c>
      <c r="AM373" s="11">
        <f>'OddsRatio_working_3-way'!AA373+'OddsRatio_working_3-way'!AG373</f>
        <v>-0.57866960754264207</v>
      </c>
      <c r="AN373" s="11">
        <f>'OddsRatio_working_3-way'!AB373+'OddsRatio_working_3-way'!AH373</f>
        <v>-0.46378471463449622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1.0424543221771385</v>
      </c>
      <c r="AS373" s="11">
        <f>IF(('OddsRatio_working_3-way'!X373=0),IF(Q373&gt;0,-Q373^(1/3),(-Q373)^(1/3)),'OddsRatio_working_3-way'!AM373-'OddsRatio_working_3-way'!R373/3)</f>
        <v>-0.57866960754264207</v>
      </c>
      <c r="AT373" s="11">
        <f>IF(('OddsRatio_working_3-way'!X373=0),IF(Q373&gt;0,-Q373^(1/3),(-Q373)^(1/3)),'OddsRatio_working_3-way'!AN373-'OddsRatio_working_3-way'!R373/3)</f>
        <v>-0.46378471463449622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2.33</v>
      </c>
      <c r="B374" s="4">
        <f>IF('True_Odds_Calculator_3-way'!B375="","",'True_Odds_Calculator_3-way'!B375)</f>
        <v>3.12</v>
      </c>
      <c r="C374" s="4">
        <f>IF('True_Odds_Calculator_3-way'!C375="","",'True_Odds_Calculator_3-way'!C375)</f>
        <v>3.59</v>
      </c>
      <c r="D374" s="9">
        <f t="shared" si="78"/>
        <v>0.41872166820851181</v>
      </c>
      <c r="E374" s="9">
        <f t="shared" si="79"/>
        <v>0.31125460701062718</v>
      </c>
      <c r="F374" s="9">
        <f t="shared" si="80"/>
        <v>0.27002372478086084</v>
      </c>
      <c r="G374" s="9">
        <f t="shared" si="81"/>
        <v>1.0437754013465423</v>
      </c>
      <c r="H374" s="9">
        <f t="shared" si="82"/>
        <v>2.3882212837909016</v>
      </c>
      <c r="I374" s="9">
        <f t="shared" si="83"/>
        <v>3.2128038508546699</v>
      </c>
      <c r="J374" s="9">
        <f t="shared" si="84"/>
        <v>3.7033782894875449</v>
      </c>
      <c r="K374" s="11">
        <f t="shared" si="85"/>
        <v>0.42918454935622319</v>
      </c>
      <c r="L374" s="11">
        <f t="shared" si="86"/>
        <v>0.32051282051282048</v>
      </c>
      <c r="M374" s="11">
        <f t="shared" si="87"/>
        <v>0.2785515320334262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-0.27982228737187065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0.23143656507674346</v>
      </c>
      <c r="Q374" s="11">
        <f>2*'OddsRatio_working_3-way'!K374*'OddsRatio_working_3-way'!L374*'OddsRatio_working_3-way'!M374</f>
        <v>7.6634624197597173E-2</v>
      </c>
      <c r="R374" s="11">
        <f t="shared" si="88"/>
        <v>0</v>
      </c>
      <c r="S374" s="11">
        <f t="shared" si="89"/>
        <v>-0.82708410130739574</v>
      </c>
      <c r="T374" s="11">
        <f t="shared" si="90"/>
        <v>-0.27386890771768069</v>
      </c>
      <c r="U374" s="11">
        <f>'OddsRatio_working_3-way'!S374-'OddsRatio_working_3-way'!R374^2/3</f>
        <v>-0.82708410130739574</v>
      </c>
      <c r="V374" s="11">
        <f>'OddsRatio_working_3-way'!S374*'OddsRatio_working_3-way'!R374/3-2*'OddsRatio_working_3-way'!R374^3/27-'OddsRatio_working_3-way'!T374</f>
        <v>0.27386890771768069</v>
      </c>
      <c r="W374" s="11">
        <f>'OddsRatio_working_3-way'!V374^2+4*'OddsRatio_working_3-way'!U374^3/27</f>
        <v>-8.8153559807807452E-3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0.14475801756315282</v>
      </c>
      <c r="Y374" s="11">
        <f>IF('OddsRatio_working_3-way'!W374&gt;=0,IF('OddsRatio_working_3-way'!V374+SQRT('OddsRatio_working_3-way'!W374)&gt;0,0,PI()),ACOS('OddsRatio_working_3-way'!V374/(2*'OddsRatio_working_3-way'!X374)))</f>
        <v>0.33027192175013198</v>
      </c>
      <c r="Z374" s="11">
        <f>'OddsRatio_working_3-way'!X374^(1/3)*COS('OddsRatio_working_3-way'!Y374/3)</f>
        <v>0.52188770067327117</v>
      </c>
      <c r="AA374" s="11">
        <f>'OddsRatio_working_3-way'!X374^(1/3)*COS(('OddsRatio_working_3-way'!Y374+2*PI())/3)</f>
        <v>-0.31090329630357455</v>
      </c>
      <c r="AB374" s="11">
        <f>'OddsRatio_working_3-way'!X374^(1/3)*COS(('OddsRatio_working_3-way'!Y374+4*PI())/3)</f>
        <v>-0.21098440436969654</v>
      </c>
      <c r="AC374" s="11">
        <f>'OddsRatio_working_3-way'!X374^(1/3)*SIN('OddsRatio_working_3-way'!Y374/3)</f>
        <v>5.7688199155153566E-2</v>
      </c>
      <c r="AD374" s="11">
        <f>'OddsRatio_working_3-way'!X374^(1/3)*SIN(('OddsRatio_working_3-way'!Y374+2*PI())/3)</f>
        <v>0.4231239071281252</v>
      </c>
      <c r="AE374" s="11">
        <f>'OddsRatio_working_3-way'!X374^(1/3)*SIN(('OddsRatio_working_3-way'!Y374+4*PI())/3)</f>
        <v>-0.4808121062832787</v>
      </c>
      <c r="AF374" s="11">
        <f>-'OddsRatio_working_3-way'!U374/(3*'OddsRatio_working_3-way'!X374^(1/3))*COS(('OddsRatio_working_3-way'!Y374)/3)</f>
        <v>0.52188770067327128</v>
      </c>
      <c r="AG374" s="11">
        <f>-'OddsRatio_working_3-way'!U374/(3*'OddsRatio_working_3-way'!X374^(1/3))*COS(('OddsRatio_working_3-way'!Y374+2*PI())/3)</f>
        <v>-0.31090329630357461</v>
      </c>
      <c r="AH374" s="11">
        <f>-'OddsRatio_working_3-way'!U374/(3*'OddsRatio_working_3-way'!X374^(1/3))*COS(('OddsRatio_working_3-way'!Y374+4*PI())/3)</f>
        <v>-0.21098440436969659</v>
      </c>
      <c r="AI374" s="11">
        <f>'OddsRatio_working_3-way'!U374/(3*'OddsRatio_working_3-way'!X374^(1/3))*SIN(('OddsRatio_working_3-way'!Y374)/3)</f>
        <v>-5.768819915515358E-2</v>
      </c>
      <c r="AJ374" s="11">
        <f>'OddsRatio_working_3-way'!U374/(3*'OddsRatio_working_3-way'!X374^(1/3))*SIN(('OddsRatio_working_3-way'!Y374+2*PI())/3)</f>
        <v>-0.42312390712812525</v>
      </c>
      <c r="AK374" s="11">
        <f>'OddsRatio_working_3-way'!U374/(3*'OddsRatio_working_3-way'!X374^(1/3))*SIN(('OddsRatio_working_3-way'!Y374+4*PI())/3)</f>
        <v>0.48081210628327881</v>
      </c>
      <c r="AL374" s="11">
        <f>'OddsRatio_working_3-way'!Z374+'OddsRatio_working_3-way'!AF374</f>
        <v>1.0437754013465423</v>
      </c>
      <c r="AM374" s="11">
        <f>'OddsRatio_working_3-way'!AA374+'OddsRatio_working_3-way'!AG374</f>
        <v>-0.62180659260714921</v>
      </c>
      <c r="AN374" s="11">
        <f>'OddsRatio_working_3-way'!AB374+'OddsRatio_working_3-way'!AH374</f>
        <v>-0.42196880873939313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1.0437754013465423</v>
      </c>
      <c r="AS374" s="11">
        <f>IF(('OddsRatio_working_3-way'!X374=0),IF(Q374&gt;0,-Q374^(1/3),(-Q374)^(1/3)),'OddsRatio_working_3-way'!AM374-'OddsRatio_working_3-way'!R374/3)</f>
        <v>-0.62180659260714921</v>
      </c>
      <c r="AT374" s="11">
        <f>IF(('OddsRatio_working_3-way'!X374=0),IF(Q374&gt;0,-Q374^(1/3),(-Q374)^(1/3)),'OddsRatio_working_3-way'!AN374-'OddsRatio_working_3-way'!R374/3)</f>
        <v>-0.42196880873939313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1.99</v>
      </c>
      <c r="B375" s="4">
        <f>IF('True_Odds_Calculator_3-way'!B376="","",'True_Odds_Calculator_3-way'!B376)</f>
        <v>3.41</v>
      </c>
      <c r="C375" s="4">
        <f>IF('True_Odds_Calculator_3-way'!C376="","",'True_Odds_Calculator_3-way'!C376)</f>
        <v>4.3099999999999996</v>
      </c>
      <c r="D375" s="9">
        <f t="shared" si="78"/>
        <v>0.49151185409152864</v>
      </c>
      <c r="E375" s="9">
        <f t="shared" si="79"/>
        <v>0.28421823858966849</v>
      </c>
      <c r="F375" s="9">
        <f t="shared" si="80"/>
        <v>0.22426990731880292</v>
      </c>
      <c r="G375" s="9">
        <f t="shared" si="81"/>
        <v>1.0449888146764621</v>
      </c>
      <c r="H375" s="9">
        <f t="shared" si="82"/>
        <v>2.0345389265296974</v>
      </c>
      <c r="I375" s="9">
        <f t="shared" si="83"/>
        <v>3.5184230433702739</v>
      </c>
      <c r="J375" s="9">
        <f t="shared" si="84"/>
        <v>4.4589129765790894</v>
      </c>
      <c r="K375" s="11">
        <f t="shared" si="85"/>
        <v>0.50251256281407031</v>
      </c>
      <c r="L375" s="11">
        <f t="shared" si="86"/>
        <v>0.29325513196480935</v>
      </c>
      <c r="M375" s="11">
        <f t="shared" si="87"/>
        <v>0.23201856148491881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-0.27001973417721048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0.22942344384146612</v>
      </c>
      <c r="Q375" s="11">
        <f>2*'OddsRatio_working_3-way'!K375*'OddsRatio_working_3-way'!L375*'OddsRatio_working_3-way'!M375</f>
        <v>6.8382546599542807E-2</v>
      </c>
      <c r="R375" s="11">
        <f t="shared" si="88"/>
        <v>0</v>
      </c>
      <c r="S375" s="11">
        <f t="shared" si="89"/>
        <v>-0.84965435782148602</v>
      </c>
      <c r="T375" s="11">
        <f t="shared" si="90"/>
        <v>-0.25325018116884829</v>
      </c>
      <c r="U375" s="11">
        <f>'OddsRatio_working_3-way'!S375-'OddsRatio_working_3-way'!R375^2/3</f>
        <v>-0.84965435782148602</v>
      </c>
      <c r="V375" s="11">
        <f>'OddsRatio_working_3-way'!S375*'OddsRatio_working_3-way'!R375/3-2*'OddsRatio_working_3-way'!R375^3/27-'OddsRatio_working_3-way'!T375</f>
        <v>0.25325018116884829</v>
      </c>
      <c r="W375" s="11">
        <f>'OddsRatio_working_3-way'!V375^2+4*'OddsRatio_working_3-way'!U375^3/27</f>
        <v>-2.6734882801870308E-2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0.15072370173924601</v>
      </c>
      <c r="Y375" s="11">
        <f>IF('OddsRatio_working_3-way'!W375&gt;=0,IF('OddsRatio_working_3-way'!V375+SQRT('OddsRatio_working_3-way'!W375)&gt;0,0,PI()),ACOS('OddsRatio_working_3-way'!V375/(2*'OddsRatio_working_3-way'!X375)))</f>
        <v>0.57330298231438914</v>
      </c>
      <c r="Z375" s="11">
        <f>'OddsRatio_working_3-way'!X375^(1/3)*COS('OddsRatio_working_3-way'!Y375/3)</f>
        <v>0.52249440733823105</v>
      </c>
      <c r="AA375" s="11">
        <f>'OddsRatio_working_3-way'!X375^(1/3)*COS(('OddsRatio_working_3-way'!Y375+2*PI())/3)</f>
        <v>-0.34878739547022203</v>
      </c>
      <c r="AB375" s="11">
        <f>'OddsRatio_working_3-way'!X375^(1/3)*COS(('OddsRatio_working_3-way'!Y375+4*PI())/3)</f>
        <v>-0.17370701186800877</v>
      </c>
      <c r="AC375" s="11">
        <f>'OddsRatio_working_3-way'!X375^(1/3)*SIN('OddsRatio_working_3-way'!Y375/3)</f>
        <v>0.1010827066025607</v>
      </c>
      <c r="AD375" s="11">
        <f>'OddsRatio_working_3-way'!X375^(1/3)*SIN(('OddsRatio_working_3-way'!Y375+2*PI())/3)</f>
        <v>0.40195207678892231</v>
      </c>
      <c r="AE375" s="11">
        <f>'OddsRatio_working_3-way'!X375^(1/3)*SIN(('OddsRatio_working_3-way'!Y375+4*PI())/3)</f>
        <v>-0.50303478339148289</v>
      </c>
      <c r="AF375" s="11">
        <f>-'OddsRatio_working_3-way'!U375/(3*'OddsRatio_working_3-way'!X375^(1/3))*COS(('OddsRatio_working_3-way'!Y375)/3)</f>
        <v>0.52249440733823105</v>
      </c>
      <c r="AG375" s="11">
        <f>-'OddsRatio_working_3-way'!U375/(3*'OddsRatio_working_3-way'!X375^(1/3))*COS(('OddsRatio_working_3-way'!Y375+2*PI())/3)</f>
        <v>-0.34878739547022203</v>
      </c>
      <c r="AH375" s="11">
        <f>-'OddsRatio_working_3-way'!U375/(3*'OddsRatio_working_3-way'!X375^(1/3))*COS(('OddsRatio_working_3-way'!Y375+4*PI())/3)</f>
        <v>-0.17370701186800877</v>
      </c>
      <c r="AI375" s="11">
        <f>'OddsRatio_working_3-way'!U375/(3*'OddsRatio_working_3-way'!X375^(1/3))*SIN(('OddsRatio_working_3-way'!Y375)/3)</f>
        <v>-0.1010827066025607</v>
      </c>
      <c r="AJ375" s="11">
        <f>'OddsRatio_working_3-way'!U375/(3*'OddsRatio_working_3-way'!X375^(1/3))*SIN(('OddsRatio_working_3-way'!Y375+2*PI())/3)</f>
        <v>-0.40195207678892231</v>
      </c>
      <c r="AK375" s="11">
        <f>'OddsRatio_working_3-way'!U375/(3*'OddsRatio_working_3-way'!X375^(1/3))*SIN(('OddsRatio_working_3-way'!Y375+4*PI())/3)</f>
        <v>0.50303478339148289</v>
      </c>
      <c r="AL375" s="11">
        <f>'OddsRatio_working_3-way'!Z375+'OddsRatio_working_3-way'!AF375</f>
        <v>1.0449888146764621</v>
      </c>
      <c r="AM375" s="11">
        <f>'OddsRatio_working_3-way'!AA375+'OddsRatio_working_3-way'!AG375</f>
        <v>-0.69757479094044406</v>
      </c>
      <c r="AN375" s="11">
        <f>'OddsRatio_working_3-way'!AB375+'OddsRatio_working_3-way'!AH375</f>
        <v>-0.34741402373601754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1.0449888146764621</v>
      </c>
      <c r="AS375" s="11">
        <f>IF(('OddsRatio_working_3-way'!X375=0),IF(Q375&gt;0,-Q375^(1/3),(-Q375)^(1/3)),'OddsRatio_working_3-way'!AM375-'OddsRatio_working_3-way'!R375/3)</f>
        <v>-0.69757479094044406</v>
      </c>
      <c r="AT375" s="11">
        <f>IF(('OddsRatio_working_3-way'!X375=0),IF(Q375&gt;0,-Q375^(1/3),(-Q375)^(1/3)),'OddsRatio_working_3-way'!AN375-'OddsRatio_working_3-way'!R375/3)</f>
        <v>-0.34741402373601754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2.4</v>
      </c>
      <c r="B376" s="4">
        <f>IF('True_Odds_Calculator_3-way'!B377="","",'True_Odds_Calculator_3-way'!B377)</f>
        <v>3.33</v>
      </c>
      <c r="C376" s="4">
        <f>IF('True_Odds_Calculator_3-way'!C377="","",'True_Odds_Calculator_3-way'!C377)</f>
        <v>3.21</v>
      </c>
      <c r="D376" s="9">
        <f t="shared" si="78"/>
        <v>0.40626257913668951</v>
      </c>
      <c r="E376" s="9">
        <f t="shared" si="79"/>
        <v>0.29135061011545976</v>
      </c>
      <c r="F376" s="9">
        <f t="shared" si="80"/>
        <v>0.30238681074785095</v>
      </c>
      <c r="G376" s="9">
        <f t="shared" si="81"/>
        <v>1.043901603393349</v>
      </c>
      <c r="H376" s="9">
        <f t="shared" si="82"/>
        <v>2.4614622447506886</v>
      </c>
      <c r="I376" s="9">
        <f t="shared" si="83"/>
        <v>3.4322907359065029</v>
      </c>
      <c r="J376" s="9">
        <f t="shared" si="84"/>
        <v>3.3070225434993015</v>
      </c>
      <c r="K376" s="11">
        <f t="shared" si="85"/>
        <v>0.41666666666666669</v>
      </c>
      <c r="L376" s="11">
        <f t="shared" si="86"/>
        <v>0.3003003003003003</v>
      </c>
      <c r="M376" s="11">
        <f t="shared" si="87"/>
        <v>0.3115264797507788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-0.28100608396558557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0.23153995116611939</v>
      </c>
      <c r="Q376" s="11">
        <f>2*'OddsRatio_working_3-way'!K376*'OddsRatio_working_3-way'!L376*'OddsRatio_working_3-way'!M376</f>
        <v>7.7959579517211913E-2</v>
      </c>
      <c r="R376" s="11">
        <f t="shared" si="88"/>
        <v>0</v>
      </c>
      <c r="S376" s="11">
        <f t="shared" si="89"/>
        <v>-0.82396775151130097</v>
      </c>
      <c r="T376" s="11">
        <f t="shared" si="90"/>
        <v>-0.27743021936407442</v>
      </c>
      <c r="U376" s="11">
        <f>'OddsRatio_working_3-way'!S376-'OddsRatio_working_3-way'!R376^2/3</f>
        <v>-0.82396775151130097</v>
      </c>
      <c r="V376" s="11">
        <f>'OddsRatio_working_3-way'!S376*'OddsRatio_working_3-way'!R376/3-2*'OddsRatio_working_3-way'!R376^3/27-'OddsRatio_working_3-way'!T376</f>
        <v>0.27743021936407442</v>
      </c>
      <c r="W376" s="11">
        <f>'OddsRatio_working_3-way'!V376^2+4*'OddsRatio_working_3-way'!U376^3/27</f>
        <v>-5.908108749700991E-3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0.14394064346641244</v>
      </c>
      <c r="Y376" s="11">
        <f>IF('OddsRatio_working_3-way'!W376&gt;=0,IF('OddsRatio_working_3-way'!V376+SQRT('OddsRatio_working_3-way'!W376)&gt;0,0,PI()),ACOS('OddsRatio_working_3-way'!V376/(2*'OddsRatio_working_3-way'!X376)))</f>
        <v>0.27027837840929214</v>
      </c>
      <c r="Z376" s="11">
        <f>'OddsRatio_working_3-way'!X376^(1/3)*COS('OddsRatio_working_3-way'!Y376/3)</f>
        <v>0.52195080169667463</v>
      </c>
      <c r="AA376" s="11">
        <f>'OddsRatio_working_3-way'!X376^(1/3)*COS(('OddsRatio_working_3-way'!Y376+2*PI())/3)</f>
        <v>-0.3018099246483551</v>
      </c>
      <c r="AB376" s="11">
        <f>'OddsRatio_working_3-way'!X376^(1/3)*COS(('OddsRatio_working_3-way'!Y376+4*PI())/3)</f>
        <v>-0.22014087704831944</v>
      </c>
      <c r="AC376" s="11">
        <f>'OddsRatio_working_3-way'!X376^(1/3)*SIN('OddsRatio_working_3-way'!Y376/3)</f>
        <v>4.7151646616340866E-2</v>
      </c>
      <c r="AD376" s="11">
        <f>'OddsRatio_working_3-way'!X376^(1/3)*SIN(('OddsRatio_working_3-way'!Y376+2*PI())/3)</f>
        <v>0.42844683048680365</v>
      </c>
      <c r="AE376" s="11">
        <f>'OddsRatio_working_3-way'!X376^(1/3)*SIN(('OddsRatio_working_3-way'!Y376+4*PI())/3)</f>
        <v>-0.47559847710314462</v>
      </c>
      <c r="AF376" s="11">
        <f>-'OddsRatio_working_3-way'!U376/(3*'OddsRatio_working_3-way'!X376^(1/3))*COS(('OddsRatio_working_3-way'!Y376)/3)</f>
        <v>0.52195080169667452</v>
      </c>
      <c r="AG376" s="11">
        <f>-'OddsRatio_working_3-way'!U376/(3*'OddsRatio_working_3-way'!X376^(1/3))*COS(('OddsRatio_working_3-way'!Y376+2*PI())/3)</f>
        <v>-0.30180992464835504</v>
      </c>
      <c r="AH376" s="11">
        <f>-'OddsRatio_working_3-way'!U376/(3*'OddsRatio_working_3-way'!X376^(1/3))*COS(('OddsRatio_working_3-way'!Y376+4*PI())/3)</f>
        <v>-0.22014087704831939</v>
      </c>
      <c r="AI376" s="11">
        <f>'OddsRatio_working_3-way'!U376/(3*'OddsRatio_working_3-way'!X376^(1/3))*SIN(('OddsRatio_working_3-way'!Y376)/3)</f>
        <v>-4.7151646616340859E-2</v>
      </c>
      <c r="AJ376" s="11">
        <f>'OddsRatio_working_3-way'!U376/(3*'OddsRatio_working_3-way'!X376^(1/3))*SIN(('OddsRatio_working_3-way'!Y376+2*PI())/3)</f>
        <v>-0.42844683048680354</v>
      </c>
      <c r="AK376" s="11">
        <f>'OddsRatio_working_3-way'!U376/(3*'OddsRatio_working_3-way'!X376^(1/3))*SIN(('OddsRatio_working_3-way'!Y376+4*PI())/3)</f>
        <v>0.47559847710314451</v>
      </c>
      <c r="AL376" s="11">
        <f>'OddsRatio_working_3-way'!Z376+'OddsRatio_working_3-way'!AF376</f>
        <v>1.043901603393349</v>
      </c>
      <c r="AM376" s="11">
        <f>'OddsRatio_working_3-way'!AA376+'OddsRatio_working_3-way'!AG376</f>
        <v>-0.6036198492967102</v>
      </c>
      <c r="AN376" s="11">
        <f>'OddsRatio_working_3-way'!AB376+'OddsRatio_working_3-way'!AH376</f>
        <v>-0.44028175409663883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1.043901603393349</v>
      </c>
      <c r="AS376" s="11">
        <f>IF(('OddsRatio_working_3-way'!X376=0),IF(Q376&gt;0,-Q376^(1/3),(-Q376)^(1/3)),'OddsRatio_working_3-way'!AM376-'OddsRatio_working_3-way'!R376/3)</f>
        <v>-0.6036198492967102</v>
      </c>
      <c r="AT376" s="11">
        <f>IF(('OddsRatio_working_3-way'!X376=0),IF(Q376&gt;0,-Q376^(1/3),(-Q376)^(1/3)),'OddsRatio_working_3-way'!AN376-'OddsRatio_working_3-way'!R376/3)</f>
        <v>-0.44028175409663883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2.86</v>
      </c>
      <c r="B377" s="4">
        <f>IF('True_Odds_Calculator_3-way'!B378="","",'True_Odds_Calculator_3-way'!B378)</f>
        <v>3.44</v>
      </c>
      <c r="C377" s="4">
        <f>IF('True_Odds_Calculator_3-way'!C378="","",'True_Odds_Calculator_3-way'!C378)</f>
        <v>2.5499999999999998</v>
      </c>
      <c r="D377" s="9">
        <f t="shared" si="78"/>
        <v>0.33864891438671196</v>
      </c>
      <c r="E377" s="9">
        <f t="shared" si="79"/>
        <v>0.2807503907736858</v>
      </c>
      <c r="F377" s="9">
        <f t="shared" si="80"/>
        <v>0.38060069483960246</v>
      </c>
      <c r="G377" s="9">
        <f t="shared" si="81"/>
        <v>1.0499519847450669</v>
      </c>
      <c r="H377" s="9">
        <f t="shared" si="82"/>
        <v>2.9529106916258239</v>
      </c>
      <c r="I377" s="9">
        <f t="shared" si="83"/>
        <v>3.5618828427779632</v>
      </c>
      <c r="J377" s="9">
        <f t="shared" si="84"/>
        <v>2.6274255763548529</v>
      </c>
      <c r="K377" s="11">
        <f t="shared" si="85"/>
        <v>0.34965034965034969</v>
      </c>
      <c r="L377" s="11">
        <f t="shared" si="86"/>
        <v>0.29069767441860467</v>
      </c>
      <c r="M377" s="11">
        <f t="shared" si="87"/>
        <v>0.39215686274509809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-0.28039470789128806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0.23317995274219633</v>
      </c>
      <c r="Q377" s="11">
        <f>2*'OddsRatio_working_3-way'!K377*'OddsRatio_working_3-way'!L377*'OddsRatio_working_3-way'!M377</f>
        <v>7.9719641963144044E-2</v>
      </c>
      <c r="R377" s="11">
        <f t="shared" si="88"/>
        <v>0</v>
      </c>
      <c r="S377" s="11">
        <f t="shared" si="89"/>
        <v>-0.83161324440047069</v>
      </c>
      <c r="T377" s="11">
        <f t="shared" si="90"/>
        <v>-0.28431222030785325</v>
      </c>
      <c r="U377" s="11">
        <f>'OddsRatio_working_3-way'!S377-'OddsRatio_working_3-way'!R377^2/3</f>
        <v>-0.83161324440047069</v>
      </c>
      <c r="V377" s="11">
        <f>'OddsRatio_working_3-way'!S377*'OddsRatio_working_3-way'!R377/3-2*'OddsRatio_working_3-way'!R377^3/27-'OddsRatio_working_3-way'!T377</f>
        <v>0.28431222030785325</v>
      </c>
      <c r="W377" s="11">
        <f>'OddsRatio_working_3-way'!V377^2+4*'OddsRatio_working_3-way'!U377^3/27</f>
        <v>-4.3706468309043789E-3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0.14594869427926177</v>
      </c>
      <c r="Y377" s="11">
        <f>IF('OddsRatio_working_3-way'!W377&gt;=0,IF('OddsRatio_working_3-way'!V377+SQRT('OddsRatio_working_3-way'!W377)&gt;0,0,PI()),ACOS('OddsRatio_working_3-way'!V377/(2*'OddsRatio_working_3-way'!X377)))</f>
        <v>0.22846909961012862</v>
      </c>
      <c r="Z377" s="11">
        <f>'OddsRatio_working_3-way'!X377^(1/3)*COS('OddsRatio_working_3-way'!Y377/3)</f>
        <v>0.52497599237253345</v>
      </c>
      <c r="AA377" s="11">
        <f>'OddsRatio_working_3-way'!X377^(1/3)*COS(('OddsRatio_working_3-way'!Y377+2*PI())/3)</f>
        <v>-0.29717901338774061</v>
      </c>
      <c r="AB377" s="11">
        <f>'OddsRatio_working_3-way'!X377^(1/3)*COS(('OddsRatio_working_3-way'!Y377+4*PI())/3)</f>
        <v>-0.22779697898479301</v>
      </c>
      <c r="AC377" s="11">
        <f>'OddsRatio_working_3-way'!X377^(1/3)*SIN('OddsRatio_working_3-way'!Y377/3)</f>
        <v>4.0057736239465826E-2</v>
      </c>
      <c r="AD377" s="11">
        <f>'OddsRatio_working_3-way'!X377^(1/3)*SIN(('OddsRatio_working_3-way'!Y377+2*PI())/3)</f>
        <v>0.43461367765182685</v>
      </c>
      <c r="AE377" s="11">
        <f>'OddsRatio_working_3-way'!X377^(1/3)*SIN(('OddsRatio_working_3-way'!Y377+4*PI())/3)</f>
        <v>-0.47467141389129253</v>
      </c>
      <c r="AF377" s="11">
        <f>-'OddsRatio_working_3-way'!U377/(3*'OddsRatio_working_3-way'!X377^(1/3))*COS(('OddsRatio_working_3-way'!Y377)/3)</f>
        <v>0.52497599237253334</v>
      </c>
      <c r="AG377" s="11">
        <f>-'OddsRatio_working_3-way'!U377/(3*'OddsRatio_working_3-way'!X377^(1/3))*COS(('OddsRatio_working_3-way'!Y377+2*PI())/3)</f>
        <v>-0.29717901338774055</v>
      </c>
      <c r="AH377" s="11">
        <f>-'OddsRatio_working_3-way'!U377/(3*'OddsRatio_working_3-way'!X377^(1/3))*COS(('OddsRatio_working_3-way'!Y377+4*PI())/3)</f>
        <v>-0.22779697898479298</v>
      </c>
      <c r="AI377" s="11">
        <f>'OddsRatio_working_3-way'!U377/(3*'OddsRatio_working_3-way'!X377^(1/3))*SIN(('OddsRatio_working_3-way'!Y377)/3)</f>
        <v>-4.0057736239465819E-2</v>
      </c>
      <c r="AJ377" s="11">
        <f>'OddsRatio_working_3-way'!U377/(3*'OddsRatio_working_3-way'!X377^(1/3))*SIN(('OddsRatio_working_3-way'!Y377+2*PI())/3)</f>
        <v>-0.43461367765182674</v>
      </c>
      <c r="AK377" s="11">
        <f>'OddsRatio_working_3-way'!U377/(3*'OddsRatio_working_3-way'!X377^(1/3))*SIN(('OddsRatio_working_3-way'!Y377+4*PI())/3)</f>
        <v>0.47467141389129242</v>
      </c>
      <c r="AL377" s="11">
        <f>'OddsRatio_working_3-way'!Z377+'OddsRatio_working_3-way'!AF377</f>
        <v>1.0499519847450669</v>
      </c>
      <c r="AM377" s="11">
        <f>'OddsRatio_working_3-way'!AA377+'OddsRatio_working_3-way'!AG377</f>
        <v>-0.59435802677548111</v>
      </c>
      <c r="AN377" s="11">
        <f>'OddsRatio_working_3-way'!AB377+'OddsRatio_working_3-way'!AH377</f>
        <v>-0.45559395796958602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1.0499519847450669</v>
      </c>
      <c r="AS377" s="11">
        <f>IF(('OddsRatio_working_3-way'!X377=0),IF(Q377&gt;0,-Q377^(1/3),(-Q377)^(1/3)),'OddsRatio_working_3-way'!AM377-'OddsRatio_working_3-way'!R377/3)</f>
        <v>-0.59435802677548111</v>
      </c>
      <c r="AT377" s="11">
        <f>IF(('OddsRatio_working_3-way'!X377=0),IF(Q377&gt;0,-Q377^(1/3),(-Q377)^(1/3)),'OddsRatio_working_3-way'!AN377-'OddsRatio_working_3-way'!R377/3)</f>
        <v>-0.45559395796958602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3.64</v>
      </c>
      <c r="B378" s="4">
        <f>IF('True_Odds_Calculator_3-way'!B379="","",'True_Odds_Calculator_3-way'!B379)</f>
        <v>3.56</v>
      </c>
      <c r="C378" s="4">
        <f>IF('True_Odds_Calculator_3-way'!C379="","",'True_Odds_Calculator_3-way'!C379)</f>
        <v>2.09</v>
      </c>
      <c r="D378" s="9">
        <f t="shared" si="78"/>
        <v>0.26433079747964838</v>
      </c>
      <c r="E378" s="9">
        <f t="shared" si="79"/>
        <v>0.27035788752543394</v>
      </c>
      <c r="F378" s="9">
        <f t="shared" si="80"/>
        <v>0.46531131499491779</v>
      </c>
      <c r="G378" s="9">
        <f t="shared" si="81"/>
        <v>1.0542191048839455</v>
      </c>
      <c r="H378" s="9">
        <f t="shared" si="82"/>
        <v>3.7831384368936161</v>
      </c>
      <c r="I378" s="9">
        <f t="shared" si="83"/>
        <v>3.6988009085029003</v>
      </c>
      <c r="J378" s="9">
        <f t="shared" si="84"/>
        <v>2.149098824323501</v>
      </c>
      <c r="K378" s="11">
        <f t="shared" si="85"/>
        <v>0.27472527472527469</v>
      </c>
      <c r="L378" s="11">
        <f t="shared" si="86"/>
        <v>0.2808988764044944</v>
      </c>
      <c r="M378" s="11">
        <f t="shared" si="87"/>
        <v>0.47846889952153115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-0.27200239145833471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0.23224853207112223</v>
      </c>
      <c r="Q378" s="11">
        <f>2*'OddsRatio_working_3-way'!K378*'OddsRatio_working_3-way'!L378*'OddsRatio_working_3-way'!M378</f>
        <v>7.3846910038512653E-2</v>
      </c>
      <c r="R378" s="11">
        <f t="shared" si="88"/>
        <v>0</v>
      </c>
      <c r="S378" s="11">
        <f t="shared" si="89"/>
        <v>-0.8538473901862661</v>
      </c>
      <c r="T378" s="11">
        <f t="shared" si="90"/>
        <v>-0.27149360578259663</v>
      </c>
      <c r="U378" s="11">
        <f>'OddsRatio_working_3-way'!S378-'OddsRatio_working_3-way'!R378^2/3</f>
        <v>-0.8538473901862661</v>
      </c>
      <c r="V378" s="11">
        <f>'OddsRatio_working_3-way'!S378*'OddsRatio_working_3-way'!R378/3-2*'OddsRatio_working_3-way'!R378^3/27-'OddsRatio_working_3-way'!T378</f>
        <v>0.27149360578259663</v>
      </c>
      <c r="W378" s="11">
        <f>'OddsRatio_working_3-way'!V378^2+4*'OddsRatio_working_3-way'!U378^3/27</f>
        <v>-1.8513743697395002E-2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0.15184080617395887</v>
      </c>
      <c r="Y378" s="11">
        <f>IF('OddsRatio_working_3-way'!W378&gt;=0,IF('OddsRatio_working_3-way'!V378+SQRT('OddsRatio_working_3-way'!W378)&gt;0,0,PI()),ACOS('OddsRatio_working_3-way'!V378/(2*'OddsRatio_working_3-way'!X378)))</f>
        <v>0.46458543219417781</v>
      </c>
      <c r="Z378" s="11">
        <f>'OddsRatio_working_3-way'!X378^(1/3)*COS('OddsRatio_working_3-way'!Y378/3)</f>
        <v>0.52710955244197277</v>
      </c>
      <c r="AA378" s="11">
        <f>'OddsRatio_working_3-way'!X378^(1/3)*COS(('OddsRatio_working_3-way'!Y378+2*PI())/3)</f>
        <v>-0.3348182825891397</v>
      </c>
      <c r="AB378" s="11">
        <f>'OddsRatio_working_3-way'!X378^(1/3)*COS(('OddsRatio_working_3-way'!Y378+4*PI())/3)</f>
        <v>-0.19229126985283326</v>
      </c>
      <c r="AC378" s="11">
        <f>'OddsRatio_working_3-way'!X378^(1/3)*SIN('OddsRatio_working_3-way'!Y378/3)</f>
        <v>8.2288009170099916E-2</v>
      </c>
      <c r="AD378" s="11">
        <f>'OddsRatio_working_3-way'!X378^(1/3)*SIN(('OddsRatio_working_3-way'!Y378+2*PI())/3)</f>
        <v>0.41534625840714434</v>
      </c>
      <c r="AE378" s="11">
        <f>'OddsRatio_working_3-way'!X378^(1/3)*SIN(('OddsRatio_working_3-way'!Y378+4*PI())/3)</f>
        <v>-0.4976342675772441</v>
      </c>
      <c r="AF378" s="11">
        <f>-'OddsRatio_working_3-way'!U378/(3*'OddsRatio_working_3-way'!X378^(1/3))*COS(('OddsRatio_working_3-way'!Y378)/3)</f>
        <v>0.52710955244197277</v>
      </c>
      <c r="AG378" s="11">
        <f>-'OddsRatio_working_3-way'!U378/(3*'OddsRatio_working_3-way'!X378^(1/3))*COS(('OddsRatio_working_3-way'!Y378+2*PI())/3)</f>
        <v>-0.3348182825891397</v>
      </c>
      <c r="AH378" s="11">
        <f>-'OddsRatio_working_3-way'!U378/(3*'OddsRatio_working_3-way'!X378^(1/3))*COS(('OddsRatio_working_3-way'!Y378+4*PI())/3)</f>
        <v>-0.19229126985283326</v>
      </c>
      <c r="AI378" s="11">
        <f>'OddsRatio_working_3-way'!U378/(3*'OddsRatio_working_3-way'!X378^(1/3))*SIN(('OddsRatio_working_3-way'!Y378)/3)</f>
        <v>-8.2288009170099916E-2</v>
      </c>
      <c r="AJ378" s="11">
        <f>'OddsRatio_working_3-way'!U378/(3*'OddsRatio_working_3-way'!X378^(1/3))*SIN(('OddsRatio_working_3-way'!Y378+2*PI())/3)</f>
        <v>-0.41534625840714434</v>
      </c>
      <c r="AK378" s="11">
        <f>'OddsRatio_working_3-way'!U378/(3*'OddsRatio_working_3-way'!X378^(1/3))*SIN(('OddsRatio_working_3-way'!Y378+4*PI())/3)</f>
        <v>0.4976342675772441</v>
      </c>
      <c r="AL378" s="11">
        <f>'OddsRatio_working_3-way'!Z378+'OddsRatio_working_3-way'!AF378</f>
        <v>1.0542191048839455</v>
      </c>
      <c r="AM378" s="11">
        <f>'OddsRatio_working_3-way'!AA378+'OddsRatio_working_3-way'!AG378</f>
        <v>-0.66963656517827941</v>
      </c>
      <c r="AN378" s="11">
        <f>'OddsRatio_working_3-way'!AB378+'OddsRatio_working_3-way'!AH378</f>
        <v>-0.38458253970566653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1.0542191048839455</v>
      </c>
      <c r="AS378" s="11">
        <f>IF(('OddsRatio_working_3-way'!X378=0),IF(Q378&gt;0,-Q378^(1/3),(-Q378)^(1/3)),'OddsRatio_working_3-way'!AM378-'OddsRatio_working_3-way'!R378/3)</f>
        <v>-0.66963656517827941</v>
      </c>
      <c r="AT378" s="11">
        <f>IF(('OddsRatio_working_3-way'!X378=0),IF(Q378&gt;0,-Q378^(1/3),(-Q378)^(1/3)),'OddsRatio_working_3-way'!AN378-'OddsRatio_working_3-way'!R378/3)</f>
        <v>-0.38458253970566653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2.64</v>
      </c>
      <c r="B379" s="4">
        <f>IF('True_Odds_Calculator_3-way'!B380="","",'True_Odds_Calculator_3-way'!B380)</f>
        <v>3.13</v>
      </c>
      <c r="C379" s="4">
        <f>IF('True_Odds_Calculator_3-way'!C380="","",'True_Odds_Calculator_3-way'!C380)</f>
        <v>2.98</v>
      </c>
      <c r="D379" s="9">
        <f t="shared" si="78"/>
        <v>0.36698090817105772</v>
      </c>
      <c r="E379" s="9">
        <f t="shared" si="79"/>
        <v>0.30861196836006555</v>
      </c>
      <c r="F379" s="9">
        <f t="shared" si="80"/>
        <v>0.32440712346887685</v>
      </c>
      <c r="G379" s="9">
        <f t="shared" si="81"/>
        <v>1.0517910946345244</v>
      </c>
      <c r="H379" s="9">
        <f t="shared" si="82"/>
        <v>2.7249373952006199</v>
      </c>
      <c r="I379" s="9">
        <f t="shared" si="83"/>
        <v>3.2403150315715372</v>
      </c>
      <c r="J379" s="9">
        <f t="shared" si="84"/>
        <v>3.082546367376358</v>
      </c>
      <c r="K379" s="11">
        <f t="shared" si="85"/>
        <v>0.37878787878787878</v>
      </c>
      <c r="L379" s="11">
        <f t="shared" si="86"/>
        <v>0.31948881789137379</v>
      </c>
      <c r="M379" s="11">
        <f t="shared" si="87"/>
        <v>0.33557046979865773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-0.28088213221262093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0.23350883451232959</v>
      </c>
      <c r="Q379" s="11">
        <f>2*'OddsRatio_working_3-way'!K379*'OddsRatio_working_3-way'!L379*'OddsRatio_working_3-way'!M379</f>
        <v>8.1220464178201598E-2</v>
      </c>
      <c r="R379" s="11">
        <f t="shared" si="88"/>
        <v>0</v>
      </c>
      <c r="S379" s="11">
        <f t="shared" si="89"/>
        <v>-0.83134100653853304</v>
      </c>
      <c r="T379" s="11">
        <f t="shared" si="90"/>
        <v>-0.28916208923079412</v>
      </c>
      <c r="U379" s="11">
        <f>'OddsRatio_working_3-way'!S379-'OddsRatio_working_3-way'!R379^2/3</f>
        <v>-0.83134100653853304</v>
      </c>
      <c r="V379" s="11">
        <f>'OddsRatio_working_3-way'!S379*'OddsRatio_working_3-way'!R379/3-2*'OddsRatio_working_3-way'!R379^3/27-'OddsRatio_working_3-way'!T379</f>
        <v>0.28916208923079412</v>
      </c>
      <c r="W379" s="11">
        <f>'OddsRatio_working_3-way'!V379^2+4*'OddsRatio_working_3-way'!U379^3/27</f>
        <v>-1.5057214684336545E-3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0.14587703324782778</v>
      </c>
      <c r="Y379" s="11">
        <f>IF('OddsRatio_working_3-way'!W379&gt;=0,IF('OddsRatio_working_3-way'!V379+SQRT('OddsRatio_working_3-way'!W379)&gt;0,0,PI()),ACOS('OddsRatio_working_3-way'!V379/(2*'OddsRatio_working_3-way'!X379)))</f>
        <v>0.13339642313689448</v>
      </c>
      <c r="Z379" s="11">
        <f>'OddsRatio_working_3-way'!X379^(1/3)*COS('OddsRatio_working_3-way'!Y379/3)</f>
        <v>0.52589554731726218</v>
      </c>
      <c r="AA379" s="11">
        <f>'OddsRatio_working_3-way'!X379^(1/3)*COS(('OddsRatio_working_3-way'!Y379+2*PI())/3)</f>
        <v>-0.28321243794257961</v>
      </c>
      <c r="AB379" s="11">
        <f>'OddsRatio_working_3-way'!X379^(1/3)*COS(('OddsRatio_working_3-way'!Y379+4*PI())/3)</f>
        <v>-0.24268310937468277</v>
      </c>
      <c r="AC379" s="11">
        <f>'OddsRatio_working_3-way'!X379^(1/3)*SIN('OddsRatio_working_3-way'!Y379/3)</f>
        <v>2.3399618758750036E-2</v>
      </c>
      <c r="AD379" s="11">
        <f>'OddsRatio_working_3-way'!X379^(1/3)*SIN(('OddsRatio_working_3-way'!Y379+2*PI())/3)</f>
        <v>0.44373909433449532</v>
      </c>
      <c r="AE379" s="11">
        <f>'OddsRatio_working_3-way'!X379^(1/3)*SIN(('OddsRatio_working_3-way'!Y379+4*PI())/3)</f>
        <v>-0.46713871309324545</v>
      </c>
      <c r="AF379" s="11">
        <f>-'OddsRatio_working_3-way'!U379/(3*'OddsRatio_working_3-way'!X379^(1/3))*COS(('OddsRatio_working_3-way'!Y379)/3)</f>
        <v>0.52589554731726218</v>
      </c>
      <c r="AG379" s="11">
        <f>-'OddsRatio_working_3-way'!U379/(3*'OddsRatio_working_3-way'!X379^(1/3))*COS(('OddsRatio_working_3-way'!Y379+2*PI())/3)</f>
        <v>-0.28321243794257961</v>
      </c>
      <c r="AH379" s="11">
        <f>-'OddsRatio_working_3-way'!U379/(3*'OddsRatio_working_3-way'!X379^(1/3))*COS(('OddsRatio_working_3-way'!Y379+4*PI())/3)</f>
        <v>-0.24268310937468277</v>
      </c>
      <c r="AI379" s="11">
        <f>'OddsRatio_working_3-way'!U379/(3*'OddsRatio_working_3-way'!X379^(1/3))*SIN(('OddsRatio_working_3-way'!Y379)/3)</f>
        <v>-2.3399618758750036E-2</v>
      </c>
      <c r="AJ379" s="11">
        <f>'OddsRatio_working_3-way'!U379/(3*'OddsRatio_working_3-way'!X379^(1/3))*SIN(('OddsRatio_working_3-way'!Y379+2*PI())/3)</f>
        <v>-0.44373909433449532</v>
      </c>
      <c r="AK379" s="11">
        <f>'OddsRatio_working_3-way'!U379/(3*'OddsRatio_working_3-way'!X379^(1/3))*SIN(('OddsRatio_working_3-way'!Y379+4*PI())/3)</f>
        <v>0.46713871309324545</v>
      </c>
      <c r="AL379" s="11">
        <f>'OddsRatio_working_3-way'!Z379+'OddsRatio_working_3-way'!AF379</f>
        <v>1.0517910946345244</v>
      </c>
      <c r="AM379" s="11">
        <f>'OddsRatio_working_3-way'!AA379+'OddsRatio_working_3-way'!AG379</f>
        <v>-0.56642487588515922</v>
      </c>
      <c r="AN379" s="11">
        <f>'OddsRatio_working_3-way'!AB379+'OddsRatio_working_3-way'!AH379</f>
        <v>-0.48536621874936553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1.0517910946345244</v>
      </c>
      <c r="AS379" s="11">
        <f>IF(('OddsRatio_working_3-way'!X379=0),IF(Q379&gt;0,-Q379^(1/3),(-Q379)^(1/3)),'OddsRatio_working_3-way'!AM379-'OddsRatio_working_3-way'!R379/3)</f>
        <v>-0.56642487588515922</v>
      </c>
      <c r="AT379" s="11">
        <f>IF(('OddsRatio_working_3-way'!X379=0),IF(Q379&gt;0,-Q379^(1/3),(-Q379)^(1/3)),'OddsRatio_working_3-way'!AN379-'OddsRatio_working_3-way'!R379/3)</f>
        <v>-0.48536621874936553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2.2400000000000002</v>
      </c>
      <c r="B380" s="4">
        <f>IF('True_Odds_Calculator_3-way'!B381="","",'True_Odds_Calculator_3-way'!B381)</f>
        <v>3.38</v>
      </c>
      <c r="C380" s="4">
        <f>IF('True_Odds_Calculator_3-way'!C381="","",'True_Odds_Calculator_3-way'!C381)</f>
        <v>3.43</v>
      </c>
      <c r="D380" s="9">
        <f t="shared" si="78"/>
        <v>0.43373705591532125</v>
      </c>
      <c r="E380" s="9">
        <f t="shared" si="79"/>
        <v>0.28524137321972459</v>
      </c>
      <c r="F380" s="9">
        <f t="shared" si="80"/>
        <v>0.28102157086495411</v>
      </c>
      <c r="G380" s="9">
        <f t="shared" si="81"/>
        <v>1.0528583120958266</v>
      </c>
      <c r="H380" s="9">
        <f t="shared" si="82"/>
        <v>2.3055443069988253</v>
      </c>
      <c r="I380" s="9">
        <f t="shared" si="83"/>
        <v>3.5058027827880669</v>
      </c>
      <c r="J380" s="9">
        <f t="shared" si="84"/>
        <v>3.5584456983928594</v>
      </c>
      <c r="K380" s="11">
        <f t="shared" si="85"/>
        <v>0.4464285714285714</v>
      </c>
      <c r="L380" s="11">
        <f t="shared" si="86"/>
        <v>0.29585798816568049</v>
      </c>
      <c r="M380" s="11">
        <f t="shared" si="87"/>
        <v>0.29154518950437314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-0.27615065468283673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0.23296814197240301</v>
      </c>
      <c r="Q380" s="11">
        <f>2*'OddsRatio_working_3-way'!K380*'OddsRatio_working_3-way'!L380*'OddsRatio_working_3-way'!M380</f>
        <v>7.7014261809058834E-2</v>
      </c>
      <c r="R380" s="11">
        <f t="shared" si="88"/>
        <v>0</v>
      </c>
      <c r="S380" s="11">
        <f t="shared" si="89"/>
        <v>-0.84362697687597554</v>
      </c>
      <c r="T380" s="11">
        <f t="shared" si="90"/>
        <v>-0.27888495103338029</v>
      </c>
      <c r="U380" s="11">
        <f>'OddsRatio_working_3-way'!S380-'OddsRatio_working_3-way'!R380^2/3</f>
        <v>-0.84362697687597554</v>
      </c>
      <c r="V380" s="11">
        <f>'OddsRatio_working_3-way'!S380*'OddsRatio_working_3-way'!R380/3-2*'OddsRatio_working_3-way'!R380^3/27-'OddsRatio_working_3-way'!T380</f>
        <v>0.27888495103338029</v>
      </c>
      <c r="W380" s="11">
        <f>'OddsRatio_working_3-way'!V380^2+4*'OddsRatio_working_3-way'!U380^3/27</f>
        <v>-1.1173522289505744E-2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0.14912271641369457</v>
      </c>
      <c r="Y380" s="11">
        <f>IF('OddsRatio_working_3-way'!W380&gt;=0,IF('OddsRatio_working_3-way'!V380+SQRT('OddsRatio_working_3-way'!W380)&gt;0,0,PI()),ACOS('OddsRatio_working_3-way'!V380/(2*'OddsRatio_working_3-way'!X380)))</f>
        <v>0.36229637229567357</v>
      </c>
      <c r="Z380" s="11">
        <f>'OddsRatio_working_3-way'!X380^(1/3)*COS('OddsRatio_working_3-way'!Y380/3)</f>
        <v>0.52642915604791329</v>
      </c>
      <c r="AA380" s="11">
        <f>'OddsRatio_working_3-way'!X380^(1/3)*COS(('OddsRatio_working_3-way'!Y380+2*PI())/3)</f>
        <v>-0.31854090056581003</v>
      </c>
      <c r="AB380" s="11">
        <f>'OddsRatio_working_3-way'!X380^(1/3)*COS(('OddsRatio_working_3-way'!Y380+4*PI())/3)</f>
        <v>-0.20788825548210316</v>
      </c>
      <c r="AC380" s="11">
        <f>'OddsRatio_working_3-way'!X380^(1/3)*SIN('OddsRatio_working_3-way'!Y380/3)</f>
        <v>6.3885334425622192E-2</v>
      </c>
      <c r="AD380" s="11">
        <f>'OddsRatio_working_3-way'!X380^(1/3)*SIN(('OddsRatio_working_3-way'!Y380+2*PI())/3)</f>
        <v>0.42395835521748426</v>
      </c>
      <c r="AE380" s="11">
        <f>'OddsRatio_working_3-way'!X380^(1/3)*SIN(('OddsRatio_working_3-way'!Y380+4*PI())/3)</f>
        <v>-0.48784368964310648</v>
      </c>
      <c r="AF380" s="11">
        <f>-'OddsRatio_working_3-way'!U380/(3*'OddsRatio_working_3-way'!X380^(1/3))*COS(('OddsRatio_working_3-way'!Y380)/3)</f>
        <v>0.52642915604791329</v>
      </c>
      <c r="AG380" s="11">
        <f>-'OddsRatio_working_3-way'!U380/(3*'OddsRatio_working_3-way'!X380^(1/3))*COS(('OddsRatio_working_3-way'!Y380+2*PI())/3)</f>
        <v>-0.31854090056581003</v>
      </c>
      <c r="AH380" s="11">
        <f>-'OddsRatio_working_3-way'!U380/(3*'OddsRatio_working_3-way'!X380^(1/3))*COS(('OddsRatio_working_3-way'!Y380+4*PI())/3)</f>
        <v>-0.20788825548210316</v>
      </c>
      <c r="AI380" s="11">
        <f>'OddsRatio_working_3-way'!U380/(3*'OddsRatio_working_3-way'!X380^(1/3))*SIN(('OddsRatio_working_3-way'!Y380)/3)</f>
        <v>-6.3885334425622192E-2</v>
      </c>
      <c r="AJ380" s="11">
        <f>'OddsRatio_working_3-way'!U380/(3*'OddsRatio_working_3-way'!X380^(1/3))*SIN(('OddsRatio_working_3-way'!Y380+2*PI())/3)</f>
        <v>-0.42395835521748426</v>
      </c>
      <c r="AK380" s="11">
        <f>'OddsRatio_working_3-way'!U380/(3*'OddsRatio_working_3-way'!X380^(1/3))*SIN(('OddsRatio_working_3-way'!Y380+4*PI())/3)</f>
        <v>0.48784368964310648</v>
      </c>
      <c r="AL380" s="11">
        <f>'OddsRatio_working_3-way'!Z380+'OddsRatio_working_3-way'!AF380</f>
        <v>1.0528583120958266</v>
      </c>
      <c r="AM380" s="11">
        <f>'OddsRatio_working_3-way'!AA380+'OddsRatio_working_3-way'!AG380</f>
        <v>-0.63708180113162005</v>
      </c>
      <c r="AN380" s="11">
        <f>'OddsRatio_working_3-way'!AB380+'OddsRatio_working_3-way'!AH380</f>
        <v>-0.41577651096420631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1.0528583120958266</v>
      </c>
      <c r="AS380" s="11">
        <f>IF(('OddsRatio_working_3-way'!X380=0),IF(Q380&gt;0,-Q380^(1/3),(-Q380)^(1/3)),'OddsRatio_working_3-way'!AM380-'OddsRatio_working_3-way'!R380/3)</f>
        <v>-0.63708180113162005</v>
      </c>
      <c r="AT380" s="11">
        <f>IF(('OddsRatio_working_3-way'!X380=0),IF(Q380&gt;0,-Q380^(1/3),(-Q380)^(1/3)),'OddsRatio_working_3-way'!AN380-'OddsRatio_working_3-way'!R380/3)</f>
        <v>-0.41577651096420631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2.31</v>
      </c>
      <c r="B381" s="4">
        <f>IF('True_Odds_Calculator_3-way'!B382="","",'True_Odds_Calculator_3-way'!B382)</f>
        <v>3.56</v>
      </c>
      <c r="C381" s="4">
        <f>IF('True_Odds_Calculator_3-way'!C382="","",'True_Odds_Calculator_3-way'!C382)</f>
        <v>3.13</v>
      </c>
      <c r="D381" s="9">
        <f t="shared" si="78"/>
        <v>0.42055846243998352</v>
      </c>
      <c r="E381" s="9">
        <f t="shared" si="79"/>
        <v>0.2708209532969777</v>
      </c>
      <c r="F381" s="9">
        <f t="shared" si="80"/>
        <v>0.30862058426303884</v>
      </c>
      <c r="G381" s="9">
        <f t="shared" si="81"/>
        <v>1.0517486245092056</v>
      </c>
      <c r="H381" s="9">
        <f t="shared" si="82"/>
        <v>2.3777906981070598</v>
      </c>
      <c r="I381" s="9">
        <f t="shared" si="83"/>
        <v>3.6924764787435662</v>
      </c>
      <c r="J381" s="9">
        <f t="shared" si="84"/>
        <v>3.240224570204608</v>
      </c>
      <c r="K381" s="11">
        <f t="shared" si="85"/>
        <v>0.4329004329004329</v>
      </c>
      <c r="L381" s="11">
        <f t="shared" si="86"/>
        <v>0.2808988764044944</v>
      </c>
      <c r="M381" s="11">
        <f t="shared" si="87"/>
        <v>0.31948881789137379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-0.27751377745993111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0.23310142849217408</v>
      </c>
      <c r="Q381" s="11">
        <f>2*'OddsRatio_working_3-way'!K381*'OddsRatio_working_3-way'!L381*'OddsRatio_working_3-way'!M381</f>
        <v>7.7700476164058035E-2</v>
      </c>
      <c r="R381" s="11">
        <f t="shared" si="88"/>
        <v>0</v>
      </c>
      <c r="S381" s="11">
        <f t="shared" si="89"/>
        <v>-0.83996344479088247</v>
      </c>
      <c r="T381" s="11">
        <f t="shared" si="90"/>
        <v>-0.27998781493029418</v>
      </c>
      <c r="U381" s="11">
        <f>'OddsRatio_working_3-way'!S381-'OddsRatio_working_3-way'!R381^2/3</f>
        <v>-0.83996344479088247</v>
      </c>
      <c r="V381" s="11">
        <f>'OddsRatio_working_3-way'!S381*'OddsRatio_working_3-way'!R381/3-2*'OddsRatio_working_3-way'!R381^3/27-'OddsRatio_working_3-way'!T381</f>
        <v>0.27998781493029418</v>
      </c>
      <c r="W381" s="11">
        <f>'OddsRatio_working_3-way'!V381^2+4*'OddsRatio_working_3-way'!U381^3/27</f>
        <v>-9.4033602758519519E-3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0.14815240192559537</v>
      </c>
      <c r="Y381" s="11">
        <f>IF('OddsRatio_working_3-way'!W381&gt;=0,IF('OddsRatio_working_3-way'!V381+SQRT('OddsRatio_working_3-way'!W381)&gt;0,0,PI()),ACOS('OddsRatio_working_3-way'!V381/(2*'OddsRatio_working_3-way'!X381)))</f>
        <v>0.33341035152972265</v>
      </c>
      <c r="Z381" s="11">
        <f>'OddsRatio_working_3-way'!X381^(1/3)*COS('OddsRatio_working_3-way'!Y381/3)</f>
        <v>0.52587431225460279</v>
      </c>
      <c r="AA381" s="11">
        <f>'OddsRatio_working_3-way'!X381^(1/3)*COS(('OddsRatio_working_3-way'!Y381+2*PI())/3)</f>
        <v>-0.31376054622263055</v>
      </c>
      <c r="AB381" s="11">
        <f>'OddsRatio_working_3-way'!X381^(1/3)*COS(('OddsRatio_working_3-way'!Y381+4*PI())/3)</f>
        <v>-0.21211376603197238</v>
      </c>
      <c r="AC381" s="11">
        <f>'OddsRatio_working_3-way'!X381^(1/3)*SIN('OddsRatio_working_3-way'!Y381/3)</f>
        <v>5.8685795905335278E-2</v>
      </c>
      <c r="AD381" s="11">
        <f>'OddsRatio_working_3-way'!X381^(1/3)*SIN(('OddsRatio_working_3-way'!Y381+2*PI())/3)</f>
        <v>0.4260776156574887</v>
      </c>
      <c r="AE381" s="11">
        <f>'OddsRatio_working_3-way'!X381^(1/3)*SIN(('OddsRatio_working_3-way'!Y381+4*PI())/3)</f>
        <v>-0.48476341156282393</v>
      </c>
      <c r="AF381" s="11">
        <f>-'OddsRatio_working_3-way'!U381/(3*'OddsRatio_working_3-way'!X381^(1/3))*COS(('OddsRatio_working_3-way'!Y381)/3)</f>
        <v>0.52587431225460279</v>
      </c>
      <c r="AG381" s="11">
        <f>-'OddsRatio_working_3-way'!U381/(3*'OddsRatio_working_3-way'!X381^(1/3))*COS(('OddsRatio_working_3-way'!Y381+2*PI())/3)</f>
        <v>-0.31376054622263055</v>
      </c>
      <c r="AH381" s="11">
        <f>-'OddsRatio_working_3-way'!U381/(3*'OddsRatio_working_3-way'!X381^(1/3))*COS(('OddsRatio_working_3-way'!Y381+4*PI())/3)</f>
        <v>-0.21211376603197238</v>
      </c>
      <c r="AI381" s="11">
        <f>'OddsRatio_working_3-way'!U381/(3*'OddsRatio_working_3-way'!X381^(1/3))*SIN(('OddsRatio_working_3-way'!Y381)/3)</f>
        <v>-5.8685795905335278E-2</v>
      </c>
      <c r="AJ381" s="11">
        <f>'OddsRatio_working_3-way'!U381/(3*'OddsRatio_working_3-way'!X381^(1/3))*SIN(('OddsRatio_working_3-way'!Y381+2*PI())/3)</f>
        <v>-0.4260776156574887</v>
      </c>
      <c r="AK381" s="11">
        <f>'OddsRatio_working_3-way'!U381/(3*'OddsRatio_working_3-way'!X381^(1/3))*SIN(('OddsRatio_working_3-way'!Y381+4*PI())/3)</f>
        <v>0.48476341156282393</v>
      </c>
      <c r="AL381" s="11">
        <f>'OddsRatio_working_3-way'!Z381+'OddsRatio_working_3-way'!AF381</f>
        <v>1.0517486245092056</v>
      </c>
      <c r="AM381" s="11">
        <f>'OddsRatio_working_3-way'!AA381+'OddsRatio_working_3-way'!AG381</f>
        <v>-0.62752109244526111</v>
      </c>
      <c r="AN381" s="11">
        <f>'OddsRatio_working_3-way'!AB381+'OddsRatio_working_3-way'!AH381</f>
        <v>-0.42422753206394476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1.0517486245092056</v>
      </c>
      <c r="AS381" s="11">
        <f>IF(('OddsRatio_working_3-way'!X381=0),IF(Q381&gt;0,-Q381^(1/3),(-Q381)^(1/3)),'OddsRatio_working_3-way'!AM381-'OddsRatio_working_3-way'!R381/3)</f>
        <v>-0.62752109244526111</v>
      </c>
      <c r="AT381" s="11">
        <f>IF(('OddsRatio_working_3-way'!X381=0),IF(Q381&gt;0,-Q381^(1/3),(-Q381)^(1/3)),'OddsRatio_working_3-way'!AN381-'OddsRatio_working_3-way'!R381/3)</f>
        <v>-0.42422753206394476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2.88</v>
      </c>
      <c r="B382" s="4">
        <f>IF('True_Odds_Calculator_3-way'!B383="","",'True_Odds_Calculator_3-way'!B383)</f>
        <v>3.32</v>
      </c>
      <c r="C382" s="4">
        <f>IF('True_Odds_Calculator_3-way'!C383="","",'True_Odds_Calculator_3-way'!C383)</f>
        <v>2.6</v>
      </c>
      <c r="D382" s="9">
        <f t="shared" si="78"/>
        <v>0.33610689239875535</v>
      </c>
      <c r="E382" s="9">
        <f t="shared" si="79"/>
        <v>0.29090612100260488</v>
      </c>
      <c r="F382" s="9">
        <f t="shared" si="80"/>
        <v>0.3729869865986396</v>
      </c>
      <c r="G382" s="9">
        <f t="shared" si="81"/>
        <v>1.0506616784395864</v>
      </c>
      <c r="H382" s="9">
        <f t="shared" si="82"/>
        <v>2.9752439554664223</v>
      </c>
      <c r="I382" s="9">
        <f t="shared" si="83"/>
        <v>3.4375350939798399</v>
      </c>
      <c r="J382" s="9">
        <f t="shared" si="84"/>
        <v>2.6810586855033383</v>
      </c>
      <c r="K382" s="11">
        <f t="shared" si="85"/>
        <v>0.34722222222222221</v>
      </c>
      <c r="L382" s="11">
        <f t="shared" si="86"/>
        <v>0.30120481927710846</v>
      </c>
      <c r="M382" s="11">
        <f t="shared" si="87"/>
        <v>0.38461538461538458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-0.28071259396560588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0.23330501493152098</v>
      </c>
      <c r="Q382" s="11">
        <f>2*'OddsRatio_working_3-way'!K382*'OddsRatio_working_3-way'!L382*'OddsRatio_working_3-way'!M382</f>
        <v>8.0450005148800324E-2</v>
      </c>
      <c r="R382" s="11">
        <f t="shared" si="88"/>
        <v>0</v>
      </c>
      <c r="S382" s="11">
        <f t="shared" si="89"/>
        <v>-0.83111702127659626</v>
      </c>
      <c r="T382" s="11">
        <f t="shared" si="90"/>
        <v>-0.28659207630227451</v>
      </c>
      <c r="U382" s="11">
        <f>'OddsRatio_working_3-way'!S382-'OddsRatio_working_3-way'!R382^2/3</f>
        <v>-0.83111702127659626</v>
      </c>
      <c r="V382" s="11">
        <f>'OddsRatio_working_3-way'!S382*'OddsRatio_working_3-way'!R382/3-2*'OddsRatio_working_3-way'!R382^3/27-'OddsRatio_working_3-way'!T382</f>
        <v>0.28659207630227451</v>
      </c>
      <c r="W382" s="11">
        <f>'OddsRatio_working_3-way'!V382^2+4*'OddsRatio_working_3-way'!U382^3/27</f>
        <v>-2.916634560759454E-3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0.14581808252066014</v>
      </c>
      <c r="Y382" s="11">
        <f>IF('OddsRatio_working_3-way'!W382&gt;=0,IF('OddsRatio_working_3-way'!V382+SQRT('OddsRatio_working_3-way'!W382)&gt;0,0,PI()),ACOS('OddsRatio_working_3-way'!V382/(2*'OddsRatio_working_3-way'!X382)))</f>
        <v>0.18625743543332374</v>
      </c>
      <c r="Z382" s="11">
        <f>'OddsRatio_working_3-way'!X382^(1/3)*COS('OddsRatio_working_3-way'!Y382/3)</f>
        <v>0.52533083921979318</v>
      </c>
      <c r="AA382" s="11">
        <f>'OddsRatio_working_3-way'!X382^(1/3)*COS(('OddsRatio_working_3-way'!Y382+2*PI())/3)</f>
        <v>-0.29094769926730646</v>
      </c>
      <c r="AB382" s="11">
        <f>'OddsRatio_working_3-way'!X382^(1/3)*COS(('OddsRatio_working_3-way'!Y382+4*PI())/3)</f>
        <v>-0.23438313995248639</v>
      </c>
      <c r="AC382" s="11">
        <f>'OddsRatio_working_3-way'!X382^(1/3)*SIN('OddsRatio_working_3-way'!Y382/3)</f>
        <v>3.265756354700388E-2</v>
      </c>
      <c r="AD382" s="11">
        <f>'OddsRatio_working_3-way'!X382^(1/3)*SIN(('OddsRatio_working_3-way'!Y382+2*PI())/3)</f>
        <v>0.43862107038223752</v>
      </c>
      <c r="AE382" s="11">
        <f>'OddsRatio_working_3-way'!X382^(1/3)*SIN(('OddsRatio_working_3-way'!Y382+4*PI())/3)</f>
        <v>-0.47127863392924141</v>
      </c>
      <c r="AF382" s="11">
        <f>-'OddsRatio_working_3-way'!U382/(3*'OddsRatio_working_3-way'!X382^(1/3))*COS(('OddsRatio_working_3-way'!Y382)/3)</f>
        <v>0.52533083921979318</v>
      </c>
      <c r="AG382" s="11">
        <f>-'OddsRatio_working_3-way'!U382/(3*'OddsRatio_working_3-way'!X382^(1/3))*COS(('OddsRatio_working_3-way'!Y382+2*PI())/3)</f>
        <v>-0.29094769926730646</v>
      </c>
      <c r="AH382" s="11">
        <f>-'OddsRatio_working_3-way'!U382/(3*'OddsRatio_working_3-way'!X382^(1/3))*COS(('OddsRatio_working_3-way'!Y382+4*PI())/3)</f>
        <v>-0.23438313995248639</v>
      </c>
      <c r="AI382" s="11">
        <f>'OddsRatio_working_3-way'!U382/(3*'OddsRatio_working_3-way'!X382^(1/3))*SIN(('OddsRatio_working_3-way'!Y382)/3)</f>
        <v>-3.265756354700388E-2</v>
      </c>
      <c r="AJ382" s="11">
        <f>'OddsRatio_working_3-way'!U382/(3*'OddsRatio_working_3-way'!X382^(1/3))*SIN(('OddsRatio_working_3-way'!Y382+2*PI())/3)</f>
        <v>-0.43862107038223752</v>
      </c>
      <c r="AK382" s="11">
        <f>'OddsRatio_working_3-way'!U382/(3*'OddsRatio_working_3-way'!X382^(1/3))*SIN(('OddsRatio_working_3-way'!Y382+4*PI())/3)</f>
        <v>0.47127863392924141</v>
      </c>
      <c r="AL382" s="11">
        <f>'OddsRatio_working_3-way'!Z382+'OddsRatio_working_3-way'!AF382</f>
        <v>1.0506616784395864</v>
      </c>
      <c r="AM382" s="11">
        <f>'OddsRatio_working_3-way'!AA382+'OddsRatio_working_3-way'!AG382</f>
        <v>-0.58189539853461292</v>
      </c>
      <c r="AN382" s="11">
        <f>'OddsRatio_working_3-way'!AB382+'OddsRatio_working_3-way'!AH382</f>
        <v>-0.46876627990497277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1.0506616784395864</v>
      </c>
      <c r="AS382" s="11">
        <f>IF(('OddsRatio_working_3-way'!X382=0),IF(Q382&gt;0,-Q382^(1/3),(-Q382)^(1/3)),'OddsRatio_working_3-way'!AM382-'OddsRatio_working_3-way'!R382/3)</f>
        <v>-0.58189539853461292</v>
      </c>
      <c r="AT382" s="11">
        <f>IF(('OddsRatio_working_3-way'!X382=0),IF(Q382&gt;0,-Q382^(1/3),(-Q382)^(1/3)),'OddsRatio_working_3-way'!AN382-'OddsRatio_working_3-way'!R382/3)</f>
        <v>-0.46876627990497277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5.47</v>
      </c>
      <c r="C383" s="4">
        <f>IF('True_Odds_Calculator_3-way'!C384="","",'True_Odds_Calculator_3-way'!C384)</f>
        <v>10.37</v>
      </c>
      <c r="D383" s="9">
        <f t="shared" si="78"/>
        <v>0.74099654562666784</v>
      </c>
      <c r="E383" s="9">
        <f t="shared" si="79"/>
        <v>0.16999423423508178</v>
      </c>
      <c r="F383" s="9">
        <f t="shared" si="80"/>
        <v>8.9009220138250564E-2</v>
      </c>
      <c r="G383" s="9">
        <f t="shared" si="81"/>
        <v>1.0922936141789403</v>
      </c>
      <c r="H383" s="9">
        <f t="shared" si="82"/>
        <v>1.3495339565372608</v>
      </c>
      <c r="I383" s="9">
        <f t="shared" si="83"/>
        <v>5.8825524553798632</v>
      </c>
      <c r="J383" s="9">
        <f t="shared" si="84"/>
        <v>11.234791164856672</v>
      </c>
      <c r="K383" s="11">
        <f t="shared" si="85"/>
        <v>0.75757575757575757</v>
      </c>
      <c r="L383" s="11">
        <f t="shared" si="86"/>
        <v>0.18281535648994515</v>
      </c>
      <c r="M383" s="11">
        <f t="shared" si="87"/>
        <v>9.643201542912247E-2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-0.17900166820815799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0.18911380788825743</v>
      </c>
      <c r="Q383" s="11">
        <f>2*'OddsRatio_working_3-way'!K383*'OddsRatio_working_3-way'!L383*'OddsRatio_working_3-way'!M383</f>
        <v>2.6710989814725632E-2</v>
      </c>
      <c r="R383" s="11">
        <f t="shared" si="88"/>
        <v>0</v>
      </c>
      <c r="S383" s="11">
        <f t="shared" si="89"/>
        <v>-1.0564918739658906</v>
      </c>
      <c r="T383" s="11">
        <f t="shared" si="90"/>
        <v>-0.14922201609687724</v>
      </c>
      <c r="U383" s="11">
        <f>'OddsRatio_working_3-way'!S383-'OddsRatio_working_3-way'!R383^2/3</f>
        <v>-1.0564918739658906</v>
      </c>
      <c r="V383" s="11">
        <f>'OddsRatio_working_3-way'!S383*'OddsRatio_working_3-way'!R383/3-2*'OddsRatio_working_3-way'!R383^3/27-'OddsRatio_working_3-way'!T383</f>
        <v>0.14922201609687724</v>
      </c>
      <c r="W383" s="11">
        <f>'OddsRatio_working_3-way'!V383^2+4*'OddsRatio_working_3-way'!U383^3/27</f>
        <v>-0.15243351608759825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0.20898607978500322</v>
      </c>
      <c r="Y383" s="11">
        <f>IF('OddsRatio_working_3-way'!W383&gt;=0,IF('OddsRatio_working_3-way'!V383+SQRT('OddsRatio_working_3-way'!W383)&gt;0,0,PI()),ACOS('OddsRatio_working_3-way'!V383/(2*'OddsRatio_working_3-way'!X383)))</f>
        <v>1.2057267920489236</v>
      </c>
      <c r="Z383" s="11">
        <f>'OddsRatio_working_3-way'!X383^(1/3)*COS('OddsRatio_working_3-way'!Y383/3)</f>
        <v>0.54614680708947028</v>
      </c>
      <c r="AA383" s="11">
        <f>'OddsRatio_working_3-way'!X383^(1/3)*COS(('OddsRatio_working_3-way'!Y383+2*PI())/3)</f>
        <v>-0.4741100104623695</v>
      </c>
      <c r="AB383" s="11">
        <f>'OddsRatio_working_3-way'!X383^(1/3)*COS(('OddsRatio_working_3-way'!Y383+4*PI())/3)</f>
        <v>-7.2036796627100941E-2</v>
      </c>
      <c r="AC383" s="11">
        <f>'OddsRatio_working_3-way'!X383^(1/3)*SIN('OddsRatio_working_3-way'!Y383/3)</f>
        <v>0.2321370782417303</v>
      </c>
      <c r="AD383" s="11">
        <f>'OddsRatio_working_3-way'!X383^(1/3)*SIN(('OddsRatio_working_3-way'!Y383+2*PI())/3)</f>
        <v>0.35690847001437526</v>
      </c>
      <c r="AE383" s="11">
        <f>'OddsRatio_working_3-way'!X383^(1/3)*SIN(('OddsRatio_working_3-way'!Y383+4*PI())/3)</f>
        <v>-0.58904554825610556</v>
      </c>
      <c r="AF383" s="11">
        <f>-'OddsRatio_working_3-way'!U383/(3*'OddsRatio_working_3-way'!X383^(1/3))*COS(('OddsRatio_working_3-way'!Y383)/3)</f>
        <v>0.54614680708947017</v>
      </c>
      <c r="AG383" s="11">
        <f>-'OddsRatio_working_3-way'!U383/(3*'OddsRatio_working_3-way'!X383^(1/3))*COS(('OddsRatio_working_3-way'!Y383+2*PI())/3)</f>
        <v>-0.47411001046236939</v>
      </c>
      <c r="AH383" s="11">
        <f>-'OddsRatio_working_3-way'!U383/(3*'OddsRatio_working_3-way'!X383^(1/3))*COS(('OddsRatio_working_3-way'!Y383+4*PI())/3)</f>
        <v>-7.2036796627100927E-2</v>
      </c>
      <c r="AI383" s="11">
        <f>'OddsRatio_working_3-way'!U383/(3*'OddsRatio_working_3-way'!X383^(1/3))*SIN(('OddsRatio_working_3-way'!Y383)/3)</f>
        <v>-0.23213707824173024</v>
      </c>
      <c r="AJ383" s="11">
        <f>'OddsRatio_working_3-way'!U383/(3*'OddsRatio_working_3-way'!X383^(1/3))*SIN(('OddsRatio_working_3-way'!Y383+2*PI())/3)</f>
        <v>-0.3569084700143752</v>
      </c>
      <c r="AK383" s="11">
        <f>'OddsRatio_working_3-way'!U383/(3*'OddsRatio_working_3-way'!X383^(1/3))*SIN(('OddsRatio_working_3-way'!Y383+4*PI())/3)</f>
        <v>0.58904554825610544</v>
      </c>
      <c r="AL383" s="11">
        <f>'OddsRatio_working_3-way'!Z383+'OddsRatio_working_3-way'!AF383</f>
        <v>1.0922936141789403</v>
      </c>
      <c r="AM383" s="11">
        <f>'OddsRatio_working_3-way'!AA383+'OddsRatio_working_3-way'!AG383</f>
        <v>-0.94822002092473889</v>
      </c>
      <c r="AN383" s="11">
        <f>'OddsRatio_working_3-way'!AB383+'OddsRatio_working_3-way'!AH383</f>
        <v>-0.14407359325420188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1.0922936141789403</v>
      </c>
      <c r="AS383" s="11">
        <f>IF(('OddsRatio_working_3-way'!X383=0),IF(Q383&gt;0,-Q383^(1/3),(-Q383)^(1/3)),'OddsRatio_working_3-way'!AM383-'OddsRatio_working_3-way'!R383/3)</f>
        <v>-0.94822002092473889</v>
      </c>
      <c r="AT383" s="11">
        <f>IF(('OddsRatio_working_3-way'!X383=0),IF(Q383&gt;0,-Q383^(1/3),(-Q383)^(1/3)),'OddsRatio_working_3-way'!AN383-'OddsRatio_working_3-way'!R383/3)</f>
        <v>-0.14407359325420188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2.12</v>
      </c>
      <c r="B384" s="4">
        <f>IF('True_Odds_Calculator_3-way'!B385="","",'True_Odds_Calculator_3-way'!B385)</f>
        <v>3.36</v>
      </c>
      <c r="C384" s="4">
        <f>IF('True_Odds_Calculator_3-way'!C385="","",'True_Odds_Calculator_3-way'!C385)</f>
        <v>3.78</v>
      </c>
      <c r="D384" s="9">
        <f t="shared" si="78"/>
        <v>0.45869071890533625</v>
      </c>
      <c r="E384" s="9">
        <f t="shared" si="79"/>
        <v>0.28680597520056433</v>
      </c>
      <c r="F384" s="9">
        <f t="shared" si="80"/>
        <v>0.25450330589409936</v>
      </c>
      <c r="G384" s="9">
        <f t="shared" si="81"/>
        <v>1.0536769945414579</v>
      </c>
      <c r="H384" s="9">
        <f t="shared" si="82"/>
        <v>2.1801182338864331</v>
      </c>
      <c r="I384" s="9">
        <f t="shared" si="83"/>
        <v>3.486677707117841</v>
      </c>
      <c r="J384" s="9">
        <f t="shared" si="84"/>
        <v>3.9292220448252531</v>
      </c>
      <c r="K384" s="11">
        <f t="shared" si="85"/>
        <v>0.47169811320754712</v>
      </c>
      <c r="L384" s="11">
        <f t="shared" si="86"/>
        <v>0.29761904761904762</v>
      </c>
      <c r="M384" s="11">
        <f t="shared" si="87"/>
        <v>0.26455026455026459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-0.27290273202222892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0.23249166892473272</v>
      </c>
      <c r="Q384" s="11">
        <f>2*'OddsRatio_working_3-way'!K384*'OddsRatio_working_3-way'!L384*'OddsRatio_working_3-way'!M384</f>
        <v>7.4278488474355503E-2</v>
      </c>
      <c r="R384" s="11">
        <f t="shared" si="88"/>
        <v>0</v>
      </c>
      <c r="S384" s="11">
        <f t="shared" si="89"/>
        <v>-0.85192136847422772</v>
      </c>
      <c r="T384" s="11">
        <f t="shared" si="90"/>
        <v>-0.27217935095023249</v>
      </c>
      <c r="U384" s="11">
        <f>'OddsRatio_working_3-way'!S384-'OddsRatio_working_3-way'!R384^2/3</f>
        <v>-0.85192136847422772</v>
      </c>
      <c r="V384" s="11">
        <f>'OddsRatio_working_3-way'!S384*'OddsRatio_working_3-way'!R384/3-2*'OddsRatio_working_3-way'!R384^3/27-'OddsRatio_working_3-way'!T384</f>
        <v>0.27217935095023249</v>
      </c>
      <c r="W384" s="11">
        <f>'OddsRatio_working_3-way'!V384^2+4*'OddsRatio_working_3-way'!U384^3/27</f>
        <v>-1.7518250840131894E-2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0.15132733553775218</v>
      </c>
      <c r="Y384" s="11">
        <f>IF('OddsRatio_working_3-way'!W384&gt;=0,IF('OddsRatio_working_3-way'!V384+SQRT('OddsRatio_working_3-way'!W384)&gt;0,0,PI()),ACOS('OddsRatio_working_3-way'!V384/(2*'OddsRatio_working_3-way'!X384)))</f>
        <v>0.45261491883377447</v>
      </c>
      <c r="Z384" s="11">
        <f>'OddsRatio_working_3-way'!X384^(1/3)*COS('OddsRatio_working_3-way'!Y384/3)</f>
        <v>0.52683849727072896</v>
      </c>
      <c r="AA384" s="11">
        <f>'OddsRatio_working_3-way'!X384^(1/3)*COS(('OddsRatio_working_3-way'!Y384+2*PI())/3)</f>
        <v>-0.33278235456133232</v>
      </c>
      <c r="AB384" s="11">
        <f>'OddsRatio_working_3-way'!X384^(1/3)*COS(('OddsRatio_working_3-way'!Y384+4*PI())/3)</f>
        <v>-0.19405614270939667</v>
      </c>
      <c r="AC384" s="11">
        <f>'OddsRatio_working_3-way'!X384^(1/3)*SIN('OddsRatio_working_3-way'!Y384/3)</f>
        <v>8.0093615756372152E-2</v>
      </c>
      <c r="AD384" s="11">
        <f>'OddsRatio_working_3-way'!X384^(1/3)*SIN(('OddsRatio_working_3-way'!Y384+2*PI())/3)</f>
        <v>0.416208714449884</v>
      </c>
      <c r="AE384" s="11">
        <f>'OddsRatio_working_3-way'!X384^(1/3)*SIN(('OddsRatio_working_3-way'!Y384+4*PI())/3)</f>
        <v>-0.49630233020625608</v>
      </c>
      <c r="AF384" s="11">
        <f>-'OddsRatio_working_3-way'!U384/(3*'OddsRatio_working_3-way'!X384^(1/3))*COS(('OddsRatio_working_3-way'!Y384)/3)</f>
        <v>0.52683849727072884</v>
      </c>
      <c r="AG384" s="11">
        <f>-'OddsRatio_working_3-way'!U384/(3*'OddsRatio_working_3-way'!X384^(1/3))*COS(('OddsRatio_working_3-way'!Y384+2*PI())/3)</f>
        <v>-0.33278235456133221</v>
      </c>
      <c r="AH384" s="11">
        <f>-'OddsRatio_working_3-way'!U384/(3*'OddsRatio_working_3-way'!X384^(1/3))*COS(('OddsRatio_working_3-way'!Y384+4*PI())/3)</f>
        <v>-0.19405614270939661</v>
      </c>
      <c r="AI384" s="11">
        <f>'OddsRatio_working_3-way'!U384/(3*'OddsRatio_working_3-way'!X384^(1/3))*SIN(('OddsRatio_working_3-way'!Y384)/3)</f>
        <v>-8.0093615756372125E-2</v>
      </c>
      <c r="AJ384" s="11">
        <f>'OddsRatio_working_3-way'!U384/(3*'OddsRatio_working_3-way'!X384^(1/3))*SIN(('OddsRatio_working_3-way'!Y384+2*PI())/3)</f>
        <v>-0.41620871444988394</v>
      </c>
      <c r="AK384" s="11">
        <f>'OddsRatio_working_3-way'!U384/(3*'OddsRatio_working_3-way'!X384^(1/3))*SIN(('OddsRatio_working_3-way'!Y384+4*PI())/3)</f>
        <v>0.49630233020625597</v>
      </c>
      <c r="AL384" s="11">
        <f>'OddsRatio_working_3-way'!Z384+'OddsRatio_working_3-way'!AF384</f>
        <v>1.0536769945414579</v>
      </c>
      <c r="AM384" s="11">
        <f>'OddsRatio_working_3-way'!AA384+'OddsRatio_working_3-way'!AG384</f>
        <v>-0.66556470912266452</v>
      </c>
      <c r="AN384" s="11">
        <f>'OddsRatio_working_3-way'!AB384+'OddsRatio_working_3-way'!AH384</f>
        <v>-0.38811228541879328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1.0536769945414579</v>
      </c>
      <c r="AS384" s="11">
        <f>IF(('OddsRatio_working_3-way'!X384=0),IF(Q384&gt;0,-Q384^(1/3),(-Q384)^(1/3)),'OddsRatio_working_3-way'!AM384-'OddsRatio_working_3-way'!R384/3)</f>
        <v>-0.66556470912266452</v>
      </c>
      <c r="AT384" s="11">
        <f>IF(('OddsRatio_working_3-way'!X384=0),IF(Q384&gt;0,-Q384^(1/3),(-Q384)^(1/3)),'OddsRatio_working_3-way'!AN384-'OddsRatio_working_3-way'!R384/3)</f>
        <v>-0.38811228541879328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2.78</v>
      </c>
      <c r="B385" s="4">
        <f>IF('True_Odds_Calculator_3-way'!B386="","",'True_Odds_Calculator_3-way'!B386)</f>
        <v>3.36</v>
      </c>
      <c r="C385" s="4">
        <f>IF('True_Odds_Calculator_3-way'!C386="","",'True_Odds_Calculator_3-way'!C386)</f>
        <v>2.66</v>
      </c>
      <c r="D385" s="9">
        <f t="shared" si="78"/>
        <v>0.34833470382749937</v>
      </c>
      <c r="E385" s="9">
        <f t="shared" si="79"/>
        <v>0.28732417918245262</v>
      </c>
      <c r="F385" s="9">
        <f t="shared" si="80"/>
        <v>0.36434111699004801</v>
      </c>
      <c r="G385" s="9">
        <f t="shared" si="81"/>
        <v>1.0510124169385526</v>
      </c>
      <c r="H385" s="9">
        <f t="shared" si="82"/>
        <v>2.8708021021506234</v>
      </c>
      <c r="I385" s="9">
        <f t="shared" si="83"/>
        <v>3.4803893039749845</v>
      </c>
      <c r="J385" s="9">
        <f t="shared" si="84"/>
        <v>2.7446806121179979</v>
      </c>
      <c r="K385" s="11">
        <f t="shared" si="85"/>
        <v>0.35971223021582738</v>
      </c>
      <c r="L385" s="11">
        <f t="shared" si="86"/>
        <v>0.29761904761904762</v>
      </c>
      <c r="M385" s="11">
        <f t="shared" si="87"/>
        <v>0.37593984962406013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-0.28065603371223546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0.23343301728112675</v>
      </c>
      <c r="Q385" s="11">
        <f>2*'OddsRatio_working_3-way'!K385*'OddsRatio_working_3-way'!L385*'OddsRatio_working_3-way'!M385</f>
        <v>8.049414389004371E-2</v>
      </c>
      <c r="R385" s="11">
        <f t="shared" si="88"/>
        <v>0</v>
      </c>
      <c r="S385" s="11">
        <f t="shared" si="89"/>
        <v>-0.83174059788955834</v>
      </c>
      <c r="T385" s="11">
        <f t="shared" si="90"/>
        <v>-0.28680710272053733</v>
      </c>
      <c r="U385" s="11">
        <f>'OddsRatio_working_3-way'!S385-'OddsRatio_working_3-way'!R385^2/3</f>
        <v>-0.83174059788955834</v>
      </c>
      <c r="V385" s="11">
        <f>'OddsRatio_working_3-way'!S385*'OddsRatio_working_3-way'!R385/3-2*'OddsRatio_working_3-way'!R385^3/27-'OddsRatio_working_3-way'!T385</f>
        <v>0.28680710272053733</v>
      </c>
      <c r="W385" s="11">
        <f>'OddsRatio_working_3-way'!V385^2+4*'OddsRatio_working_3-way'!U385^3/27</f>
        <v>-2.9849218049814163E-3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0.14598222149968321</v>
      </c>
      <c r="Y385" s="11">
        <f>IF('OddsRatio_working_3-way'!W385&gt;=0,IF('OddsRatio_working_3-way'!V385+SQRT('OddsRatio_working_3-way'!W385)&gt;0,0,PI()),ACOS('OddsRatio_working_3-way'!V385/(2*'OddsRatio_working_3-way'!X385)))</f>
        <v>0.18823669160302381</v>
      </c>
      <c r="Z385" s="11">
        <f>'OddsRatio_working_3-way'!X385^(1/3)*COS('OddsRatio_working_3-way'!Y385/3)</f>
        <v>0.52550620846927631</v>
      </c>
      <c r="AA385" s="11">
        <f>'OddsRatio_working_3-way'!X385^(1/3)*COS(('OddsRatio_working_3-way'!Y385+2*PI())/3)</f>
        <v>-0.29134625232248873</v>
      </c>
      <c r="AB385" s="11">
        <f>'OddsRatio_working_3-way'!X385^(1/3)*COS(('OddsRatio_working_3-way'!Y385+4*PI())/3)</f>
        <v>-0.2341599561467877</v>
      </c>
      <c r="AC385" s="11">
        <f>'OddsRatio_working_3-way'!X385^(1/3)*SIN('OddsRatio_working_3-way'!Y385/3)</f>
        <v>3.3016523490998734E-2</v>
      </c>
      <c r="AD385" s="11">
        <f>'OddsRatio_working_3-way'!X385^(1/3)*SIN(('OddsRatio_working_3-way'!Y385+2*PI())/3)</f>
        <v>0.438593464635335</v>
      </c>
      <c r="AE385" s="11">
        <f>'OddsRatio_working_3-way'!X385^(1/3)*SIN(('OddsRatio_working_3-way'!Y385+4*PI())/3)</f>
        <v>-0.4716099881263337</v>
      </c>
      <c r="AF385" s="11">
        <f>-'OddsRatio_working_3-way'!U385/(3*'OddsRatio_working_3-way'!X385^(1/3))*COS(('OddsRatio_working_3-way'!Y385)/3)</f>
        <v>0.5255062084692762</v>
      </c>
      <c r="AG385" s="11">
        <f>-'OddsRatio_working_3-way'!U385/(3*'OddsRatio_working_3-way'!X385^(1/3))*COS(('OddsRatio_working_3-way'!Y385+2*PI())/3)</f>
        <v>-0.29134625232248867</v>
      </c>
      <c r="AH385" s="11">
        <f>-'OddsRatio_working_3-way'!U385/(3*'OddsRatio_working_3-way'!X385^(1/3))*COS(('OddsRatio_working_3-way'!Y385+4*PI())/3)</f>
        <v>-0.23415995614678764</v>
      </c>
      <c r="AI385" s="11">
        <f>'OddsRatio_working_3-way'!U385/(3*'OddsRatio_working_3-way'!X385^(1/3))*SIN(('OddsRatio_working_3-way'!Y385)/3)</f>
        <v>-3.3016523490998727E-2</v>
      </c>
      <c r="AJ385" s="11">
        <f>'OddsRatio_working_3-way'!U385/(3*'OddsRatio_working_3-way'!X385^(1/3))*SIN(('OddsRatio_working_3-way'!Y385+2*PI())/3)</f>
        <v>-0.43859346463533494</v>
      </c>
      <c r="AK385" s="11">
        <f>'OddsRatio_working_3-way'!U385/(3*'OddsRatio_working_3-way'!X385^(1/3))*SIN(('OddsRatio_working_3-way'!Y385+4*PI())/3)</f>
        <v>0.47160998812633359</v>
      </c>
      <c r="AL385" s="11">
        <f>'OddsRatio_working_3-way'!Z385+'OddsRatio_working_3-way'!AF385</f>
        <v>1.0510124169385526</v>
      </c>
      <c r="AM385" s="11">
        <f>'OddsRatio_working_3-way'!AA385+'OddsRatio_working_3-way'!AG385</f>
        <v>-0.58269250464497735</v>
      </c>
      <c r="AN385" s="11">
        <f>'OddsRatio_working_3-way'!AB385+'OddsRatio_working_3-way'!AH385</f>
        <v>-0.46831991229357534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1.0510124169385526</v>
      </c>
      <c r="AS385" s="11">
        <f>IF(('OddsRatio_working_3-way'!X385=0),IF(Q385&gt;0,-Q385^(1/3),(-Q385)^(1/3)),'OddsRatio_working_3-way'!AM385-'OddsRatio_working_3-way'!R385/3)</f>
        <v>-0.58269250464497735</v>
      </c>
      <c r="AT385" s="11">
        <f>IF(('OddsRatio_working_3-way'!X385=0),IF(Q385&gt;0,-Q385^(1/3),(-Q385)^(1/3)),'OddsRatio_working_3-way'!AN385-'OddsRatio_working_3-way'!R385/3)</f>
        <v>-0.46831991229357534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2.57</v>
      </c>
      <c r="D386" s="9">
        <f t="shared" si="78"/>
        <v>0.33423115245463186</v>
      </c>
      <c r="E386" s="9">
        <f t="shared" si="79"/>
        <v>0.28783598111860309</v>
      </c>
      <c r="F386" s="9">
        <f t="shared" si="80"/>
        <v>0.37793286642676521</v>
      </c>
      <c r="G386" s="9">
        <f t="shared" si="81"/>
        <v>1.0483901755698519</v>
      </c>
      <c r="H386" s="9">
        <f t="shared" si="82"/>
        <v>2.9919413335827181</v>
      </c>
      <c r="I386" s="9">
        <f t="shared" si="83"/>
        <v>3.4742008143448508</v>
      </c>
      <c r="J386" s="9">
        <f t="shared" si="84"/>
        <v>2.6459725756446675</v>
      </c>
      <c r="K386" s="11">
        <f t="shared" si="85"/>
        <v>0.34482758620689657</v>
      </c>
      <c r="L386" s="11">
        <f t="shared" si="86"/>
        <v>0.29761904761904762</v>
      </c>
      <c r="M386" s="11">
        <f t="shared" si="87"/>
        <v>0.38910505836575876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-0.28112201542363902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0.23280813734322392</v>
      </c>
      <c r="Q386" s="11">
        <f>2*'OddsRatio_working_3-way'!K386*'OddsRatio_working_3-way'!L386*'OddsRatio_working_3-way'!M386</f>
        <v>7.9865570272117978E-2</v>
      </c>
      <c r="R386" s="11">
        <f t="shared" si="88"/>
        <v>0</v>
      </c>
      <c r="S386" s="11">
        <f t="shared" si="89"/>
        <v>-0.8281391160076591</v>
      </c>
      <c r="T386" s="11">
        <f t="shared" si="90"/>
        <v>-0.28409575163213002</v>
      </c>
      <c r="U386" s="11">
        <f>'OddsRatio_working_3-way'!S386-'OddsRatio_working_3-way'!R386^2/3</f>
        <v>-0.8281391160076591</v>
      </c>
      <c r="V386" s="11">
        <f>'OddsRatio_working_3-way'!S386*'OddsRatio_working_3-way'!R386/3-2*'OddsRatio_working_3-way'!R386^3/27-'OddsRatio_working_3-way'!T386</f>
        <v>0.28409575163213002</v>
      </c>
      <c r="W386" s="11">
        <f>'OddsRatio_working_3-way'!V386^2+4*'OddsRatio_working_3-way'!U386^3/27</f>
        <v>-3.4303042309727222E-3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0.14503508224426051</v>
      </c>
      <c r="Y386" s="11">
        <f>IF('OddsRatio_working_3-way'!W386&gt;=0,IF('OddsRatio_working_3-way'!V386+SQRT('OddsRatio_working_3-way'!W386)&gt;0,0,PI()),ACOS('OddsRatio_working_3-way'!V386/(2*'OddsRatio_working_3-way'!X386)))</f>
        <v>0.20331027296038351</v>
      </c>
      <c r="Z386" s="11">
        <f>'OddsRatio_working_3-way'!X386^(1/3)*COS('OddsRatio_working_3-way'!Y386/3)</f>
        <v>0.52419508778492607</v>
      </c>
      <c r="AA386" s="11">
        <f>'OddsRatio_working_3-way'!X386^(1/3)*COS(('OddsRatio_working_3-way'!Y386+2*PI())/3)</f>
        <v>-0.29291006502478933</v>
      </c>
      <c r="AB386" s="11">
        <f>'OddsRatio_working_3-way'!X386^(1/3)*COS(('OddsRatio_working_3-way'!Y386+4*PI())/3)</f>
        <v>-0.23128502276013685</v>
      </c>
      <c r="AC386" s="11">
        <f>'OddsRatio_working_3-way'!X386^(1/3)*SIN('OddsRatio_working_3-way'!Y386/3)</f>
        <v>3.557923474031939E-2</v>
      </c>
      <c r="AD386" s="11">
        <f>'OddsRatio_working_3-way'!X386^(1/3)*SIN(('OddsRatio_working_3-way'!Y386+2*PI())/3)</f>
        <v>0.43617664519060023</v>
      </c>
      <c r="AE386" s="11">
        <f>'OddsRatio_working_3-way'!X386^(1/3)*SIN(('OddsRatio_working_3-way'!Y386+4*PI())/3)</f>
        <v>-0.47175587993091944</v>
      </c>
      <c r="AF386" s="11">
        <f>-'OddsRatio_working_3-way'!U386/(3*'OddsRatio_working_3-way'!X386^(1/3))*COS(('OddsRatio_working_3-way'!Y386)/3)</f>
        <v>0.52419508778492596</v>
      </c>
      <c r="AG386" s="11">
        <f>-'OddsRatio_working_3-way'!U386/(3*'OddsRatio_working_3-way'!X386^(1/3))*COS(('OddsRatio_working_3-way'!Y386+2*PI())/3)</f>
        <v>-0.29291006502478928</v>
      </c>
      <c r="AH386" s="11">
        <f>-'OddsRatio_working_3-way'!U386/(3*'OddsRatio_working_3-way'!X386^(1/3))*COS(('OddsRatio_working_3-way'!Y386+4*PI())/3)</f>
        <v>-0.23128502276013679</v>
      </c>
      <c r="AI386" s="11">
        <f>'OddsRatio_working_3-way'!U386/(3*'OddsRatio_working_3-way'!X386^(1/3))*SIN(('OddsRatio_working_3-way'!Y386)/3)</f>
        <v>-3.5579234740319383E-2</v>
      </c>
      <c r="AJ386" s="11">
        <f>'OddsRatio_working_3-way'!U386/(3*'OddsRatio_working_3-way'!X386^(1/3))*SIN(('OddsRatio_working_3-way'!Y386+2*PI())/3)</f>
        <v>-0.43617664519060018</v>
      </c>
      <c r="AK386" s="11">
        <f>'OddsRatio_working_3-way'!U386/(3*'OddsRatio_working_3-way'!X386^(1/3))*SIN(('OddsRatio_working_3-way'!Y386+4*PI())/3)</f>
        <v>0.47175587993091933</v>
      </c>
      <c r="AL386" s="11">
        <f>'OddsRatio_working_3-way'!Z386+'OddsRatio_working_3-way'!AF386</f>
        <v>1.0483901755698519</v>
      </c>
      <c r="AM386" s="11">
        <f>'OddsRatio_working_3-way'!AA386+'OddsRatio_working_3-way'!AG386</f>
        <v>-0.58582013004957867</v>
      </c>
      <c r="AN386" s="11">
        <f>'OddsRatio_working_3-way'!AB386+'OddsRatio_working_3-way'!AH386</f>
        <v>-0.46257004552027364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1.0483901755698519</v>
      </c>
      <c r="AS386" s="11">
        <f>IF(('OddsRatio_working_3-way'!X386=0),IF(Q386&gt;0,-Q386^(1/3),(-Q386)^(1/3)),'OddsRatio_working_3-way'!AM386-'OddsRatio_working_3-way'!R386/3)</f>
        <v>-0.58582013004957867</v>
      </c>
      <c r="AT386" s="11">
        <f>IF(('OddsRatio_working_3-way'!X386=0),IF(Q386&gt;0,-Q386^(1/3),(-Q386)^(1/3)),'OddsRatio_working_3-way'!AN386-'OddsRatio_working_3-way'!R386/3)</f>
        <v>-0.46257004552027364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</v>
      </c>
      <c r="B387" s="4">
        <f>IF('True_Odds_Calculator_3-way'!B388="","",'True_Odds_Calculator_3-way'!B388)</f>
        <v>3.39</v>
      </c>
      <c r="C387" s="4">
        <f>IF('True_Odds_Calculator_3-way'!C388="","",'True_Odds_Calculator_3-way'!C388)</f>
        <v>4.16</v>
      </c>
      <c r="D387" s="9">
        <f t="shared" si="78"/>
        <v>0.48608849636151619</v>
      </c>
      <c r="E387" s="9">
        <f t="shared" si="79"/>
        <v>0.28354314185638296</v>
      </c>
      <c r="F387" s="9">
        <f t="shared" si="80"/>
        <v>0.23036836178210091</v>
      </c>
      <c r="G387" s="9">
        <f t="shared" si="81"/>
        <v>1.0572385635233692</v>
      </c>
      <c r="H387" s="9">
        <f t="shared" si="82"/>
        <v>2.0572385635233692</v>
      </c>
      <c r="I387" s="9">
        <f t="shared" si="83"/>
        <v>3.5268001668208524</v>
      </c>
      <c r="J387" s="9">
        <f t="shared" si="84"/>
        <v>4.3408738607338471</v>
      </c>
      <c r="K387" s="11">
        <f t="shared" si="85"/>
        <v>0.5</v>
      </c>
      <c r="L387" s="11">
        <f t="shared" si="86"/>
        <v>0.29498525073746312</v>
      </c>
      <c r="M387" s="11">
        <f t="shared" si="87"/>
        <v>0.24038461538461536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-0.26777002496029045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0.23222997503970955</v>
      </c>
      <c r="Q387" s="11">
        <f>2*'OddsRatio_working_3-way'!K387*'OddsRatio_working_3-way'!L387*'OddsRatio_working_3-way'!M387</f>
        <v>7.0909916042659393E-2</v>
      </c>
      <c r="R387" s="11">
        <f t="shared" si="88"/>
        <v>0</v>
      </c>
      <c r="S387" s="11">
        <f t="shared" si="89"/>
        <v>-0.86727397913246118</v>
      </c>
      <c r="T387" s="11">
        <f t="shared" si="90"/>
        <v>-0.2648164821778507</v>
      </c>
      <c r="U387" s="11">
        <f>'OddsRatio_working_3-way'!S387-'OddsRatio_working_3-way'!R387^2/3</f>
        <v>-0.86727397913246118</v>
      </c>
      <c r="V387" s="11">
        <f>'OddsRatio_working_3-way'!S387*'OddsRatio_working_3-way'!R387/3-2*'OddsRatio_working_3-way'!R387^3/27-'OddsRatio_working_3-way'!T387</f>
        <v>0.2648164821778507</v>
      </c>
      <c r="W387" s="11">
        <f>'OddsRatio_working_3-way'!V387^2+4*'OddsRatio_working_3-way'!U387^3/27</f>
        <v>-2.6514067739363115E-2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0.15543635109942514</v>
      </c>
      <c r="Y387" s="11">
        <f>IF('OddsRatio_working_3-way'!W387&gt;=0,IF('OddsRatio_working_3-way'!V387+SQRT('OddsRatio_working_3-way'!W387)&gt;0,0,PI()),ACOS('OddsRatio_working_3-way'!V387/(2*'OddsRatio_working_3-way'!X387)))</f>
        <v>0.55129176975708338</v>
      </c>
      <c r="Z387" s="11">
        <f>'OddsRatio_working_3-way'!X387^(1/3)*COS('OddsRatio_working_3-way'!Y387/3)</f>
        <v>0.5286192817616846</v>
      </c>
      <c r="AA387" s="11">
        <f>'OddsRatio_working_3-way'!X387^(1/3)*COS(('OddsRatio_working_3-way'!Y387+2*PI())/3)</f>
        <v>-0.34939627905297732</v>
      </c>
      <c r="AB387" s="11">
        <f>'OddsRatio_working_3-way'!X387^(1/3)*COS(('OddsRatio_working_3-way'!Y387+4*PI())/3)</f>
        <v>-0.17922300270870742</v>
      </c>
      <c r="AC387" s="11">
        <f>'OddsRatio_working_3-way'!X387^(1/3)*SIN('OddsRatio_working_3-way'!Y387/3)</f>
        <v>9.8249586906244746E-2</v>
      </c>
      <c r="AD387" s="11">
        <f>'OddsRatio_working_3-way'!X387^(1/3)*SIN(('OddsRatio_working_3-way'!Y387+2*PI())/3)</f>
        <v>0.40867293348278044</v>
      </c>
      <c r="AE387" s="11">
        <f>'OddsRatio_working_3-way'!X387^(1/3)*SIN(('OddsRatio_working_3-way'!Y387+4*PI())/3)</f>
        <v>-0.50692252038902519</v>
      </c>
      <c r="AF387" s="11">
        <f>-'OddsRatio_working_3-way'!U387/(3*'OddsRatio_working_3-way'!X387^(1/3))*COS(('OddsRatio_working_3-way'!Y387)/3)</f>
        <v>0.5286192817616846</v>
      </c>
      <c r="AG387" s="11">
        <f>-'OddsRatio_working_3-way'!U387/(3*'OddsRatio_working_3-way'!X387^(1/3))*COS(('OddsRatio_working_3-way'!Y387+2*PI())/3)</f>
        <v>-0.34939627905297732</v>
      </c>
      <c r="AH387" s="11">
        <f>-'OddsRatio_working_3-way'!U387/(3*'OddsRatio_working_3-way'!X387^(1/3))*COS(('OddsRatio_working_3-way'!Y387+4*PI())/3)</f>
        <v>-0.17922300270870742</v>
      </c>
      <c r="AI387" s="11">
        <f>'OddsRatio_working_3-way'!U387/(3*'OddsRatio_working_3-way'!X387^(1/3))*SIN(('OddsRatio_working_3-way'!Y387)/3)</f>
        <v>-9.8249586906244746E-2</v>
      </c>
      <c r="AJ387" s="11">
        <f>'OddsRatio_working_3-way'!U387/(3*'OddsRatio_working_3-way'!X387^(1/3))*SIN(('OddsRatio_working_3-way'!Y387+2*PI())/3)</f>
        <v>-0.40867293348278044</v>
      </c>
      <c r="AK387" s="11">
        <f>'OddsRatio_working_3-way'!U387/(3*'OddsRatio_working_3-way'!X387^(1/3))*SIN(('OddsRatio_working_3-way'!Y387+4*PI())/3)</f>
        <v>0.50692252038902519</v>
      </c>
      <c r="AL387" s="11">
        <f>'OddsRatio_working_3-way'!Z387+'OddsRatio_working_3-way'!AF387</f>
        <v>1.0572385635233692</v>
      </c>
      <c r="AM387" s="11">
        <f>'OddsRatio_working_3-way'!AA387+'OddsRatio_working_3-way'!AG387</f>
        <v>-0.69879255810595464</v>
      </c>
      <c r="AN387" s="11">
        <f>'OddsRatio_working_3-way'!AB387+'OddsRatio_working_3-way'!AH387</f>
        <v>-0.35844600541741484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1.0572385635233692</v>
      </c>
      <c r="AS387" s="11">
        <f>IF(('OddsRatio_working_3-way'!X387=0),IF(Q387&gt;0,-Q387^(1/3),(-Q387)^(1/3)),'OddsRatio_working_3-way'!AM387-'OddsRatio_working_3-way'!R387/3)</f>
        <v>-0.69879255810595464</v>
      </c>
      <c r="AT387" s="11">
        <f>IF(('OddsRatio_working_3-way'!X387=0),IF(Q387&gt;0,-Q387^(1/3),(-Q387)^(1/3)),'OddsRatio_working_3-way'!AN387-'OddsRatio_working_3-way'!R387/3)</f>
        <v>-0.35844600541741484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1.46</v>
      </c>
      <c r="B388" s="4">
        <f>IF('True_Odds_Calculator_3-way'!B389="","",'True_Odds_Calculator_3-way'!B389)</f>
        <v>4.5999999999999996</v>
      </c>
      <c r="C388" s="4">
        <f>IF('True_Odds_Calculator_3-way'!C389="","",'True_Odds_Calculator_3-way'!C389)</f>
        <v>7.42</v>
      </c>
      <c r="D388" s="9">
        <f t="shared" ref="D388:D451" si="91">(K388/(AR388+K388-(AR388*K388)))</f>
        <v>0.66866500951981644</v>
      </c>
      <c r="E388" s="9">
        <f t="shared" ref="E388:E451" si="92">(L388/(AR388+L388-(AR388*L388)))</f>
        <v>0.2050037130346628</v>
      </c>
      <c r="F388" s="9">
        <f t="shared" ref="F388:F451" si="93">(M388/(AR388+M388-(AR388*M388)))</f>
        <v>0.12633127744552086</v>
      </c>
      <c r="G388" s="9">
        <f t="shared" ref="G388:G451" si="94">AR388</f>
        <v>1.0772112303033103</v>
      </c>
      <c r="H388" s="9">
        <f t="shared" ref="H388:H451" si="95">IF(A388="","",1/D388)</f>
        <v>1.495517165939523</v>
      </c>
      <c r="I388" s="9">
        <f t="shared" ref="I388:I451" si="96">IF(B388="","",1/E388)</f>
        <v>4.8779604290919174</v>
      </c>
      <c r="J388" s="9">
        <f t="shared" ref="J388:J451" si="97">IF(C388="","",1/F388)</f>
        <v>7.9156960985472526</v>
      </c>
      <c r="K388" s="11">
        <f t="shared" ref="K388:K451" si="98">1/A388</f>
        <v>0.68493150684931503</v>
      </c>
      <c r="L388" s="11">
        <f t="shared" ref="L388:L451" si="99">1/B388</f>
        <v>0.21739130434782611</v>
      </c>
      <c r="M388" s="11">
        <f t="shared" ref="M388:M451" si="100">1/C388</f>
        <v>0.13477088948787061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-0.21334416423586766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0.21030359169637941</v>
      </c>
      <c r="Q388" s="11">
        <f>2*'OddsRatio_working_3-way'!K388*'OddsRatio_working_3-way'!L388*'OddsRatio_working_3-way'!M388</f>
        <v>4.0134273224499882E-2</v>
      </c>
      <c r="R388" s="11">
        <f t="shared" ref="R388:R451" si="101">O388/N388</f>
        <v>0</v>
      </c>
      <c r="S388" s="11">
        <f t="shared" ref="S388:S451" si="102">P388/N388</f>
        <v>-0.98574803979111103</v>
      </c>
      <c r="T388" s="11">
        <f t="shared" ref="T388:T451" si="103">Q388/N388</f>
        <v>-0.18811985492196773</v>
      </c>
      <c r="U388" s="11">
        <f>'OddsRatio_working_3-way'!S388-'OddsRatio_working_3-way'!R388^2/3</f>
        <v>-0.98574803979111103</v>
      </c>
      <c r="V388" s="11">
        <f>'OddsRatio_working_3-way'!S388*'OddsRatio_working_3-way'!R388/3-2*'OddsRatio_working_3-way'!R388^3/27-'OddsRatio_working_3-way'!T388</f>
        <v>0.18811985492196773</v>
      </c>
      <c r="W388" s="11">
        <f>'OddsRatio_working_3-way'!V388^2+4*'OddsRatio_working_3-way'!U388^3/27</f>
        <v>-0.10651470976158912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0.18835059701090101</v>
      </c>
      <c r="Y388" s="11">
        <f>IF('OddsRatio_working_3-way'!W388&gt;=0,IF('OddsRatio_working_3-way'!V388+SQRT('OddsRatio_working_3-way'!W388)&gt;0,0,PI()),ACOS('OddsRatio_working_3-way'!V388/(2*'OddsRatio_working_3-way'!X388)))</f>
        <v>1.0479046996267321</v>
      </c>
      <c r="Z388" s="11">
        <f>'OddsRatio_working_3-way'!X388^(1/3)*COS('OddsRatio_working_3-way'!Y388/3)</f>
        <v>0.53860561515165517</v>
      </c>
      <c r="AA388" s="11">
        <f>'OddsRatio_working_3-way'!X388^(1/3)*COS(('OddsRatio_working_3-way'!Y388+2*PI())/3)</f>
        <v>-0.43919984534608442</v>
      </c>
      <c r="AB388" s="11">
        <f>'OddsRatio_working_3-way'!X388^(1/3)*COS(('OddsRatio_working_3-way'!Y388+4*PI())/3)</f>
        <v>-9.9405769805570587E-2</v>
      </c>
      <c r="AC388" s="11">
        <f>'OddsRatio_working_3-way'!X388^(1/3)*SIN('OddsRatio_working_3-way'!Y388/3)</f>
        <v>0.19618020098235561</v>
      </c>
      <c r="AD388" s="11">
        <f>'OddsRatio_working_3-way'!X388^(1/3)*SIN(('OddsRatio_working_3-way'!Y388+2*PI())/3)</f>
        <v>0.36835604485110029</v>
      </c>
      <c r="AE388" s="11">
        <f>'OddsRatio_working_3-way'!X388^(1/3)*SIN(('OddsRatio_working_3-way'!Y388+4*PI())/3)</f>
        <v>-0.56453624583345596</v>
      </c>
      <c r="AF388" s="11">
        <f>-'OddsRatio_working_3-way'!U388/(3*'OddsRatio_working_3-way'!X388^(1/3))*COS(('OddsRatio_working_3-way'!Y388)/3)</f>
        <v>0.53860561515165517</v>
      </c>
      <c r="AG388" s="11">
        <f>-'OddsRatio_working_3-way'!U388/(3*'OddsRatio_working_3-way'!X388^(1/3))*COS(('OddsRatio_working_3-way'!Y388+2*PI())/3)</f>
        <v>-0.43919984534608442</v>
      </c>
      <c r="AH388" s="11">
        <f>-'OddsRatio_working_3-way'!U388/(3*'OddsRatio_working_3-way'!X388^(1/3))*COS(('OddsRatio_working_3-way'!Y388+4*PI())/3)</f>
        <v>-9.9405769805570587E-2</v>
      </c>
      <c r="AI388" s="11">
        <f>'OddsRatio_working_3-way'!U388/(3*'OddsRatio_working_3-way'!X388^(1/3))*SIN(('OddsRatio_working_3-way'!Y388)/3)</f>
        <v>-0.19618020098235561</v>
      </c>
      <c r="AJ388" s="11">
        <f>'OddsRatio_working_3-way'!U388/(3*'OddsRatio_working_3-way'!X388^(1/3))*SIN(('OddsRatio_working_3-way'!Y388+2*PI())/3)</f>
        <v>-0.36835604485110029</v>
      </c>
      <c r="AK388" s="11">
        <f>'OddsRatio_working_3-way'!U388/(3*'OddsRatio_working_3-way'!X388^(1/3))*SIN(('OddsRatio_working_3-way'!Y388+4*PI())/3)</f>
        <v>0.56453624583345596</v>
      </c>
      <c r="AL388" s="11">
        <f>'OddsRatio_working_3-way'!Z388+'OddsRatio_working_3-way'!AF388</f>
        <v>1.0772112303033103</v>
      </c>
      <c r="AM388" s="11">
        <f>'OddsRatio_working_3-way'!AA388+'OddsRatio_working_3-way'!AG388</f>
        <v>-0.87839969069216883</v>
      </c>
      <c r="AN388" s="11">
        <f>'OddsRatio_working_3-way'!AB388+'OddsRatio_working_3-way'!AH388</f>
        <v>-0.19881153961114117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1.0772112303033103</v>
      </c>
      <c r="AS388" s="11">
        <f>IF(('OddsRatio_working_3-way'!X388=0),IF(Q388&gt;0,-Q388^(1/3),(-Q388)^(1/3)),'OddsRatio_working_3-way'!AM388-'OddsRatio_working_3-way'!R388/3)</f>
        <v>-0.87839969069216883</v>
      </c>
      <c r="AT388" s="11">
        <f>IF(('OddsRatio_working_3-way'!X388=0),IF(Q388&gt;0,-Q388^(1/3),(-Q388)^(1/3)),'OddsRatio_working_3-way'!AN388-'OddsRatio_working_3-way'!R388/3)</f>
        <v>-0.19881153961114117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2.23</v>
      </c>
      <c r="B389" s="4">
        <f>IF('True_Odds_Calculator_3-way'!B390="","",'True_Odds_Calculator_3-way'!B390)</f>
        <v>3.47</v>
      </c>
      <c r="C389" s="4">
        <f>IF('True_Odds_Calculator_3-way'!C390="","",'True_Odds_Calculator_3-way'!C390)</f>
        <v>3.36</v>
      </c>
      <c r="D389" s="9">
        <f t="shared" si="91"/>
        <v>0.43556582019207862</v>
      </c>
      <c r="E389" s="9">
        <f t="shared" si="92"/>
        <v>0.2776031958812491</v>
      </c>
      <c r="F389" s="9">
        <f t="shared" si="93"/>
        <v>0.28683098392667222</v>
      </c>
      <c r="G389" s="9">
        <f t="shared" si="94"/>
        <v>1.0535481798761133</v>
      </c>
      <c r="H389" s="9">
        <f t="shared" si="95"/>
        <v>2.2958642612476194</v>
      </c>
      <c r="I389" s="9">
        <f t="shared" si="96"/>
        <v>3.6022640042939997</v>
      </c>
      <c r="J389" s="9">
        <f t="shared" si="97"/>
        <v>3.4863737045076273</v>
      </c>
      <c r="K389" s="11">
        <f t="shared" si="98"/>
        <v>0.44843049327354262</v>
      </c>
      <c r="L389" s="11">
        <f t="shared" si="99"/>
        <v>0.28818443804034583</v>
      </c>
      <c r="M389" s="11">
        <f t="shared" si="100"/>
        <v>0.29761904761904762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-0.27576583029795065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0.23307677964505868</v>
      </c>
      <c r="Q389" s="11">
        <f>2*'OddsRatio_working_3-way'!K389*'OddsRatio_working_3-way'!L389*'OddsRatio_working_3-way'!M389</f>
        <v>7.6923029585827959E-2</v>
      </c>
      <c r="R389" s="11">
        <f t="shared" si="101"/>
        <v>0</v>
      </c>
      <c r="S389" s="11">
        <f t="shared" si="102"/>
        <v>-0.84519818642226752</v>
      </c>
      <c r="T389" s="11">
        <f t="shared" si="103"/>
        <v>-0.27894329584893324</v>
      </c>
      <c r="U389" s="11">
        <f>'OddsRatio_working_3-way'!S389-'OddsRatio_working_3-way'!R389^2/3</f>
        <v>-0.84519818642226752</v>
      </c>
      <c r="V389" s="11">
        <f>'OddsRatio_working_3-way'!S389*'OddsRatio_working_3-way'!R389/3-2*'OddsRatio_working_3-way'!R389^3/27-'OddsRatio_working_3-way'!T389</f>
        <v>0.27894329584893324</v>
      </c>
      <c r="W389" s="11">
        <f>'OddsRatio_working_3-way'!V389^2+4*'OddsRatio_working_3-way'!U389^3/27</f>
        <v>-1.1638897665028292E-2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0.14953950979932842</v>
      </c>
      <c r="Y389" s="11">
        <f>IF('OddsRatio_working_3-way'!W389&gt;=0,IF('OddsRatio_working_3-way'!V389+SQRT('OddsRatio_working_3-way'!W389)&gt;0,0,PI()),ACOS('OddsRatio_working_3-way'!V389/(2*'OddsRatio_working_3-way'!X389)))</f>
        <v>0.36903953320183036</v>
      </c>
      <c r="Z389" s="11">
        <f>'OddsRatio_working_3-way'!X389^(1/3)*COS('OddsRatio_working_3-way'!Y389/3)</f>
        <v>0.52677408993805663</v>
      </c>
      <c r="AA389" s="11">
        <f>'OddsRatio_working_3-way'!X389^(1/3)*COS(('OddsRatio_working_3-way'!Y389+2*PI())/3)</f>
        <v>-0.31979041572837275</v>
      </c>
      <c r="AB389" s="11">
        <f>'OddsRatio_working_3-way'!X389^(1/3)*COS(('OddsRatio_working_3-way'!Y389+4*PI())/3)</f>
        <v>-0.20698367420968403</v>
      </c>
      <c r="AC389" s="11">
        <f>'OddsRatio_working_3-way'!X389^(1/3)*SIN('OddsRatio_working_3-way'!Y389/3)</f>
        <v>6.5129002582219681E-2</v>
      </c>
      <c r="AD389" s="11">
        <f>'OddsRatio_working_3-way'!X389^(1/3)*SIN(('OddsRatio_working_3-way'!Y389+2*PI())/3)</f>
        <v>0.42363524265067598</v>
      </c>
      <c r="AE389" s="11">
        <f>'OddsRatio_working_3-way'!X389^(1/3)*SIN(('OddsRatio_working_3-way'!Y389+4*PI())/3)</f>
        <v>-0.48876424523289541</v>
      </c>
      <c r="AF389" s="11">
        <f>-'OddsRatio_working_3-way'!U389/(3*'OddsRatio_working_3-way'!X389^(1/3))*COS(('OddsRatio_working_3-way'!Y389)/3)</f>
        <v>0.52677408993805652</v>
      </c>
      <c r="AG389" s="11">
        <f>-'OddsRatio_working_3-way'!U389/(3*'OddsRatio_working_3-way'!X389^(1/3))*COS(('OddsRatio_working_3-way'!Y389+2*PI())/3)</f>
        <v>-0.31979041572837269</v>
      </c>
      <c r="AH389" s="11">
        <f>-'OddsRatio_working_3-way'!U389/(3*'OddsRatio_working_3-way'!X389^(1/3))*COS(('OddsRatio_working_3-way'!Y389+4*PI())/3)</f>
        <v>-0.206983674209684</v>
      </c>
      <c r="AI389" s="11">
        <f>'OddsRatio_working_3-way'!U389/(3*'OddsRatio_working_3-way'!X389^(1/3))*SIN(('OddsRatio_working_3-way'!Y389)/3)</f>
        <v>-6.5129002582219667E-2</v>
      </c>
      <c r="AJ389" s="11">
        <f>'OddsRatio_working_3-way'!U389/(3*'OddsRatio_working_3-way'!X389^(1/3))*SIN(('OddsRatio_working_3-way'!Y389+2*PI())/3)</f>
        <v>-0.42363524265067587</v>
      </c>
      <c r="AK389" s="11">
        <f>'OddsRatio_working_3-way'!U389/(3*'OddsRatio_working_3-way'!X389^(1/3))*SIN(('OddsRatio_working_3-way'!Y389+4*PI())/3)</f>
        <v>0.4887642452328953</v>
      </c>
      <c r="AL389" s="11">
        <f>'OddsRatio_working_3-way'!Z389+'OddsRatio_working_3-way'!AF389</f>
        <v>1.0535481798761133</v>
      </c>
      <c r="AM389" s="11">
        <f>'OddsRatio_working_3-way'!AA389+'OddsRatio_working_3-way'!AG389</f>
        <v>-0.63958083145674549</v>
      </c>
      <c r="AN389" s="11">
        <f>'OddsRatio_working_3-way'!AB389+'OddsRatio_working_3-way'!AH389</f>
        <v>-0.413967348419368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1.0535481798761133</v>
      </c>
      <c r="AS389" s="11">
        <f>IF(('OddsRatio_working_3-way'!X389=0),IF(Q389&gt;0,-Q389^(1/3),(-Q389)^(1/3)),'OddsRatio_working_3-way'!AM389-'OddsRatio_working_3-way'!R389/3)</f>
        <v>-0.63958083145674549</v>
      </c>
      <c r="AT389" s="11">
        <f>IF(('OddsRatio_working_3-way'!X389=0),IF(Q389&gt;0,-Q389^(1/3),(-Q389)^(1/3)),'OddsRatio_working_3-way'!AN389-'OddsRatio_working_3-way'!R389/3)</f>
        <v>-0.413967348419368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3.03</v>
      </c>
      <c r="B390" s="4">
        <f>IF('True_Odds_Calculator_3-way'!B391="","",'True_Odds_Calculator_3-way'!B391)</f>
        <v>3.22</v>
      </c>
      <c r="C390" s="4">
        <f>IF('True_Odds_Calculator_3-way'!C391="","",'True_Odds_Calculator_3-way'!C391)</f>
        <v>2.5499999999999998</v>
      </c>
      <c r="D390" s="9">
        <f t="shared" si="91"/>
        <v>0.31929125888705523</v>
      </c>
      <c r="E390" s="9">
        <f t="shared" si="92"/>
        <v>0.300167115039569</v>
      </c>
      <c r="F390" s="9">
        <f t="shared" si="93"/>
        <v>0.38054162607337588</v>
      </c>
      <c r="G390" s="9">
        <f t="shared" si="94"/>
        <v>1.0502151051053956</v>
      </c>
      <c r="H390" s="9">
        <f t="shared" si="95"/>
        <v>3.1319366633639536</v>
      </c>
      <c r="I390" s="9">
        <f t="shared" si="96"/>
        <v>3.3314775333339788</v>
      </c>
      <c r="J390" s="9">
        <f t="shared" si="97"/>
        <v>2.6278334129133625</v>
      </c>
      <c r="K390" s="11">
        <f t="shared" si="98"/>
        <v>0.33003300330033003</v>
      </c>
      <c r="L390" s="11">
        <f t="shared" si="99"/>
        <v>0.3105590062111801</v>
      </c>
      <c r="M390" s="11">
        <f t="shared" si="100"/>
        <v>0.39215686274509809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-0.28076439357490746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0.2331252489516398</v>
      </c>
      <c r="Q390" s="11">
        <f>2*'OddsRatio_working_3-way'!K390*'OddsRatio_working_3-way'!L390*'OddsRatio_working_3-way'!M390</f>
        <v>8.038801687987579E-2</v>
      </c>
      <c r="R390" s="11">
        <f t="shared" si="101"/>
        <v>0</v>
      </c>
      <c r="S390" s="11">
        <f t="shared" si="102"/>
        <v>-0.8303234109685721</v>
      </c>
      <c r="T390" s="11">
        <f t="shared" si="103"/>
        <v>-0.28631841757536969</v>
      </c>
      <c r="U390" s="11">
        <f>'OddsRatio_working_3-way'!S390-'OddsRatio_working_3-way'!R390^2/3</f>
        <v>-0.8303234109685721</v>
      </c>
      <c r="V390" s="11">
        <f>'OddsRatio_working_3-way'!S390*'OddsRatio_working_3-way'!R390/3-2*'OddsRatio_working_3-way'!R390^3/27-'OddsRatio_working_3-way'!T390</f>
        <v>0.28631841757536969</v>
      </c>
      <c r="W390" s="11">
        <f>'OddsRatio_working_3-way'!V390^2+4*'OddsRatio_working_3-way'!U390^3/27</f>
        <v>-2.8300087828051074E-3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0.14560927599716036</v>
      </c>
      <c r="Y390" s="11">
        <f>IF('OddsRatio_working_3-way'!W390&gt;=0,IF('OddsRatio_working_3-way'!V390+SQRT('OddsRatio_working_3-way'!W390)&gt;0,0,PI()),ACOS('OddsRatio_working_3-way'!V390/(2*'OddsRatio_working_3-way'!X390)))</f>
        <v>0.18370472528614079</v>
      </c>
      <c r="Z390" s="11">
        <f>'OddsRatio_working_3-way'!X390^(1/3)*COS('OddsRatio_working_3-way'!Y390/3)</f>
        <v>0.52510755255269781</v>
      </c>
      <c r="AA390" s="11">
        <f>'OddsRatio_working_3-way'!X390^(1/3)*COS(('OddsRatio_working_3-way'!Y390+2*PI())/3)</f>
        <v>-0.2904356060446725</v>
      </c>
      <c r="AB390" s="11">
        <f>'OddsRatio_working_3-way'!X390^(1/3)*COS(('OddsRatio_working_3-way'!Y390+4*PI())/3)</f>
        <v>-0.23467194650802528</v>
      </c>
      <c r="AC390" s="11">
        <f>'OddsRatio_working_3-way'!X390^(1/3)*SIN('OddsRatio_working_3-way'!Y390/3)</f>
        <v>3.2195163844481844E-2</v>
      </c>
      <c r="AD390" s="11">
        <f>'OddsRatio_working_3-way'!X390^(1/3)*SIN(('OddsRatio_working_3-way'!Y390+2*PI())/3)</f>
        <v>0.43865889830746763</v>
      </c>
      <c r="AE390" s="11">
        <f>'OddsRatio_working_3-way'!X390^(1/3)*SIN(('OddsRatio_working_3-way'!Y390+4*PI())/3)</f>
        <v>-0.47085406215194947</v>
      </c>
      <c r="AF390" s="11">
        <f>-'OddsRatio_working_3-way'!U390/(3*'OddsRatio_working_3-way'!X390^(1/3))*COS(('OddsRatio_working_3-way'!Y390)/3)</f>
        <v>0.5251075525526977</v>
      </c>
      <c r="AG390" s="11">
        <f>-'OddsRatio_working_3-way'!U390/(3*'OddsRatio_working_3-way'!X390^(1/3))*COS(('OddsRatio_working_3-way'!Y390+2*PI())/3)</f>
        <v>-0.29043560604467245</v>
      </c>
      <c r="AH390" s="11">
        <f>-'OddsRatio_working_3-way'!U390/(3*'OddsRatio_working_3-way'!X390^(1/3))*COS(('OddsRatio_working_3-way'!Y390+4*PI())/3)</f>
        <v>-0.23467194650802525</v>
      </c>
      <c r="AI390" s="11">
        <f>'OddsRatio_working_3-way'!U390/(3*'OddsRatio_working_3-way'!X390^(1/3))*SIN(('OddsRatio_working_3-way'!Y390)/3)</f>
        <v>-3.2195163844481837E-2</v>
      </c>
      <c r="AJ390" s="11">
        <f>'OddsRatio_working_3-way'!U390/(3*'OddsRatio_working_3-way'!X390^(1/3))*SIN(('OddsRatio_working_3-way'!Y390+2*PI())/3)</f>
        <v>-0.43865889830746752</v>
      </c>
      <c r="AK390" s="11">
        <f>'OddsRatio_working_3-way'!U390/(3*'OddsRatio_working_3-way'!X390^(1/3))*SIN(('OddsRatio_working_3-way'!Y390+4*PI())/3)</f>
        <v>0.47085406215194942</v>
      </c>
      <c r="AL390" s="11">
        <f>'OddsRatio_working_3-way'!Z390+'OddsRatio_working_3-way'!AF390</f>
        <v>1.0502151051053956</v>
      </c>
      <c r="AM390" s="11">
        <f>'OddsRatio_working_3-way'!AA390+'OddsRatio_working_3-way'!AG390</f>
        <v>-0.58087121208934489</v>
      </c>
      <c r="AN390" s="11">
        <f>'OddsRatio_working_3-way'!AB390+'OddsRatio_working_3-way'!AH390</f>
        <v>-0.46934389301605051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1.0502151051053956</v>
      </c>
      <c r="AS390" s="11">
        <f>IF(('OddsRatio_working_3-way'!X390=0),IF(Q390&gt;0,-Q390^(1/3),(-Q390)^(1/3)),'OddsRatio_working_3-way'!AM390-'OddsRatio_working_3-way'!R390/3)</f>
        <v>-0.58087121208934489</v>
      </c>
      <c r="AT390" s="11">
        <f>IF(('OddsRatio_working_3-way'!X390=0),IF(Q390&gt;0,-Q390^(1/3),(-Q390)^(1/3)),'OddsRatio_working_3-way'!AN390-'OddsRatio_working_3-way'!R390/3)</f>
        <v>-0.46934389301605051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2.52</v>
      </c>
      <c r="B391" s="4">
        <f>IF('True_Odds_Calculator_3-way'!B392="","",'True_Odds_Calculator_3-way'!B392)</f>
        <v>3.2</v>
      </c>
      <c r="C391" s="4">
        <f>IF('True_Odds_Calculator_3-way'!C392="","",'True_Odds_Calculator_3-way'!C392)</f>
        <v>3.08</v>
      </c>
      <c r="D391" s="9">
        <f t="shared" si="91"/>
        <v>0.38471039357512232</v>
      </c>
      <c r="E391" s="9">
        <f t="shared" si="92"/>
        <v>0.30167185495880366</v>
      </c>
      <c r="F391" s="9">
        <f t="shared" si="93"/>
        <v>0.31361775146607435</v>
      </c>
      <c r="G391" s="9">
        <f t="shared" si="94"/>
        <v>1.0522091434515222</v>
      </c>
      <c r="H391" s="9">
        <f t="shared" si="95"/>
        <v>2.5993578980463137</v>
      </c>
      <c r="I391" s="9">
        <f t="shared" si="96"/>
        <v>3.314860115593349</v>
      </c>
      <c r="J391" s="9">
        <f t="shared" si="97"/>
        <v>3.188595018379166</v>
      </c>
      <c r="K391" s="11">
        <f t="shared" si="98"/>
        <v>0.3968253968253968</v>
      </c>
      <c r="L391" s="11">
        <f t="shared" si="99"/>
        <v>0.3125</v>
      </c>
      <c r="M391" s="11">
        <f t="shared" si="100"/>
        <v>0.32467532467532467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-0.28004535147392307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0.23352143887858173</v>
      </c>
      <c r="Q391" s="11">
        <f>2*'OddsRatio_working_3-way'!K391*'OddsRatio_working_3-way'!L391*'OddsRatio_working_3-way'!M391</f>
        <v>8.0524634096062656E-2</v>
      </c>
      <c r="R391" s="11">
        <f t="shared" si="101"/>
        <v>0</v>
      </c>
      <c r="S391" s="11">
        <f t="shared" si="102"/>
        <v>-0.83387007729112939</v>
      </c>
      <c r="T391" s="11">
        <f t="shared" si="103"/>
        <v>-0.28754140596245836</v>
      </c>
      <c r="U391" s="11">
        <f>'OddsRatio_working_3-way'!S391-'OddsRatio_working_3-way'!R391^2/3</f>
        <v>-0.83387007729112939</v>
      </c>
      <c r="V391" s="11">
        <f>'OddsRatio_working_3-way'!S391*'OddsRatio_working_3-way'!R391/3-2*'OddsRatio_working_3-way'!R391^3/27-'OddsRatio_working_3-way'!T391</f>
        <v>0.28754140596245836</v>
      </c>
      <c r="W391" s="11">
        <f>'OddsRatio_working_3-way'!V391^2+4*'OddsRatio_working_3-way'!U391^3/27</f>
        <v>-3.2195903270984538E-3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0.14654321075195342</v>
      </c>
      <c r="Y391" s="11">
        <f>IF('OddsRatio_working_3-way'!W391&gt;=0,IF('OddsRatio_working_3-way'!V391+SQRT('OddsRatio_working_3-way'!W391)&gt;0,0,PI()),ACOS('OddsRatio_working_3-way'!V391/(2*'OddsRatio_working_3-way'!X391)))</f>
        <v>0.19482991247230474</v>
      </c>
      <c r="Z391" s="11">
        <f>'OddsRatio_working_3-way'!X391^(1/3)*COS('OddsRatio_working_3-way'!Y391/3)</f>
        <v>0.52610457172576119</v>
      </c>
      <c r="AA391" s="11">
        <f>'OddsRatio_working_3-way'!X391^(1/3)*COS(('OddsRatio_working_3-way'!Y391+2*PI())/3)</f>
        <v>-0.29268341864113234</v>
      </c>
      <c r="AB391" s="11">
        <f>'OddsRatio_working_3-way'!X391^(1/3)*COS(('OddsRatio_working_3-way'!Y391+4*PI())/3)</f>
        <v>-0.23342115308462902</v>
      </c>
      <c r="AC391" s="11">
        <f>'OddsRatio_working_3-way'!X391^(1/3)*SIN('OddsRatio_working_3-way'!Y391/3)</f>
        <v>3.4215084971834543E-2</v>
      </c>
      <c r="AD391" s="11">
        <f>'OddsRatio_working_3-way'!X391^(1/3)*SIN(('OddsRatio_working_3-way'!Y391+2*PI())/3)</f>
        <v>0.43851238167572437</v>
      </c>
      <c r="AE391" s="11">
        <f>'OddsRatio_working_3-way'!X391^(1/3)*SIN(('OddsRatio_working_3-way'!Y391+4*PI())/3)</f>
        <v>-0.47272746664755866</v>
      </c>
      <c r="AF391" s="11">
        <f>-'OddsRatio_working_3-way'!U391/(3*'OddsRatio_working_3-way'!X391^(1/3))*COS(('OddsRatio_working_3-way'!Y391)/3)</f>
        <v>0.52610457172576108</v>
      </c>
      <c r="AG391" s="11">
        <f>-'OddsRatio_working_3-way'!U391/(3*'OddsRatio_working_3-way'!X391^(1/3))*COS(('OddsRatio_working_3-way'!Y391+2*PI())/3)</f>
        <v>-0.29268341864113229</v>
      </c>
      <c r="AH391" s="11">
        <f>-'OddsRatio_working_3-way'!U391/(3*'OddsRatio_working_3-way'!X391^(1/3))*COS(('OddsRatio_working_3-way'!Y391+4*PI())/3)</f>
        <v>-0.23342115308462899</v>
      </c>
      <c r="AI391" s="11">
        <f>'OddsRatio_working_3-way'!U391/(3*'OddsRatio_working_3-way'!X391^(1/3))*SIN(('OddsRatio_working_3-way'!Y391)/3)</f>
        <v>-3.4215084971834536E-2</v>
      </c>
      <c r="AJ391" s="11">
        <f>'OddsRatio_working_3-way'!U391/(3*'OddsRatio_working_3-way'!X391^(1/3))*SIN(('OddsRatio_working_3-way'!Y391+2*PI())/3)</f>
        <v>-0.43851238167572426</v>
      </c>
      <c r="AK391" s="11">
        <f>'OddsRatio_working_3-way'!U391/(3*'OddsRatio_working_3-way'!X391^(1/3))*SIN(('OddsRatio_working_3-way'!Y391+4*PI())/3)</f>
        <v>0.4727274666475586</v>
      </c>
      <c r="AL391" s="11">
        <f>'OddsRatio_working_3-way'!Z391+'OddsRatio_working_3-way'!AF391</f>
        <v>1.0522091434515222</v>
      </c>
      <c r="AM391" s="11">
        <f>'OddsRatio_working_3-way'!AA391+'OddsRatio_working_3-way'!AG391</f>
        <v>-0.58536683728226468</v>
      </c>
      <c r="AN391" s="11">
        <f>'OddsRatio_working_3-way'!AB391+'OddsRatio_working_3-way'!AH391</f>
        <v>-0.46684230616925804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1.0522091434515222</v>
      </c>
      <c r="AS391" s="11">
        <f>IF(('OddsRatio_working_3-way'!X391=0),IF(Q391&gt;0,-Q391^(1/3),(-Q391)^(1/3)),'OddsRatio_working_3-way'!AM391-'OddsRatio_working_3-way'!R391/3)</f>
        <v>-0.58536683728226468</v>
      </c>
      <c r="AT391" s="11">
        <f>IF(('OddsRatio_working_3-way'!X391=0),IF(Q391&gt;0,-Q391^(1/3),(-Q391)^(1/3)),'OddsRatio_working_3-way'!AN391-'OddsRatio_working_3-way'!R391/3)</f>
        <v>-0.46684230616925804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2.2200000000000002</v>
      </c>
      <c r="B392" s="4">
        <f>IF('True_Odds_Calculator_3-way'!B393="","",'True_Odds_Calculator_3-way'!B393)</f>
        <v>3.07</v>
      </c>
      <c r="C392" s="4">
        <f>IF('True_Odds_Calculator_3-way'!C393="","",'True_Odds_Calculator_3-way'!C393)</f>
        <v>3.87</v>
      </c>
      <c r="D392" s="9">
        <f t="shared" si="91"/>
        <v>0.4373900086710284</v>
      </c>
      <c r="E392" s="9">
        <f t="shared" si="92"/>
        <v>0.31422093970509712</v>
      </c>
      <c r="F392" s="9">
        <f t="shared" si="93"/>
        <v>0.24838905162387473</v>
      </c>
      <c r="G392" s="9">
        <f t="shared" si="94"/>
        <v>1.0543353104902864</v>
      </c>
      <c r="H392" s="9">
        <f t="shared" si="95"/>
        <v>2.2862890787981494</v>
      </c>
      <c r="I392" s="9">
        <f t="shared" si="96"/>
        <v>3.1824740927148927</v>
      </c>
      <c r="J392" s="9">
        <f t="shared" si="97"/>
        <v>4.0259423411071218</v>
      </c>
      <c r="K392" s="11">
        <f t="shared" si="98"/>
        <v>0.4504504504504504</v>
      </c>
      <c r="L392" s="11">
        <f t="shared" si="99"/>
        <v>0.32573289902280134</v>
      </c>
      <c r="M392" s="11">
        <f t="shared" si="100"/>
        <v>0.25839793281653745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-0.2747955894687204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0.23354920711181598</v>
      </c>
      <c r="Q392" s="11">
        <f>2*'OddsRatio_working_3-way'!K392*'OddsRatio_working_3-way'!L392*'OddsRatio_working_3-way'!M392</f>
        <v>7.5827664646693507E-2</v>
      </c>
      <c r="R392" s="11">
        <f t="shared" si="101"/>
        <v>0</v>
      </c>
      <c r="S392" s="11">
        <f t="shared" si="102"/>
        <v>-0.84990158525961557</v>
      </c>
      <c r="T392" s="11">
        <f t="shared" si="103"/>
        <v>-0.27594207313623881</v>
      </c>
      <c r="U392" s="11">
        <f>'OddsRatio_working_3-way'!S392-'OddsRatio_working_3-way'!R392^2/3</f>
        <v>-0.84990158525961557</v>
      </c>
      <c r="V392" s="11">
        <f>'OddsRatio_working_3-way'!S392*'OddsRatio_working_3-way'!R392/3-2*'OddsRatio_working_3-way'!R392^3/27-'OddsRatio_working_3-way'!T392</f>
        <v>0.27594207313623881</v>
      </c>
      <c r="W392" s="11">
        <f>'OddsRatio_working_3-way'!V392^2+4*'OddsRatio_working_3-way'!U392^3/27</f>
        <v>-1.4805855346932323E-2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0.15078949157157612</v>
      </c>
      <c r="Y392" s="11">
        <f>IF('OddsRatio_working_3-way'!W392&gt;=0,IF('OddsRatio_working_3-way'!V392+SQRT('OddsRatio_working_3-way'!W392)&gt;0,0,PI()),ACOS('OddsRatio_working_3-way'!V392/(2*'OddsRatio_working_3-way'!X392)))</f>
        <v>0.41531056687691326</v>
      </c>
      <c r="Z392" s="11">
        <f>'OddsRatio_working_3-way'!X392^(1/3)*COS('OddsRatio_working_3-way'!Y392/3)</f>
        <v>0.5271676552451432</v>
      </c>
      <c r="AA392" s="11">
        <f>'OddsRatio_working_3-way'!X392^(1/3)*COS(('OddsRatio_working_3-way'!Y392+2*PI())/3)</f>
        <v>-0.32719274022455869</v>
      </c>
      <c r="AB392" s="11">
        <f>'OddsRatio_working_3-way'!X392^(1/3)*COS(('OddsRatio_working_3-way'!Y392+4*PI())/3)</f>
        <v>-0.19997491502058445</v>
      </c>
      <c r="AC392" s="11">
        <f>'OddsRatio_working_3-way'!X392^(1/3)*SIN('OddsRatio_working_3-way'!Y392/3)</f>
        <v>7.3449245627233276E-2</v>
      </c>
      <c r="AD392" s="11">
        <f>'OddsRatio_working_3-way'!X392^(1/3)*SIN(('OddsRatio_working_3-way'!Y392+2*PI())/3)</f>
        <v>0.41981595868215432</v>
      </c>
      <c r="AE392" s="11">
        <f>'OddsRatio_working_3-way'!X392^(1/3)*SIN(('OddsRatio_working_3-way'!Y392+4*PI())/3)</f>
        <v>-0.49326520430938758</v>
      </c>
      <c r="AF392" s="11">
        <f>-'OddsRatio_working_3-way'!U392/(3*'OddsRatio_working_3-way'!X392^(1/3))*COS(('OddsRatio_working_3-way'!Y392)/3)</f>
        <v>0.5271676552451432</v>
      </c>
      <c r="AG392" s="11">
        <f>-'OddsRatio_working_3-way'!U392/(3*'OddsRatio_working_3-way'!X392^(1/3))*COS(('OddsRatio_working_3-way'!Y392+2*PI())/3)</f>
        <v>-0.32719274022455869</v>
      </c>
      <c r="AH392" s="11">
        <f>-'OddsRatio_working_3-way'!U392/(3*'OddsRatio_working_3-way'!X392^(1/3))*COS(('OddsRatio_working_3-way'!Y392+4*PI())/3)</f>
        <v>-0.19997491502058445</v>
      </c>
      <c r="AI392" s="11">
        <f>'OddsRatio_working_3-way'!U392/(3*'OddsRatio_working_3-way'!X392^(1/3))*SIN(('OddsRatio_working_3-way'!Y392)/3)</f>
        <v>-7.3449245627233276E-2</v>
      </c>
      <c r="AJ392" s="11">
        <f>'OddsRatio_working_3-way'!U392/(3*'OddsRatio_working_3-way'!X392^(1/3))*SIN(('OddsRatio_working_3-way'!Y392+2*PI())/3)</f>
        <v>-0.41981595868215432</v>
      </c>
      <c r="AK392" s="11">
        <f>'OddsRatio_working_3-way'!U392/(3*'OddsRatio_working_3-way'!X392^(1/3))*SIN(('OddsRatio_working_3-way'!Y392+4*PI())/3)</f>
        <v>0.49326520430938758</v>
      </c>
      <c r="AL392" s="11">
        <f>'OddsRatio_working_3-way'!Z392+'OddsRatio_working_3-way'!AF392</f>
        <v>1.0543353104902864</v>
      </c>
      <c r="AM392" s="11">
        <f>'OddsRatio_working_3-way'!AA392+'OddsRatio_working_3-way'!AG392</f>
        <v>-0.65438548044911737</v>
      </c>
      <c r="AN392" s="11">
        <f>'OddsRatio_working_3-way'!AB392+'OddsRatio_working_3-way'!AH392</f>
        <v>-0.39994983004116891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1.0543353104902864</v>
      </c>
      <c r="AS392" s="11">
        <f>IF(('OddsRatio_working_3-way'!X392=0),IF(Q392&gt;0,-Q392^(1/3),(-Q392)^(1/3)),'OddsRatio_working_3-way'!AM392-'OddsRatio_working_3-way'!R392/3)</f>
        <v>-0.65438548044911737</v>
      </c>
      <c r="AT392" s="11">
        <f>IF(('OddsRatio_working_3-way'!X392=0),IF(Q392&gt;0,-Q392^(1/3),(-Q392)^(1/3)),'OddsRatio_working_3-way'!AN392-'OddsRatio_working_3-way'!R392/3)</f>
        <v>-0.39994983004116891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1.65</v>
      </c>
      <c r="B393" s="4">
        <f>IF('True_Odds_Calculator_3-way'!B394="","",'True_Odds_Calculator_3-way'!B394)</f>
        <v>3.81</v>
      </c>
      <c r="C393" s="4">
        <f>IF('True_Odds_Calculator_3-way'!C394="","",'True_Odds_Calculator_3-way'!C394)</f>
        <v>5.92</v>
      </c>
      <c r="D393" s="9">
        <f t="shared" si="91"/>
        <v>0.5902212137529752</v>
      </c>
      <c r="E393" s="9">
        <f t="shared" si="92"/>
        <v>0.24991091547246644</v>
      </c>
      <c r="F393" s="9">
        <f t="shared" si="93"/>
        <v>0.15986787077455852</v>
      </c>
      <c r="G393" s="9">
        <f t="shared" si="94"/>
        <v>1.0681230820387839</v>
      </c>
      <c r="H393" s="9">
        <f t="shared" si="95"/>
        <v>1.6942800033252094</v>
      </c>
      <c r="I393" s="9">
        <f t="shared" si="96"/>
        <v>4.0014258605289834</v>
      </c>
      <c r="J393" s="9">
        <f t="shared" si="97"/>
        <v>6.2551655636308174</v>
      </c>
      <c r="K393" s="11">
        <f t="shared" si="98"/>
        <v>0.60606060606060608</v>
      </c>
      <c r="L393" s="11">
        <f t="shared" si="99"/>
        <v>0.26246719160104987</v>
      </c>
      <c r="M393" s="11">
        <f t="shared" si="100"/>
        <v>0.16891891891891891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-0.24146497965395619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0.22517148501400469</v>
      </c>
      <c r="Q393" s="11">
        <f>2*'OddsRatio_working_3-way'!K393*'OddsRatio_working_3-way'!L393*'OddsRatio_working_3-way'!M393</f>
        <v>5.3740211220526184E-2</v>
      </c>
      <c r="R393" s="11">
        <f t="shared" si="101"/>
        <v>0</v>
      </c>
      <c r="S393" s="11">
        <f t="shared" si="102"/>
        <v>-0.93252232823450532</v>
      </c>
      <c r="T393" s="11">
        <f t="shared" si="103"/>
        <v>-0.22255902821825904</v>
      </c>
      <c r="U393" s="11">
        <f>'OddsRatio_working_3-way'!S393-'OddsRatio_working_3-way'!R393^2/3</f>
        <v>-0.93252232823450532</v>
      </c>
      <c r="V393" s="11">
        <f>'OddsRatio_working_3-way'!S393*'OddsRatio_working_3-way'!R393/3-2*'OddsRatio_working_3-way'!R393^3/27-'OddsRatio_working_3-way'!T393</f>
        <v>0.22255902821825904</v>
      </c>
      <c r="W393" s="11">
        <f>'OddsRatio_working_3-way'!V393^2+4*'OddsRatio_working_3-way'!U393^3/27</f>
        <v>-7.0603693993699979E-2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0.17330335760968091</v>
      </c>
      <c r="Y393" s="11">
        <f>IF('OddsRatio_working_3-way'!W393&gt;=0,IF('OddsRatio_working_3-way'!V393+SQRT('OddsRatio_working_3-way'!W393)&gt;0,0,PI()),ACOS('OddsRatio_working_3-way'!V393/(2*'OddsRatio_working_3-way'!X393)))</f>
        <v>0.87355114925259791</v>
      </c>
      <c r="Z393" s="11">
        <f>'OddsRatio_working_3-way'!X393^(1/3)*COS('OddsRatio_working_3-way'!Y393/3)</f>
        <v>0.53406154101939196</v>
      </c>
      <c r="AA393" s="11">
        <f>'OddsRatio_working_3-way'!X393^(1/3)*COS(('OddsRatio_working_3-way'!Y393+2*PI())/3)</f>
        <v>-0.40564637158555084</v>
      </c>
      <c r="AB393" s="11">
        <f>'OddsRatio_working_3-way'!X393^(1/3)*COS(('OddsRatio_working_3-way'!Y393+4*PI())/3)</f>
        <v>-0.12841516943384076</v>
      </c>
      <c r="AC393" s="11">
        <f>'OddsRatio_working_3-way'!X393^(1/3)*SIN('OddsRatio_working_3-way'!Y393/3)</f>
        <v>0.16005950919005335</v>
      </c>
      <c r="AD393" s="11">
        <f>'OddsRatio_working_3-way'!X393^(1/3)*SIN(('OddsRatio_working_3-way'!Y393+2*PI())/3)</f>
        <v>0.38248110711203187</v>
      </c>
      <c r="AE393" s="11">
        <f>'OddsRatio_working_3-way'!X393^(1/3)*SIN(('OddsRatio_working_3-way'!Y393+4*PI())/3)</f>
        <v>-0.54254061630208517</v>
      </c>
      <c r="AF393" s="11">
        <f>-'OddsRatio_working_3-way'!U393/(3*'OddsRatio_working_3-way'!X393^(1/3))*COS(('OddsRatio_working_3-way'!Y393)/3)</f>
        <v>0.53406154101939196</v>
      </c>
      <c r="AG393" s="11">
        <f>-'OddsRatio_working_3-way'!U393/(3*'OddsRatio_working_3-way'!X393^(1/3))*COS(('OddsRatio_working_3-way'!Y393+2*PI())/3)</f>
        <v>-0.40564637158555084</v>
      </c>
      <c r="AH393" s="11">
        <f>-'OddsRatio_working_3-way'!U393/(3*'OddsRatio_working_3-way'!X393^(1/3))*COS(('OddsRatio_working_3-way'!Y393+4*PI())/3)</f>
        <v>-0.12841516943384076</v>
      </c>
      <c r="AI393" s="11">
        <f>'OddsRatio_working_3-way'!U393/(3*'OddsRatio_working_3-way'!X393^(1/3))*SIN(('OddsRatio_working_3-way'!Y393)/3)</f>
        <v>-0.16005950919005335</v>
      </c>
      <c r="AJ393" s="11">
        <f>'OddsRatio_working_3-way'!U393/(3*'OddsRatio_working_3-way'!X393^(1/3))*SIN(('OddsRatio_working_3-way'!Y393+2*PI())/3)</f>
        <v>-0.38248110711203187</v>
      </c>
      <c r="AK393" s="11">
        <f>'OddsRatio_working_3-way'!U393/(3*'OddsRatio_working_3-way'!X393^(1/3))*SIN(('OddsRatio_working_3-way'!Y393+4*PI())/3)</f>
        <v>0.54254061630208517</v>
      </c>
      <c r="AL393" s="11">
        <f>'OddsRatio_working_3-way'!Z393+'OddsRatio_working_3-way'!AF393</f>
        <v>1.0681230820387839</v>
      </c>
      <c r="AM393" s="11">
        <f>'OddsRatio_working_3-way'!AA393+'OddsRatio_working_3-way'!AG393</f>
        <v>-0.81129274317110167</v>
      </c>
      <c r="AN393" s="11">
        <f>'OddsRatio_working_3-way'!AB393+'OddsRatio_working_3-way'!AH393</f>
        <v>-0.25683033886768153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1.0681230820387839</v>
      </c>
      <c r="AS393" s="11">
        <f>IF(('OddsRatio_working_3-way'!X393=0),IF(Q393&gt;0,-Q393^(1/3),(-Q393)^(1/3)),'OddsRatio_working_3-way'!AM393-'OddsRatio_working_3-way'!R393/3)</f>
        <v>-0.81129274317110167</v>
      </c>
      <c r="AT393" s="11">
        <f>IF(('OddsRatio_working_3-way'!X393=0),IF(Q393&gt;0,-Q393^(1/3),(-Q393)^(1/3)),'OddsRatio_working_3-way'!AN393-'OddsRatio_working_3-way'!R393/3)</f>
        <v>-0.25683033886768153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3.91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2.02</v>
      </c>
      <c r="D394" s="9">
        <f t="shared" si="91"/>
        <v>0.24572289971815695</v>
      </c>
      <c r="E394" s="9">
        <f t="shared" si="92"/>
        <v>0.27257015083048897</v>
      </c>
      <c r="F394" s="9">
        <f t="shared" si="93"/>
        <v>0.48170694945135406</v>
      </c>
      <c r="G394" s="9">
        <f t="shared" si="94"/>
        <v>1.0548538739021724</v>
      </c>
      <c r="H394" s="9">
        <f t="shared" si="95"/>
        <v>4.0696247730553212</v>
      </c>
      <c r="I394" s="9">
        <f t="shared" si="96"/>
        <v>3.6687803009724962</v>
      </c>
      <c r="J394" s="9">
        <f t="shared" si="97"/>
        <v>2.0759509513802157</v>
      </c>
      <c r="K394" s="11">
        <f t="shared" si="98"/>
        <v>0.25575447570332482</v>
      </c>
      <c r="L394" s="11">
        <f t="shared" si="99"/>
        <v>0.28328611898016998</v>
      </c>
      <c r="M394" s="11">
        <f t="shared" si="100"/>
        <v>0.49504950495049505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-0.2693461980758981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0.23170194836948899</v>
      </c>
      <c r="Q394" s="11">
        <f>2*'OddsRatio_working_3-way'!K394*'OddsRatio_working_3-way'!L394*'OddsRatio_working_3-way'!M394</f>
        <v>7.1734349340399073E-2</v>
      </c>
      <c r="R394" s="11">
        <f t="shared" si="101"/>
        <v>0</v>
      </c>
      <c r="S394" s="11">
        <f t="shared" si="102"/>
        <v>-0.86023842186997757</v>
      </c>
      <c r="T394" s="11">
        <f t="shared" si="103"/>
        <v>-0.26632768478946678</v>
      </c>
      <c r="U394" s="11">
        <f>'OddsRatio_working_3-way'!S394-'OddsRatio_working_3-way'!R394^2/3</f>
        <v>-0.86023842186997757</v>
      </c>
      <c r="V394" s="11">
        <f>'OddsRatio_working_3-way'!S394*'OddsRatio_working_3-way'!R394/3-2*'OddsRatio_working_3-way'!R394^3/27-'OddsRatio_working_3-way'!T394</f>
        <v>0.26632768478946678</v>
      </c>
      <c r="W394" s="11">
        <f>'OddsRatio_working_3-way'!V394^2+4*'OddsRatio_working_3-way'!U394^3/27</f>
        <v>-2.3378476480419977E-2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0.15354878065759556</v>
      </c>
      <c r="Y394" s="11">
        <f>IF('OddsRatio_working_3-way'!W394&gt;=0,IF('OddsRatio_working_3-way'!V394+SQRT('OddsRatio_working_3-way'!W394)&gt;0,0,PI()),ACOS('OddsRatio_working_3-way'!V394/(2*'OddsRatio_working_3-way'!X394)))</f>
        <v>0.52116186069340298</v>
      </c>
      <c r="Z394" s="11">
        <f>'OddsRatio_working_3-way'!X394^(1/3)*COS('OddsRatio_working_3-way'!Y394/3)</f>
        <v>0.52742693695108633</v>
      </c>
      <c r="AA394" s="11">
        <f>'OddsRatio_working_3-way'!X394^(1/3)*COS(('OddsRatio_working_3-way'!Y394+2*PI())/3)</f>
        <v>-0.34387097031592323</v>
      </c>
      <c r="AB394" s="11">
        <f>'OddsRatio_working_3-way'!X394^(1/3)*COS(('OddsRatio_working_3-way'!Y394+4*PI())/3)</f>
        <v>-0.18355596663516283</v>
      </c>
      <c r="AC394" s="11">
        <f>'OddsRatio_working_3-way'!X394^(1/3)*SIN('OddsRatio_working_3-way'!Y394/3)</f>
        <v>9.2557910530222776E-2</v>
      </c>
      <c r="AD394" s="11">
        <f>'OddsRatio_working_3-way'!X394^(1/3)*SIN(('OddsRatio_working_3-way'!Y394+2*PI())/3)</f>
        <v>0.41048617077474292</v>
      </c>
      <c r="AE394" s="11">
        <f>'OddsRatio_working_3-way'!X394^(1/3)*SIN(('OddsRatio_working_3-way'!Y394+4*PI())/3)</f>
        <v>-0.5030440813049657</v>
      </c>
      <c r="AF394" s="11">
        <f>-'OddsRatio_working_3-way'!U394/(3*'OddsRatio_working_3-way'!X394^(1/3))*COS(('OddsRatio_working_3-way'!Y394)/3)</f>
        <v>0.52742693695108622</v>
      </c>
      <c r="AG394" s="11">
        <f>-'OddsRatio_working_3-way'!U394/(3*'OddsRatio_working_3-way'!X394^(1/3))*COS(('OddsRatio_working_3-way'!Y394+2*PI())/3)</f>
        <v>-0.34387097031592317</v>
      </c>
      <c r="AH394" s="11">
        <f>-'OddsRatio_working_3-way'!U394/(3*'OddsRatio_working_3-way'!X394^(1/3))*COS(('OddsRatio_working_3-way'!Y394+4*PI())/3)</f>
        <v>-0.1835559666351628</v>
      </c>
      <c r="AI394" s="11">
        <f>'OddsRatio_working_3-way'!U394/(3*'OddsRatio_working_3-way'!X394^(1/3))*SIN(('OddsRatio_working_3-way'!Y394)/3)</f>
        <v>-9.2557910530222762E-2</v>
      </c>
      <c r="AJ394" s="11">
        <f>'OddsRatio_working_3-way'!U394/(3*'OddsRatio_working_3-way'!X394^(1/3))*SIN(('OddsRatio_working_3-way'!Y394+2*PI())/3)</f>
        <v>-0.41048617077474281</v>
      </c>
      <c r="AK394" s="11">
        <f>'OddsRatio_working_3-way'!U394/(3*'OddsRatio_working_3-way'!X394^(1/3))*SIN(('OddsRatio_working_3-way'!Y394+4*PI())/3)</f>
        <v>0.50304408130496558</v>
      </c>
      <c r="AL394" s="11">
        <f>'OddsRatio_working_3-way'!Z394+'OddsRatio_working_3-way'!AF394</f>
        <v>1.0548538739021724</v>
      </c>
      <c r="AM394" s="11">
        <f>'OddsRatio_working_3-way'!AA394+'OddsRatio_working_3-way'!AG394</f>
        <v>-0.68774194063184635</v>
      </c>
      <c r="AN394" s="11">
        <f>'OddsRatio_working_3-way'!AB394+'OddsRatio_working_3-way'!AH394</f>
        <v>-0.36711193327032565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1.0548538739021724</v>
      </c>
      <c r="AS394" s="11">
        <f>IF(('OddsRatio_working_3-way'!X394=0),IF(Q394&gt;0,-Q394^(1/3),(-Q394)^(1/3)),'OddsRatio_working_3-way'!AM394-'OddsRatio_working_3-way'!R394/3)</f>
        <v>-0.68774194063184635</v>
      </c>
      <c r="AT394" s="11">
        <f>IF(('OddsRatio_working_3-way'!X394=0),IF(Q394&gt;0,-Q394^(1/3),(-Q394)^(1/3)),'OddsRatio_working_3-way'!AN394-'OddsRatio_working_3-way'!R394/3)</f>
        <v>-0.36711193327032565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1.87</v>
      </c>
      <c r="B395" s="4">
        <f>IF('True_Odds_Calculator_3-way'!B396="","",'True_Odds_Calculator_3-way'!B396)</f>
        <v>3.64</v>
      </c>
      <c r="C395" s="4">
        <f>IF('True_Odds_Calculator_3-way'!C396="","",'True_Odds_Calculator_3-way'!C396)</f>
        <v>4.43</v>
      </c>
      <c r="D395" s="9">
        <f t="shared" si="91"/>
        <v>0.52055551052941251</v>
      </c>
      <c r="E395" s="9">
        <f t="shared" si="92"/>
        <v>0.26351616503156572</v>
      </c>
      <c r="F395" s="9">
        <f t="shared" si="93"/>
        <v>0.21592832443902193</v>
      </c>
      <c r="G395" s="9">
        <f t="shared" si="94"/>
        <v>1.058649094926827</v>
      </c>
      <c r="H395" s="9">
        <f t="shared" si="95"/>
        <v>1.9210247125863398</v>
      </c>
      <c r="I395" s="9">
        <f t="shared" si="96"/>
        <v>3.794833610606823</v>
      </c>
      <c r="J395" s="9">
        <f t="shared" si="97"/>
        <v>4.6311663955990152</v>
      </c>
      <c r="K395" s="11">
        <f t="shared" si="98"/>
        <v>0.53475935828876997</v>
      </c>
      <c r="L395" s="11">
        <f t="shared" si="99"/>
        <v>0.27472527472527469</v>
      </c>
      <c r="M395" s="11">
        <f t="shared" si="100"/>
        <v>0.22573363431151244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-0.26125859268868179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0.23015094054796617</v>
      </c>
      <c r="Q395" s="11">
        <f>2*'OddsRatio_working_3-way'!K395*'OddsRatio_working_3-way'!L395*'OddsRatio_working_3-way'!M395</f>
        <v>6.632591946627267E-2</v>
      </c>
      <c r="R395" s="11">
        <f t="shared" si="101"/>
        <v>0</v>
      </c>
      <c r="S395" s="11">
        <f t="shared" si="102"/>
        <v>-0.8809315635494378</v>
      </c>
      <c r="T395" s="11">
        <f t="shared" si="103"/>
        <v>-0.25387076759349791</v>
      </c>
      <c r="U395" s="11">
        <f>'OddsRatio_working_3-way'!S395-'OddsRatio_working_3-way'!R395^2/3</f>
        <v>-0.8809315635494378</v>
      </c>
      <c r="V395" s="11">
        <f>'OddsRatio_working_3-way'!S395*'OddsRatio_working_3-way'!R395/3-2*'OddsRatio_working_3-way'!R395^3/27-'OddsRatio_working_3-way'!T395</f>
        <v>0.25387076759349791</v>
      </c>
      <c r="W395" s="11">
        <f>'OddsRatio_working_3-way'!V395^2+4*'OddsRatio_working_3-way'!U395^3/27</f>
        <v>-3.6829411178759541E-2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0.15912241970985058</v>
      </c>
      <c r="Y395" s="11">
        <f>IF('OddsRatio_working_3-way'!W395&gt;=0,IF('OddsRatio_working_3-way'!V395+SQRT('OddsRatio_working_3-way'!W395)&gt;0,0,PI()),ACOS('OddsRatio_working_3-way'!V395/(2*'OddsRatio_working_3-way'!X395)))</f>
        <v>0.64728896399745051</v>
      </c>
      <c r="Z395" s="11">
        <f>'OddsRatio_working_3-way'!X395^(1/3)*COS('OddsRatio_working_3-way'!Y395/3)</f>
        <v>0.52932454746341351</v>
      </c>
      <c r="AA395" s="11">
        <f>'OddsRatio_working_3-way'!X395^(1/3)*COS(('OddsRatio_working_3-way'!Y395+2*PI())/3)</f>
        <v>-0.36513382929271526</v>
      </c>
      <c r="AB395" s="11">
        <f>'OddsRatio_working_3-way'!X395^(1/3)*COS(('OddsRatio_working_3-way'!Y395+4*PI())/3)</f>
        <v>-0.16419071817069814</v>
      </c>
      <c r="AC395" s="11">
        <f>'OddsRatio_working_3-way'!X395^(1/3)*SIN('OddsRatio_working_3-way'!Y395/3)</f>
        <v>0.11601455929809748</v>
      </c>
      <c r="AD395" s="11">
        <f>'OddsRatio_working_3-way'!X395^(1/3)*SIN(('OddsRatio_working_3-way'!Y395+2*PI())/3)</f>
        <v>0.40040122530096922</v>
      </c>
      <c r="AE395" s="11">
        <f>'OddsRatio_working_3-way'!X395^(1/3)*SIN(('OddsRatio_working_3-way'!Y395+4*PI())/3)</f>
        <v>-0.51641578459906667</v>
      </c>
      <c r="AF395" s="11">
        <f>-'OddsRatio_working_3-way'!U395/(3*'OddsRatio_working_3-way'!X395^(1/3))*COS(('OddsRatio_working_3-way'!Y395)/3)</f>
        <v>0.52932454746341351</v>
      </c>
      <c r="AG395" s="11">
        <f>-'OddsRatio_working_3-way'!U395/(3*'OddsRatio_working_3-way'!X395^(1/3))*COS(('OddsRatio_working_3-way'!Y395+2*PI())/3)</f>
        <v>-0.36513382929271526</v>
      </c>
      <c r="AH395" s="11">
        <f>-'OddsRatio_working_3-way'!U395/(3*'OddsRatio_working_3-way'!X395^(1/3))*COS(('OddsRatio_working_3-way'!Y395+4*PI())/3)</f>
        <v>-0.16419071817069814</v>
      </c>
      <c r="AI395" s="11">
        <f>'OddsRatio_working_3-way'!U395/(3*'OddsRatio_working_3-way'!X395^(1/3))*SIN(('OddsRatio_working_3-way'!Y395)/3)</f>
        <v>-0.11601455929809748</v>
      </c>
      <c r="AJ395" s="11">
        <f>'OddsRatio_working_3-way'!U395/(3*'OddsRatio_working_3-way'!X395^(1/3))*SIN(('OddsRatio_working_3-way'!Y395+2*PI())/3)</f>
        <v>-0.40040122530096922</v>
      </c>
      <c r="AK395" s="11">
        <f>'OddsRatio_working_3-way'!U395/(3*'OddsRatio_working_3-way'!X395^(1/3))*SIN(('OddsRatio_working_3-way'!Y395+4*PI())/3)</f>
        <v>0.51641578459906667</v>
      </c>
      <c r="AL395" s="11">
        <f>'OddsRatio_working_3-way'!Z395+'OddsRatio_working_3-way'!AF395</f>
        <v>1.058649094926827</v>
      </c>
      <c r="AM395" s="11">
        <f>'OddsRatio_working_3-way'!AA395+'OddsRatio_working_3-way'!AG395</f>
        <v>-0.73026765858543052</v>
      </c>
      <c r="AN395" s="11">
        <f>'OddsRatio_working_3-way'!AB395+'OddsRatio_working_3-way'!AH395</f>
        <v>-0.32838143634139627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1.058649094926827</v>
      </c>
      <c r="AS395" s="11">
        <f>IF(('OddsRatio_working_3-way'!X395=0),IF(Q395&gt;0,-Q395^(1/3),(-Q395)^(1/3)),'OddsRatio_working_3-way'!AM395-'OddsRatio_working_3-way'!R395/3)</f>
        <v>-0.73026765858543052</v>
      </c>
      <c r="AT395" s="11">
        <f>IF(('OddsRatio_working_3-way'!X395=0),IF(Q395&gt;0,-Q395^(1/3),(-Q395)^(1/3)),'OddsRatio_working_3-way'!AN395-'OddsRatio_working_3-way'!R395/3)</f>
        <v>-0.32838143634139627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3.23</v>
      </c>
      <c r="B396" s="4">
        <f>IF('True_Odds_Calculator_3-way'!B397="","",'True_Odds_Calculator_3-way'!B397)</f>
        <v>3.25</v>
      </c>
      <c r="C396" s="4">
        <f>IF('True_Odds_Calculator_3-way'!C397="","",'True_Odds_Calculator_3-way'!C397)</f>
        <v>2.4</v>
      </c>
      <c r="D396" s="9">
        <f t="shared" si="91"/>
        <v>0.29878268004713937</v>
      </c>
      <c r="E396" s="9">
        <f t="shared" si="92"/>
        <v>0.2969153955812896</v>
      </c>
      <c r="F396" s="9">
        <f t="shared" si="93"/>
        <v>0.40430192437157086</v>
      </c>
      <c r="G396" s="9">
        <f t="shared" si="94"/>
        <v>1.0524279005356068</v>
      </c>
      <c r="H396" s="9">
        <f t="shared" si="95"/>
        <v>3.3469142181944034</v>
      </c>
      <c r="I396" s="9">
        <f t="shared" si="96"/>
        <v>3.3679627762051147</v>
      </c>
      <c r="J396" s="9">
        <f t="shared" si="97"/>
        <v>2.4733990607498493</v>
      </c>
      <c r="K396" s="11">
        <f t="shared" si="98"/>
        <v>0.30959752321981426</v>
      </c>
      <c r="L396" s="11">
        <f t="shared" si="99"/>
        <v>0.30769230769230771</v>
      </c>
      <c r="M396" s="11">
        <f t="shared" si="100"/>
        <v>0.41666666666666669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-0.27881638485353644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0.23338890211955227</v>
      </c>
      <c r="Q396" s="11">
        <f>2*'OddsRatio_working_3-way'!K396*'OddsRatio_working_3-way'!L396*'OddsRatio_working_3-way'!M396</f>
        <v>7.9383980312772898E-2</v>
      </c>
      <c r="R396" s="11">
        <f t="shared" si="101"/>
        <v>0</v>
      </c>
      <c r="S396" s="11">
        <f t="shared" si="102"/>
        <v>-0.8370702541106132</v>
      </c>
      <c r="T396" s="11">
        <f t="shared" si="103"/>
        <v>-0.28471777350701133</v>
      </c>
      <c r="U396" s="11">
        <f>'OddsRatio_working_3-way'!S396-'OddsRatio_working_3-way'!R396^2/3</f>
        <v>-0.8370702541106132</v>
      </c>
      <c r="V396" s="11">
        <f>'OddsRatio_working_3-way'!S396*'OddsRatio_working_3-way'!R396/3-2*'OddsRatio_working_3-way'!R396^3/27-'OddsRatio_working_3-way'!T396</f>
        <v>0.28471777350701133</v>
      </c>
      <c r="W396" s="11">
        <f>'OddsRatio_working_3-way'!V396^2+4*'OddsRatio_working_3-way'!U396^3/27</f>
        <v>-5.8282218862166502E-3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0.14738761179031165</v>
      </c>
      <c r="Y396" s="11">
        <f>IF('OddsRatio_working_3-way'!W396&gt;=0,IF('OddsRatio_working_3-way'!V396+SQRT('OddsRatio_working_3-way'!W396)&gt;0,0,PI()),ACOS('OddsRatio_working_3-way'!V396/(2*'OddsRatio_working_3-way'!X396)))</f>
        <v>0.26197271361149999</v>
      </c>
      <c r="Z396" s="11">
        <f>'OddsRatio_working_3-way'!X396^(1/3)*COS('OddsRatio_working_3-way'!Y396/3)</f>
        <v>0.52621395026780338</v>
      </c>
      <c r="AA396" s="11">
        <f>'OddsRatio_working_3-way'!X396^(1/3)*COS(('OddsRatio_working_3-way'!Y396+2*PI())/3)</f>
        <v>-0.30300337140372346</v>
      </c>
      <c r="AB396" s="11">
        <f>'OddsRatio_working_3-way'!X396^(1/3)*COS(('OddsRatio_working_3-way'!Y396+4*PI())/3)</f>
        <v>-0.22321057886407961</v>
      </c>
      <c r="AC396" s="11">
        <f>'OddsRatio_working_3-way'!X396^(1/3)*SIN('OddsRatio_working_3-way'!Y396/3)</f>
        <v>4.6068390252155332E-2</v>
      </c>
      <c r="AD396" s="11">
        <f>'OddsRatio_working_3-way'!X396^(1/3)*SIN(('OddsRatio_working_3-way'!Y396+2*PI())/3)</f>
        <v>0.43268045363160135</v>
      </c>
      <c r="AE396" s="11">
        <f>'OddsRatio_working_3-way'!X396^(1/3)*SIN(('OddsRatio_working_3-way'!Y396+4*PI())/3)</f>
        <v>-0.47874884388375671</v>
      </c>
      <c r="AF396" s="11">
        <f>-'OddsRatio_working_3-way'!U396/(3*'OddsRatio_working_3-way'!X396^(1/3))*COS(('OddsRatio_working_3-way'!Y396)/3)</f>
        <v>0.52621395026780327</v>
      </c>
      <c r="AG396" s="11">
        <f>-'OddsRatio_working_3-way'!U396/(3*'OddsRatio_working_3-way'!X396^(1/3))*COS(('OddsRatio_working_3-way'!Y396+2*PI())/3)</f>
        <v>-0.30300337140372341</v>
      </c>
      <c r="AH396" s="11">
        <f>-'OddsRatio_working_3-way'!U396/(3*'OddsRatio_working_3-way'!X396^(1/3))*COS(('OddsRatio_working_3-way'!Y396+4*PI())/3)</f>
        <v>-0.22321057886407958</v>
      </c>
      <c r="AI396" s="11">
        <f>'OddsRatio_working_3-way'!U396/(3*'OddsRatio_working_3-way'!X396^(1/3))*SIN(('OddsRatio_working_3-way'!Y396)/3)</f>
        <v>-4.6068390252155325E-2</v>
      </c>
      <c r="AJ396" s="11">
        <f>'OddsRatio_working_3-way'!U396/(3*'OddsRatio_working_3-way'!X396^(1/3))*SIN(('OddsRatio_working_3-way'!Y396+2*PI())/3)</f>
        <v>-0.43268045363160129</v>
      </c>
      <c r="AK396" s="11">
        <f>'OddsRatio_working_3-way'!U396/(3*'OddsRatio_working_3-way'!X396^(1/3))*SIN(('OddsRatio_working_3-way'!Y396+4*PI())/3)</f>
        <v>0.4787488438837566</v>
      </c>
      <c r="AL396" s="11">
        <f>'OddsRatio_working_3-way'!Z396+'OddsRatio_working_3-way'!AF396</f>
        <v>1.0524279005356068</v>
      </c>
      <c r="AM396" s="11">
        <f>'OddsRatio_working_3-way'!AA396+'OddsRatio_working_3-way'!AG396</f>
        <v>-0.60600674280744693</v>
      </c>
      <c r="AN396" s="11">
        <f>'OddsRatio_working_3-way'!AB396+'OddsRatio_working_3-way'!AH396</f>
        <v>-0.44642115772815916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1.0524279005356068</v>
      </c>
      <c r="AS396" s="11">
        <f>IF(('OddsRatio_working_3-way'!X396=0),IF(Q396&gt;0,-Q396^(1/3),(-Q396)^(1/3)),'OddsRatio_working_3-way'!AM396-'OddsRatio_working_3-way'!R396/3)</f>
        <v>-0.60600674280744693</v>
      </c>
      <c r="AT396" s="11">
        <f>IF(('OddsRatio_working_3-way'!X396=0),IF(Q396&gt;0,-Q396^(1/3),(-Q396)^(1/3)),'OddsRatio_working_3-way'!AN396-'OddsRatio_working_3-way'!R396/3)</f>
        <v>-0.44642115772815916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2.99</v>
      </c>
      <c r="B397" s="4">
        <f>IF('True_Odds_Calculator_3-way'!B398="","",'True_Odds_Calculator_3-way'!B398)</f>
        <v>3.6</v>
      </c>
      <c r="C397" s="4">
        <f>IF('True_Odds_Calculator_3-way'!C398="","",'True_Odds_Calculator_3-way'!C398)</f>
        <v>2.37</v>
      </c>
      <c r="D397" s="9">
        <f t="shared" si="91"/>
        <v>0.3230567444712561</v>
      </c>
      <c r="E397" s="9">
        <f t="shared" si="92"/>
        <v>0.26754066100881091</v>
      </c>
      <c r="F397" s="9">
        <f t="shared" si="93"/>
        <v>0.40940259451993322</v>
      </c>
      <c r="G397" s="9">
        <f t="shared" si="94"/>
        <v>1.0529806172974543</v>
      </c>
      <c r="H397" s="9">
        <f t="shared" si="95"/>
        <v>3.095431428421934</v>
      </c>
      <c r="I397" s="9">
        <f t="shared" si="96"/>
        <v>3.7377496049733803</v>
      </c>
      <c r="J397" s="9">
        <f t="shared" si="97"/>
        <v>2.4425834456975126</v>
      </c>
      <c r="K397" s="11">
        <f t="shared" si="98"/>
        <v>0.33444816053511706</v>
      </c>
      <c r="L397" s="11">
        <f t="shared" si="99"/>
        <v>0.27777777777777779</v>
      </c>
      <c r="M397" s="11">
        <f t="shared" si="100"/>
        <v>0.42194092827004215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-0.27785931225667071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0.23362764144272127</v>
      </c>
      <c r="Q397" s="11">
        <f>2*'OddsRatio_working_3-way'!K397*'OddsRatio_working_3-way'!L397*'OddsRatio_working_3-way'!M397</f>
        <v>7.839853739688632E-2</v>
      </c>
      <c r="R397" s="11">
        <f t="shared" si="101"/>
        <v>0</v>
      </c>
      <c r="S397" s="11">
        <f t="shared" si="102"/>
        <v>-0.8408127103795221</v>
      </c>
      <c r="T397" s="11">
        <f t="shared" si="103"/>
        <v>-0.2821519162347389</v>
      </c>
      <c r="U397" s="11">
        <f>'OddsRatio_working_3-way'!S397-'OddsRatio_working_3-way'!R397^2/3</f>
        <v>-0.8408127103795221</v>
      </c>
      <c r="V397" s="11">
        <f>'OddsRatio_working_3-way'!S397*'OddsRatio_working_3-way'!R397/3-2*'OddsRatio_working_3-way'!R397^3/27-'OddsRatio_working_3-way'!T397</f>
        <v>0.2821519162347389</v>
      </c>
      <c r="W397" s="11">
        <f>'OddsRatio_working_3-way'!V397^2+4*'OddsRatio_working_3-way'!U397^3/27</f>
        <v>-8.4534088055881057E-3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0.14837714837578866</v>
      </c>
      <c r="Y397" s="11">
        <f>IF('OddsRatio_working_3-way'!W397&gt;=0,IF('OddsRatio_working_3-way'!V397+SQRT('OddsRatio_working_3-way'!W397)&gt;0,0,PI()),ACOS('OddsRatio_working_3-way'!V397/(2*'OddsRatio_working_3-way'!X397)))</f>
        <v>0.31501081720866653</v>
      </c>
      <c r="Z397" s="11">
        <f>'OddsRatio_working_3-way'!X397^(1/3)*COS('OddsRatio_working_3-way'!Y397/3)</f>
        <v>0.52649030864872715</v>
      </c>
      <c r="AA397" s="11">
        <f>'OddsRatio_working_3-way'!X397^(1/3)*COS(('OddsRatio_working_3-way'!Y397+2*PI())/3)</f>
        <v>-0.31129870538051896</v>
      </c>
      <c r="AB397" s="11">
        <f>'OddsRatio_working_3-way'!X397^(1/3)*COS(('OddsRatio_working_3-way'!Y397+4*PI())/3)</f>
        <v>-0.21519160326820838</v>
      </c>
      <c r="AC397" s="11">
        <f>'OddsRatio_working_3-way'!X397^(1/3)*SIN('OddsRatio_working_3-way'!Y397/3)</f>
        <v>5.5487461275577625E-2</v>
      </c>
      <c r="AD397" s="11">
        <f>'OddsRatio_working_3-way'!X397^(1/3)*SIN(('OddsRatio_working_3-way'!Y397+2*PI())/3)</f>
        <v>0.42821025149831898</v>
      </c>
      <c r="AE397" s="11">
        <f>'OddsRatio_working_3-way'!X397^(1/3)*SIN(('OddsRatio_working_3-way'!Y397+4*PI())/3)</f>
        <v>-0.48369771277389639</v>
      </c>
      <c r="AF397" s="11">
        <f>-'OddsRatio_working_3-way'!U397/(3*'OddsRatio_working_3-way'!X397^(1/3))*COS(('OddsRatio_working_3-way'!Y397)/3)</f>
        <v>0.52649030864872703</v>
      </c>
      <c r="AG397" s="11">
        <f>-'OddsRatio_working_3-way'!U397/(3*'OddsRatio_working_3-way'!X397^(1/3))*COS(('OddsRatio_working_3-way'!Y397+2*PI())/3)</f>
        <v>-0.31129870538051885</v>
      </c>
      <c r="AH397" s="11">
        <f>-'OddsRatio_working_3-way'!U397/(3*'OddsRatio_working_3-way'!X397^(1/3))*COS(('OddsRatio_working_3-way'!Y397+4*PI())/3)</f>
        <v>-0.21519160326820833</v>
      </c>
      <c r="AI397" s="11">
        <f>'OddsRatio_working_3-way'!U397/(3*'OddsRatio_working_3-way'!X397^(1/3))*SIN(('OddsRatio_working_3-way'!Y397)/3)</f>
        <v>-5.5487461275577611E-2</v>
      </c>
      <c r="AJ397" s="11">
        <f>'OddsRatio_working_3-way'!U397/(3*'OddsRatio_working_3-way'!X397^(1/3))*SIN(('OddsRatio_working_3-way'!Y397+2*PI())/3)</f>
        <v>-0.42821025149831893</v>
      </c>
      <c r="AK397" s="11">
        <f>'OddsRatio_working_3-way'!U397/(3*'OddsRatio_working_3-way'!X397^(1/3))*SIN(('OddsRatio_working_3-way'!Y397+4*PI())/3)</f>
        <v>0.48369771277389628</v>
      </c>
      <c r="AL397" s="11">
        <f>'OddsRatio_working_3-way'!Z397+'OddsRatio_working_3-way'!AF397</f>
        <v>1.0529806172974543</v>
      </c>
      <c r="AM397" s="11">
        <f>'OddsRatio_working_3-way'!AA397+'OddsRatio_working_3-way'!AG397</f>
        <v>-0.62259741076103781</v>
      </c>
      <c r="AN397" s="11">
        <f>'OddsRatio_working_3-way'!AB397+'OddsRatio_working_3-way'!AH397</f>
        <v>-0.43038320653641671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1.0529806172974543</v>
      </c>
      <c r="AS397" s="11">
        <f>IF(('OddsRatio_working_3-way'!X397=0),IF(Q397&gt;0,-Q397^(1/3),(-Q397)^(1/3)),'OddsRatio_working_3-way'!AM397-'OddsRatio_working_3-way'!R397/3)</f>
        <v>-0.62259741076103781</v>
      </c>
      <c r="AT397" s="11">
        <f>IF(('OddsRatio_working_3-way'!X397=0),IF(Q397&gt;0,-Q397^(1/3),(-Q397)^(1/3)),'OddsRatio_working_3-way'!AN397-'OddsRatio_working_3-way'!R397/3)</f>
        <v>-0.43038320653641671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1.95</v>
      </c>
      <c r="B398" s="4">
        <f>IF('True_Odds_Calculator_3-way'!B399="","",'True_Odds_Calculator_3-way'!B399)</f>
        <v>3.43</v>
      </c>
      <c r="C398" s="4">
        <f>IF('True_Odds_Calculator_3-way'!C399="","",'True_Odds_Calculator_3-way'!C399)</f>
        <v>4.32</v>
      </c>
      <c r="D398" s="9">
        <f t="shared" si="91"/>
        <v>0.49857991840682836</v>
      </c>
      <c r="E398" s="9">
        <f t="shared" si="92"/>
        <v>0.27991870504944483</v>
      </c>
      <c r="F398" s="9">
        <f t="shared" si="93"/>
        <v>0.22150137654372698</v>
      </c>
      <c r="G398" s="9">
        <f t="shared" si="94"/>
        <v>1.0586279003974217</v>
      </c>
      <c r="H398" s="9">
        <f t="shared" si="95"/>
        <v>2.0056965053775508</v>
      </c>
      <c r="I398" s="9">
        <f t="shared" si="96"/>
        <v>3.5724657979657346</v>
      </c>
      <c r="J398" s="9">
        <f t="shared" si="97"/>
        <v>4.5146446293194398</v>
      </c>
      <c r="K398" s="11">
        <f t="shared" si="98"/>
        <v>0.51282051282051289</v>
      </c>
      <c r="L398" s="11">
        <f t="shared" si="99"/>
        <v>0.29154518950437314</v>
      </c>
      <c r="M398" s="11">
        <f t="shared" si="100"/>
        <v>0.23148148148148145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-0.26525005606638274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0.23187948358016386</v>
      </c>
      <c r="Q398" s="11">
        <f>2*'OddsRatio_working_3-way'!K398*'OddsRatio_working_3-way'!L398*'OddsRatio_working_3-way'!M398</f>
        <v>6.9217756292586224E-2</v>
      </c>
      <c r="R398" s="11">
        <f t="shared" si="101"/>
        <v>0</v>
      </c>
      <c r="S398" s="11">
        <f t="shared" si="102"/>
        <v>-0.87419202475920532</v>
      </c>
      <c r="T398" s="11">
        <f t="shared" si="103"/>
        <v>-0.26095284321170309</v>
      </c>
      <c r="U398" s="11">
        <f>'OddsRatio_working_3-way'!S398-'OddsRatio_working_3-way'!R398^2/3</f>
        <v>-0.87419202475920532</v>
      </c>
      <c r="V398" s="11">
        <f>'OddsRatio_working_3-way'!S398*'OddsRatio_working_3-way'!R398/3-2*'OddsRatio_working_3-way'!R398^3/27-'OddsRatio_working_3-way'!T398</f>
        <v>0.26095284321170309</v>
      </c>
      <c r="W398" s="11">
        <f>'OddsRatio_working_3-way'!V398^2+4*'OddsRatio_working_3-way'!U398^3/27</f>
        <v>-3.0876616583329367E-2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0.15729987520942368</v>
      </c>
      <c r="Y398" s="11">
        <f>IF('OddsRatio_working_3-way'!W398&gt;=0,IF('OddsRatio_working_3-way'!V398+SQRT('OddsRatio_working_3-way'!W398)&gt;0,0,PI()),ACOS('OddsRatio_working_3-way'!V398/(2*'OddsRatio_working_3-way'!X398)))</f>
        <v>0.59262801874542448</v>
      </c>
      <c r="Z398" s="11">
        <f>'OddsRatio_working_3-way'!X398^(1/3)*COS('OddsRatio_working_3-way'!Y398/3)</f>
        <v>0.52931395019871086</v>
      </c>
      <c r="AA398" s="11">
        <f>'OddsRatio_working_3-way'!X398^(1/3)*COS(('OddsRatio_working_3-way'!Y398+2*PI())/3)</f>
        <v>-0.35640697664474391</v>
      </c>
      <c r="AB398" s="11">
        <f>'OddsRatio_working_3-way'!X398^(1/3)*COS(('OddsRatio_working_3-way'!Y398+4*PI())/3)</f>
        <v>-0.17290697355396703</v>
      </c>
      <c r="AC398" s="11">
        <f>'OddsRatio_working_3-way'!X398^(1/3)*SIN('OddsRatio_working_3-way'!Y398/3)</f>
        <v>0.10594377618075726</v>
      </c>
      <c r="AD398" s="11">
        <f>'OddsRatio_working_3-way'!X398^(1/3)*SIN(('OddsRatio_working_3-way'!Y398+2*PI())/3)</f>
        <v>0.40542743935919617</v>
      </c>
      <c r="AE398" s="11">
        <f>'OddsRatio_working_3-way'!X398^(1/3)*SIN(('OddsRatio_working_3-way'!Y398+4*PI())/3)</f>
        <v>-0.51137121553995346</v>
      </c>
      <c r="AF398" s="11">
        <f>-'OddsRatio_working_3-way'!U398/(3*'OddsRatio_working_3-way'!X398^(1/3))*COS(('OddsRatio_working_3-way'!Y398)/3)</f>
        <v>0.52931395019871086</v>
      </c>
      <c r="AG398" s="11">
        <f>-'OddsRatio_working_3-way'!U398/(3*'OddsRatio_working_3-way'!X398^(1/3))*COS(('OddsRatio_working_3-way'!Y398+2*PI())/3)</f>
        <v>-0.35640697664474391</v>
      </c>
      <c r="AH398" s="11">
        <f>-'OddsRatio_working_3-way'!U398/(3*'OddsRatio_working_3-way'!X398^(1/3))*COS(('OddsRatio_working_3-way'!Y398+4*PI())/3)</f>
        <v>-0.17290697355396703</v>
      </c>
      <c r="AI398" s="11">
        <f>'OddsRatio_working_3-way'!U398/(3*'OddsRatio_working_3-way'!X398^(1/3))*SIN(('OddsRatio_working_3-way'!Y398)/3)</f>
        <v>-0.10594377618075726</v>
      </c>
      <c r="AJ398" s="11">
        <f>'OddsRatio_working_3-way'!U398/(3*'OddsRatio_working_3-way'!X398^(1/3))*SIN(('OddsRatio_working_3-way'!Y398+2*PI())/3)</f>
        <v>-0.40542743935919617</v>
      </c>
      <c r="AK398" s="11">
        <f>'OddsRatio_working_3-way'!U398/(3*'OddsRatio_working_3-way'!X398^(1/3))*SIN(('OddsRatio_working_3-way'!Y398+4*PI())/3)</f>
        <v>0.51137121553995346</v>
      </c>
      <c r="AL398" s="11">
        <f>'OddsRatio_working_3-way'!Z398+'OddsRatio_working_3-way'!AF398</f>
        <v>1.0586279003974217</v>
      </c>
      <c r="AM398" s="11">
        <f>'OddsRatio_working_3-way'!AA398+'OddsRatio_working_3-way'!AG398</f>
        <v>-0.71281395328948782</v>
      </c>
      <c r="AN398" s="11">
        <f>'OddsRatio_working_3-way'!AB398+'OddsRatio_working_3-way'!AH398</f>
        <v>-0.34581394710793406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1.0586279003974217</v>
      </c>
      <c r="AS398" s="11">
        <f>IF(('OddsRatio_working_3-way'!X398=0),IF(Q398&gt;0,-Q398^(1/3),(-Q398)^(1/3)),'OddsRatio_working_3-way'!AM398-'OddsRatio_working_3-way'!R398/3)</f>
        <v>-0.71281395328948782</v>
      </c>
      <c r="AT398" s="11">
        <f>IF(('OddsRatio_working_3-way'!X398=0),IF(Q398&gt;0,-Q398^(1/3),(-Q398)^(1/3)),'OddsRatio_working_3-way'!AN398-'OddsRatio_working_3-way'!R398/3)</f>
        <v>-0.34581394710793406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3.14</v>
      </c>
      <c r="B399" s="4">
        <f>IF('True_Odds_Calculator_3-way'!B400="","",'True_Odds_Calculator_3-way'!B400)</f>
        <v>3.16</v>
      </c>
      <c r="C399" s="4">
        <f>IF('True_Odds_Calculator_3-way'!C400="","",'True_Odds_Calculator_3-way'!C400)</f>
        <v>2.5099999999999998</v>
      </c>
      <c r="D399" s="9">
        <f t="shared" si="91"/>
        <v>0.30773650305001027</v>
      </c>
      <c r="E399" s="9">
        <f t="shared" si="92"/>
        <v>0.30575832243774559</v>
      </c>
      <c r="F399" s="9">
        <f t="shared" si="93"/>
        <v>0.38650517451224425</v>
      </c>
      <c r="G399" s="9">
        <f t="shared" si="94"/>
        <v>1.0511837633529666</v>
      </c>
      <c r="H399" s="9">
        <f t="shared" si="95"/>
        <v>3.2495332535753483</v>
      </c>
      <c r="I399" s="9">
        <f t="shared" si="96"/>
        <v>3.2705569288424083</v>
      </c>
      <c r="J399" s="9">
        <f t="shared" si="97"/>
        <v>2.5872874826629793</v>
      </c>
      <c r="K399" s="11">
        <f t="shared" si="98"/>
        <v>0.31847133757961782</v>
      </c>
      <c r="L399" s="11">
        <f t="shared" si="99"/>
        <v>0.31645569620253161</v>
      </c>
      <c r="M399" s="11">
        <f t="shared" si="100"/>
        <v>0.39840637450199207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-0.28025541950556243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0.23328439045559274</v>
      </c>
      <c r="Q399" s="11">
        <f>2*'OddsRatio_working_3-way'!K399*'OddsRatio_working_3-way'!L399*'OddsRatio_working_3-way'!M399</f>
        <v>8.0304437334111106E-2</v>
      </c>
      <c r="R399" s="11">
        <f t="shared" si="101"/>
        <v>0</v>
      </c>
      <c r="S399" s="11">
        <f t="shared" si="102"/>
        <v>-0.83239921235836289</v>
      </c>
      <c r="T399" s="11">
        <f t="shared" si="103"/>
        <v>-0.28654017637120927</v>
      </c>
      <c r="U399" s="11">
        <f>'OddsRatio_working_3-way'!S399-'OddsRatio_working_3-way'!R399^2/3</f>
        <v>-0.83239921235836289</v>
      </c>
      <c r="V399" s="11">
        <f>'OddsRatio_working_3-way'!S399*'OddsRatio_working_3-way'!R399/3-2*'OddsRatio_working_3-way'!R399^3/27-'OddsRatio_working_3-way'!T399</f>
        <v>0.28654017637120927</v>
      </c>
      <c r="W399" s="11">
        <f>'OddsRatio_working_3-way'!V399^2+4*'OddsRatio_working_3-way'!U399^3/27</f>
        <v>-3.3406234702043486E-3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0.14615565003195058</v>
      </c>
      <c r="Y399" s="11">
        <f>IF('OddsRatio_working_3-way'!W399&gt;=0,IF('OddsRatio_working_3-way'!V399+SQRT('OddsRatio_working_3-way'!W399)&gt;0,0,PI()),ACOS('OddsRatio_working_3-way'!V399/(2*'OddsRatio_working_3-way'!X399)))</f>
        <v>0.1990396104526031</v>
      </c>
      <c r="Z399" s="11">
        <f>'OddsRatio_working_3-way'!X399^(1/3)*COS('OddsRatio_working_3-way'!Y399/3)</f>
        <v>0.5255918816764833</v>
      </c>
      <c r="AA399" s="11">
        <f>'OddsRatio_working_3-way'!X399^(1/3)*COS(('OddsRatio_working_3-way'!Y399+2*PI())/3)</f>
        <v>-0.29303967616344401</v>
      </c>
      <c r="AB399" s="11">
        <f>'OddsRatio_working_3-way'!X399^(1/3)*COS(('OddsRatio_working_3-way'!Y399+4*PI())/3)</f>
        <v>-0.23255220551303937</v>
      </c>
      <c r="AC399" s="11">
        <f>'OddsRatio_working_3-way'!X399^(1/3)*SIN('OddsRatio_working_3-way'!Y399/3)</f>
        <v>3.4922457462610766E-2</v>
      </c>
      <c r="AD399" s="11">
        <f>'OddsRatio_working_3-way'!X399^(1/3)*SIN(('OddsRatio_working_3-way'!Y399+2*PI())/3)</f>
        <v>0.43771469282339398</v>
      </c>
      <c r="AE399" s="11">
        <f>'OddsRatio_working_3-way'!X399^(1/3)*SIN(('OddsRatio_working_3-way'!Y399+4*PI())/3)</f>
        <v>-0.47263715028600467</v>
      </c>
      <c r="AF399" s="11">
        <f>-'OddsRatio_working_3-way'!U399/(3*'OddsRatio_working_3-way'!X399^(1/3))*COS(('OddsRatio_working_3-way'!Y399)/3)</f>
        <v>0.5255918816764833</v>
      </c>
      <c r="AG399" s="11">
        <f>-'OddsRatio_working_3-way'!U399/(3*'OddsRatio_working_3-way'!X399^(1/3))*COS(('OddsRatio_working_3-way'!Y399+2*PI())/3)</f>
        <v>-0.29303967616344401</v>
      </c>
      <c r="AH399" s="11">
        <f>-'OddsRatio_working_3-way'!U399/(3*'OddsRatio_working_3-way'!X399^(1/3))*COS(('OddsRatio_working_3-way'!Y399+4*PI())/3)</f>
        <v>-0.23255220551303937</v>
      </c>
      <c r="AI399" s="11">
        <f>'OddsRatio_working_3-way'!U399/(3*'OddsRatio_working_3-way'!X399^(1/3))*SIN(('OddsRatio_working_3-way'!Y399)/3)</f>
        <v>-3.4922457462610766E-2</v>
      </c>
      <c r="AJ399" s="11">
        <f>'OddsRatio_working_3-way'!U399/(3*'OddsRatio_working_3-way'!X399^(1/3))*SIN(('OddsRatio_working_3-way'!Y399+2*PI())/3)</f>
        <v>-0.43771469282339398</v>
      </c>
      <c r="AK399" s="11">
        <f>'OddsRatio_working_3-way'!U399/(3*'OddsRatio_working_3-way'!X399^(1/3))*SIN(('OddsRatio_working_3-way'!Y399+4*PI())/3)</f>
        <v>0.47263715028600467</v>
      </c>
      <c r="AL399" s="11">
        <f>'OddsRatio_working_3-way'!Z399+'OddsRatio_working_3-way'!AF399</f>
        <v>1.0511837633529666</v>
      </c>
      <c r="AM399" s="11">
        <f>'OddsRatio_working_3-way'!AA399+'OddsRatio_working_3-way'!AG399</f>
        <v>-0.58607935232688801</v>
      </c>
      <c r="AN399" s="11">
        <f>'OddsRatio_working_3-way'!AB399+'OddsRatio_working_3-way'!AH399</f>
        <v>-0.46510441102607875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1.0511837633529666</v>
      </c>
      <c r="AS399" s="11">
        <f>IF(('OddsRatio_working_3-way'!X399=0),IF(Q399&gt;0,-Q399^(1/3),(-Q399)^(1/3)),'OddsRatio_working_3-way'!AM399-'OddsRatio_working_3-way'!R399/3)</f>
        <v>-0.58607935232688801</v>
      </c>
      <c r="AT399" s="11">
        <f>IF(('OddsRatio_working_3-way'!X399=0),IF(Q399&gt;0,-Q399^(1/3),(-Q399)^(1/3)),'OddsRatio_working_3-way'!AN399-'OddsRatio_working_3-way'!R399/3)</f>
        <v>-0.46510441102607875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2.5499999999999998</v>
      </c>
      <c r="B400" s="4">
        <f>IF('True_Odds_Calculator_3-way'!B401="","",'True_Odds_Calculator_3-way'!B401)</f>
        <v>3.11</v>
      </c>
      <c r="C400" s="4">
        <f>IF('True_Odds_Calculator_3-way'!C401="","",'True_Odds_Calculator_3-way'!C401)</f>
        <v>3.13</v>
      </c>
      <c r="D400" s="9">
        <f t="shared" si="91"/>
        <v>0.38039120151613365</v>
      </c>
      <c r="E400" s="9">
        <f t="shared" si="92"/>
        <v>0.31081301551909873</v>
      </c>
      <c r="F400" s="9">
        <f t="shared" si="93"/>
        <v>0.30879578296476778</v>
      </c>
      <c r="G400" s="9">
        <f t="shared" si="94"/>
        <v>1.0508855366049272</v>
      </c>
      <c r="H400" s="9">
        <f t="shared" si="95"/>
        <v>2.628872581737637</v>
      </c>
      <c r="I400" s="9">
        <f t="shared" si="96"/>
        <v>3.2173684822363957</v>
      </c>
      <c r="J400" s="9">
        <f t="shared" si="97"/>
        <v>3.2383861929684952</v>
      </c>
      <c r="K400" s="11">
        <f t="shared" si="98"/>
        <v>0.39215686274509809</v>
      </c>
      <c r="L400" s="11">
        <f t="shared" si="99"/>
        <v>0.32154340836012862</v>
      </c>
      <c r="M400" s="11">
        <f t="shared" si="100"/>
        <v>0.31948881789137379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-0.2806395335837919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0.23325644733510553</v>
      </c>
      <c r="Q400" s="11">
        <f>2*'OddsRatio_working_3-way'!K400*'OddsRatio_working_3-way'!L400*'OddsRatio_working_3-way'!M400</f>
        <v>8.0572175245286884E-2</v>
      </c>
      <c r="R400" s="11">
        <f t="shared" si="101"/>
        <v>0</v>
      </c>
      <c r="S400" s="11">
        <f t="shared" si="102"/>
        <v>-0.83116032996634459</v>
      </c>
      <c r="T400" s="11">
        <f t="shared" si="103"/>
        <v>-0.28710201380530037</v>
      </c>
      <c r="U400" s="11">
        <f>'OddsRatio_working_3-way'!S400-'OddsRatio_working_3-way'!R400^2/3</f>
        <v>-0.83116032996634459</v>
      </c>
      <c r="V400" s="11">
        <f>'OddsRatio_working_3-way'!S400*'OddsRatio_working_3-way'!R400/3-2*'OddsRatio_working_3-way'!R400^3/27-'OddsRatio_working_3-way'!T400</f>
        <v>0.28710201380530037</v>
      </c>
      <c r="W400" s="11">
        <f>'OddsRatio_working_3-way'!V400^2+4*'OddsRatio_working_3-way'!U400^3/27</f>
        <v>-2.6373829954734751E-3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0.14582948032422349</v>
      </c>
      <c r="Y400" s="11">
        <f>IF('OddsRatio_working_3-way'!W400&gt;=0,IF('OddsRatio_working_3-way'!V400+SQRT('OddsRatio_working_3-way'!W400)&gt;0,0,PI()),ACOS('OddsRatio_working_3-way'!V400/(2*'OddsRatio_working_3-way'!X400)))</f>
        <v>0.17700331646530953</v>
      </c>
      <c r="Z400" s="11">
        <f>'OddsRatio_working_3-way'!X400^(1/3)*COS('OddsRatio_working_3-way'!Y400/3)</f>
        <v>0.52544276830246373</v>
      </c>
      <c r="AA400" s="11">
        <f>'OddsRatio_working_3-way'!X400^(1/3)*COS(('OddsRatio_working_3-way'!Y400+2*PI())/3)</f>
        <v>-0.28960084509390577</v>
      </c>
      <c r="AB400" s="11">
        <f>'OddsRatio_working_3-way'!X400^(1/3)*COS(('OddsRatio_working_3-way'!Y400+4*PI())/3)</f>
        <v>-0.23584192320855804</v>
      </c>
      <c r="AC400" s="11">
        <f>'OddsRatio_working_3-way'!X400^(1/3)*SIN('OddsRatio_working_3-way'!Y400/3)</f>
        <v>3.1037728021849519E-2</v>
      </c>
      <c r="AD400" s="11">
        <f>'OddsRatio_working_3-way'!X400^(1/3)*SIN(('OddsRatio_working_3-way'!Y400+2*PI())/3)</f>
        <v>0.43952792157382953</v>
      </c>
      <c r="AE400" s="11">
        <f>'OddsRatio_working_3-way'!X400^(1/3)*SIN(('OddsRatio_working_3-way'!Y400+4*PI())/3)</f>
        <v>-0.47056564959567915</v>
      </c>
      <c r="AF400" s="11">
        <f>-'OddsRatio_working_3-way'!U400/(3*'OddsRatio_working_3-way'!X400^(1/3))*COS(('OddsRatio_working_3-way'!Y400)/3)</f>
        <v>0.52544276830246361</v>
      </c>
      <c r="AG400" s="11">
        <f>-'OddsRatio_working_3-way'!U400/(3*'OddsRatio_working_3-way'!X400^(1/3))*COS(('OddsRatio_working_3-way'!Y400+2*PI())/3)</f>
        <v>-0.28960084509390571</v>
      </c>
      <c r="AH400" s="11">
        <f>-'OddsRatio_working_3-way'!U400/(3*'OddsRatio_working_3-way'!X400^(1/3))*COS(('OddsRatio_working_3-way'!Y400+4*PI())/3)</f>
        <v>-0.23584192320855801</v>
      </c>
      <c r="AI400" s="11">
        <f>'OddsRatio_working_3-way'!U400/(3*'OddsRatio_working_3-way'!X400^(1/3))*SIN(('OddsRatio_working_3-way'!Y400)/3)</f>
        <v>-3.1037728021849512E-2</v>
      </c>
      <c r="AJ400" s="11">
        <f>'OddsRatio_working_3-way'!U400/(3*'OddsRatio_working_3-way'!X400^(1/3))*SIN(('OddsRatio_working_3-way'!Y400+2*PI())/3)</f>
        <v>-0.43952792157382942</v>
      </c>
      <c r="AK400" s="11">
        <f>'OddsRatio_working_3-way'!U400/(3*'OddsRatio_working_3-way'!X400^(1/3))*SIN(('OddsRatio_working_3-way'!Y400+4*PI())/3)</f>
        <v>0.47056564959567904</v>
      </c>
      <c r="AL400" s="11">
        <f>'OddsRatio_working_3-way'!Z400+'OddsRatio_working_3-way'!AF400</f>
        <v>1.0508855366049272</v>
      </c>
      <c r="AM400" s="11">
        <f>'OddsRatio_working_3-way'!AA400+'OddsRatio_working_3-way'!AG400</f>
        <v>-0.57920169018781142</v>
      </c>
      <c r="AN400" s="11">
        <f>'OddsRatio_working_3-way'!AB400+'OddsRatio_working_3-way'!AH400</f>
        <v>-0.47168384641711603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1.0508855366049272</v>
      </c>
      <c r="AS400" s="11">
        <f>IF(('OddsRatio_working_3-way'!X400=0),IF(Q400&gt;0,-Q400^(1/3),(-Q400)^(1/3)),'OddsRatio_working_3-way'!AM400-'OddsRatio_working_3-way'!R400/3)</f>
        <v>-0.57920169018781142</v>
      </c>
      <c r="AT400" s="11">
        <f>IF(('OddsRatio_working_3-way'!X400=0),IF(Q400&gt;0,-Q400^(1/3),(-Q400)^(1/3)),'OddsRatio_working_3-way'!AN400-'OddsRatio_working_3-way'!R400/3)</f>
        <v>-0.47168384641711603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2.5499999999999998</v>
      </c>
      <c r="B401" s="4">
        <f>IF('True_Odds_Calculator_3-way'!B402="","",'True_Odds_Calculator_3-way'!B402)</f>
        <v>3.02</v>
      </c>
      <c r="C401" s="4">
        <f>IF('True_Odds_Calculator_3-way'!C402="","",'True_Odds_Calculator_3-way'!C402)</f>
        <v>3.07</v>
      </c>
      <c r="D401" s="9">
        <f t="shared" si="91"/>
        <v>0.37491027881813982</v>
      </c>
      <c r="E401" s="9">
        <f t="shared" si="92"/>
        <v>0.3151716022838526</v>
      </c>
      <c r="F401" s="9">
        <f t="shared" si="93"/>
        <v>0.30991811889800802</v>
      </c>
      <c r="G401" s="9">
        <f t="shared" si="94"/>
        <v>1.0756805397717424</v>
      </c>
      <c r="H401" s="9">
        <f t="shared" si="95"/>
        <v>2.6673048366462009</v>
      </c>
      <c r="I401" s="9">
        <f t="shared" si="96"/>
        <v>3.1728746903389196</v>
      </c>
      <c r="J401" s="9">
        <f t="shared" si="97"/>
        <v>3.2266587173275059</v>
      </c>
      <c r="K401" s="11">
        <f t="shared" si="98"/>
        <v>0.39215686274509809</v>
      </c>
      <c r="L401" s="11">
        <f t="shared" si="99"/>
        <v>0.33112582781456956</v>
      </c>
      <c r="M401" s="11">
        <f t="shared" si="100"/>
        <v>0.32573289902280134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-0.27413716311642788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0.2385577912593948</v>
      </c>
      <c r="Q401" s="11">
        <f>2*'OddsRatio_working_3-way'!K401*'OddsRatio_working_3-way'!L401*'OddsRatio_working_3-way'!M401</f>
        <v>8.4594961439501723E-2</v>
      </c>
      <c r="R401" s="11">
        <f t="shared" si="101"/>
        <v>0</v>
      </c>
      <c r="S401" s="11">
        <f t="shared" si="102"/>
        <v>-0.87021324853382875</v>
      </c>
      <c r="T401" s="11">
        <f t="shared" si="103"/>
        <v>-0.30858625834532943</v>
      </c>
      <c r="U401" s="11">
        <f>'OddsRatio_working_3-way'!S401-'OddsRatio_working_3-way'!R401^2/3</f>
        <v>-0.87021324853382875</v>
      </c>
      <c r="V401" s="11">
        <f>'OddsRatio_working_3-way'!S401*'OddsRatio_working_3-way'!R401/3-2*'OddsRatio_working_3-way'!R401^3/27-'OddsRatio_working_3-way'!T401</f>
        <v>0.30858625834532943</v>
      </c>
      <c r="W401" s="11">
        <f>'OddsRatio_working_3-way'!V401^2+4*'OddsRatio_working_3-way'!U401^3/27</f>
        <v>-2.4022755522886408E-3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0.15622720185026923</v>
      </c>
      <c r="Y401" s="11">
        <f>IF('OddsRatio_working_3-way'!W401&gt;=0,IF('OddsRatio_working_3-way'!V401+SQRT('OddsRatio_working_3-way'!W401)&gt;0,0,PI()),ACOS('OddsRatio_working_3-way'!V401/(2*'OddsRatio_working_3-way'!X401)))</f>
        <v>0.1575150764913511</v>
      </c>
      <c r="Z401" s="11">
        <f>'OddsRatio_working_3-way'!X401^(1/3)*COS('OddsRatio_working_3-way'!Y401/3)</f>
        <v>0.5378402698858713</v>
      </c>
      <c r="AA401" s="11">
        <f>'OddsRatio_working_3-way'!X401^(1/3)*COS(('OddsRatio_working_3-way'!Y401+2*PI())/3)</f>
        <v>-0.29339859895269416</v>
      </c>
      <c r="AB401" s="11">
        <f>'OddsRatio_working_3-way'!X401^(1/3)*COS(('OddsRatio_working_3-way'!Y401+4*PI())/3)</f>
        <v>-0.24444167093317726</v>
      </c>
      <c r="AC401" s="11">
        <f>'OddsRatio_working_3-way'!X401^(1/3)*SIN('OddsRatio_working_3-way'!Y401/3)</f>
        <v>2.826529557076525E-2</v>
      </c>
      <c r="AD401" s="11">
        <f>'OddsRatio_working_3-way'!X401^(1/3)*SIN(('OddsRatio_working_3-way'!Y401+2*PI())/3)</f>
        <v>0.45165068911406059</v>
      </c>
      <c r="AE401" s="11">
        <f>'OddsRatio_working_3-way'!X401^(1/3)*SIN(('OddsRatio_working_3-way'!Y401+4*PI())/3)</f>
        <v>-0.47991598468482577</v>
      </c>
      <c r="AF401" s="11">
        <f>-'OddsRatio_working_3-way'!U401/(3*'OddsRatio_working_3-way'!X401^(1/3))*COS(('OddsRatio_working_3-way'!Y401)/3)</f>
        <v>0.53784026988587108</v>
      </c>
      <c r="AG401" s="11">
        <f>-'OddsRatio_working_3-way'!U401/(3*'OddsRatio_working_3-way'!X401^(1/3))*COS(('OddsRatio_working_3-way'!Y401+2*PI())/3)</f>
        <v>-0.29339859895269405</v>
      </c>
      <c r="AH401" s="11">
        <f>-'OddsRatio_working_3-way'!U401/(3*'OddsRatio_working_3-way'!X401^(1/3))*COS(('OddsRatio_working_3-way'!Y401+4*PI())/3)</f>
        <v>-0.24444167093317717</v>
      </c>
      <c r="AI401" s="11">
        <f>'OddsRatio_working_3-way'!U401/(3*'OddsRatio_working_3-way'!X401^(1/3))*SIN(('OddsRatio_working_3-way'!Y401)/3)</f>
        <v>-2.8265295570765236E-2</v>
      </c>
      <c r="AJ401" s="11">
        <f>'OddsRatio_working_3-way'!U401/(3*'OddsRatio_working_3-way'!X401^(1/3))*SIN(('OddsRatio_working_3-way'!Y401+2*PI())/3)</f>
        <v>-0.45165068911406037</v>
      </c>
      <c r="AK401" s="11">
        <f>'OddsRatio_working_3-way'!U401/(3*'OddsRatio_working_3-way'!X401^(1/3))*SIN(('OddsRatio_working_3-way'!Y401+4*PI())/3)</f>
        <v>0.47991598468482555</v>
      </c>
      <c r="AL401" s="11">
        <f>'OddsRatio_working_3-way'!Z401+'OddsRatio_working_3-way'!AF401</f>
        <v>1.0756805397717424</v>
      </c>
      <c r="AM401" s="11">
        <f>'OddsRatio_working_3-way'!AA401+'OddsRatio_working_3-way'!AG401</f>
        <v>-0.5867971979053882</v>
      </c>
      <c r="AN401" s="11">
        <f>'OddsRatio_working_3-way'!AB401+'OddsRatio_working_3-way'!AH401</f>
        <v>-0.4888833418663544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1.0756805397717424</v>
      </c>
      <c r="AS401" s="11">
        <f>IF(('OddsRatio_working_3-way'!X401=0),IF(Q401&gt;0,-Q401^(1/3),(-Q401)^(1/3)),'OddsRatio_working_3-way'!AM401-'OddsRatio_working_3-way'!R401/3)</f>
        <v>-0.5867971979053882</v>
      </c>
      <c r="AT401" s="11">
        <f>IF(('OddsRatio_working_3-way'!X401=0),IF(Q401&gt;0,-Q401^(1/3),(-Q401)^(1/3)),'OddsRatio_working_3-way'!AN401-'OddsRatio_working_3-way'!R401/3)</f>
        <v>-0.4888833418663544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3.04</v>
      </c>
      <c r="B402" s="4">
        <f>IF('True_Odds_Calculator_3-way'!B403="","",'True_Odds_Calculator_3-way'!B403)</f>
        <v>3.18</v>
      </c>
      <c r="C402" s="4">
        <f>IF('True_Odds_Calculator_3-way'!C403="","",'True_Odds_Calculator_3-way'!C403)</f>
        <v>2.4900000000000002</v>
      </c>
      <c r="D402" s="9">
        <f t="shared" si="91"/>
        <v>0.31428140777596586</v>
      </c>
      <c r="E402" s="9">
        <f t="shared" si="92"/>
        <v>0.30015631596222669</v>
      </c>
      <c r="F402" s="9">
        <f t="shared" si="93"/>
        <v>0.38556227626180767</v>
      </c>
      <c r="G402" s="9">
        <f t="shared" si="94"/>
        <v>1.0695400889107527</v>
      </c>
      <c r="H402" s="9">
        <f t="shared" si="95"/>
        <v>3.1818617813779353</v>
      </c>
      <c r="I402" s="9">
        <f t="shared" si="96"/>
        <v>3.3315973938254406</v>
      </c>
      <c r="J402" s="9">
        <f t="shared" si="97"/>
        <v>2.5936147324770222</v>
      </c>
      <c r="K402" s="11">
        <f t="shared" si="98"/>
        <v>0.32894736842105265</v>
      </c>
      <c r="L402" s="11">
        <f t="shared" si="99"/>
        <v>0.31446540880503143</v>
      </c>
      <c r="M402" s="11">
        <f t="shared" si="100"/>
        <v>0.40160642570281119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-0.2752788711948092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0.23721167357280826</v>
      </c>
      <c r="Q402" s="11">
        <f>2*'OddsRatio_working_3-way'!K402*'OddsRatio_working_3-way'!L402*'OddsRatio_working_3-way'!M402</f>
        <v>8.308640055089607E-2</v>
      </c>
      <c r="R402" s="11">
        <f t="shared" si="101"/>
        <v>0</v>
      </c>
      <c r="S402" s="11">
        <f t="shared" si="102"/>
        <v>-0.86171405943080326</v>
      </c>
      <c r="T402" s="11">
        <f t="shared" si="103"/>
        <v>-0.30182629051867016</v>
      </c>
      <c r="U402" s="11">
        <f>'OddsRatio_working_3-way'!S402-'OddsRatio_working_3-way'!R402^2/3</f>
        <v>-0.86171405943080326</v>
      </c>
      <c r="V402" s="11">
        <f>'OddsRatio_working_3-way'!S402*'OddsRatio_working_3-way'!R402/3-2*'OddsRatio_working_3-way'!R402^3/27-'OddsRatio_working_3-way'!T402</f>
        <v>0.30182629051867016</v>
      </c>
      <c r="W402" s="11">
        <f>'OddsRatio_working_3-way'!V402^2+4*'OddsRatio_working_3-way'!U402^3/27</f>
        <v>-3.6959629651144021E-3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0.1539440422794717</v>
      </c>
      <c r="Y402" s="11">
        <f>IF('OddsRatio_working_3-way'!W402&gt;=0,IF('OddsRatio_working_3-way'!V402+SQRT('OddsRatio_working_3-way'!W402)&gt;0,0,PI()),ACOS('OddsRatio_working_3-way'!V402/(2*'OddsRatio_working_3-way'!X402)))</f>
        <v>0.19876241944861373</v>
      </c>
      <c r="Z402" s="11">
        <f>'OddsRatio_working_3-way'!X402^(1/3)*COS('OddsRatio_working_3-way'!Y402/3)</f>
        <v>0.53477004445537635</v>
      </c>
      <c r="AA402" s="11">
        <f>'OddsRatio_working_3-way'!X402^(1/3)*COS(('OddsRatio_working_3-way'!Y402+2*PI())/3)</f>
        <v>-0.29811390965624435</v>
      </c>
      <c r="AB402" s="11">
        <f>'OddsRatio_working_3-way'!X402^(1/3)*COS(('OddsRatio_working_3-way'!Y402+4*PI())/3)</f>
        <v>-0.23665613479913222</v>
      </c>
      <c r="AC402" s="11">
        <f>'OddsRatio_working_3-way'!X402^(1/3)*SIN('OddsRatio_working_3-way'!Y402/3)</f>
        <v>3.5482662857549217E-2</v>
      </c>
      <c r="AD402" s="11">
        <f>'OddsRatio_working_3-way'!X402^(1/3)*SIN(('OddsRatio_working_3-way'!Y402+2*PI())/3)</f>
        <v>0.44538311225251503</v>
      </c>
      <c r="AE402" s="11">
        <f>'OddsRatio_working_3-way'!X402^(1/3)*SIN(('OddsRatio_working_3-way'!Y402+4*PI())/3)</f>
        <v>-0.48086577511006406</v>
      </c>
      <c r="AF402" s="11">
        <f>-'OddsRatio_working_3-way'!U402/(3*'OddsRatio_working_3-way'!X402^(1/3))*COS(('OddsRatio_working_3-way'!Y402)/3)</f>
        <v>0.53477004445537635</v>
      </c>
      <c r="AG402" s="11">
        <f>-'OddsRatio_working_3-way'!U402/(3*'OddsRatio_working_3-way'!X402^(1/3))*COS(('OddsRatio_working_3-way'!Y402+2*PI())/3)</f>
        <v>-0.29811390965624435</v>
      </c>
      <c r="AH402" s="11">
        <f>-'OddsRatio_working_3-way'!U402/(3*'OddsRatio_working_3-way'!X402^(1/3))*COS(('OddsRatio_working_3-way'!Y402+4*PI())/3)</f>
        <v>-0.23665613479913222</v>
      </c>
      <c r="AI402" s="11">
        <f>'OddsRatio_working_3-way'!U402/(3*'OddsRatio_working_3-way'!X402^(1/3))*SIN(('OddsRatio_working_3-way'!Y402)/3)</f>
        <v>-3.5482662857549217E-2</v>
      </c>
      <c r="AJ402" s="11">
        <f>'OddsRatio_working_3-way'!U402/(3*'OddsRatio_working_3-way'!X402^(1/3))*SIN(('OddsRatio_working_3-way'!Y402+2*PI())/3)</f>
        <v>-0.44538311225251503</v>
      </c>
      <c r="AK402" s="11">
        <f>'OddsRatio_working_3-way'!U402/(3*'OddsRatio_working_3-way'!X402^(1/3))*SIN(('OddsRatio_working_3-way'!Y402+4*PI())/3)</f>
        <v>0.48086577511006406</v>
      </c>
      <c r="AL402" s="11">
        <f>'OddsRatio_working_3-way'!Z402+'OddsRatio_working_3-way'!AF402</f>
        <v>1.0695400889107527</v>
      </c>
      <c r="AM402" s="11">
        <f>'OddsRatio_working_3-way'!AA402+'OddsRatio_working_3-way'!AG402</f>
        <v>-0.59622781931248869</v>
      </c>
      <c r="AN402" s="11">
        <f>'OddsRatio_working_3-way'!AB402+'OddsRatio_working_3-way'!AH402</f>
        <v>-0.47331226959826445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1.0695400889107527</v>
      </c>
      <c r="AS402" s="11">
        <f>IF(('OddsRatio_working_3-way'!X402=0),IF(Q402&gt;0,-Q402^(1/3),(-Q402)^(1/3)),'OddsRatio_working_3-way'!AM402-'OddsRatio_working_3-way'!R402/3)</f>
        <v>-0.59622781931248869</v>
      </c>
      <c r="AT402" s="11">
        <f>IF(('OddsRatio_working_3-way'!X402=0),IF(Q402&gt;0,-Q402^(1/3),(-Q402)^(1/3)),'OddsRatio_working_3-way'!AN402-'OddsRatio_working_3-way'!R402/3)</f>
        <v>-0.47331226959826445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2.04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3.59</v>
      </c>
      <c r="D403" s="9">
        <f t="shared" si="91"/>
        <v>0.47010472060338937</v>
      </c>
      <c r="E403" s="9">
        <f t="shared" si="92"/>
        <v>0.26722993184800131</v>
      </c>
      <c r="F403" s="9">
        <f t="shared" si="93"/>
        <v>0.26266534754860937</v>
      </c>
      <c r="G403" s="9">
        <f t="shared" si="94"/>
        <v>1.0838323237289287</v>
      </c>
      <c r="H403" s="9">
        <f t="shared" si="95"/>
        <v>2.1271856166780858</v>
      </c>
      <c r="I403" s="9">
        <f t="shared" si="96"/>
        <v>3.74209577903419</v>
      </c>
      <c r="J403" s="9">
        <f t="shared" si="97"/>
        <v>3.8071257184579248</v>
      </c>
      <c r="K403" s="11">
        <f t="shared" si="98"/>
        <v>0.49019607843137253</v>
      </c>
      <c r="L403" s="11">
        <f t="shared" si="99"/>
        <v>0.28328611898016998</v>
      </c>
      <c r="M403" s="11">
        <f t="shared" si="100"/>
        <v>0.2785515320334262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-0.26360540033795055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0.23827659797338019</v>
      </c>
      <c r="Q403" s="11">
        <f>2*'OddsRatio_working_3-way'!K403*'OddsRatio_working_3-way'!L403*'OddsRatio_working_3-way'!M403</f>
        <v>7.7362531809539017E-2</v>
      </c>
      <c r="R403" s="11">
        <f t="shared" si="101"/>
        <v>0</v>
      </c>
      <c r="S403" s="11">
        <f t="shared" si="102"/>
        <v>-0.90391394739220809</v>
      </c>
      <c r="T403" s="11">
        <f t="shared" si="103"/>
        <v>-0.29347855434811948</v>
      </c>
      <c r="U403" s="11">
        <f>'OddsRatio_working_3-way'!S403-'OddsRatio_working_3-way'!R403^2/3</f>
        <v>-0.90391394739220809</v>
      </c>
      <c r="V403" s="11">
        <f>'OddsRatio_working_3-way'!S403*'OddsRatio_working_3-way'!R403/3-2*'OddsRatio_working_3-way'!R403^3/27-'OddsRatio_working_3-way'!T403</f>
        <v>0.29347855434811948</v>
      </c>
      <c r="W403" s="11">
        <f>'OddsRatio_working_3-way'!V403^2+4*'OddsRatio_working_3-way'!U403^3/27</f>
        <v>-2.3285495675230347E-2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0.16538981040068071</v>
      </c>
      <c r="Y403" s="11">
        <f>IF('OddsRatio_working_3-way'!W403&gt;=0,IF('OddsRatio_working_3-way'!V403+SQRT('OddsRatio_working_3-way'!W403)&gt;0,0,PI()),ACOS('OddsRatio_working_3-way'!V403/(2*'OddsRatio_working_3-way'!X403)))</f>
        <v>0.47948444773746468</v>
      </c>
      <c r="Z403" s="11">
        <f>'OddsRatio_working_3-way'!X403^(1/3)*COS('OddsRatio_working_3-way'!Y403/3)</f>
        <v>0.54191616186446434</v>
      </c>
      <c r="AA403" s="11">
        <f>'OddsRatio_working_3-way'!X403^(1/3)*COS(('OddsRatio_working_3-way'!Y403+2*PI())/3)</f>
        <v>-0.34661283610742116</v>
      </c>
      <c r="AB403" s="11">
        <f>'OddsRatio_working_3-way'!X403^(1/3)*COS(('OddsRatio_working_3-way'!Y403+4*PI())/3)</f>
        <v>-0.19530332575704309</v>
      </c>
      <c r="AC403" s="11">
        <f>'OddsRatio_working_3-way'!X403^(1/3)*SIN('OddsRatio_working_3-way'!Y403/3)</f>
        <v>8.7358586531741306E-2</v>
      </c>
      <c r="AD403" s="11">
        <f>'OddsRatio_working_3-way'!X403^(1/3)*SIN(('OddsRatio_working_3-way'!Y403+2*PI())/3)</f>
        <v>0.42563386963011535</v>
      </c>
      <c r="AE403" s="11">
        <f>'OddsRatio_working_3-way'!X403^(1/3)*SIN(('OddsRatio_working_3-way'!Y403+4*PI())/3)</f>
        <v>-0.51299245616185662</v>
      </c>
      <c r="AF403" s="11">
        <f>-'OddsRatio_working_3-way'!U403/(3*'OddsRatio_working_3-way'!X403^(1/3))*COS(('OddsRatio_working_3-way'!Y403)/3)</f>
        <v>0.54191616186446423</v>
      </c>
      <c r="AG403" s="11">
        <f>-'OddsRatio_working_3-way'!U403/(3*'OddsRatio_working_3-way'!X403^(1/3))*COS(('OddsRatio_working_3-way'!Y403+2*PI())/3)</f>
        <v>-0.34661283610742111</v>
      </c>
      <c r="AH403" s="11">
        <f>-'OddsRatio_working_3-way'!U403/(3*'OddsRatio_working_3-way'!X403^(1/3))*COS(('OddsRatio_working_3-way'!Y403+4*PI())/3)</f>
        <v>-0.19530332575704307</v>
      </c>
      <c r="AI403" s="11">
        <f>'OddsRatio_working_3-way'!U403/(3*'OddsRatio_working_3-way'!X403^(1/3))*SIN(('OddsRatio_working_3-way'!Y403)/3)</f>
        <v>-8.7358586531741292E-2</v>
      </c>
      <c r="AJ403" s="11">
        <f>'OddsRatio_working_3-way'!U403/(3*'OddsRatio_working_3-way'!X403^(1/3))*SIN(('OddsRatio_working_3-way'!Y403+2*PI())/3)</f>
        <v>-0.42563386963011529</v>
      </c>
      <c r="AK403" s="11">
        <f>'OddsRatio_working_3-way'!U403/(3*'OddsRatio_working_3-way'!X403^(1/3))*SIN(('OddsRatio_working_3-way'!Y403+4*PI())/3)</f>
        <v>0.51299245616185651</v>
      </c>
      <c r="AL403" s="11">
        <f>'OddsRatio_working_3-way'!Z403+'OddsRatio_working_3-way'!AF403</f>
        <v>1.0838323237289287</v>
      </c>
      <c r="AM403" s="11">
        <f>'OddsRatio_working_3-way'!AA403+'OddsRatio_working_3-way'!AG403</f>
        <v>-0.69322567221484221</v>
      </c>
      <c r="AN403" s="11">
        <f>'OddsRatio_working_3-way'!AB403+'OddsRatio_working_3-way'!AH403</f>
        <v>-0.39060665151408613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1.0838323237289287</v>
      </c>
      <c r="AS403" s="11">
        <f>IF(('OddsRatio_working_3-way'!X403=0),IF(Q403&gt;0,-Q403^(1/3),(-Q403)^(1/3)),'OddsRatio_working_3-way'!AM403-'OddsRatio_working_3-way'!R403/3)</f>
        <v>-0.69322567221484221</v>
      </c>
      <c r="AT403" s="11">
        <f>IF(('OddsRatio_working_3-way'!X403=0),IF(Q403&gt;0,-Q403^(1/3),(-Q403)^(1/3)),'OddsRatio_working_3-way'!AN403-'OddsRatio_working_3-way'!R403/3)</f>
        <v>-0.39060665151408613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2.16</v>
      </c>
      <c r="B404" s="4">
        <f>IF('True_Odds_Calculator_3-way'!B405="","",'True_Odds_Calculator_3-way'!B405)</f>
        <v>3.18</v>
      </c>
      <c r="C404" s="4">
        <f>IF('True_Odds_Calculator_3-way'!C405="","",'True_Odds_Calculator_3-way'!C405)</f>
        <v>3.74</v>
      </c>
      <c r="D404" s="9">
        <f t="shared" si="91"/>
        <v>0.44596334740710902</v>
      </c>
      <c r="E404" s="9">
        <f t="shared" si="92"/>
        <v>0.29987378673301307</v>
      </c>
      <c r="F404" s="9">
        <f t="shared" si="93"/>
        <v>0.25416286585987796</v>
      </c>
      <c r="G404" s="9">
        <f t="shared" si="94"/>
        <v>1.0709799510123936</v>
      </c>
      <c r="H404" s="9">
        <f t="shared" si="95"/>
        <v>2.2423367431743766</v>
      </c>
      <c r="I404" s="9">
        <f t="shared" si="96"/>
        <v>3.3347362932070186</v>
      </c>
      <c r="J404" s="9">
        <f t="shared" si="97"/>
        <v>3.9344850657739596</v>
      </c>
      <c r="K404" s="11">
        <f t="shared" si="98"/>
        <v>0.46296296296296291</v>
      </c>
      <c r="L404" s="11">
        <f t="shared" si="99"/>
        <v>0.31446540880503143</v>
      </c>
      <c r="M404" s="11">
        <f t="shared" si="100"/>
        <v>0.26737967914438499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-0.26971964060384346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0.23667430252705868</v>
      </c>
      <c r="Q404" s="11">
        <f>2*'OddsRatio_working_3-way'!K404*'OddsRatio_working_3-way'!L404*'OddsRatio_working_3-way'!M404</f>
        <v>7.7853388989164038E-2</v>
      </c>
      <c r="R404" s="11">
        <f t="shared" si="101"/>
        <v>0</v>
      </c>
      <c r="S404" s="11">
        <f t="shared" si="102"/>
        <v>-0.87748264085328209</v>
      </c>
      <c r="T404" s="11">
        <f t="shared" si="103"/>
        <v>-0.28864560554384278</v>
      </c>
      <c r="U404" s="11">
        <f>'OddsRatio_working_3-way'!S404-'OddsRatio_working_3-way'!R404^2/3</f>
        <v>-0.87748264085328209</v>
      </c>
      <c r="V404" s="11">
        <f>'OddsRatio_working_3-way'!S404*'OddsRatio_working_3-way'!R404/3-2*'OddsRatio_working_3-way'!R404^3/27-'OddsRatio_working_3-way'!T404</f>
        <v>0.28864560554384278</v>
      </c>
      <c r="W404" s="11">
        <f>'OddsRatio_working_3-way'!V404^2+4*'OddsRatio_working_3-way'!U404^3/27</f>
        <v>-1.6778586283764593E-2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0.1581888680371791</v>
      </c>
      <c r="Y404" s="11">
        <f>IF('OddsRatio_working_3-way'!W404&gt;=0,IF('OddsRatio_working_3-way'!V404+SQRT('OddsRatio_working_3-way'!W404)&gt;0,0,PI()),ACOS('OddsRatio_working_3-way'!V404/(2*'OddsRatio_working_3-way'!X404)))</f>
        <v>0.42182105296690842</v>
      </c>
      <c r="Z404" s="11">
        <f>'OddsRatio_working_3-way'!X404^(1/3)*COS('OddsRatio_working_3-way'!Y404/3)</f>
        <v>0.53548997550619692</v>
      </c>
      <c r="AA404" s="11">
        <f>'OddsRatio_working_3-way'!X404^(1/3)*COS(('OddsRatio_working_3-way'!Y404+2*PI())/3)</f>
        <v>-0.33338434189830651</v>
      </c>
      <c r="AB404" s="11">
        <f>'OddsRatio_working_3-way'!X404^(1/3)*COS(('OddsRatio_working_3-way'!Y404+4*PI())/3)</f>
        <v>-0.20210563360789052</v>
      </c>
      <c r="AC404" s="11">
        <f>'OddsRatio_working_3-way'!X404^(1/3)*SIN('OddsRatio_working_3-way'!Y404/3)</f>
        <v>7.5793797570338189E-2</v>
      </c>
      <c r="AD404" s="11">
        <f>'OddsRatio_working_3-way'!X404^(1/3)*SIN(('OddsRatio_working_3-way'!Y404+2*PI())/3)</f>
        <v>0.42585102347510428</v>
      </c>
      <c r="AE404" s="11">
        <f>'OddsRatio_working_3-way'!X404^(1/3)*SIN(('OddsRatio_working_3-way'!Y404+4*PI())/3)</f>
        <v>-0.50164482104544239</v>
      </c>
      <c r="AF404" s="11">
        <f>-'OddsRatio_working_3-way'!U404/(3*'OddsRatio_working_3-way'!X404^(1/3))*COS(('OddsRatio_working_3-way'!Y404)/3)</f>
        <v>0.53548997550619681</v>
      </c>
      <c r="AG404" s="11">
        <f>-'OddsRatio_working_3-way'!U404/(3*'OddsRatio_working_3-way'!X404^(1/3))*COS(('OddsRatio_working_3-way'!Y404+2*PI())/3)</f>
        <v>-0.33338434189830646</v>
      </c>
      <c r="AH404" s="11">
        <f>-'OddsRatio_working_3-way'!U404/(3*'OddsRatio_working_3-way'!X404^(1/3))*COS(('OddsRatio_working_3-way'!Y404+4*PI())/3)</f>
        <v>-0.20210563360789047</v>
      </c>
      <c r="AI404" s="11">
        <f>'OddsRatio_working_3-way'!U404/(3*'OddsRatio_working_3-way'!X404^(1/3))*SIN(('OddsRatio_working_3-way'!Y404)/3)</f>
        <v>-7.5793797570338176E-2</v>
      </c>
      <c r="AJ404" s="11">
        <f>'OddsRatio_working_3-way'!U404/(3*'OddsRatio_working_3-way'!X404^(1/3))*SIN(('OddsRatio_working_3-way'!Y404+2*PI())/3)</f>
        <v>-0.42585102347510423</v>
      </c>
      <c r="AK404" s="11">
        <f>'OddsRatio_working_3-way'!U404/(3*'OddsRatio_working_3-way'!X404^(1/3))*SIN(('OddsRatio_working_3-way'!Y404+4*PI())/3)</f>
        <v>0.50164482104544228</v>
      </c>
      <c r="AL404" s="11">
        <f>'OddsRatio_working_3-way'!Z404+'OddsRatio_working_3-way'!AF404</f>
        <v>1.0709799510123936</v>
      </c>
      <c r="AM404" s="11">
        <f>'OddsRatio_working_3-way'!AA404+'OddsRatio_working_3-way'!AG404</f>
        <v>-0.66676868379661292</v>
      </c>
      <c r="AN404" s="11">
        <f>'OddsRatio_working_3-way'!AB404+'OddsRatio_working_3-way'!AH404</f>
        <v>-0.40421126721578099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1.0709799510123936</v>
      </c>
      <c r="AS404" s="11">
        <f>IF(('OddsRatio_working_3-way'!X404=0),IF(Q404&gt;0,-Q404^(1/3),(-Q404)^(1/3)),'OddsRatio_working_3-way'!AM404-'OddsRatio_working_3-way'!R404/3)</f>
        <v>-0.66676868379661292</v>
      </c>
      <c r="AT404" s="11">
        <f>IF(('OddsRatio_working_3-way'!X404=0),IF(Q404&gt;0,-Q404^(1/3),(-Q404)^(1/3)),'OddsRatio_working_3-way'!AN404-'OddsRatio_working_3-way'!R404/3)</f>
        <v>-0.40421126721578099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5.12</v>
      </c>
      <c r="B405" s="4">
        <f>IF('True_Odds_Calculator_3-way'!B406="","",'True_Odds_Calculator_3-way'!B406)</f>
        <v>3.9</v>
      </c>
      <c r="C405" s="4">
        <f>IF('True_Odds_Calculator_3-way'!C406="","",'True_Odds_Calculator_3-way'!C406)</f>
        <v>1.66</v>
      </c>
      <c r="D405" s="9">
        <f t="shared" si="91"/>
        <v>0.18107535294060603</v>
      </c>
      <c r="E405" s="9">
        <f t="shared" si="92"/>
        <v>0.23904245640627547</v>
      </c>
      <c r="F405" s="9">
        <f t="shared" si="93"/>
        <v>0.57988219065311841</v>
      </c>
      <c r="G405" s="9">
        <f t="shared" si="94"/>
        <v>1.0977094065557162</v>
      </c>
      <c r="H405" s="9">
        <f t="shared" si="95"/>
        <v>5.5225627550095506</v>
      </c>
      <c r="I405" s="9">
        <f t="shared" si="96"/>
        <v>4.1833572790115765</v>
      </c>
      <c r="J405" s="9">
        <f t="shared" si="97"/>
        <v>1.7244882083267723</v>
      </c>
      <c r="K405" s="11">
        <f t="shared" si="98"/>
        <v>0.1953125</v>
      </c>
      <c r="L405" s="11">
        <f t="shared" si="99"/>
        <v>0.25641025641025644</v>
      </c>
      <c r="M405" s="11">
        <f t="shared" si="100"/>
        <v>0.60240963855421692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-0.23790112372567174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0.23169601482854496</v>
      </c>
      <c r="Q405" s="11">
        <f>2*'OddsRatio_working_3-way'!K405*'OddsRatio_working_3-way'!L405*'OddsRatio_working_3-way'!M405</f>
        <v>6.0337503861600264E-2</v>
      </c>
      <c r="R405" s="11">
        <f t="shared" si="101"/>
        <v>0</v>
      </c>
      <c r="S405" s="11">
        <f t="shared" si="102"/>
        <v>-0.97391727790120908</v>
      </c>
      <c r="T405" s="11">
        <f t="shared" si="103"/>
        <v>-0.25362429112010659</v>
      </c>
      <c r="U405" s="11">
        <f>'OddsRatio_working_3-way'!S405-'OddsRatio_working_3-way'!R405^2/3</f>
        <v>-0.97391727790120908</v>
      </c>
      <c r="V405" s="11">
        <f>'OddsRatio_working_3-way'!S405*'OddsRatio_working_3-way'!R405/3-2*'OddsRatio_working_3-way'!R405^3/27-'OddsRatio_working_3-way'!T405</f>
        <v>0.25362429112010659</v>
      </c>
      <c r="W405" s="11">
        <f>'OddsRatio_working_3-way'!V405^2+4*'OddsRatio_working_3-way'!U405^3/27</f>
        <v>-7.2530276670140947E-2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0.184969968992481</v>
      </c>
      <c r="Y405" s="11">
        <f>IF('OddsRatio_working_3-way'!W405&gt;=0,IF('OddsRatio_working_3-way'!V405+SQRT('OddsRatio_working_3-way'!W405)&gt;0,0,PI()),ACOS('OddsRatio_working_3-way'!V405/(2*'OddsRatio_working_3-way'!X405)))</f>
        <v>0.81539299564776579</v>
      </c>
      <c r="Z405" s="11">
        <f>'OddsRatio_working_3-way'!X405^(1/3)*COS('OddsRatio_working_3-way'!Y405/3)</f>
        <v>0.54885470327785812</v>
      </c>
      <c r="AA405" s="11">
        <f>'OddsRatio_working_3-way'!X405^(1/3)*COS(('OddsRatio_working_3-way'!Y405+2*PI())/3)</f>
        <v>-0.40689699152910541</v>
      </c>
      <c r="AB405" s="11">
        <f>'OddsRatio_working_3-way'!X405^(1/3)*COS(('OddsRatio_working_3-way'!Y405+4*PI())/3)</f>
        <v>-0.14195771174875257</v>
      </c>
      <c r="AC405" s="11">
        <f>'OddsRatio_working_3-way'!X405^(1/3)*SIN('OddsRatio_working_3-way'!Y405/3)</f>
        <v>0.15296276450009219</v>
      </c>
      <c r="AD405" s="11">
        <f>'OddsRatio_working_3-way'!X405^(1/3)*SIN(('OddsRatio_working_3-way'!Y405+2*PI())/3)</f>
        <v>0.39884073377514923</v>
      </c>
      <c r="AE405" s="11">
        <f>'OddsRatio_working_3-way'!X405^(1/3)*SIN(('OddsRatio_working_3-way'!Y405+4*PI())/3)</f>
        <v>-0.55180349827524144</v>
      </c>
      <c r="AF405" s="11">
        <f>-'OddsRatio_working_3-way'!U405/(3*'OddsRatio_working_3-way'!X405^(1/3))*COS(('OddsRatio_working_3-way'!Y405)/3)</f>
        <v>0.54885470327785824</v>
      </c>
      <c r="AG405" s="11">
        <f>-'OddsRatio_working_3-way'!U405/(3*'OddsRatio_working_3-way'!X405^(1/3))*COS(('OddsRatio_working_3-way'!Y405+2*PI())/3)</f>
        <v>-0.40689699152910552</v>
      </c>
      <c r="AH405" s="11">
        <f>-'OddsRatio_working_3-way'!U405/(3*'OddsRatio_working_3-way'!X405^(1/3))*COS(('OddsRatio_working_3-way'!Y405+4*PI())/3)</f>
        <v>-0.1419577117487526</v>
      </c>
      <c r="AI405" s="11">
        <f>'OddsRatio_working_3-way'!U405/(3*'OddsRatio_working_3-way'!X405^(1/3))*SIN(('OddsRatio_working_3-way'!Y405)/3)</f>
        <v>-0.15296276450009222</v>
      </c>
      <c r="AJ405" s="11">
        <f>'OddsRatio_working_3-way'!U405/(3*'OddsRatio_working_3-way'!X405^(1/3))*SIN(('OddsRatio_working_3-way'!Y405+2*PI())/3)</f>
        <v>-0.39884073377514928</v>
      </c>
      <c r="AK405" s="11">
        <f>'OddsRatio_working_3-way'!U405/(3*'OddsRatio_working_3-way'!X405^(1/3))*SIN(('OddsRatio_working_3-way'!Y405+4*PI())/3)</f>
        <v>0.55180349827524156</v>
      </c>
      <c r="AL405" s="11">
        <f>'OddsRatio_working_3-way'!Z405+'OddsRatio_working_3-way'!AF405</f>
        <v>1.0977094065557162</v>
      </c>
      <c r="AM405" s="11">
        <f>'OddsRatio_working_3-way'!AA405+'OddsRatio_working_3-way'!AG405</f>
        <v>-0.81379398305821093</v>
      </c>
      <c r="AN405" s="11">
        <f>'OddsRatio_working_3-way'!AB405+'OddsRatio_working_3-way'!AH405</f>
        <v>-0.2839154234975052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1.0977094065557162</v>
      </c>
      <c r="AS405" s="11">
        <f>IF(('OddsRatio_working_3-way'!X405=0),IF(Q405&gt;0,-Q405^(1/3),(-Q405)^(1/3)),'OddsRatio_working_3-way'!AM405-'OddsRatio_working_3-way'!R405/3)</f>
        <v>-0.81379398305821093</v>
      </c>
      <c r="AT405" s="11">
        <f>IF(('OddsRatio_working_3-way'!X405=0),IF(Q405&gt;0,-Q405^(1/3),(-Q405)^(1/3)),'OddsRatio_working_3-way'!AN405-'OddsRatio_working_3-way'!R405/3)</f>
        <v>-0.2839154234975052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1.89</v>
      </c>
      <c r="B406" s="4">
        <f>IF('True_Odds_Calculator_3-way'!B407="","",'True_Odds_Calculator_3-way'!B407)</f>
        <v>3.49</v>
      </c>
      <c r="C406" s="4">
        <f>IF('True_Odds_Calculator_3-way'!C407="","",'True_Odds_Calculator_3-way'!C407)</f>
        <v>4.2300000000000004</v>
      </c>
      <c r="D406" s="9">
        <f t="shared" si="91"/>
        <v>0.50838058168776434</v>
      </c>
      <c r="E406" s="9">
        <f t="shared" si="92"/>
        <v>0.26986826184821089</v>
      </c>
      <c r="F406" s="9">
        <f t="shared" si="93"/>
        <v>0.22175115646402485</v>
      </c>
      <c r="G406" s="9">
        <f t="shared" si="94"/>
        <v>1.086550880948896</v>
      </c>
      <c r="H406" s="9">
        <f t="shared" si="95"/>
        <v>1.9670302840445173</v>
      </c>
      <c r="I406" s="9">
        <f t="shared" si="96"/>
        <v>3.7055116935627517</v>
      </c>
      <c r="J406" s="9">
        <f t="shared" si="97"/>
        <v>4.5095593454649334</v>
      </c>
      <c r="K406" s="11">
        <f t="shared" si="98"/>
        <v>0.52910052910052918</v>
      </c>
      <c r="L406" s="11">
        <f t="shared" si="99"/>
        <v>0.28653295128939826</v>
      </c>
      <c r="M406" s="11">
        <f t="shared" si="100"/>
        <v>0.23640661938534277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-0.25654542696140781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0.23690480043315232</v>
      </c>
      <c r="Q406" s="11">
        <f>2*'OddsRatio_working_3-way'!K406*'OddsRatio_working_3-way'!L406*'OddsRatio_working_3-way'!M406</f>
        <v>7.1680726303525649E-2</v>
      </c>
      <c r="R406" s="11">
        <f t="shared" si="101"/>
        <v>0</v>
      </c>
      <c r="S406" s="11">
        <f t="shared" si="102"/>
        <v>-0.92344191529397235</v>
      </c>
      <c r="T406" s="11">
        <f t="shared" si="103"/>
        <v>-0.27940753866685997</v>
      </c>
      <c r="U406" s="11">
        <f>'OddsRatio_working_3-way'!S406-'OddsRatio_working_3-way'!R406^2/3</f>
        <v>-0.92344191529397235</v>
      </c>
      <c r="V406" s="11">
        <f>'OddsRatio_working_3-way'!S406*'OddsRatio_working_3-way'!R406/3-2*'OddsRatio_working_3-way'!R406^3/27-'OddsRatio_working_3-way'!T406</f>
        <v>0.27940753866685997</v>
      </c>
      <c r="W406" s="11">
        <f>'OddsRatio_working_3-way'!V406^2+4*'OddsRatio_working_3-way'!U406^3/27</f>
        <v>-3.8592234625805633E-2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0.17077822408732216</v>
      </c>
      <c r="Y406" s="11">
        <f>IF('OddsRatio_working_3-way'!W406&gt;=0,IF('OddsRatio_working_3-way'!V406+SQRT('OddsRatio_working_3-way'!W406)&gt;0,0,PI()),ACOS('OddsRatio_working_3-way'!V406/(2*'OddsRatio_working_3-way'!X406)))</f>
        <v>0.61279778029730936</v>
      </c>
      <c r="Z406" s="11">
        <f>'OddsRatio_working_3-way'!X406^(1/3)*COS('OddsRatio_working_3-way'!Y406/3)</f>
        <v>0.54327544047444798</v>
      </c>
      <c r="AA406" s="11">
        <f>'OddsRatio_working_3-way'!X406^(1/3)*COS(('OddsRatio_working_3-way'!Y406+2*PI())/3)</f>
        <v>-0.36910220431457363</v>
      </c>
      <c r="AB406" s="11">
        <f>'OddsRatio_working_3-way'!X406^(1/3)*COS(('OddsRatio_working_3-way'!Y406+4*PI())/3)</f>
        <v>-0.17417323615987435</v>
      </c>
      <c r="AC406" s="11">
        <f>'OddsRatio_working_3-way'!X406^(1/3)*SIN('OddsRatio_working_3-way'!Y406/3)</f>
        <v>0.11254229223697165</v>
      </c>
      <c r="AD406" s="11">
        <f>'OddsRatio_working_3-way'!X406^(1/3)*SIN(('OddsRatio_working_3-way'!Y406+2*PI())/3)</f>
        <v>0.41421918658456686</v>
      </c>
      <c r="AE406" s="11">
        <f>'OddsRatio_working_3-way'!X406^(1/3)*SIN(('OddsRatio_working_3-way'!Y406+4*PI())/3)</f>
        <v>-0.52676147882153845</v>
      </c>
      <c r="AF406" s="11">
        <f>-'OddsRatio_working_3-way'!U406/(3*'OddsRatio_working_3-way'!X406^(1/3))*COS(('OddsRatio_working_3-way'!Y406)/3)</f>
        <v>0.54327544047444787</v>
      </c>
      <c r="AG406" s="11">
        <f>-'OddsRatio_working_3-way'!U406/(3*'OddsRatio_working_3-way'!X406^(1/3))*COS(('OddsRatio_working_3-way'!Y406+2*PI())/3)</f>
        <v>-0.36910220431457358</v>
      </c>
      <c r="AH406" s="11">
        <f>-'OddsRatio_working_3-way'!U406/(3*'OddsRatio_working_3-way'!X406^(1/3))*COS(('OddsRatio_working_3-way'!Y406+4*PI())/3)</f>
        <v>-0.17417323615987432</v>
      </c>
      <c r="AI406" s="11">
        <f>'OddsRatio_working_3-way'!U406/(3*'OddsRatio_working_3-way'!X406^(1/3))*SIN(('OddsRatio_working_3-way'!Y406)/3)</f>
        <v>-0.11254229223697164</v>
      </c>
      <c r="AJ406" s="11">
        <f>'OddsRatio_working_3-way'!U406/(3*'OddsRatio_working_3-way'!X406^(1/3))*SIN(('OddsRatio_working_3-way'!Y406+2*PI())/3)</f>
        <v>-0.4142191865845668</v>
      </c>
      <c r="AK406" s="11">
        <f>'OddsRatio_working_3-way'!U406/(3*'OddsRatio_working_3-way'!X406^(1/3))*SIN(('OddsRatio_working_3-way'!Y406+4*PI())/3)</f>
        <v>0.52676147882153834</v>
      </c>
      <c r="AL406" s="11">
        <f>'OddsRatio_working_3-way'!Z406+'OddsRatio_working_3-way'!AF406</f>
        <v>1.086550880948896</v>
      </c>
      <c r="AM406" s="11">
        <f>'OddsRatio_working_3-way'!AA406+'OddsRatio_working_3-way'!AG406</f>
        <v>-0.73820440862914727</v>
      </c>
      <c r="AN406" s="11">
        <f>'OddsRatio_working_3-way'!AB406+'OddsRatio_working_3-way'!AH406</f>
        <v>-0.34834647231974869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1.086550880948896</v>
      </c>
      <c r="AS406" s="11">
        <f>IF(('OddsRatio_working_3-way'!X406=0),IF(Q406&gt;0,-Q406^(1/3),(-Q406)^(1/3)),'OddsRatio_working_3-way'!AM406-'OddsRatio_working_3-way'!R406/3)</f>
        <v>-0.73820440862914727</v>
      </c>
      <c r="AT406" s="11">
        <f>IF(('OddsRatio_working_3-way'!X406=0),IF(Q406&gt;0,-Q406^(1/3),(-Q406)^(1/3)),'OddsRatio_working_3-way'!AN406-'OddsRatio_working_3-way'!R406/3)</f>
        <v>-0.34834647231974869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1.57</v>
      </c>
      <c r="B407" s="4">
        <f>IF('True_Odds_Calculator_3-way'!B408="","",'True_Odds_Calculator_3-way'!B408)</f>
        <v>3.89</v>
      </c>
      <c r="C407" s="4">
        <f>IF('True_Odds_Calculator_3-way'!C408="","",'True_Odds_Calculator_3-way'!C408)</f>
        <v>6.15</v>
      </c>
      <c r="D407" s="9">
        <f t="shared" si="91"/>
        <v>0.61290981961117041</v>
      </c>
      <c r="E407" s="9">
        <f t="shared" si="92"/>
        <v>0.23797471690685754</v>
      </c>
      <c r="F407" s="9">
        <f t="shared" si="93"/>
        <v>0.14911546348197233</v>
      </c>
      <c r="G407" s="9">
        <f t="shared" si="94"/>
        <v>1.1080024465268807</v>
      </c>
      <c r="H407" s="9">
        <f t="shared" si="95"/>
        <v>1.6315613945203216</v>
      </c>
      <c r="I407" s="9">
        <f t="shared" si="96"/>
        <v>4.2021270704626845</v>
      </c>
      <c r="J407" s="9">
        <f t="shared" si="97"/>
        <v>6.7062125996134361</v>
      </c>
      <c r="K407" s="11">
        <f t="shared" si="98"/>
        <v>0.63694267515923564</v>
      </c>
      <c r="L407" s="11">
        <f t="shared" si="99"/>
        <v>0.25706940874035988</v>
      </c>
      <c r="M407" s="11">
        <f t="shared" si="100"/>
        <v>0.16260162601626016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-0.22586844292296349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0.22923386766656295</v>
      </c>
      <c r="Q407" s="11">
        <f>2*'OddsRatio_working_3-way'!K407*'OddsRatio_working_3-way'!L407*'OddsRatio_working_3-way'!M407</f>
        <v>5.3248285172256202E-2</v>
      </c>
      <c r="R407" s="11">
        <f t="shared" si="101"/>
        <v>0</v>
      </c>
      <c r="S407" s="11">
        <f t="shared" si="102"/>
        <v>-1.014899933341938</v>
      </c>
      <c r="T407" s="11">
        <f t="shared" si="103"/>
        <v>-0.23574911343599023</v>
      </c>
      <c r="U407" s="11">
        <f>'OddsRatio_working_3-way'!S407-'OddsRatio_working_3-way'!R407^2/3</f>
        <v>-1.014899933341938</v>
      </c>
      <c r="V407" s="11">
        <f>'OddsRatio_working_3-way'!S407*'OddsRatio_working_3-way'!R407/3-2*'OddsRatio_working_3-way'!R407^3/27-'OddsRatio_working_3-way'!T407</f>
        <v>0.23574911343599023</v>
      </c>
      <c r="W407" s="11">
        <f>'OddsRatio_working_3-way'!V407^2+4*'OddsRatio_working_3-way'!U407^3/27</f>
        <v>-9.9291856546915025E-2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0.19676731247387763</v>
      </c>
      <c r="Y407" s="11">
        <f>IF('OddsRatio_working_3-way'!W407&gt;=0,IF('OddsRatio_working_3-way'!V407+SQRT('OddsRatio_working_3-way'!W407)&gt;0,0,PI()),ACOS('OddsRatio_working_3-way'!V407/(2*'OddsRatio_working_3-way'!X407)))</f>
        <v>0.92847521973328218</v>
      </c>
      <c r="Z407" s="11">
        <f>'OddsRatio_working_3-way'!X407^(1/3)*COS('OddsRatio_working_3-way'!Y407/3)</f>
        <v>0.55400122326344037</v>
      </c>
      <c r="AA407" s="11">
        <f>'OddsRatio_working_3-way'!X407^(1/3)*COS(('OddsRatio_working_3-way'!Y407+2*PI())/3)</f>
        <v>-0.43041823383478783</v>
      </c>
      <c r="AB407" s="11">
        <f>'OddsRatio_working_3-way'!X407^(1/3)*COS(('OddsRatio_working_3-way'!Y407+4*PI())/3)</f>
        <v>-0.12358298942865249</v>
      </c>
      <c r="AC407" s="11">
        <f>'OddsRatio_working_3-way'!X407^(1/3)*SIN('OddsRatio_working_3-way'!Y407/3)</f>
        <v>0.17715141095474685</v>
      </c>
      <c r="AD407" s="11">
        <f>'OddsRatio_working_3-way'!X407^(1/3)*SIN(('OddsRatio_working_3-way'!Y407+2*PI())/3)</f>
        <v>0.39120342759642057</v>
      </c>
      <c r="AE407" s="11">
        <f>'OddsRatio_working_3-way'!X407^(1/3)*SIN(('OddsRatio_working_3-way'!Y407+4*PI())/3)</f>
        <v>-0.56835483855116742</v>
      </c>
      <c r="AF407" s="11">
        <f>-'OddsRatio_working_3-way'!U407/(3*'OddsRatio_working_3-way'!X407^(1/3))*COS(('OddsRatio_working_3-way'!Y407)/3)</f>
        <v>0.55400122326344037</v>
      </c>
      <c r="AG407" s="11">
        <f>-'OddsRatio_working_3-way'!U407/(3*'OddsRatio_working_3-way'!X407^(1/3))*COS(('OddsRatio_working_3-way'!Y407+2*PI())/3)</f>
        <v>-0.43041823383478783</v>
      </c>
      <c r="AH407" s="11">
        <f>-'OddsRatio_working_3-way'!U407/(3*'OddsRatio_working_3-way'!X407^(1/3))*COS(('OddsRatio_working_3-way'!Y407+4*PI())/3)</f>
        <v>-0.12358298942865249</v>
      </c>
      <c r="AI407" s="11">
        <f>'OddsRatio_working_3-way'!U407/(3*'OddsRatio_working_3-way'!X407^(1/3))*SIN(('OddsRatio_working_3-way'!Y407)/3)</f>
        <v>-0.17715141095474685</v>
      </c>
      <c r="AJ407" s="11">
        <f>'OddsRatio_working_3-way'!U407/(3*'OddsRatio_working_3-way'!X407^(1/3))*SIN(('OddsRatio_working_3-way'!Y407+2*PI())/3)</f>
        <v>-0.39120342759642057</v>
      </c>
      <c r="AK407" s="11">
        <f>'OddsRatio_working_3-way'!U407/(3*'OddsRatio_working_3-way'!X407^(1/3))*SIN(('OddsRatio_working_3-way'!Y407+4*PI())/3)</f>
        <v>0.56835483855116742</v>
      </c>
      <c r="AL407" s="11">
        <f>'OddsRatio_working_3-way'!Z407+'OddsRatio_working_3-way'!AF407</f>
        <v>1.1080024465268807</v>
      </c>
      <c r="AM407" s="11">
        <f>'OddsRatio_working_3-way'!AA407+'OddsRatio_working_3-way'!AG407</f>
        <v>-0.86083646766957567</v>
      </c>
      <c r="AN407" s="11">
        <f>'OddsRatio_working_3-way'!AB407+'OddsRatio_working_3-way'!AH407</f>
        <v>-0.24716597885730499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1.1080024465268807</v>
      </c>
      <c r="AS407" s="11">
        <f>IF(('OddsRatio_working_3-way'!X407=0),IF(Q407&gt;0,-Q407^(1/3),(-Q407)^(1/3)),'OddsRatio_working_3-way'!AM407-'OddsRatio_working_3-way'!R407/3)</f>
        <v>-0.86083646766957567</v>
      </c>
      <c r="AT407" s="11">
        <f>IF(('OddsRatio_working_3-way'!X407=0),IF(Q407&gt;0,-Q407^(1/3),(-Q407)^(1/3)),'OddsRatio_working_3-way'!AN407-'OddsRatio_working_3-way'!R407/3)</f>
        <v>-0.24716597885730499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4.8</v>
      </c>
      <c r="B408" s="4">
        <f>IF('True_Odds_Calculator_3-way'!B409="","",'True_Odds_Calculator_3-way'!B409)</f>
        <v>3.82</v>
      </c>
      <c r="C408" s="4">
        <f>IF('True_Odds_Calculator_3-way'!C409="","",'True_Odds_Calculator_3-way'!C409)</f>
        <v>1.71</v>
      </c>
      <c r="D408" s="9">
        <f t="shared" si="91"/>
        <v>0.19349780768207017</v>
      </c>
      <c r="E408" s="9">
        <f t="shared" si="92"/>
        <v>0.24431315281005636</v>
      </c>
      <c r="F408" s="9">
        <f t="shared" si="93"/>
        <v>0.56218903950787347</v>
      </c>
      <c r="G408" s="9">
        <f t="shared" si="94"/>
        <v>1.0968466339409615</v>
      </c>
      <c r="H408" s="9">
        <f t="shared" si="95"/>
        <v>5.1680172089756535</v>
      </c>
      <c r="I408" s="9">
        <f t="shared" si="96"/>
        <v>4.0931075077135111</v>
      </c>
      <c r="J408" s="9">
        <f t="shared" si="97"/>
        <v>1.7787611100980829</v>
      </c>
      <c r="K408" s="11">
        <f t="shared" si="98"/>
        <v>0.20833333333333334</v>
      </c>
      <c r="L408" s="11">
        <f t="shared" si="99"/>
        <v>0.26178010471204188</v>
      </c>
      <c r="M408" s="11">
        <f t="shared" si="100"/>
        <v>0.58479532163742687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-0.2426556137289122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0.23377779818948186</v>
      </c>
      <c r="Q408" s="11">
        <f>2*'OddsRatio_working_3-way'!K408*'OddsRatio_working_3-way'!L408*'OddsRatio_working_3-way'!M408</f>
        <v>6.3786575222232425E-2</v>
      </c>
      <c r="R408" s="11">
        <f t="shared" si="101"/>
        <v>0</v>
      </c>
      <c r="S408" s="11">
        <f t="shared" si="102"/>
        <v>-0.96341392888874855</v>
      </c>
      <c r="T408" s="11">
        <f t="shared" si="103"/>
        <v>-0.26286873912380587</v>
      </c>
      <c r="U408" s="11">
        <f>'OddsRatio_working_3-way'!S408-'OddsRatio_working_3-way'!R408^2/3</f>
        <v>-0.96341392888874855</v>
      </c>
      <c r="V408" s="11">
        <f>'OddsRatio_working_3-way'!S408*'OddsRatio_working_3-way'!R408/3-2*'OddsRatio_working_3-way'!R408^3/27-'OddsRatio_working_3-way'!T408</f>
        <v>0.26286873912380587</v>
      </c>
      <c r="W408" s="11">
        <f>'OddsRatio_working_3-way'!V408^2+4*'OddsRatio_working_3-way'!U408^3/27</f>
        <v>-6.3375349920758994E-2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0.1819857988479448</v>
      </c>
      <c r="Y408" s="11">
        <f>IF('OddsRatio_working_3-way'!W408&gt;=0,IF('OddsRatio_working_3-way'!V408+SQRT('OddsRatio_working_3-way'!W408)&gt;0,0,PI()),ACOS('OddsRatio_working_3-way'!V408/(2*'OddsRatio_working_3-way'!X408)))</f>
        <v>0.76378505442125477</v>
      </c>
      <c r="Z408" s="11">
        <f>'OddsRatio_working_3-way'!X408^(1/3)*COS('OddsRatio_working_3-way'!Y408/3)</f>
        <v>0.54842331697048075</v>
      </c>
      <c r="AA408" s="11">
        <f>'OddsRatio_working_3-way'!X408^(1/3)*COS(('OddsRatio_working_3-way'!Y408+2*PI())/3)</f>
        <v>-0.39781336265839817</v>
      </c>
      <c r="AB408" s="11">
        <f>'OddsRatio_working_3-way'!X408^(1/3)*COS(('OddsRatio_working_3-way'!Y408+4*PI())/3)</f>
        <v>-0.15060995431208232</v>
      </c>
      <c r="AC408" s="11">
        <f>'OddsRatio_working_3-way'!X408^(1/3)*SIN('OddsRatio_working_3-way'!Y408/3)</f>
        <v>0.14272295435333837</v>
      </c>
      <c r="AD408" s="11">
        <f>'OddsRatio_working_3-way'!X408^(1/3)*SIN(('OddsRatio_working_3-way'!Y408+2*PI())/3)</f>
        <v>0.40358704734749273</v>
      </c>
      <c r="AE408" s="11">
        <f>'OddsRatio_working_3-way'!X408^(1/3)*SIN(('OddsRatio_working_3-way'!Y408+4*PI())/3)</f>
        <v>-0.54631000170083099</v>
      </c>
      <c r="AF408" s="11">
        <f>-'OddsRatio_working_3-way'!U408/(3*'OddsRatio_working_3-way'!X408^(1/3))*COS(('OddsRatio_working_3-way'!Y408)/3)</f>
        <v>0.54842331697048075</v>
      </c>
      <c r="AG408" s="11">
        <f>-'OddsRatio_working_3-way'!U408/(3*'OddsRatio_working_3-way'!X408^(1/3))*COS(('OddsRatio_working_3-way'!Y408+2*PI())/3)</f>
        <v>-0.39781336265839817</v>
      </c>
      <c r="AH408" s="11">
        <f>-'OddsRatio_working_3-way'!U408/(3*'OddsRatio_working_3-way'!X408^(1/3))*COS(('OddsRatio_working_3-way'!Y408+4*PI())/3)</f>
        <v>-0.15060995431208232</v>
      </c>
      <c r="AI408" s="11">
        <f>'OddsRatio_working_3-way'!U408/(3*'OddsRatio_working_3-way'!X408^(1/3))*SIN(('OddsRatio_working_3-way'!Y408)/3)</f>
        <v>-0.14272295435333837</v>
      </c>
      <c r="AJ408" s="11">
        <f>'OddsRatio_working_3-way'!U408/(3*'OddsRatio_working_3-way'!X408^(1/3))*SIN(('OddsRatio_working_3-way'!Y408+2*PI())/3)</f>
        <v>-0.40358704734749273</v>
      </c>
      <c r="AK408" s="11">
        <f>'OddsRatio_working_3-way'!U408/(3*'OddsRatio_working_3-way'!X408^(1/3))*SIN(('OddsRatio_working_3-way'!Y408+4*PI())/3)</f>
        <v>0.54631000170083099</v>
      </c>
      <c r="AL408" s="11">
        <f>'OddsRatio_working_3-way'!Z408+'OddsRatio_working_3-way'!AF408</f>
        <v>1.0968466339409615</v>
      </c>
      <c r="AM408" s="11">
        <f>'OddsRatio_working_3-way'!AA408+'OddsRatio_working_3-way'!AG408</f>
        <v>-0.79562672531679635</v>
      </c>
      <c r="AN408" s="11">
        <f>'OddsRatio_working_3-way'!AB408+'OddsRatio_working_3-way'!AH408</f>
        <v>-0.30121990862416465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1.0968466339409615</v>
      </c>
      <c r="AS408" s="11">
        <f>IF(('OddsRatio_working_3-way'!X408=0),IF(Q408&gt;0,-Q408^(1/3),(-Q408)^(1/3)),'OddsRatio_working_3-way'!AM408-'OddsRatio_working_3-way'!R408/3)</f>
        <v>-0.79562672531679635</v>
      </c>
      <c r="AT408" s="11">
        <f>IF(('OddsRatio_working_3-way'!X408=0),IF(Q408&gt;0,-Q408^(1/3),(-Q408)^(1/3)),'OddsRatio_working_3-way'!AN408-'OddsRatio_working_3-way'!R408/3)</f>
        <v>-0.30121990862416465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2.4</v>
      </c>
      <c r="B409" s="4">
        <f>IF('True_Odds_Calculator_3-way'!B410="","",'True_Odds_Calculator_3-way'!B410)</f>
        <v>2.88</v>
      </c>
      <c r="C409" s="4">
        <f>IF('True_Odds_Calculator_3-way'!C410="","",'True_Odds_Calculator_3-way'!C410)</f>
        <v>3.7</v>
      </c>
      <c r="D409" s="9">
        <f t="shared" si="91"/>
        <v>0.40417520525948425</v>
      </c>
      <c r="E409" s="9">
        <f t="shared" si="92"/>
        <v>0.33561486529599255</v>
      </c>
      <c r="F409" s="9">
        <f t="shared" si="93"/>
        <v>0.26020992944452326</v>
      </c>
      <c r="G409" s="9">
        <f t="shared" si="94"/>
        <v>1.0529818097751349</v>
      </c>
      <c r="H409" s="9">
        <f t="shared" si="95"/>
        <v>2.474174533685189</v>
      </c>
      <c r="I409" s="9">
        <f t="shared" si="96"/>
        <v>2.9796058023772543</v>
      </c>
      <c r="J409" s="9">
        <f t="shared" si="97"/>
        <v>3.8430508863928652</v>
      </c>
      <c r="K409" s="11">
        <f t="shared" si="98"/>
        <v>0.41666666666666669</v>
      </c>
      <c r="L409" s="11">
        <f t="shared" si="99"/>
        <v>0.34722222222222221</v>
      </c>
      <c r="M409" s="11">
        <f t="shared" si="100"/>
        <v>0.27027027027027023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-0.27787162162162171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0.23382757757757752</v>
      </c>
      <c r="Q409" s="11">
        <f>2*'OddsRatio_working_3-way'!K409*'OddsRatio_working_3-way'!L409*'OddsRatio_working_3-way'!M409</f>
        <v>7.8203203203203189E-2</v>
      </c>
      <c r="R409" s="11">
        <f t="shared" si="101"/>
        <v>0</v>
      </c>
      <c r="S409" s="11">
        <f t="shared" si="102"/>
        <v>-0.84149499043116016</v>
      </c>
      <c r="T409" s="11">
        <f t="shared" si="103"/>
        <v>-0.28143645164921749</v>
      </c>
      <c r="U409" s="11">
        <f>'OddsRatio_working_3-way'!S409-'OddsRatio_working_3-way'!R409^2/3</f>
        <v>-0.84149499043116016</v>
      </c>
      <c r="V409" s="11">
        <f>'OddsRatio_working_3-way'!S409*'OddsRatio_working_3-way'!R409/3-2*'OddsRatio_working_3-way'!R409^3/27-'OddsRatio_working_3-way'!T409</f>
        <v>0.28143645164921749</v>
      </c>
      <c r="W409" s="11">
        <f>'OddsRatio_working_3-way'!V409^2+4*'OddsRatio_working_3-way'!U409^3/27</f>
        <v>-9.0711875759686283E-3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0.14855778664619954</v>
      </c>
      <c r="Y409" s="11">
        <f>IF('OddsRatio_working_3-way'!W409&gt;=0,IF('OddsRatio_working_3-way'!V409+SQRT('OddsRatio_working_3-way'!W409)&gt;0,0,PI()),ACOS('OddsRatio_working_3-way'!V409/(2*'OddsRatio_working_3-way'!X409)))</f>
        <v>0.32631854499664459</v>
      </c>
      <c r="Z409" s="11">
        <f>'OddsRatio_working_3-way'!X409^(1/3)*COS('OddsRatio_working_3-way'!Y409/3)</f>
        <v>0.52649090488756756</v>
      </c>
      <c r="AA409" s="11">
        <f>'OddsRatio_working_3-way'!X409^(1/3)*COS(('OddsRatio_working_3-way'!Y409+2*PI())/3)</f>
        <v>-0.31303744889695695</v>
      </c>
      <c r="AB409" s="11">
        <f>'OddsRatio_working_3-way'!X409^(1/3)*COS(('OddsRatio_working_3-way'!Y409+4*PI())/3)</f>
        <v>-0.21345345599061069</v>
      </c>
      <c r="AC409" s="11">
        <f>'OddsRatio_working_3-way'!X409^(1/3)*SIN('OddsRatio_working_3-way'!Y409/3)</f>
        <v>5.749484511145677E-2</v>
      </c>
      <c r="AD409" s="11">
        <f>'OddsRatio_working_3-way'!X409^(1/3)*SIN(('OddsRatio_working_3-way'!Y409+2*PI())/3)</f>
        <v>0.42720707593836171</v>
      </c>
      <c r="AE409" s="11">
        <f>'OddsRatio_working_3-way'!X409^(1/3)*SIN(('OddsRatio_working_3-way'!Y409+4*PI())/3)</f>
        <v>-0.48470192104981857</v>
      </c>
      <c r="AF409" s="11">
        <f>-'OddsRatio_working_3-way'!U409/(3*'OddsRatio_working_3-way'!X409^(1/3))*COS(('OddsRatio_working_3-way'!Y409)/3)</f>
        <v>0.52649090488756745</v>
      </c>
      <c r="AG409" s="11">
        <f>-'OddsRatio_working_3-way'!U409/(3*'OddsRatio_working_3-way'!X409^(1/3))*COS(('OddsRatio_working_3-way'!Y409+2*PI())/3)</f>
        <v>-0.31303744889695689</v>
      </c>
      <c r="AH409" s="11">
        <f>-'OddsRatio_working_3-way'!U409/(3*'OddsRatio_working_3-way'!X409^(1/3))*COS(('OddsRatio_working_3-way'!Y409+4*PI())/3)</f>
        <v>-0.21345345599061066</v>
      </c>
      <c r="AI409" s="11">
        <f>'OddsRatio_working_3-way'!U409/(3*'OddsRatio_working_3-way'!X409^(1/3))*SIN(('OddsRatio_working_3-way'!Y409)/3)</f>
        <v>-5.7494845111456763E-2</v>
      </c>
      <c r="AJ409" s="11">
        <f>'OddsRatio_working_3-way'!U409/(3*'OddsRatio_working_3-way'!X409^(1/3))*SIN(('OddsRatio_working_3-way'!Y409+2*PI())/3)</f>
        <v>-0.4272070759383616</v>
      </c>
      <c r="AK409" s="11">
        <f>'OddsRatio_working_3-way'!U409/(3*'OddsRatio_working_3-way'!X409^(1/3))*SIN(('OddsRatio_working_3-way'!Y409+4*PI())/3)</f>
        <v>0.48470192104981846</v>
      </c>
      <c r="AL409" s="11">
        <f>'OddsRatio_working_3-way'!Z409+'OddsRatio_working_3-way'!AF409</f>
        <v>1.0529818097751349</v>
      </c>
      <c r="AM409" s="11">
        <f>'OddsRatio_working_3-way'!AA409+'OddsRatio_working_3-way'!AG409</f>
        <v>-0.6260748977939139</v>
      </c>
      <c r="AN409" s="11">
        <f>'OddsRatio_working_3-way'!AB409+'OddsRatio_working_3-way'!AH409</f>
        <v>-0.42690691198122133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1.0529818097751349</v>
      </c>
      <c r="AS409" s="11">
        <f>IF(('OddsRatio_working_3-way'!X409=0),IF(Q409&gt;0,-Q409^(1/3),(-Q409)^(1/3)),'OddsRatio_working_3-way'!AM409-'OddsRatio_working_3-way'!R409/3)</f>
        <v>-0.6260748977939139</v>
      </c>
      <c r="AT409" s="11">
        <f>IF(('OddsRatio_working_3-way'!X409=0),IF(Q409&gt;0,-Q409^(1/3),(-Q409)^(1/3)),'OddsRatio_working_3-way'!AN409-'OddsRatio_working_3-way'!R409/3)</f>
        <v>-0.42690691198122133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3.2</v>
      </c>
      <c r="B410" s="4">
        <f>IF('True_Odds_Calculator_3-way'!B411="","",'True_Odds_Calculator_3-way'!B411)</f>
        <v>3.09</v>
      </c>
      <c r="C410" s="4">
        <f>IF('True_Odds_Calculator_3-way'!C411="","",'True_Odds_Calculator_3-way'!C411)</f>
        <v>2.52</v>
      </c>
      <c r="D410" s="9">
        <f t="shared" si="91"/>
        <v>0.3020000010179566</v>
      </c>
      <c r="E410" s="9">
        <f t="shared" si="92"/>
        <v>0.31292094187341174</v>
      </c>
      <c r="F410" s="9">
        <f t="shared" si="93"/>
        <v>0.38507905710863172</v>
      </c>
      <c r="G410" s="9">
        <f t="shared" si="94"/>
        <v>1.0505719395383546</v>
      </c>
      <c r="H410" s="9">
        <f t="shared" si="95"/>
        <v>3.31125826698438</v>
      </c>
      <c r="I410" s="9">
        <f t="shared" si="96"/>
        <v>3.1956953536351604</v>
      </c>
      <c r="J410" s="9">
        <f t="shared" si="97"/>
        <v>2.5968693480982989</v>
      </c>
      <c r="K410" s="11">
        <f t="shared" si="98"/>
        <v>0.3125</v>
      </c>
      <c r="L410" s="11">
        <f t="shared" si="99"/>
        <v>0.3236245954692557</v>
      </c>
      <c r="M410" s="11">
        <f t="shared" si="100"/>
        <v>0.3968253968253968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-0.28048107052961413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0.23316702624955055</v>
      </c>
      <c r="Q410" s="11">
        <f>2*'OddsRatio_working_3-way'!K410*'OddsRatio_working_3-way'!L410*'OddsRatio_working_3-way'!M410</f>
        <v>8.0264036574716202E-2</v>
      </c>
      <c r="R410" s="11">
        <f t="shared" si="101"/>
        <v>0</v>
      </c>
      <c r="S410" s="11">
        <f t="shared" si="102"/>
        <v>-0.83131109635768452</v>
      </c>
      <c r="T410" s="11">
        <f t="shared" si="103"/>
        <v>-0.28616560976168143</v>
      </c>
      <c r="U410" s="11">
        <f>'OddsRatio_working_3-way'!S410-'OddsRatio_working_3-way'!R410^2/3</f>
        <v>-0.83131109635768452</v>
      </c>
      <c r="V410" s="11">
        <f>'OddsRatio_working_3-way'!S410*'OddsRatio_working_3-way'!R410/3-2*'OddsRatio_working_3-way'!R410^3/27-'OddsRatio_working_3-way'!T410</f>
        <v>0.28616560976168143</v>
      </c>
      <c r="W410" s="11">
        <f>'OddsRatio_working_3-way'!V410^2+4*'OddsRatio_working_3-way'!U410^3/27</f>
        <v>-3.2204919883292021E-3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0.14586916072169276</v>
      </c>
      <c r="Y410" s="11">
        <f>IF('OddsRatio_working_3-way'!W410&gt;=0,IF('OddsRatio_working_3-way'!V410+SQRT('OddsRatio_working_3-way'!W410)&gt;0,0,PI()),ACOS('OddsRatio_working_3-way'!V410/(2*'OddsRatio_working_3-way'!X410)))</f>
        <v>0.19576961834025552</v>
      </c>
      <c r="Z410" s="11">
        <f>'OddsRatio_working_3-way'!X410^(1/3)*COS('OddsRatio_working_3-way'!Y410/3)</f>
        <v>0.52528596976917741</v>
      </c>
      <c r="AA410" s="11">
        <f>'OddsRatio_working_3-way'!X410^(1/3)*COS(('OddsRatio_working_3-way'!Y410+2*PI())/3)</f>
        <v>-0.29237111234264235</v>
      </c>
      <c r="AB410" s="11">
        <f>'OddsRatio_working_3-way'!X410^(1/3)*COS(('OddsRatio_working_3-way'!Y410+4*PI())/3)</f>
        <v>-0.23291485742653523</v>
      </c>
      <c r="AC410" s="11">
        <f>'OddsRatio_working_3-way'!X410^(1/3)*SIN('OddsRatio_working_3-way'!Y410/3)</f>
        <v>3.432708478082161E-2</v>
      </c>
      <c r="AD410" s="11">
        <f>'OddsRatio_working_3-way'!X410^(1/3)*SIN(('OddsRatio_working_3-way'!Y410+2*PI())/3)</f>
        <v>0.43774745168124157</v>
      </c>
      <c r="AE410" s="11">
        <f>'OddsRatio_working_3-way'!X410^(1/3)*SIN(('OddsRatio_working_3-way'!Y410+4*PI())/3)</f>
        <v>-0.47207453646206304</v>
      </c>
      <c r="AF410" s="11">
        <f>-'OddsRatio_working_3-way'!U410/(3*'OddsRatio_working_3-way'!X410^(1/3))*COS(('OddsRatio_working_3-way'!Y410)/3)</f>
        <v>0.52528596976917719</v>
      </c>
      <c r="AG410" s="11">
        <f>-'OddsRatio_working_3-way'!U410/(3*'OddsRatio_working_3-way'!X410^(1/3))*COS(('OddsRatio_working_3-way'!Y410+2*PI())/3)</f>
        <v>-0.29237111234264224</v>
      </c>
      <c r="AH410" s="11">
        <f>-'OddsRatio_working_3-way'!U410/(3*'OddsRatio_working_3-way'!X410^(1/3))*COS(('OddsRatio_working_3-way'!Y410+4*PI())/3)</f>
        <v>-0.23291485742653512</v>
      </c>
      <c r="AI410" s="11">
        <f>'OddsRatio_working_3-way'!U410/(3*'OddsRatio_working_3-way'!X410^(1/3))*SIN(('OddsRatio_working_3-way'!Y410)/3)</f>
        <v>-3.4327084780821596E-2</v>
      </c>
      <c r="AJ410" s="11">
        <f>'OddsRatio_working_3-way'!U410/(3*'OddsRatio_working_3-way'!X410^(1/3))*SIN(('OddsRatio_working_3-way'!Y410+2*PI())/3)</f>
        <v>-0.43774745168124141</v>
      </c>
      <c r="AK410" s="11">
        <f>'OddsRatio_working_3-way'!U410/(3*'OddsRatio_working_3-way'!X410^(1/3))*SIN(('OddsRatio_working_3-way'!Y410+4*PI())/3)</f>
        <v>0.47207453646206282</v>
      </c>
      <c r="AL410" s="11">
        <f>'OddsRatio_working_3-way'!Z410+'OddsRatio_working_3-way'!AF410</f>
        <v>1.0505719395383546</v>
      </c>
      <c r="AM410" s="11">
        <f>'OddsRatio_working_3-way'!AA410+'OddsRatio_working_3-way'!AG410</f>
        <v>-0.58474222468528458</v>
      </c>
      <c r="AN410" s="11">
        <f>'OddsRatio_working_3-way'!AB410+'OddsRatio_working_3-way'!AH410</f>
        <v>-0.46582971485307034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1.0505719395383546</v>
      </c>
      <c r="AS410" s="11">
        <f>IF(('OddsRatio_working_3-way'!X410=0),IF(Q410&gt;0,-Q410^(1/3),(-Q410)^(1/3)),'OddsRatio_working_3-way'!AM410-'OddsRatio_working_3-way'!R410/3)</f>
        <v>-0.58474222468528458</v>
      </c>
      <c r="AT410" s="11">
        <f>IF(('OddsRatio_working_3-way'!X410=0),IF(Q410&gt;0,-Q410^(1/3),(-Q410)^(1/3)),'OddsRatio_working_3-way'!AN410-'OddsRatio_working_3-way'!R410/3)</f>
        <v>-0.46582971485307034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6.67</v>
      </c>
      <c r="B411" s="4">
        <f>IF('True_Odds_Calculator_3-way'!B412="","",'True_Odds_Calculator_3-way'!B412)</f>
        <v>4.24</v>
      </c>
      <c r="C411" s="4">
        <f>IF('True_Odds_Calculator_3-way'!C412="","",'True_Odds_Calculator_3-way'!C412)</f>
        <v>1.53</v>
      </c>
      <c r="D411" s="9">
        <f t="shared" si="91"/>
        <v>0.14069797645408644</v>
      </c>
      <c r="E411" s="9">
        <f t="shared" si="92"/>
        <v>0.22271933860089715</v>
      </c>
      <c r="F411" s="9">
        <f t="shared" si="93"/>
        <v>0.63658268494501646</v>
      </c>
      <c r="G411" s="9">
        <f t="shared" si="94"/>
        <v>1.0771468710820802</v>
      </c>
      <c r="H411" s="9">
        <f t="shared" si="95"/>
        <v>7.1074227590353942</v>
      </c>
      <c r="I411" s="9">
        <f t="shared" si="96"/>
        <v>4.4899558623059406</v>
      </c>
      <c r="J411" s="9">
        <f t="shared" si="97"/>
        <v>1.5708878416735024</v>
      </c>
      <c r="K411" s="11">
        <f t="shared" si="98"/>
        <v>0.14992503748125938</v>
      </c>
      <c r="L411" s="11">
        <f t="shared" si="99"/>
        <v>0.23584905660377356</v>
      </c>
      <c r="M411" s="11">
        <f t="shared" si="100"/>
        <v>0.65359477124183007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-0.2250198430196666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0.21816690618804549</v>
      </c>
      <c r="Q411" s="11">
        <f>2*'OddsRatio_working_3-way'!K411*'OddsRatio_working_3-way'!L411*'OddsRatio_working_3-way'!M411</f>
        <v>4.6221802158484204E-2</v>
      </c>
      <c r="R411" s="11">
        <f t="shared" si="101"/>
        <v>0</v>
      </c>
      <c r="S411" s="11">
        <f t="shared" si="102"/>
        <v>-0.96954518881687168</v>
      </c>
      <c r="T411" s="11">
        <f t="shared" si="103"/>
        <v>-0.20541211627476091</v>
      </c>
      <c r="U411" s="11">
        <f>'OddsRatio_working_3-way'!S411-'OddsRatio_working_3-way'!R411^2/3</f>
        <v>-0.96954518881687168</v>
      </c>
      <c r="V411" s="11">
        <f>'OddsRatio_working_3-way'!S411*'OddsRatio_working_3-way'!R411/3-2*'OddsRatio_working_3-way'!R411^3/27-'OddsRatio_working_3-way'!T411</f>
        <v>0.20541211627476091</v>
      </c>
      <c r="W411" s="11">
        <f>'OddsRatio_working_3-way'!V411^2+4*'OddsRatio_working_3-way'!U411^3/27</f>
        <v>-9.2826574535250395E-2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0.18372582293170323</v>
      </c>
      <c r="Y411" s="11">
        <f>IF('OddsRatio_working_3-way'!W411&gt;=0,IF('OddsRatio_working_3-way'!V411+SQRT('OddsRatio_working_3-way'!W411)&gt;0,0,PI()),ACOS('OddsRatio_working_3-way'!V411/(2*'OddsRatio_working_3-way'!X411)))</f>
        <v>0.97759523243241309</v>
      </c>
      <c r="Z411" s="11">
        <f>'OddsRatio_working_3-way'!X411^(1/3)*COS('OddsRatio_working_3-way'!Y411/3)</f>
        <v>0.5385734355410402</v>
      </c>
      <c r="AA411" s="11">
        <f>'OddsRatio_working_3-way'!X411^(1/3)*COS(('OddsRatio_working_3-way'!Y411+2*PI())/3)</f>
        <v>-0.42689473819257434</v>
      </c>
      <c r="AB411" s="11">
        <f>'OddsRatio_working_3-way'!X411^(1/3)*COS(('OddsRatio_working_3-way'!Y411+4*PI())/3)</f>
        <v>-0.11167869734846556</v>
      </c>
      <c r="AC411" s="11">
        <f>'OddsRatio_working_3-way'!X411^(1/3)*SIN('OddsRatio_working_3-way'!Y411/3)</f>
        <v>0.18199006603423423</v>
      </c>
      <c r="AD411" s="11">
        <f>'OddsRatio_working_3-way'!X411^(1/3)*SIN(('OddsRatio_working_3-way'!Y411+2*PI())/3)</f>
        <v>0.37542324396488475</v>
      </c>
      <c r="AE411" s="11">
        <f>'OddsRatio_working_3-way'!X411^(1/3)*SIN(('OddsRatio_working_3-way'!Y411+4*PI())/3)</f>
        <v>-0.55741330999911887</v>
      </c>
      <c r="AF411" s="11">
        <f>-'OddsRatio_working_3-way'!U411/(3*'OddsRatio_working_3-way'!X411^(1/3))*COS(('OddsRatio_working_3-way'!Y411)/3)</f>
        <v>0.53857343554104009</v>
      </c>
      <c r="AG411" s="11">
        <f>-'OddsRatio_working_3-way'!U411/(3*'OddsRatio_working_3-way'!X411^(1/3))*COS(('OddsRatio_working_3-way'!Y411+2*PI())/3)</f>
        <v>-0.42689473819257429</v>
      </c>
      <c r="AH411" s="11">
        <f>-'OddsRatio_working_3-way'!U411/(3*'OddsRatio_working_3-way'!X411^(1/3))*COS(('OddsRatio_working_3-way'!Y411+4*PI())/3)</f>
        <v>-0.11167869734846554</v>
      </c>
      <c r="AI411" s="11">
        <f>'OddsRatio_working_3-way'!U411/(3*'OddsRatio_working_3-way'!X411^(1/3))*SIN(('OddsRatio_working_3-way'!Y411)/3)</f>
        <v>-0.1819900660342342</v>
      </c>
      <c r="AJ411" s="11">
        <f>'OddsRatio_working_3-way'!U411/(3*'OddsRatio_working_3-way'!X411^(1/3))*SIN(('OddsRatio_working_3-way'!Y411+2*PI())/3)</f>
        <v>-0.37542324396488463</v>
      </c>
      <c r="AK411" s="11">
        <f>'OddsRatio_working_3-way'!U411/(3*'OddsRatio_working_3-way'!X411^(1/3))*SIN(('OddsRatio_working_3-way'!Y411+4*PI())/3)</f>
        <v>0.55741330999911876</v>
      </c>
      <c r="AL411" s="11">
        <f>'OddsRatio_working_3-way'!Z411+'OddsRatio_working_3-way'!AF411</f>
        <v>1.0771468710820802</v>
      </c>
      <c r="AM411" s="11">
        <f>'OddsRatio_working_3-way'!AA411+'OddsRatio_working_3-way'!AG411</f>
        <v>-0.85378947638514857</v>
      </c>
      <c r="AN411" s="11">
        <f>'OddsRatio_working_3-way'!AB411+'OddsRatio_working_3-way'!AH411</f>
        <v>-0.22335739469693111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1.0771468710820802</v>
      </c>
      <c r="AS411" s="11">
        <f>IF(('OddsRatio_working_3-way'!X411=0),IF(Q411&gt;0,-Q411^(1/3),(-Q411)^(1/3)),'OddsRatio_working_3-way'!AM411-'OddsRatio_working_3-way'!R411/3)</f>
        <v>-0.85378947638514857</v>
      </c>
      <c r="AT411" s="11">
        <f>IF(('OddsRatio_working_3-way'!X411=0),IF(Q411&gt;0,-Q411^(1/3),(-Q411)^(1/3)),'OddsRatio_working_3-way'!AN411-'OddsRatio_working_3-way'!R411/3)</f>
        <v>-0.22335739469693111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4.13</v>
      </c>
      <c r="B412" s="4">
        <f>IF('True_Odds_Calculator_3-way'!B413="","",'True_Odds_Calculator_3-way'!B413)</f>
        <v>3.57</v>
      </c>
      <c r="C412" s="4">
        <f>IF('True_Odds_Calculator_3-way'!C413="","",'True_Odds_Calculator_3-way'!C413)</f>
        <v>1.95</v>
      </c>
      <c r="D412" s="9">
        <f t="shared" si="91"/>
        <v>0.2320642803147373</v>
      </c>
      <c r="E412" s="9">
        <f t="shared" si="92"/>
        <v>0.26902705014400141</v>
      </c>
      <c r="F412" s="9">
        <f t="shared" si="93"/>
        <v>0.49890866954126134</v>
      </c>
      <c r="G412" s="9">
        <f t="shared" si="94"/>
        <v>1.0572367059939347</v>
      </c>
      <c r="H412" s="9">
        <f t="shared" si="95"/>
        <v>4.3091508897610158</v>
      </c>
      <c r="I412" s="9">
        <f t="shared" si="96"/>
        <v>3.7170983344044126</v>
      </c>
      <c r="J412" s="9">
        <f t="shared" si="97"/>
        <v>2.0043748706942379</v>
      </c>
      <c r="K412" s="11">
        <f t="shared" si="98"/>
        <v>0.24213075060532688</v>
      </c>
      <c r="L412" s="11">
        <f t="shared" si="99"/>
        <v>0.28011204481792717</v>
      </c>
      <c r="M412" s="11">
        <f t="shared" si="100"/>
        <v>0.51282051282051289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-0.26579584463076844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0.23129634296134796</v>
      </c>
      <c r="Q412" s="11">
        <f>2*'OddsRatio_working_3-way'!K412*'OddsRatio_working_3-way'!L412*'OddsRatio_working_3-way'!M412</f>
        <v>6.9562809913187362E-2</v>
      </c>
      <c r="R412" s="11">
        <f t="shared" si="101"/>
        <v>0</v>
      </c>
      <c r="S412" s="11">
        <f t="shared" si="102"/>
        <v>-0.87020300592981192</v>
      </c>
      <c r="T412" s="11">
        <f t="shared" si="103"/>
        <v>-0.26171518975332692</v>
      </c>
      <c r="U412" s="11">
        <f>'OddsRatio_working_3-way'!S412-'OddsRatio_working_3-way'!R412^2/3</f>
        <v>-0.87020300592981192</v>
      </c>
      <c r="V412" s="11">
        <f>'OddsRatio_working_3-way'!S412*'OddsRatio_working_3-way'!R412/3-2*'OddsRatio_working_3-way'!R412^3/27-'OddsRatio_working_3-way'!T412</f>
        <v>0.26171518975332692</v>
      </c>
      <c r="W412" s="11">
        <f>'OddsRatio_working_3-way'!V412^2+4*'OddsRatio_working_3-way'!U412^3/27</f>
        <v>-2.9129466583485836E-2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0.15622444361487237</v>
      </c>
      <c r="Y412" s="11">
        <f>IF('OddsRatio_working_3-way'!W412&gt;=0,IF('OddsRatio_working_3-way'!V412+SQRT('OddsRatio_working_3-way'!W412)&gt;0,0,PI()),ACOS('OddsRatio_working_3-way'!V412/(2*'OddsRatio_working_3-way'!X412)))</f>
        <v>0.57787445326638143</v>
      </c>
      <c r="Z412" s="11">
        <f>'OddsRatio_working_3-way'!X412^(1/3)*COS('OddsRatio_working_3-way'!Y412/3)</f>
        <v>0.52861835299696736</v>
      </c>
      <c r="AA412" s="11">
        <f>'OddsRatio_working_3-way'!X412^(1/3)*COS(('OddsRatio_working_3-way'!Y412+2*PI())/3)</f>
        <v>-0.35359931670742906</v>
      </c>
      <c r="AB412" s="11">
        <f>'OddsRatio_working_3-way'!X412^(1/3)*COS(('OddsRatio_working_3-way'!Y412+4*PI())/3)</f>
        <v>-0.17501903628953822</v>
      </c>
      <c r="AC412" s="11">
        <f>'OddsRatio_working_3-way'!X412^(1/3)*SIN('OddsRatio_working_3-way'!Y412/3)</f>
        <v>0.10310337297122814</v>
      </c>
      <c r="AD412" s="11">
        <f>'OddsRatio_working_3-way'!X412^(1/3)*SIN(('OddsRatio_working_3-way'!Y412+2*PI())/3)</f>
        <v>0.40624523611644958</v>
      </c>
      <c r="AE412" s="11">
        <f>'OddsRatio_working_3-way'!X412^(1/3)*SIN(('OddsRatio_working_3-way'!Y412+4*PI())/3)</f>
        <v>-0.50934860908767765</v>
      </c>
      <c r="AF412" s="11">
        <f>-'OddsRatio_working_3-way'!U412/(3*'OddsRatio_working_3-way'!X412^(1/3))*COS(('OddsRatio_working_3-way'!Y412)/3)</f>
        <v>0.52861835299696736</v>
      </c>
      <c r="AG412" s="11">
        <f>-'OddsRatio_working_3-way'!U412/(3*'OddsRatio_working_3-way'!X412^(1/3))*COS(('OddsRatio_working_3-way'!Y412+2*PI())/3)</f>
        <v>-0.35359931670742906</v>
      </c>
      <c r="AH412" s="11">
        <f>-'OddsRatio_working_3-way'!U412/(3*'OddsRatio_working_3-way'!X412^(1/3))*COS(('OddsRatio_working_3-way'!Y412+4*PI())/3)</f>
        <v>-0.17501903628953822</v>
      </c>
      <c r="AI412" s="11">
        <f>'OddsRatio_working_3-way'!U412/(3*'OddsRatio_working_3-way'!X412^(1/3))*SIN(('OddsRatio_working_3-way'!Y412)/3)</f>
        <v>-0.10310337297122814</v>
      </c>
      <c r="AJ412" s="11">
        <f>'OddsRatio_working_3-way'!U412/(3*'OddsRatio_working_3-way'!X412^(1/3))*SIN(('OddsRatio_working_3-way'!Y412+2*PI())/3)</f>
        <v>-0.40624523611644958</v>
      </c>
      <c r="AK412" s="11">
        <f>'OddsRatio_working_3-way'!U412/(3*'OddsRatio_working_3-way'!X412^(1/3))*SIN(('OddsRatio_working_3-way'!Y412+4*PI())/3)</f>
        <v>0.50934860908767765</v>
      </c>
      <c r="AL412" s="11">
        <f>'OddsRatio_working_3-way'!Z412+'OddsRatio_working_3-way'!AF412</f>
        <v>1.0572367059939347</v>
      </c>
      <c r="AM412" s="11">
        <f>'OddsRatio_working_3-way'!AA412+'OddsRatio_working_3-way'!AG412</f>
        <v>-0.70719863341485811</v>
      </c>
      <c r="AN412" s="11">
        <f>'OddsRatio_working_3-way'!AB412+'OddsRatio_working_3-way'!AH412</f>
        <v>-0.35003807257907643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1.0572367059939347</v>
      </c>
      <c r="AS412" s="11">
        <f>IF(('OddsRatio_working_3-way'!X412=0),IF(Q412&gt;0,-Q412^(1/3),(-Q412)^(1/3)),'OddsRatio_working_3-way'!AM412-'OddsRatio_working_3-way'!R412/3)</f>
        <v>-0.70719863341485811</v>
      </c>
      <c r="AT412" s="11">
        <f>IF(('OddsRatio_working_3-way'!X412=0),IF(Q412&gt;0,-Q412^(1/3),(-Q412)^(1/3)),'OddsRatio_working_3-way'!AN412-'OddsRatio_working_3-way'!R412/3)</f>
        <v>-0.35003807257907643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2.5499999999999998</v>
      </c>
      <c r="B413" s="4">
        <f>IF('True_Odds_Calculator_3-way'!B414="","",'True_Odds_Calculator_3-way'!B414)</f>
        <v>3.01</v>
      </c>
      <c r="C413" s="4">
        <f>IF('True_Odds_Calculator_3-way'!C414="","",'True_Odds_Calculator_3-way'!C414)</f>
        <v>3.23</v>
      </c>
      <c r="D413" s="9">
        <f t="shared" si="91"/>
        <v>0.38011083243982446</v>
      </c>
      <c r="E413" s="9">
        <f t="shared" si="92"/>
        <v>0.32104847333865777</v>
      </c>
      <c r="F413" s="9">
        <f t="shared" si="93"/>
        <v>0.29884069422151766</v>
      </c>
      <c r="G413" s="9">
        <f t="shared" si="94"/>
        <v>1.0521365377384404</v>
      </c>
      <c r="H413" s="9">
        <f t="shared" si="95"/>
        <v>2.6308116334945821</v>
      </c>
      <c r="I413" s="9">
        <f t="shared" si="96"/>
        <v>3.1147944408542654</v>
      </c>
      <c r="J413" s="9">
        <f t="shared" si="97"/>
        <v>3.346264479156722</v>
      </c>
      <c r="K413" s="11">
        <f t="shared" si="98"/>
        <v>0.39215686274509809</v>
      </c>
      <c r="L413" s="11">
        <f t="shared" si="99"/>
        <v>0.33222591362126247</v>
      </c>
      <c r="M413" s="11">
        <f t="shared" si="100"/>
        <v>0.30959752321981426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-0.28023567408099381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0.23354435013259395</v>
      </c>
      <c r="Q413" s="11">
        <f>2*'OddsRatio_working_3-way'!K413*'OddsRatio_working_3-way'!L413*'OddsRatio_working_3-way'!M413</f>
        <v>8.0671623534574771E-2</v>
      </c>
      <c r="R413" s="11">
        <f t="shared" si="101"/>
        <v>0</v>
      </c>
      <c r="S413" s="11">
        <f t="shared" si="102"/>
        <v>-0.83338550988727755</v>
      </c>
      <c r="T413" s="11">
        <f t="shared" si="103"/>
        <v>-0.28787064244810967</v>
      </c>
      <c r="U413" s="11">
        <f>'OddsRatio_working_3-way'!S413-'OddsRatio_working_3-way'!R413^2/3</f>
        <v>-0.83338550988727755</v>
      </c>
      <c r="V413" s="11">
        <f>'OddsRatio_working_3-way'!S413*'OddsRatio_working_3-way'!R413/3-2*'OddsRatio_working_3-way'!R413^3/27-'OddsRatio_working_3-way'!T413</f>
        <v>0.28787064244810967</v>
      </c>
      <c r="W413" s="11">
        <f>'OddsRatio_working_3-way'!V413^2+4*'OddsRatio_working_3-way'!U413^3/27</f>
        <v>-2.8804801296797439E-3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0.1464154934707792</v>
      </c>
      <c r="Y413" s="11">
        <f>IF('OddsRatio_working_3-way'!W413&gt;=0,IF('OddsRatio_working_3-way'!V413+SQRT('OddsRatio_working_3-way'!W413)&gt;0,0,PI()),ACOS('OddsRatio_working_3-way'!V413/(2*'OddsRatio_working_3-way'!X413)))</f>
        <v>0.18432208200983169</v>
      </c>
      <c r="Z413" s="11">
        <f>'OddsRatio_working_3-way'!X413^(1/3)*COS('OddsRatio_working_3-way'!Y413/3)</f>
        <v>0.5260682688692202</v>
      </c>
      <c r="AA413" s="11">
        <f>'OddsRatio_working_3-way'!X413^(1/3)*COS(('OddsRatio_working_3-way'!Y413+2*PI())/3)</f>
        <v>-0.29106108286867582</v>
      </c>
      <c r="AB413" s="11">
        <f>'OddsRatio_working_3-way'!X413^(1/3)*COS(('OddsRatio_working_3-way'!Y413+4*PI())/3)</f>
        <v>-0.23500718600054454</v>
      </c>
      <c r="AC413" s="11">
        <f>'OddsRatio_working_3-way'!X413^(1/3)*SIN('OddsRatio_working_3-way'!Y413/3)</f>
        <v>3.2362732445943281E-2</v>
      </c>
      <c r="AD413" s="11">
        <f>'OddsRatio_working_3-way'!X413^(1/3)*SIN(('OddsRatio_working_3-way'!Y413+2*PI())/3)</f>
        <v>0.43940711874267552</v>
      </c>
      <c r="AE413" s="11">
        <f>'OddsRatio_working_3-way'!X413^(1/3)*SIN(('OddsRatio_working_3-way'!Y413+4*PI())/3)</f>
        <v>-0.47176985118861858</v>
      </c>
      <c r="AF413" s="11">
        <f>-'OddsRatio_working_3-way'!U413/(3*'OddsRatio_working_3-way'!X413^(1/3))*COS(('OddsRatio_working_3-way'!Y413)/3)</f>
        <v>0.5260682688692202</v>
      </c>
      <c r="AG413" s="11">
        <f>-'OddsRatio_working_3-way'!U413/(3*'OddsRatio_working_3-way'!X413^(1/3))*COS(('OddsRatio_working_3-way'!Y413+2*PI())/3)</f>
        <v>-0.29106108286867582</v>
      </c>
      <c r="AH413" s="11">
        <f>-'OddsRatio_working_3-way'!U413/(3*'OddsRatio_working_3-way'!X413^(1/3))*COS(('OddsRatio_working_3-way'!Y413+4*PI())/3)</f>
        <v>-0.23500718600054454</v>
      </c>
      <c r="AI413" s="11">
        <f>'OddsRatio_working_3-way'!U413/(3*'OddsRatio_working_3-way'!X413^(1/3))*SIN(('OddsRatio_working_3-way'!Y413)/3)</f>
        <v>-3.2362732445943281E-2</v>
      </c>
      <c r="AJ413" s="11">
        <f>'OddsRatio_working_3-way'!U413/(3*'OddsRatio_working_3-way'!X413^(1/3))*SIN(('OddsRatio_working_3-way'!Y413+2*PI())/3)</f>
        <v>-0.43940711874267552</v>
      </c>
      <c r="AK413" s="11">
        <f>'OddsRatio_working_3-way'!U413/(3*'OddsRatio_working_3-way'!X413^(1/3))*SIN(('OddsRatio_working_3-way'!Y413+4*PI())/3)</f>
        <v>0.47176985118861858</v>
      </c>
      <c r="AL413" s="11">
        <f>'OddsRatio_working_3-way'!Z413+'OddsRatio_working_3-way'!AF413</f>
        <v>1.0521365377384404</v>
      </c>
      <c r="AM413" s="11">
        <f>'OddsRatio_working_3-way'!AA413+'OddsRatio_working_3-way'!AG413</f>
        <v>-0.58212216573735165</v>
      </c>
      <c r="AN413" s="11">
        <f>'OddsRatio_working_3-way'!AB413+'OddsRatio_working_3-way'!AH413</f>
        <v>-0.47001437200108909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1.0521365377384404</v>
      </c>
      <c r="AS413" s="11">
        <f>IF(('OddsRatio_working_3-way'!X413=0),IF(Q413&gt;0,-Q413^(1/3),(-Q413)^(1/3)),'OddsRatio_working_3-way'!AM413-'OddsRatio_working_3-way'!R413/3)</f>
        <v>-0.58212216573735165</v>
      </c>
      <c r="AT413" s="11">
        <f>IF(('OddsRatio_working_3-way'!X413=0),IF(Q413&gt;0,-Q413^(1/3),(-Q413)^(1/3)),'OddsRatio_working_3-way'!AN413-'OddsRatio_working_3-way'!R413/3)</f>
        <v>-0.47001437200108909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2.35</v>
      </c>
      <c r="B414" s="4">
        <f>IF('True_Odds_Calculator_3-way'!B415="","",'True_Odds_Calculator_3-way'!B415)</f>
        <v>2.95</v>
      </c>
      <c r="C414" s="4">
        <f>IF('True_Odds_Calculator_3-way'!C415="","",'True_Odds_Calculator_3-way'!C415)</f>
        <v>3.72</v>
      </c>
      <c r="D414" s="9">
        <f t="shared" si="91"/>
        <v>0.41323411416112538</v>
      </c>
      <c r="E414" s="9">
        <f t="shared" si="92"/>
        <v>0.32775942544429709</v>
      </c>
      <c r="F414" s="9">
        <f t="shared" si="93"/>
        <v>0.25900646039457759</v>
      </c>
      <c r="G414" s="9">
        <f t="shared" si="94"/>
        <v>1.0518042485432666</v>
      </c>
      <c r="H414" s="9">
        <f t="shared" si="95"/>
        <v>2.4199357355334099</v>
      </c>
      <c r="I414" s="9">
        <f t="shared" si="96"/>
        <v>3.0510182846593699</v>
      </c>
      <c r="J414" s="9">
        <f t="shared" si="97"/>
        <v>3.8609075560376849</v>
      </c>
      <c r="K414" s="11">
        <f t="shared" si="98"/>
        <v>0.42553191489361702</v>
      </c>
      <c r="L414" s="11">
        <f t="shared" si="99"/>
        <v>0.33898305084745761</v>
      </c>
      <c r="M414" s="11">
        <f t="shared" si="100"/>
        <v>0.26881720430107525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-0.27765433965775976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0.23343376413883488</v>
      </c>
      <c r="Q414" s="11">
        <f>2*'OddsRatio_working_3-way'!K414*'OddsRatio_working_3-way'!L414*'OddsRatio_working_3-way'!M414</f>
        <v>7.7552745561074707E-2</v>
      </c>
      <c r="R414" s="11">
        <f t="shared" si="101"/>
        <v>0</v>
      </c>
      <c r="S414" s="11">
        <f t="shared" si="102"/>
        <v>-0.8407351544606444</v>
      </c>
      <c r="T414" s="11">
        <f t="shared" si="103"/>
        <v>-0.27931400480420077</v>
      </c>
      <c r="U414" s="11">
        <f>'OddsRatio_working_3-way'!S414-'OddsRatio_working_3-way'!R414^2/3</f>
        <v>-0.8407351544606444</v>
      </c>
      <c r="V414" s="11">
        <f>'OddsRatio_working_3-way'!S414*'OddsRatio_working_3-way'!R414/3-2*'OddsRatio_working_3-way'!R414^3/27-'OddsRatio_working_3-way'!T414</f>
        <v>0.27931400480420077</v>
      </c>
      <c r="W414" s="11">
        <f>'OddsRatio_working_3-way'!V414^2+4*'OddsRatio_working_3-way'!U414^3/27</f>
        <v>-1.0022432986735483E-2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0.14835661955782137</v>
      </c>
      <c r="Y414" s="11">
        <f>IF('OddsRatio_working_3-way'!W414&gt;=0,IF('OddsRatio_working_3-way'!V414+SQRT('OddsRatio_working_3-way'!W414)&gt;0,0,PI()),ACOS('OddsRatio_working_3-way'!V414/(2*'OddsRatio_working_3-way'!X414)))</f>
        <v>0.34415734609812176</v>
      </c>
      <c r="Z414" s="11">
        <f>'OddsRatio_working_3-way'!X414^(1/3)*COS('OddsRatio_working_3-way'!Y414/3)</f>
        <v>0.5259021242716333</v>
      </c>
      <c r="AA414" s="11">
        <f>'OddsRatio_working_3-way'!X414^(1/3)*COS(('OddsRatio_working_3-way'!Y414+2*PI())/3)</f>
        <v>-0.31542968044936215</v>
      </c>
      <c r="AB414" s="11">
        <f>'OddsRatio_working_3-way'!X414^(1/3)*COS(('OddsRatio_working_3-way'!Y414+4*PI())/3)</f>
        <v>-0.21047244382227109</v>
      </c>
      <c r="AC414" s="11">
        <f>'OddsRatio_working_3-way'!X414^(1/3)*SIN('OddsRatio_working_3-way'!Y414/3)</f>
        <v>6.0597088820050257E-2</v>
      </c>
      <c r="AD414" s="11">
        <f>'OddsRatio_working_3-way'!X414^(1/3)*SIN(('OddsRatio_working_3-way'!Y414+2*PI())/3)</f>
        <v>0.42514605511341014</v>
      </c>
      <c r="AE414" s="11">
        <f>'OddsRatio_working_3-way'!X414^(1/3)*SIN(('OddsRatio_working_3-way'!Y414+4*PI())/3)</f>
        <v>-0.48574314393346041</v>
      </c>
      <c r="AF414" s="11">
        <f>-'OddsRatio_working_3-way'!U414/(3*'OddsRatio_working_3-way'!X414^(1/3))*COS(('OddsRatio_working_3-way'!Y414)/3)</f>
        <v>0.52590212427163319</v>
      </c>
      <c r="AG414" s="11">
        <f>-'OddsRatio_working_3-way'!U414/(3*'OddsRatio_working_3-way'!X414^(1/3))*COS(('OddsRatio_working_3-way'!Y414+2*PI())/3)</f>
        <v>-0.31542968044936209</v>
      </c>
      <c r="AH414" s="11">
        <f>-'OddsRatio_working_3-way'!U414/(3*'OddsRatio_working_3-way'!X414^(1/3))*COS(('OddsRatio_working_3-way'!Y414+4*PI())/3)</f>
        <v>-0.21047244382227104</v>
      </c>
      <c r="AI414" s="11">
        <f>'OddsRatio_working_3-way'!U414/(3*'OddsRatio_working_3-way'!X414^(1/3))*SIN(('OddsRatio_working_3-way'!Y414)/3)</f>
        <v>-6.0597088820050243E-2</v>
      </c>
      <c r="AJ414" s="11">
        <f>'OddsRatio_working_3-way'!U414/(3*'OddsRatio_working_3-way'!X414^(1/3))*SIN(('OddsRatio_working_3-way'!Y414+2*PI())/3)</f>
        <v>-0.42514605511341008</v>
      </c>
      <c r="AK414" s="11">
        <f>'OddsRatio_working_3-way'!U414/(3*'OddsRatio_working_3-way'!X414^(1/3))*SIN(('OddsRatio_working_3-way'!Y414+4*PI())/3)</f>
        <v>0.4857431439334603</v>
      </c>
      <c r="AL414" s="11">
        <f>'OddsRatio_working_3-way'!Z414+'OddsRatio_working_3-way'!AF414</f>
        <v>1.0518042485432666</v>
      </c>
      <c r="AM414" s="11">
        <f>'OddsRatio_working_3-way'!AA414+'OddsRatio_working_3-way'!AG414</f>
        <v>-0.6308593608987243</v>
      </c>
      <c r="AN414" s="11">
        <f>'OddsRatio_working_3-way'!AB414+'OddsRatio_working_3-way'!AH414</f>
        <v>-0.42094488764454213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1.0518042485432666</v>
      </c>
      <c r="AS414" s="11">
        <f>IF(('OddsRatio_working_3-way'!X414=0),IF(Q414&gt;0,-Q414^(1/3),(-Q414)^(1/3)),'OddsRatio_working_3-way'!AM414-'OddsRatio_working_3-way'!R414/3)</f>
        <v>-0.6308593608987243</v>
      </c>
      <c r="AT414" s="11">
        <f>IF(('OddsRatio_working_3-way'!X414=0),IF(Q414&gt;0,-Q414^(1/3),(-Q414)^(1/3)),'OddsRatio_working_3-way'!AN414-'OddsRatio_working_3-way'!R414/3)</f>
        <v>-0.42094488764454213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3.16</v>
      </c>
      <c r="B415" s="4">
        <f>IF('True_Odds_Calculator_3-way'!B416="","",'True_Odds_Calculator_3-way'!B416)</f>
        <v>3.04</v>
      </c>
      <c r="C415" s="4">
        <f>IF('True_Odds_Calculator_3-way'!C416="","",'True_Odds_Calculator_3-way'!C416)</f>
        <v>2.58</v>
      </c>
      <c r="D415" s="9">
        <f t="shared" si="91"/>
        <v>0.30588644231387363</v>
      </c>
      <c r="E415" s="9">
        <f t="shared" si="92"/>
        <v>0.31815509595552133</v>
      </c>
      <c r="F415" s="9">
        <f t="shared" si="93"/>
        <v>0.37595846173060482</v>
      </c>
      <c r="G415" s="9">
        <f t="shared" si="94"/>
        <v>1.0505495662648321</v>
      </c>
      <c r="H415" s="9">
        <f t="shared" si="95"/>
        <v>3.2691870631320379</v>
      </c>
      <c r="I415" s="9">
        <f t="shared" si="96"/>
        <v>3.1431211151802576</v>
      </c>
      <c r="J415" s="9">
        <f t="shared" si="97"/>
        <v>2.6598683146984352</v>
      </c>
      <c r="K415" s="11">
        <f t="shared" si="98"/>
        <v>0.31645569620253161</v>
      </c>
      <c r="L415" s="11">
        <f t="shared" si="99"/>
        <v>0.32894736842105265</v>
      </c>
      <c r="M415" s="11">
        <f t="shared" si="100"/>
        <v>0.38759689922480617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-0.280905752753978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0.23321015963517863</v>
      </c>
      <c r="Q415" s="11">
        <f>2*'OddsRatio_working_3-way'!K415*'OddsRatio_working_3-way'!L415*'OddsRatio_working_3-way'!M415</f>
        <v>8.0695556967189816E-2</v>
      </c>
      <c r="R415" s="11">
        <f t="shared" si="101"/>
        <v>0</v>
      </c>
      <c r="S415" s="11">
        <f t="shared" si="102"/>
        <v>-0.83020784497577749</v>
      </c>
      <c r="T415" s="11">
        <f t="shared" si="103"/>
        <v>-0.28726915051064955</v>
      </c>
      <c r="U415" s="11">
        <f>'OddsRatio_working_3-way'!S415-'OddsRatio_working_3-way'!R415^2/3</f>
        <v>-0.83020784497577749</v>
      </c>
      <c r="V415" s="11">
        <f>'OddsRatio_working_3-way'!S415*'OddsRatio_working_3-way'!R415/3-2*'OddsRatio_working_3-way'!R415^3/27-'OddsRatio_working_3-way'!T415</f>
        <v>0.28726915051064955</v>
      </c>
      <c r="W415" s="11">
        <f>'OddsRatio_working_3-way'!V415^2+4*'OddsRatio_working_3-way'!U415^3/27</f>
        <v>-2.2492738000390589E-3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0.14557887779065795</v>
      </c>
      <c r="Y415" s="11">
        <f>IF('OddsRatio_working_3-way'!W415&gt;=0,IF('OddsRatio_working_3-way'!V415+SQRT('OddsRatio_working_3-way'!W415)&gt;0,0,PI()),ACOS('OddsRatio_working_3-way'!V415/(2*'OddsRatio_working_3-way'!X415)))</f>
        <v>0.16361845255041318</v>
      </c>
      <c r="Z415" s="11">
        <f>'OddsRatio_working_3-way'!X415^(1/3)*COS('OddsRatio_working_3-way'!Y415/3)</f>
        <v>0.52527478313241593</v>
      </c>
      <c r="AA415" s="11">
        <f>'OddsRatio_working_3-way'!X415^(1/3)*COS(('OddsRatio_working_3-way'!Y415+2*PI())/3)</f>
        <v>-0.28747210311757143</v>
      </c>
      <c r="AB415" s="11">
        <f>'OddsRatio_working_3-way'!X415^(1/3)*COS(('OddsRatio_working_3-way'!Y415+4*PI())/3)</f>
        <v>-0.23780268001484461</v>
      </c>
      <c r="AC415" s="11">
        <f>'OddsRatio_working_3-way'!X415^(1/3)*SIN('OddsRatio_working_3-way'!Y415/3)</f>
        <v>2.8676654798852834E-2</v>
      </c>
      <c r="AD415" s="11">
        <f>'OddsRatio_working_3-way'!X415^(1/3)*SIN(('OddsRatio_working_3-way'!Y415+2*PI())/3)</f>
        <v>0.44056297876060752</v>
      </c>
      <c r="AE415" s="11">
        <f>'OddsRatio_working_3-way'!X415^(1/3)*SIN(('OddsRatio_working_3-way'!Y415+4*PI())/3)</f>
        <v>-0.4692396335594603</v>
      </c>
      <c r="AF415" s="11">
        <f>-'OddsRatio_working_3-way'!U415/(3*'OddsRatio_working_3-way'!X415^(1/3))*COS(('OddsRatio_working_3-way'!Y415)/3)</f>
        <v>0.52527478313241605</v>
      </c>
      <c r="AG415" s="11">
        <f>-'OddsRatio_working_3-way'!U415/(3*'OddsRatio_working_3-way'!X415^(1/3))*COS(('OddsRatio_working_3-way'!Y415+2*PI())/3)</f>
        <v>-0.28747210311757149</v>
      </c>
      <c r="AH415" s="11">
        <f>-'OddsRatio_working_3-way'!U415/(3*'OddsRatio_working_3-way'!X415^(1/3))*COS(('OddsRatio_working_3-way'!Y415+4*PI())/3)</f>
        <v>-0.23780268001484467</v>
      </c>
      <c r="AI415" s="11">
        <f>'OddsRatio_working_3-way'!U415/(3*'OddsRatio_working_3-way'!X415^(1/3))*SIN(('OddsRatio_working_3-way'!Y415)/3)</f>
        <v>-2.8676654798852837E-2</v>
      </c>
      <c r="AJ415" s="11">
        <f>'OddsRatio_working_3-way'!U415/(3*'OddsRatio_working_3-way'!X415^(1/3))*SIN(('OddsRatio_working_3-way'!Y415+2*PI())/3)</f>
        <v>-0.44056297876060763</v>
      </c>
      <c r="AK415" s="11">
        <f>'OddsRatio_working_3-way'!U415/(3*'OddsRatio_working_3-way'!X415^(1/3))*SIN(('OddsRatio_working_3-way'!Y415+4*PI())/3)</f>
        <v>0.46923963355946041</v>
      </c>
      <c r="AL415" s="11">
        <f>'OddsRatio_working_3-way'!Z415+'OddsRatio_working_3-way'!AF415</f>
        <v>1.0505495662648321</v>
      </c>
      <c r="AM415" s="11">
        <f>'OddsRatio_working_3-way'!AA415+'OddsRatio_working_3-way'!AG415</f>
        <v>-0.57494420623514286</v>
      </c>
      <c r="AN415" s="11">
        <f>'OddsRatio_working_3-way'!AB415+'OddsRatio_working_3-way'!AH415</f>
        <v>-0.47560536002968928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1.0505495662648321</v>
      </c>
      <c r="AS415" s="11">
        <f>IF(('OddsRatio_working_3-way'!X415=0),IF(Q415&gt;0,-Q415^(1/3),(-Q415)^(1/3)),'OddsRatio_working_3-way'!AM415-'OddsRatio_working_3-way'!R415/3)</f>
        <v>-0.57494420623514286</v>
      </c>
      <c r="AT415" s="11">
        <f>IF(('OddsRatio_working_3-way'!X415=0),IF(Q415&gt;0,-Q415^(1/3),(-Q415)^(1/3)),'OddsRatio_working_3-way'!AN415-'OddsRatio_working_3-way'!R415/3)</f>
        <v>-0.47560536002968928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1.63</v>
      </c>
      <c r="B416" s="4">
        <f>IF('True_Odds_Calculator_3-way'!B417="","",'True_Odds_Calculator_3-way'!B417)</f>
        <v>3.78</v>
      </c>
      <c r="C416" s="4">
        <f>IF('True_Odds_Calculator_3-way'!C417="","",'True_Odds_Calculator_3-way'!C417)</f>
        <v>6.26</v>
      </c>
      <c r="D416" s="9">
        <f t="shared" si="91"/>
        <v>0.59742050182972162</v>
      </c>
      <c r="E416" s="9">
        <f t="shared" si="92"/>
        <v>0.25166389801285821</v>
      </c>
      <c r="F416" s="9">
        <f t="shared" si="93"/>
        <v>0.15091560015742014</v>
      </c>
      <c r="G416" s="9">
        <f t="shared" si="94"/>
        <v>1.0696236143614852</v>
      </c>
      <c r="H416" s="9">
        <f t="shared" si="95"/>
        <v>1.673862877047736</v>
      </c>
      <c r="I416" s="9">
        <f t="shared" si="96"/>
        <v>3.9735536479249287</v>
      </c>
      <c r="J416" s="9">
        <f t="shared" si="97"/>
        <v>6.6262202115414146</v>
      </c>
      <c r="K416" s="11">
        <f t="shared" si="98"/>
        <v>0.61349693251533743</v>
      </c>
      <c r="L416" s="11">
        <f t="shared" si="99"/>
        <v>0.26455026455026459</v>
      </c>
      <c r="M416" s="11">
        <f t="shared" si="100"/>
        <v>0.15974440894568689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-0.23884565880684971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0.22478398181567588</v>
      </c>
      <c r="Q416" s="11">
        <f>2*'OddsRatio_working_3-way'!K416*'OddsRatio_working_3-way'!L416*'OddsRatio_working_3-way'!M416</f>
        <v>5.1853283002462731E-2</v>
      </c>
      <c r="R416" s="11">
        <f t="shared" si="101"/>
        <v>0</v>
      </c>
      <c r="S416" s="11">
        <f t="shared" si="102"/>
        <v>-0.94112651215258103</v>
      </c>
      <c r="T416" s="11">
        <f t="shared" si="103"/>
        <v>-0.21709954144234864</v>
      </c>
      <c r="U416" s="11">
        <f>'OddsRatio_working_3-way'!S416-'OddsRatio_working_3-way'!R416^2/3</f>
        <v>-0.94112651215258103</v>
      </c>
      <c r="V416" s="11">
        <f>'OddsRatio_working_3-way'!S416*'OddsRatio_working_3-way'!R416/3-2*'OddsRatio_working_3-way'!R416^3/27-'OddsRatio_working_3-way'!T416</f>
        <v>0.21709954144234864</v>
      </c>
      <c r="W416" s="11">
        <f>'OddsRatio_working_3-way'!V416^2+4*'OddsRatio_working_3-way'!U416^3/27</f>
        <v>-7.6360194810291632E-2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0.1757074313345694</v>
      </c>
      <c r="Y416" s="11">
        <f>IF('OddsRatio_working_3-way'!W416&gt;=0,IF('OddsRatio_working_3-way'!V416+SQRT('OddsRatio_working_3-way'!W416)&gt;0,0,PI()),ACOS('OddsRatio_working_3-way'!V416/(2*'OddsRatio_working_3-way'!X416)))</f>
        <v>0.90487100227408457</v>
      </c>
      <c r="Z416" s="11">
        <f>'OddsRatio_working_3-way'!X416^(1/3)*COS('OddsRatio_working_3-way'!Y416/3)</f>
        <v>0.53481180718074262</v>
      </c>
      <c r="AA416" s="11">
        <f>'OddsRatio_working_3-way'!X416^(1/3)*COS(('OddsRatio_working_3-way'!Y416+2*PI())/3)</f>
        <v>-0.41150266348869907</v>
      </c>
      <c r="AB416" s="11">
        <f>'OddsRatio_working_3-way'!X416^(1/3)*COS(('OddsRatio_working_3-way'!Y416+4*PI())/3)</f>
        <v>-0.12330914369204368</v>
      </c>
      <c r="AC416" s="11">
        <f>'OddsRatio_working_3-way'!X416^(1/3)*SIN('OddsRatio_working_3-way'!Y416/3)</f>
        <v>0.16638860623330473</v>
      </c>
      <c r="AD416" s="11">
        <f>'OddsRatio_working_3-way'!X416^(1/3)*SIN(('OddsRatio_working_3-way'!Y416+2*PI())/3)</f>
        <v>0.37996630814573562</v>
      </c>
      <c r="AE416" s="11">
        <f>'OddsRatio_working_3-way'!X416^(1/3)*SIN(('OddsRatio_working_3-way'!Y416+4*PI())/3)</f>
        <v>-0.54635491437904038</v>
      </c>
      <c r="AF416" s="11">
        <f>-'OddsRatio_working_3-way'!U416/(3*'OddsRatio_working_3-way'!X416^(1/3))*COS(('OddsRatio_working_3-way'!Y416)/3)</f>
        <v>0.53481180718074273</v>
      </c>
      <c r="AG416" s="11">
        <f>-'OddsRatio_working_3-way'!U416/(3*'OddsRatio_working_3-way'!X416^(1/3))*COS(('OddsRatio_working_3-way'!Y416+2*PI())/3)</f>
        <v>-0.41150266348869918</v>
      </c>
      <c r="AH416" s="11">
        <f>-'OddsRatio_working_3-way'!U416/(3*'OddsRatio_working_3-way'!X416^(1/3))*COS(('OddsRatio_working_3-way'!Y416+4*PI())/3)</f>
        <v>-0.12330914369204371</v>
      </c>
      <c r="AI416" s="11">
        <f>'OddsRatio_working_3-way'!U416/(3*'OddsRatio_working_3-way'!X416^(1/3))*SIN(('OddsRatio_working_3-way'!Y416)/3)</f>
        <v>-0.16638860623330476</v>
      </c>
      <c r="AJ416" s="11">
        <f>'OddsRatio_working_3-way'!U416/(3*'OddsRatio_working_3-way'!X416^(1/3))*SIN(('OddsRatio_working_3-way'!Y416+2*PI())/3)</f>
        <v>-0.37996630814573568</v>
      </c>
      <c r="AK416" s="11">
        <f>'OddsRatio_working_3-way'!U416/(3*'OddsRatio_working_3-way'!X416^(1/3))*SIN(('OddsRatio_working_3-way'!Y416+4*PI())/3)</f>
        <v>0.54635491437904049</v>
      </c>
      <c r="AL416" s="11">
        <f>'OddsRatio_working_3-way'!Z416+'OddsRatio_working_3-way'!AF416</f>
        <v>1.0696236143614852</v>
      </c>
      <c r="AM416" s="11">
        <f>'OddsRatio_working_3-way'!AA416+'OddsRatio_working_3-way'!AG416</f>
        <v>-0.82300532697739825</v>
      </c>
      <c r="AN416" s="11">
        <f>'OddsRatio_working_3-way'!AB416+'OddsRatio_working_3-way'!AH416</f>
        <v>-0.24661828738408739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1.0696236143614852</v>
      </c>
      <c r="AS416" s="11">
        <f>IF(('OddsRatio_working_3-way'!X416=0),IF(Q416&gt;0,-Q416^(1/3),(-Q416)^(1/3)),'OddsRatio_working_3-way'!AM416-'OddsRatio_working_3-way'!R416/3)</f>
        <v>-0.82300532697739825</v>
      </c>
      <c r="AT416" s="11">
        <f>IF(('OddsRatio_working_3-way'!X416=0),IF(Q416&gt;0,-Q416^(1/3),(-Q416)^(1/3)),'OddsRatio_working_3-way'!AN416-'OddsRatio_working_3-way'!R416/3)</f>
        <v>-0.24661828738408739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2.2799999999999998</v>
      </c>
      <c r="B417" s="4">
        <f>IF('True_Odds_Calculator_3-way'!B418="","",'True_Odds_Calculator_3-way'!B418)</f>
        <v>3.24</v>
      </c>
      <c r="C417" s="4">
        <f>IF('True_Odds_Calculator_3-way'!C418="","",'True_Odds_Calculator_3-way'!C418)</f>
        <v>3.48</v>
      </c>
      <c r="D417" s="9">
        <f t="shared" si="91"/>
        <v>0.42571630740927374</v>
      </c>
      <c r="E417" s="9">
        <f t="shared" si="92"/>
        <v>0.29755539791190844</v>
      </c>
      <c r="F417" s="9">
        <f t="shared" si="93"/>
        <v>0.27672829467881793</v>
      </c>
      <c r="G417" s="9">
        <f t="shared" si="94"/>
        <v>1.0538922917161697</v>
      </c>
      <c r="H417" s="9">
        <f t="shared" si="95"/>
        <v>2.3489821333966971</v>
      </c>
      <c r="I417" s="9">
        <f t="shared" si="96"/>
        <v>3.3607187334442208</v>
      </c>
      <c r="J417" s="9">
        <f t="shared" si="97"/>
        <v>3.6136528834561008</v>
      </c>
      <c r="K417" s="11">
        <f t="shared" si="98"/>
        <v>0.43859649122807021</v>
      </c>
      <c r="L417" s="11">
        <f t="shared" si="99"/>
        <v>0.30864197530864196</v>
      </c>
      <c r="M417" s="11">
        <f t="shared" si="100"/>
        <v>0.28735632183908044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-0.27659897579908332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0.23339532313115696</v>
      </c>
      <c r="Q417" s="11">
        <f>2*'OddsRatio_working_3-way'!K417*'OddsRatio_working_3-way'!L417*'OddsRatio_working_3-way'!M417</f>
        <v>7.7798441043718983E-2</v>
      </c>
      <c r="R417" s="11">
        <f t="shared" si="101"/>
        <v>0</v>
      </c>
      <c r="S417" s="11">
        <f t="shared" si="102"/>
        <v>-0.8438040034562212</v>
      </c>
      <c r="T417" s="11">
        <f t="shared" si="103"/>
        <v>-0.28126800115207373</v>
      </c>
      <c r="U417" s="11">
        <f>'OddsRatio_working_3-way'!S417-'OddsRatio_working_3-way'!R417^2/3</f>
        <v>-0.8438040034562212</v>
      </c>
      <c r="V417" s="11">
        <f>'OddsRatio_working_3-way'!S417*'OddsRatio_working_3-way'!R417/3-2*'OddsRatio_working_3-way'!R417^3/27-'OddsRatio_working_3-way'!T417</f>
        <v>0.28126800115207373</v>
      </c>
      <c r="W417" s="11">
        <f>'OddsRatio_working_3-way'!V417^2+4*'OddsRatio_working_3-way'!U417^3/27</f>
        <v>-9.8946574651503638E-3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0.14916965671445492</v>
      </c>
      <c r="Y417" s="11">
        <f>IF('OddsRatio_working_3-way'!W417&gt;=0,IF('OddsRatio_working_3-way'!V417+SQRT('OddsRatio_working_3-way'!W417)&gt;0,0,PI()),ACOS('OddsRatio_working_3-way'!V417/(2*'OddsRatio_working_3-way'!X417)))</f>
        <v>0.33992740898779505</v>
      </c>
      <c r="Z417" s="11">
        <f>'OddsRatio_working_3-way'!X417^(1/3)*COS('OddsRatio_working_3-way'!Y417/3)</f>
        <v>0.52694614585808497</v>
      </c>
      <c r="AA417" s="11">
        <f>'OddsRatio_working_3-way'!X417^(1/3)*COS(('OddsRatio_working_3-way'!Y417+2*PI())/3)</f>
        <v>-0.31540399231275534</v>
      </c>
      <c r="AB417" s="11">
        <f>'OddsRatio_working_3-way'!X417^(1/3)*COS(('OddsRatio_working_3-way'!Y417+4*PI())/3)</f>
        <v>-0.21154215354532976</v>
      </c>
      <c r="AC417" s="11">
        <f>'OddsRatio_working_3-way'!X417^(1/3)*SIN('OddsRatio_working_3-way'!Y417/3)</f>
        <v>5.9964660570902696E-2</v>
      </c>
      <c r="AD417" s="11">
        <f>'OddsRatio_working_3-way'!X417^(1/3)*SIN(('OddsRatio_working_3-way'!Y417+2*PI())/3)</f>
        <v>0.4263664184539504</v>
      </c>
      <c r="AE417" s="11">
        <f>'OddsRatio_working_3-way'!X417^(1/3)*SIN(('OddsRatio_working_3-way'!Y417+4*PI())/3)</f>
        <v>-0.48633107902485306</v>
      </c>
      <c r="AF417" s="11">
        <f>-'OddsRatio_working_3-way'!U417/(3*'OddsRatio_working_3-way'!X417^(1/3))*COS(('OddsRatio_working_3-way'!Y417)/3)</f>
        <v>0.52694614585808486</v>
      </c>
      <c r="AG417" s="11">
        <f>-'OddsRatio_working_3-way'!U417/(3*'OddsRatio_working_3-way'!X417^(1/3))*COS(('OddsRatio_working_3-way'!Y417+2*PI())/3)</f>
        <v>-0.31540399231275529</v>
      </c>
      <c r="AH417" s="11">
        <f>-'OddsRatio_working_3-way'!U417/(3*'OddsRatio_working_3-way'!X417^(1/3))*COS(('OddsRatio_working_3-way'!Y417+4*PI())/3)</f>
        <v>-0.21154215354532974</v>
      </c>
      <c r="AI417" s="11">
        <f>'OddsRatio_working_3-way'!U417/(3*'OddsRatio_working_3-way'!X417^(1/3))*SIN(('OddsRatio_working_3-way'!Y417)/3)</f>
        <v>-5.9964660570902682E-2</v>
      </c>
      <c r="AJ417" s="11">
        <f>'OddsRatio_working_3-way'!U417/(3*'OddsRatio_working_3-way'!X417^(1/3))*SIN(('OddsRatio_working_3-way'!Y417+2*PI())/3)</f>
        <v>-0.42636641845395029</v>
      </c>
      <c r="AK417" s="11">
        <f>'OddsRatio_working_3-way'!U417/(3*'OddsRatio_working_3-way'!X417^(1/3))*SIN(('OddsRatio_working_3-way'!Y417+4*PI())/3)</f>
        <v>0.48633107902485295</v>
      </c>
      <c r="AL417" s="11">
        <f>'OddsRatio_working_3-way'!Z417+'OddsRatio_working_3-way'!AF417</f>
        <v>1.0538922917161697</v>
      </c>
      <c r="AM417" s="11">
        <f>'OddsRatio_working_3-way'!AA417+'OddsRatio_working_3-way'!AG417</f>
        <v>-0.63080798462551058</v>
      </c>
      <c r="AN417" s="11">
        <f>'OddsRatio_working_3-way'!AB417+'OddsRatio_working_3-way'!AH417</f>
        <v>-0.42308430709065947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1.0538922917161697</v>
      </c>
      <c r="AS417" s="11">
        <f>IF(('OddsRatio_working_3-way'!X417=0),IF(Q417&gt;0,-Q417^(1/3),(-Q417)^(1/3)),'OddsRatio_working_3-way'!AM417-'OddsRatio_working_3-way'!R417/3)</f>
        <v>-0.63080798462551058</v>
      </c>
      <c r="AT417" s="11">
        <f>IF(('OddsRatio_working_3-way'!X417=0),IF(Q417&gt;0,-Q417^(1/3),(-Q417)^(1/3)),'OddsRatio_working_3-way'!AN417-'OddsRatio_working_3-way'!R417/3)</f>
        <v>-0.42308430709065947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4.92</v>
      </c>
      <c r="B418" s="4">
        <f>IF('True_Odds_Calculator_3-way'!B419="","",'True_Odds_Calculator_3-way'!B419)</f>
        <v>3.76</v>
      </c>
      <c r="C418" s="4">
        <f>IF('True_Odds_Calculator_3-way'!C419="","",'True_Odds_Calculator_3-way'!C419)</f>
        <v>1.76</v>
      </c>
      <c r="D418" s="9">
        <f t="shared" si="91"/>
        <v>0.19330750740041283</v>
      </c>
      <c r="E418" s="9">
        <f t="shared" si="92"/>
        <v>0.25392269548518859</v>
      </c>
      <c r="F418" s="9">
        <f t="shared" si="93"/>
        <v>0.55276979711439833</v>
      </c>
      <c r="G418" s="9">
        <f t="shared" si="94"/>
        <v>1.0645675583985343</v>
      </c>
      <c r="H418" s="9">
        <f t="shared" si="95"/>
        <v>5.1731048289222539</v>
      </c>
      <c r="I418" s="9">
        <f t="shared" si="96"/>
        <v>3.9382064611799557</v>
      </c>
      <c r="J418" s="9">
        <f t="shared" si="97"/>
        <v>1.8090713443828865</v>
      </c>
      <c r="K418" s="11">
        <f t="shared" si="98"/>
        <v>0.2032520325203252</v>
      </c>
      <c r="L418" s="11">
        <f t="shared" si="99"/>
        <v>0.26595744680851063</v>
      </c>
      <c r="M418" s="11">
        <f t="shared" si="100"/>
        <v>0.56818181818181823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-0.25254753031089305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0.22851111006274474</v>
      </c>
      <c r="Q418" s="11">
        <f>2*'OddsRatio_working_3-way'!K418*'OddsRatio_working_3-way'!L418*'OddsRatio_working_3-way'!M418</f>
        <v>6.1427717758802354E-2</v>
      </c>
      <c r="R418" s="11">
        <f t="shared" si="101"/>
        <v>0</v>
      </c>
      <c r="S418" s="11">
        <f t="shared" si="102"/>
        <v>-0.90482417223182188</v>
      </c>
      <c r="T418" s="11">
        <f t="shared" si="103"/>
        <v>-0.24323230436339299</v>
      </c>
      <c r="U418" s="11">
        <f>'OddsRatio_working_3-way'!S418-'OddsRatio_working_3-way'!R418^2/3</f>
        <v>-0.90482417223182188</v>
      </c>
      <c r="V418" s="11">
        <f>'OddsRatio_working_3-way'!S418*'OddsRatio_working_3-way'!R418/3-2*'OddsRatio_working_3-way'!R418^3/27-'OddsRatio_working_3-way'!T418</f>
        <v>0.24323230436339299</v>
      </c>
      <c r="W418" s="11">
        <f>'OddsRatio_working_3-way'!V418^2+4*'OddsRatio_working_3-way'!U418^3/27</f>
        <v>-5.0584073805390782E-2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0.16563969005896279</v>
      </c>
      <c r="Y418" s="11">
        <f>IF('OddsRatio_working_3-way'!W418&gt;=0,IF('OddsRatio_working_3-way'!V418+SQRT('OddsRatio_working_3-way'!W418)&gt;0,0,PI()),ACOS('OddsRatio_working_3-way'!V418/(2*'OddsRatio_working_3-way'!X418)))</f>
        <v>0.74627766711868426</v>
      </c>
      <c r="Z418" s="11">
        <f>'OddsRatio_working_3-way'!X418^(1/3)*COS('OddsRatio_working_3-way'!Y418/3)</f>
        <v>0.53228377919926717</v>
      </c>
      <c r="AA418" s="11">
        <f>'OddsRatio_working_3-way'!X418^(1/3)*COS(('OddsRatio_working_3-way'!Y418+2*PI())/3)</f>
        <v>-0.38323811865490609</v>
      </c>
      <c r="AB418" s="11">
        <f>'OddsRatio_working_3-way'!X418^(1/3)*COS(('OddsRatio_working_3-way'!Y418+4*PI())/3)</f>
        <v>-0.14904566054436114</v>
      </c>
      <c r="AC418" s="11">
        <f>'OddsRatio_working_3-way'!X418^(1/3)*SIN('OddsRatio_working_3-way'!Y418/3)</f>
        <v>0.1352110787323034</v>
      </c>
      <c r="AD418" s="11">
        <f>'OddsRatio_working_3-way'!X418^(1/3)*SIN(('OddsRatio_working_3-way'!Y418+2*PI())/3)</f>
        <v>0.39336573544280062</v>
      </c>
      <c r="AE418" s="11">
        <f>'OddsRatio_working_3-way'!X418^(1/3)*SIN(('OddsRatio_working_3-way'!Y418+4*PI())/3)</f>
        <v>-0.52857681417510394</v>
      </c>
      <c r="AF418" s="11">
        <f>-'OddsRatio_working_3-way'!U418/(3*'OddsRatio_working_3-way'!X418^(1/3))*COS(('OddsRatio_working_3-way'!Y418)/3)</f>
        <v>0.53228377919926706</v>
      </c>
      <c r="AG418" s="11">
        <f>-'OddsRatio_working_3-way'!U418/(3*'OddsRatio_working_3-way'!X418^(1/3))*COS(('OddsRatio_working_3-way'!Y418+2*PI())/3)</f>
        <v>-0.38323811865490603</v>
      </c>
      <c r="AH418" s="11">
        <f>-'OddsRatio_working_3-way'!U418/(3*'OddsRatio_working_3-way'!X418^(1/3))*COS(('OddsRatio_working_3-way'!Y418+4*PI())/3)</f>
        <v>-0.14904566054436111</v>
      </c>
      <c r="AI418" s="11">
        <f>'OddsRatio_working_3-way'!U418/(3*'OddsRatio_working_3-way'!X418^(1/3))*SIN(('OddsRatio_working_3-way'!Y418)/3)</f>
        <v>-0.13521107873230337</v>
      </c>
      <c r="AJ418" s="11">
        <f>'OddsRatio_working_3-way'!U418/(3*'OddsRatio_working_3-way'!X418^(1/3))*SIN(('OddsRatio_working_3-way'!Y418+2*PI())/3)</f>
        <v>-0.39336573544280051</v>
      </c>
      <c r="AK418" s="11">
        <f>'OddsRatio_working_3-way'!U418/(3*'OddsRatio_working_3-way'!X418^(1/3))*SIN(('OddsRatio_working_3-way'!Y418+4*PI())/3)</f>
        <v>0.52857681417510383</v>
      </c>
      <c r="AL418" s="11">
        <f>'OddsRatio_working_3-way'!Z418+'OddsRatio_working_3-way'!AF418</f>
        <v>1.0645675583985343</v>
      </c>
      <c r="AM418" s="11">
        <f>'OddsRatio_working_3-way'!AA418+'OddsRatio_working_3-way'!AG418</f>
        <v>-0.76647623730981218</v>
      </c>
      <c r="AN418" s="11">
        <f>'OddsRatio_working_3-way'!AB418+'OddsRatio_working_3-way'!AH418</f>
        <v>-0.29809132108872227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1.0645675583985343</v>
      </c>
      <c r="AS418" s="11">
        <f>IF(('OddsRatio_working_3-way'!X418=0),IF(Q418&gt;0,-Q418^(1/3),(-Q418)^(1/3)),'OddsRatio_working_3-way'!AM418-'OddsRatio_working_3-way'!R418/3)</f>
        <v>-0.76647623730981218</v>
      </c>
      <c r="AT418" s="11">
        <f>IF(('OddsRatio_working_3-way'!X418=0),IF(Q418&gt;0,-Q418^(1/3),(-Q418)^(1/3)),'OddsRatio_working_3-way'!AN418-'OddsRatio_working_3-way'!R418/3)</f>
        <v>-0.29809132108872227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1.46</v>
      </c>
      <c r="B419" s="4">
        <f>IF('True_Odds_Calculator_3-way'!B420="","",'True_Odds_Calculator_3-way'!B420)</f>
        <v>4.47</v>
      </c>
      <c r="C419" s="4">
        <f>IF('True_Odds_Calculator_3-way'!C420="","",'True_Odds_Calculator_3-way'!C420)</f>
        <v>8.56</v>
      </c>
      <c r="D419" s="9">
        <f t="shared" si="91"/>
        <v>0.67361265132286274</v>
      </c>
      <c r="E419" s="9">
        <f t="shared" si="92"/>
        <v>0.21481991928709995</v>
      </c>
      <c r="F419" s="9">
        <f t="shared" si="93"/>
        <v>0.1115674293900373</v>
      </c>
      <c r="G419" s="9">
        <f t="shared" si="94"/>
        <v>1.0533319306312046</v>
      </c>
      <c r="H419" s="9">
        <f t="shared" si="95"/>
        <v>1.4845326880903542</v>
      </c>
      <c r="I419" s="9">
        <f t="shared" si="96"/>
        <v>4.6550617992902792</v>
      </c>
      <c r="J419" s="9">
        <f t="shared" si="97"/>
        <v>8.9631893955719075</v>
      </c>
      <c r="K419" s="11">
        <f t="shared" si="98"/>
        <v>0.68493150684931503</v>
      </c>
      <c r="L419" s="11">
        <f t="shared" si="99"/>
        <v>0.2237136465324385</v>
      </c>
      <c r="M419" s="11">
        <f t="shared" si="100"/>
        <v>0.11682242990654206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-0.21601054785069085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0.20567707389080453</v>
      </c>
      <c r="Q419" s="11">
        <f>2*'OddsRatio_working_3-way'!K419*'OddsRatio_working_3-way'!L419*'OddsRatio_working_3-way'!M419</f>
        <v>3.5801057248181813E-2</v>
      </c>
      <c r="R419" s="11">
        <f t="shared" si="101"/>
        <v>0</v>
      </c>
      <c r="S419" s="11">
        <f t="shared" si="102"/>
        <v>-0.95216217882550369</v>
      </c>
      <c r="T419" s="11">
        <f t="shared" si="103"/>
        <v>-0.16573754200617993</v>
      </c>
      <c r="U419" s="11">
        <f>'OddsRatio_working_3-way'!S419-'OddsRatio_working_3-way'!R419^2/3</f>
        <v>-0.95216217882550369</v>
      </c>
      <c r="V419" s="11">
        <f>'OddsRatio_working_3-way'!S419*'OddsRatio_working_3-way'!R419/3-2*'OddsRatio_working_3-way'!R419^3/27-'OddsRatio_working_3-way'!T419</f>
        <v>0.16573754200617993</v>
      </c>
      <c r="W419" s="11">
        <f>'OddsRatio_working_3-way'!V419^2+4*'OddsRatio_working_3-way'!U419^3/27</f>
        <v>-0.10041883503308366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0.17880699641186718</v>
      </c>
      <c r="Y419" s="11">
        <f>IF('OddsRatio_working_3-way'!W419&gt;=0,IF('OddsRatio_working_3-way'!V419+SQRT('OddsRatio_working_3-way'!W419)&gt;0,0,PI()),ACOS('OddsRatio_working_3-way'!V419/(2*'OddsRatio_working_3-way'!X419)))</f>
        <v>1.0889074907777436</v>
      </c>
      <c r="Z419" s="11">
        <f>'OddsRatio_working_3-way'!X419^(1/3)*COS('OddsRatio_working_3-way'!Y419/3)</f>
        <v>0.52666596531560228</v>
      </c>
      <c r="AA419" s="11">
        <f>'OddsRatio_working_3-way'!X419^(1/3)*COS(('OddsRatio_working_3-way'!Y419+2*PI())/3)</f>
        <v>-0.43656047885864846</v>
      </c>
      <c r="AB419" s="11">
        <f>'OddsRatio_working_3-way'!X419^(1/3)*COS(('OddsRatio_working_3-way'!Y419+4*PI())/3)</f>
        <v>-9.0105486456954195E-2</v>
      </c>
      <c r="AC419" s="11">
        <f>'OddsRatio_working_3-way'!X419^(1/3)*SIN('OddsRatio_working_3-way'!Y419/3)</f>
        <v>0.20002588312520819</v>
      </c>
      <c r="AD419" s="11">
        <f>'OddsRatio_working_3-way'!X419^(1/3)*SIN(('OddsRatio_working_3-way'!Y419+2*PI())/3)</f>
        <v>0.35609316370936156</v>
      </c>
      <c r="AE419" s="11">
        <f>'OddsRatio_working_3-way'!X419^(1/3)*SIN(('OddsRatio_working_3-way'!Y419+4*PI())/3)</f>
        <v>-0.5561190468345697</v>
      </c>
      <c r="AF419" s="11">
        <f>-'OddsRatio_working_3-way'!U419/(3*'OddsRatio_working_3-way'!X419^(1/3))*COS(('OddsRatio_working_3-way'!Y419)/3)</f>
        <v>0.52666596531560217</v>
      </c>
      <c r="AG419" s="11">
        <f>-'OddsRatio_working_3-way'!U419/(3*'OddsRatio_working_3-way'!X419^(1/3))*COS(('OddsRatio_working_3-way'!Y419+2*PI())/3)</f>
        <v>-0.4365604788586484</v>
      </c>
      <c r="AH419" s="11">
        <f>-'OddsRatio_working_3-way'!U419/(3*'OddsRatio_working_3-way'!X419^(1/3))*COS(('OddsRatio_working_3-way'!Y419+4*PI())/3)</f>
        <v>-9.0105486456954181E-2</v>
      </c>
      <c r="AI419" s="11">
        <f>'OddsRatio_working_3-way'!U419/(3*'OddsRatio_working_3-way'!X419^(1/3))*SIN(('OddsRatio_working_3-way'!Y419)/3)</f>
        <v>-0.20002588312520814</v>
      </c>
      <c r="AJ419" s="11">
        <f>'OddsRatio_working_3-way'!U419/(3*'OddsRatio_working_3-way'!X419^(1/3))*SIN(('OddsRatio_working_3-way'!Y419+2*PI())/3)</f>
        <v>-0.3560931637093615</v>
      </c>
      <c r="AK419" s="11">
        <f>'OddsRatio_working_3-way'!U419/(3*'OddsRatio_working_3-way'!X419^(1/3))*SIN(('OddsRatio_working_3-way'!Y419+4*PI())/3)</f>
        <v>0.55611904683456959</v>
      </c>
      <c r="AL419" s="11">
        <f>'OddsRatio_working_3-way'!Z419+'OddsRatio_working_3-way'!AF419</f>
        <v>1.0533319306312046</v>
      </c>
      <c r="AM419" s="11">
        <f>'OddsRatio_working_3-way'!AA419+'OddsRatio_working_3-way'!AG419</f>
        <v>-0.87312095771729692</v>
      </c>
      <c r="AN419" s="11">
        <f>'OddsRatio_working_3-way'!AB419+'OddsRatio_working_3-way'!AH419</f>
        <v>-0.18021097291390836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1.0533319306312046</v>
      </c>
      <c r="AS419" s="11">
        <f>IF(('OddsRatio_working_3-way'!X419=0),IF(Q419&gt;0,-Q419^(1/3),(-Q419)^(1/3)),'OddsRatio_working_3-way'!AM419-'OddsRatio_working_3-way'!R419/3)</f>
        <v>-0.87312095771729692</v>
      </c>
      <c r="AT419" s="11">
        <f>IF(('OddsRatio_working_3-way'!X419=0),IF(Q419&gt;0,-Q419^(1/3),(-Q419)^(1/3)),'OddsRatio_working_3-way'!AN419-'OddsRatio_working_3-way'!R419/3)</f>
        <v>-0.18021097291390836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1.26</v>
      </c>
      <c r="B420" s="4">
        <f>IF('True_Odds_Calculator_3-way'!B421="","",'True_Odds_Calculator_3-way'!B421)</f>
        <v>6.1</v>
      </c>
      <c r="C420" s="4">
        <f>IF('True_Odds_Calculator_3-way'!C421="","",'True_Odds_Calculator_3-way'!C421)</f>
        <v>13.28</v>
      </c>
      <c r="D420" s="9">
        <f t="shared" si="91"/>
        <v>0.77863504665178851</v>
      </c>
      <c r="E420" s="9">
        <f t="shared" si="92"/>
        <v>0.15205358487959425</v>
      </c>
      <c r="F420" s="9">
        <f t="shared" si="93"/>
        <v>6.9311368468617116E-2</v>
      </c>
      <c r="G420" s="9">
        <f t="shared" si="94"/>
        <v>1.0934566461977462</v>
      </c>
      <c r="H420" s="9">
        <f t="shared" si="95"/>
        <v>1.284298728011414</v>
      </c>
      <c r="I420" s="9">
        <f t="shared" si="96"/>
        <v>6.5766288956085051</v>
      </c>
      <c r="J420" s="9">
        <f t="shared" si="97"/>
        <v>14.42764761530832</v>
      </c>
      <c r="K420" s="11">
        <f t="shared" si="98"/>
        <v>0.79365079365079361</v>
      </c>
      <c r="L420" s="11">
        <f t="shared" si="99"/>
        <v>0.16393442622950821</v>
      </c>
      <c r="M420" s="11">
        <f t="shared" si="100"/>
        <v>7.5301204819277115E-2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-0.15953039323570617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0.17282243729014415</v>
      </c>
      <c r="Q420" s="11">
        <f>2*'OddsRatio_working_3-way'!K420*'OddsRatio_working_3-way'!L420*'OddsRatio_working_3-way'!M420</f>
        <v>1.9594380645141064E-2</v>
      </c>
      <c r="R420" s="11">
        <f t="shared" si="101"/>
        <v>0</v>
      </c>
      <c r="S420" s="11">
        <f t="shared" si="102"/>
        <v>-1.0833198225418963</v>
      </c>
      <c r="T420" s="11">
        <f t="shared" si="103"/>
        <v>-0.12282537670543045</v>
      </c>
      <c r="U420" s="11">
        <f>'OddsRatio_working_3-way'!S420-'OddsRatio_working_3-way'!R420^2/3</f>
        <v>-1.0833198225418963</v>
      </c>
      <c r="V420" s="11">
        <f>'OddsRatio_working_3-way'!S420*'OddsRatio_working_3-way'!R420/3-2*'OddsRatio_working_3-way'!R420^3/27-'OddsRatio_working_3-way'!T420</f>
        <v>0.12282537670543045</v>
      </c>
      <c r="W420" s="11">
        <f>'OddsRatio_working_3-way'!V420^2+4*'OddsRatio_working_3-way'!U420^3/27</f>
        <v>-0.17326421844982734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0.21699671173352963</v>
      </c>
      <c r="Y420" s="11">
        <f>IF('OddsRatio_working_3-way'!W420&gt;=0,IF('OddsRatio_working_3-way'!V420+SQRT('OddsRatio_working_3-way'!W420)&gt;0,0,PI()),ACOS('OddsRatio_working_3-way'!V420/(2*'OddsRatio_working_3-way'!X420)))</f>
        <v>1.2838632036080102</v>
      </c>
      <c r="Z420" s="11">
        <f>'OddsRatio_working_3-way'!X420^(1/3)*COS('OddsRatio_working_3-way'!Y420/3)</f>
        <v>0.54672832309887309</v>
      </c>
      <c r="AA420" s="11">
        <f>'OddsRatio_working_3-way'!X420^(1/3)*COS(('OddsRatio_working_3-way'!Y420+2*PI())/3)</f>
        <v>-0.48934115378841281</v>
      </c>
      <c r="AB420" s="11">
        <f>'OddsRatio_working_3-way'!X420^(1/3)*COS(('OddsRatio_working_3-way'!Y420+4*PI())/3)</f>
        <v>-5.7387169310460097E-2</v>
      </c>
      <c r="AC420" s="11">
        <f>'OddsRatio_working_3-way'!X420^(1/3)*SIN('OddsRatio_working_3-way'!Y420/3)</f>
        <v>0.24938874921587734</v>
      </c>
      <c r="AD420" s="11">
        <f>'OddsRatio_working_3-way'!X420^(1/3)*SIN(('OddsRatio_working_3-way'!Y420+2*PI())/3)</f>
        <v>0.34878624216415183</v>
      </c>
      <c r="AE420" s="11">
        <f>'OddsRatio_working_3-way'!X420^(1/3)*SIN(('OddsRatio_working_3-way'!Y420+4*PI())/3)</f>
        <v>-0.59817499138002928</v>
      </c>
      <c r="AF420" s="11">
        <f>-'OddsRatio_working_3-way'!U420/(3*'OddsRatio_working_3-way'!X420^(1/3))*COS(('OddsRatio_working_3-way'!Y420)/3)</f>
        <v>0.54672832309887298</v>
      </c>
      <c r="AG420" s="11">
        <f>-'OddsRatio_working_3-way'!U420/(3*'OddsRatio_working_3-way'!X420^(1/3))*COS(('OddsRatio_working_3-way'!Y420+2*PI())/3)</f>
        <v>-0.48934115378841275</v>
      </c>
      <c r="AH420" s="11">
        <f>-'OddsRatio_working_3-way'!U420/(3*'OddsRatio_working_3-way'!X420^(1/3))*COS(('OddsRatio_working_3-way'!Y420+4*PI())/3)</f>
        <v>-5.738716931046009E-2</v>
      </c>
      <c r="AI420" s="11">
        <f>'OddsRatio_working_3-way'!U420/(3*'OddsRatio_working_3-way'!X420^(1/3))*SIN(('OddsRatio_working_3-way'!Y420)/3)</f>
        <v>-0.24938874921587728</v>
      </c>
      <c r="AJ420" s="11">
        <f>'OddsRatio_working_3-way'!U420/(3*'OddsRatio_working_3-way'!X420^(1/3))*SIN(('OddsRatio_working_3-way'!Y420+2*PI())/3)</f>
        <v>-0.34878624216415177</v>
      </c>
      <c r="AK420" s="11">
        <f>'OddsRatio_working_3-way'!U420/(3*'OddsRatio_working_3-way'!X420^(1/3))*SIN(('OddsRatio_working_3-way'!Y420+4*PI())/3)</f>
        <v>0.59817499138002916</v>
      </c>
      <c r="AL420" s="11">
        <f>'OddsRatio_working_3-way'!Z420+'OddsRatio_working_3-way'!AF420</f>
        <v>1.0934566461977462</v>
      </c>
      <c r="AM420" s="11">
        <f>'OddsRatio_working_3-way'!AA420+'OddsRatio_working_3-way'!AG420</f>
        <v>-0.97868230757682562</v>
      </c>
      <c r="AN420" s="11">
        <f>'OddsRatio_working_3-way'!AB420+'OddsRatio_working_3-way'!AH420</f>
        <v>-0.11477433862092018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1.0934566461977462</v>
      </c>
      <c r="AS420" s="11">
        <f>IF(('OddsRatio_working_3-way'!X420=0),IF(Q420&gt;0,-Q420^(1/3),(-Q420)^(1/3)),'OddsRatio_working_3-way'!AM420-'OddsRatio_working_3-way'!R420/3)</f>
        <v>-0.97868230757682562</v>
      </c>
      <c r="AT420" s="11">
        <f>IF(('OddsRatio_working_3-way'!X420=0),IF(Q420&gt;0,-Q420^(1/3),(-Q420)^(1/3)),'OddsRatio_working_3-way'!AN420-'OddsRatio_working_3-way'!R420/3)</f>
        <v>-0.11477433862092018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3.45</v>
      </c>
      <c r="B421" s="4">
        <f>IF('True_Odds_Calculator_3-way'!B422="","",'True_Odds_Calculator_3-way'!B422)</f>
        <v>3.07</v>
      </c>
      <c r="C421" s="4">
        <f>IF('True_Odds_Calculator_3-way'!C422="","",'True_Odds_Calculator_3-way'!C422)</f>
        <v>2.4300000000000002</v>
      </c>
      <c r="D421" s="9">
        <f t="shared" si="91"/>
        <v>0.28151564269276663</v>
      </c>
      <c r="E421" s="9">
        <f t="shared" si="92"/>
        <v>0.31682174827309312</v>
      </c>
      <c r="F421" s="9">
        <f t="shared" si="93"/>
        <v>0.40166260903414042</v>
      </c>
      <c r="G421" s="9">
        <f t="shared" si="94"/>
        <v>1.0417144800366942</v>
      </c>
      <c r="H421" s="9">
        <f t="shared" si="95"/>
        <v>3.5522004760899009</v>
      </c>
      <c r="I421" s="9">
        <f t="shared" si="96"/>
        <v>3.1563489736759576</v>
      </c>
      <c r="J421" s="9">
        <f t="shared" si="97"/>
        <v>2.4896517064524724</v>
      </c>
      <c r="K421" s="11">
        <f t="shared" si="98"/>
        <v>0.28985507246376813</v>
      </c>
      <c r="L421" s="11">
        <f t="shared" si="99"/>
        <v>0.32573289902280134</v>
      </c>
      <c r="M421" s="11">
        <f t="shared" si="100"/>
        <v>0.41152263374485593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-0.28177906462379865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0.23118157680988463</v>
      </c>
      <c r="Q421" s="11">
        <f>2*'OddsRatio_working_3-way'!K421*'OddsRatio_working_3-way'!L421*'OddsRatio_working_3-way'!M421</f>
        <v>7.7708093045339363E-2</v>
      </c>
      <c r="R421" s="11">
        <f t="shared" si="101"/>
        <v>0</v>
      </c>
      <c r="S421" s="11">
        <f t="shared" si="102"/>
        <v>-0.82043560304429863</v>
      </c>
      <c r="T421" s="11">
        <f t="shared" si="103"/>
        <v>-0.27577667329220118</v>
      </c>
      <c r="U421" s="11">
        <f>'OddsRatio_working_3-way'!S421-'OddsRatio_working_3-way'!R421^2/3</f>
        <v>-0.82043560304429863</v>
      </c>
      <c r="V421" s="11">
        <f>'OddsRatio_working_3-way'!S421*'OddsRatio_working_3-way'!R421/3-2*'OddsRatio_working_3-way'!R421^3/27-'OddsRatio_working_3-way'!T421</f>
        <v>0.27577667329220118</v>
      </c>
      <c r="W421" s="11">
        <f>'OddsRatio_working_3-way'!V421^2+4*'OddsRatio_working_3-way'!U421^3/27</f>
        <v>-5.7616213313894798E-3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0.14301607852222678</v>
      </c>
      <c r="Y421" s="11">
        <f>IF('OddsRatio_working_3-way'!W421&gt;=0,IF('OddsRatio_working_3-way'!V421+SQRT('OddsRatio_working_3-way'!W421)&gt;0,0,PI()),ACOS('OddsRatio_working_3-way'!V421/(2*'OddsRatio_working_3-way'!X421)))</f>
        <v>0.26859125472756751</v>
      </c>
      <c r="Z421" s="11">
        <f>'OddsRatio_working_3-way'!X421^(1/3)*COS('OddsRatio_working_3-way'!Y421/3)</f>
        <v>0.52085724001834721</v>
      </c>
      <c r="AA421" s="11">
        <f>'OddsRatio_working_3-way'!X421^(1/3)*COS(('OddsRatio_working_3-way'!Y421+2*PI())/3)</f>
        <v>-0.30092185896862261</v>
      </c>
      <c r="AB421" s="11">
        <f>'OddsRatio_working_3-way'!X421^(1/3)*COS(('OddsRatio_working_3-way'!Y421+4*PI())/3)</f>
        <v>-0.21993538104972449</v>
      </c>
      <c r="AC421" s="11">
        <f>'OddsRatio_working_3-way'!X421^(1/3)*SIN('OddsRatio_working_3-way'!Y421/3)</f>
        <v>4.6757564827195466E-2</v>
      </c>
      <c r="AD421" s="11">
        <f>'OddsRatio_working_3-way'!X421^(1/3)*SIN(('OddsRatio_working_3-way'!Y421+2*PI())/3)</f>
        <v>0.42769681918733971</v>
      </c>
      <c r="AE421" s="11">
        <f>'OddsRatio_working_3-way'!X421^(1/3)*SIN(('OddsRatio_working_3-way'!Y421+4*PI())/3)</f>
        <v>-0.47445438401453521</v>
      </c>
      <c r="AF421" s="11">
        <f>-'OddsRatio_working_3-way'!U421/(3*'OddsRatio_working_3-way'!X421^(1/3))*COS(('OddsRatio_working_3-way'!Y421)/3)</f>
        <v>0.5208572400183471</v>
      </c>
      <c r="AG421" s="11">
        <f>-'OddsRatio_working_3-way'!U421/(3*'OddsRatio_working_3-way'!X421^(1/3))*COS(('OddsRatio_working_3-way'!Y421+2*PI())/3)</f>
        <v>-0.30092185896862256</v>
      </c>
      <c r="AH421" s="11">
        <f>-'OddsRatio_working_3-way'!U421/(3*'OddsRatio_working_3-way'!X421^(1/3))*COS(('OddsRatio_working_3-way'!Y421+4*PI())/3)</f>
        <v>-0.21993538104972446</v>
      </c>
      <c r="AI421" s="11">
        <f>'OddsRatio_working_3-way'!U421/(3*'OddsRatio_working_3-way'!X421^(1/3))*SIN(('OddsRatio_working_3-way'!Y421)/3)</f>
        <v>-4.6757564827195459E-2</v>
      </c>
      <c r="AJ421" s="11">
        <f>'OddsRatio_working_3-way'!U421/(3*'OddsRatio_working_3-way'!X421^(1/3))*SIN(('OddsRatio_working_3-way'!Y421+2*PI())/3)</f>
        <v>-0.42769681918733965</v>
      </c>
      <c r="AK421" s="11">
        <f>'OddsRatio_working_3-way'!U421/(3*'OddsRatio_working_3-way'!X421^(1/3))*SIN(('OddsRatio_working_3-way'!Y421+4*PI())/3)</f>
        <v>0.4744543840145351</v>
      </c>
      <c r="AL421" s="11">
        <f>'OddsRatio_working_3-way'!Z421+'OddsRatio_working_3-way'!AF421</f>
        <v>1.0417144800366942</v>
      </c>
      <c r="AM421" s="11">
        <f>'OddsRatio_working_3-way'!AA421+'OddsRatio_working_3-way'!AG421</f>
        <v>-0.60184371793724512</v>
      </c>
      <c r="AN421" s="11">
        <f>'OddsRatio_working_3-way'!AB421+'OddsRatio_working_3-way'!AH421</f>
        <v>-0.43987076209944898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1.0417144800366942</v>
      </c>
      <c r="AS421" s="11">
        <f>IF(('OddsRatio_working_3-way'!X421=0),IF(Q421&gt;0,-Q421^(1/3),(-Q421)^(1/3)),'OddsRatio_working_3-way'!AM421-'OddsRatio_working_3-way'!R421/3)</f>
        <v>-0.60184371793724512</v>
      </c>
      <c r="AT421" s="11">
        <f>IF(('OddsRatio_working_3-way'!X421=0),IF(Q421&gt;0,-Q421^(1/3),(-Q421)^(1/3)),'OddsRatio_working_3-way'!AN421-'OddsRatio_working_3-way'!R421/3)</f>
        <v>-0.43987076209944898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2.71</v>
      </c>
      <c r="B422" s="4">
        <f>IF('True_Odds_Calculator_3-way'!B423="","",'True_Odds_Calculator_3-way'!B423)</f>
        <v>3.17</v>
      </c>
      <c r="C422" s="4">
        <f>IF('True_Odds_Calculator_3-way'!C423="","",'True_Odds_Calculator_3-way'!C423)</f>
        <v>2.92</v>
      </c>
      <c r="D422" s="9">
        <f t="shared" si="91"/>
        <v>0.35969141009738259</v>
      </c>
      <c r="E422" s="9">
        <f t="shared" si="92"/>
        <v>0.30683933097568455</v>
      </c>
      <c r="F422" s="9">
        <f t="shared" si="93"/>
        <v>0.33346925892693291</v>
      </c>
      <c r="G422" s="9">
        <f t="shared" si="94"/>
        <v>1.0410297751562383</v>
      </c>
      <c r="H422" s="9">
        <f t="shared" si="95"/>
        <v>2.7801609155171669</v>
      </c>
      <c r="I422" s="9">
        <f t="shared" si="96"/>
        <v>3.2590346120890379</v>
      </c>
      <c r="J422" s="9">
        <f t="shared" si="97"/>
        <v>2.998777168299978</v>
      </c>
      <c r="K422" s="11">
        <f t="shared" si="98"/>
        <v>0.36900369003690037</v>
      </c>
      <c r="L422" s="11">
        <f t="shared" si="99"/>
        <v>0.31545741324921134</v>
      </c>
      <c r="M422" s="11">
        <f t="shared" si="100"/>
        <v>0.34246575342465752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-0.28401787150838975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0.23121531072706691</v>
      </c>
      <c r="Q422" s="11">
        <f>2*'OddsRatio_working_3-way'!K422*'OddsRatio_working_3-way'!L422*'OddsRatio_working_3-way'!M422</f>
        <v>7.9729417492092031E-2</v>
      </c>
      <c r="R422" s="11">
        <f t="shared" si="101"/>
        <v>0</v>
      </c>
      <c r="S422" s="11">
        <f t="shared" si="102"/>
        <v>-0.81408718929941326</v>
      </c>
      <c r="T422" s="11">
        <f t="shared" si="103"/>
        <v>-0.28071972044807347</v>
      </c>
      <c r="U422" s="11">
        <f>'OddsRatio_working_3-way'!S422-'OddsRatio_working_3-way'!R422^2/3</f>
        <v>-0.81408718929941326</v>
      </c>
      <c r="V422" s="11">
        <f>'OddsRatio_working_3-way'!S422*'OddsRatio_working_3-way'!R422/3-2*'OddsRatio_working_3-way'!R422^3/27-'OddsRatio_working_3-way'!T422</f>
        <v>0.28071972044807347</v>
      </c>
      <c r="W422" s="11">
        <f>'OddsRatio_working_3-way'!V422^2+4*'OddsRatio_working_3-way'!U422^3/27</f>
        <v>-1.1262869082643845E-3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0.14135933675982365</v>
      </c>
      <c r="Y422" s="11">
        <f>IF('OddsRatio_working_3-way'!W422&gt;=0,IF('OddsRatio_working_3-way'!V422+SQRT('OddsRatio_working_3-way'!W422)&gt;0,0,PI()),ACOS('OddsRatio_working_3-way'!V422/(2*'OddsRatio_working_3-way'!X422)))</f>
        <v>0.1189858372584478</v>
      </c>
      <c r="Z422" s="11">
        <f>'OddsRatio_working_3-way'!X422^(1/3)*COS('OddsRatio_working_3-way'!Y422/3)</f>
        <v>0.52051488757811926</v>
      </c>
      <c r="AA422" s="11">
        <f>'OddsRatio_working_3-way'!X422^(1/3)*COS(('OddsRatio_working_3-way'!Y422+2*PI())/3)</f>
        <v>-0.27814560138023631</v>
      </c>
      <c r="AB422" s="11">
        <f>'OddsRatio_working_3-way'!X422^(1/3)*COS(('OddsRatio_working_3-way'!Y422+4*PI())/3)</f>
        <v>-0.242369286197883</v>
      </c>
      <c r="AC422" s="11">
        <f>'OddsRatio_working_3-way'!X422^(1/3)*SIN('OddsRatio_working_3-way'!Y422/3)</f>
        <v>2.0655465201144637E-2</v>
      </c>
      <c r="AD422" s="11">
        <f>'OddsRatio_working_3-way'!X422^(1/3)*SIN(('OddsRatio_working_3-way'!Y422+2*PI())/3)</f>
        <v>0.44045138309008008</v>
      </c>
      <c r="AE422" s="11">
        <f>'OddsRatio_working_3-way'!X422^(1/3)*SIN(('OddsRatio_working_3-way'!Y422+4*PI())/3)</f>
        <v>-0.46110684829122467</v>
      </c>
      <c r="AF422" s="11">
        <f>-'OddsRatio_working_3-way'!U422/(3*'OddsRatio_working_3-way'!X422^(1/3))*COS(('OddsRatio_working_3-way'!Y422)/3)</f>
        <v>0.52051488757811915</v>
      </c>
      <c r="AG422" s="11">
        <f>-'OddsRatio_working_3-way'!U422/(3*'OddsRatio_working_3-way'!X422^(1/3))*COS(('OddsRatio_working_3-way'!Y422+2*PI())/3)</f>
        <v>-0.27814560138023625</v>
      </c>
      <c r="AH422" s="11">
        <f>-'OddsRatio_working_3-way'!U422/(3*'OddsRatio_working_3-way'!X422^(1/3))*COS(('OddsRatio_working_3-way'!Y422+4*PI())/3)</f>
        <v>-0.24236928619788295</v>
      </c>
      <c r="AI422" s="11">
        <f>'OddsRatio_working_3-way'!U422/(3*'OddsRatio_working_3-way'!X422^(1/3))*SIN(('OddsRatio_working_3-way'!Y422)/3)</f>
        <v>-2.0655465201144634E-2</v>
      </c>
      <c r="AJ422" s="11">
        <f>'OddsRatio_working_3-way'!U422/(3*'OddsRatio_working_3-way'!X422^(1/3))*SIN(('OddsRatio_working_3-way'!Y422+2*PI())/3)</f>
        <v>-0.44045138309008003</v>
      </c>
      <c r="AK422" s="11">
        <f>'OddsRatio_working_3-way'!U422/(3*'OddsRatio_working_3-way'!X422^(1/3))*SIN(('OddsRatio_working_3-way'!Y422+4*PI())/3)</f>
        <v>0.46110684829122461</v>
      </c>
      <c r="AL422" s="11">
        <f>'OddsRatio_working_3-way'!Z422+'OddsRatio_working_3-way'!AF422</f>
        <v>1.0410297751562383</v>
      </c>
      <c r="AM422" s="11">
        <f>'OddsRatio_working_3-way'!AA422+'OddsRatio_working_3-way'!AG422</f>
        <v>-0.5562912027604725</v>
      </c>
      <c r="AN422" s="11">
        <f>'OddsRatio_working_3-way'!AB422+'OddsRatio_working_3-way'!AH422</f>
        <v>-0.48473857239576595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1.0410297751562383</v>
      </c>
      <c r="AS422" s="11">
        <f>IF(('OddsRatio_working_3-way'!X422=0),IF(Q422&gt;0,-Q422^(1/3),(-Q422)^(1/3)),'OddsRatio_working_3-way'!AM422-'OddsRatio_working_3-way'!R422/3)</f>
        <v>-0.5562912027604725</v>
      </c>
      <c r="AT422" s="11">
        <f>IF(('OddsRatio_working_3-way'!X422=0),IF(Q422&gt;0,-Q422^(1/3),(-Q422)^(1/3)),'OddsRatio_working_3-way'!AN422-'OddsRatio_working_3-way'!R422/3)</f>
        <v>-0.48473857239576595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2.23</v>
      </c>
      <c r="B423" s="4">
        <f>IF('True_Odds_Calculator_3-way'!B424="","",'True_Odds_Calculator_3-way'!B424)</f>
        <v>3.32</v>
      </c>
      <c r="C423" s="4">
        <f>IF('True_Odds_Calculator_3-way'!C424="","",'True_Odds_Calculator_3-way'!C424)</f>
        <v>3.59</v>
      </c>
      <c r="D423" s="9">
        <f t="shared" si="91"/>
        <v>0.43780286156270509</v>
      </c>
      <c r="E423" s="9">
        <f t="shared" si="92"/>
        <v>0.29221782918135181</v>
      </c>
      <c r="F423" s="9">
        <f t="shared" si="93"/>
        <v>0.26997930925594299</v>
      </c>
      <c r="G423" s="9">
        <f t="shared" si="94"/>
        <v>1.0440106367201043</v>
      </c>
      <c r="H423" s="9">
        <f t="shared" si="95"/>
        <v>2.2841330831657283</v>
      </c>
      <c r="I423" s="9">
        <f t="shared" si="96"/>
        <v>3.4221046771906418</v>
      </c>
      <c r="J423" s="9">
        <f t="shared" si="97"/>
        <v>3.70398754910507</v>
      </c>
      <c r="K423" s="11">
        <f t="shared" si="98"/>
        <v>0.44843049327354262</v>
      </c>
      <c r="L423" s="11">
        <f t="shared" si="99"/>
        <v>0.30120481927710846</v>
      </c>
      <c r="M423" s="11">
        <f t="shared" si="100"/>
        <v>0.2785515320334262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-0.27807085042268831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0.23101010409601236</v>
      </c>
      <c r="Q423" s="11">
        <f>2*'OddsRatio_working_3-way'!K423*'OddsRatio_working_3-way'!L423*'OddsRatio_working_3-way'!M423</f>
        <v>7.5247590910753212E-2</v>
      </c>
      <c r="R423" s="11">
        <f t="shared" si="101"/>
        <v>0</v>
      </c>
      <c r="S423" s="11">
        <f t="shared" si="102"/>
        <v>-0.8307598719709739</v>
      </c>
      <c r="T423" s="11">
        <f t="shared" si="103"/>
        <v>-0.27060582148891654</v>
      </c>
      <c r="U423" s="11">
        <f>'OddsRatio_working_3-way'!S423-'OddsRatio_working_3-way'!R423^2/3</f>
        <v>-0.8307598719709739</v>
      </c>
      <c r="V423" s="11">
        <f>'OddsRatio_working_3-way'!S423*'OddsRatio_working_3-way'!R423/3-2*'OddsRatio_working_3-way'!R423^3/27-'OddsRatio_working_3-way'!T423</f>
        <v>0.27060582148891654</v>
      </c>
      <c r="W423" s="11">
        <f>'OddsRatio_working_3-way'!V423^2+4*'OddsRatio_working_3-way'!U423^3/27</f>
        <v>-1.1714543536403818E-2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0.14572410075215356</v>
      </c>
      <c r="Y423" s="11">
        <f>IF('OddsRatio_working_3-way'!W423&gt;=0,IF('OddsRatio_working_3-way'!V423+SQRT('OddsRatio_working_3-way'!W423)&gt;0,0,PI()),ACOS('OddsRatio_working_3-way'!V423/(2*'OddsRatio_working_3-way'!X423)))</f>
        <v>0.38047903175380871</v>
      </c>
      <c r="Z423" s="11">
        <f>'OddsRatio_working_3-way'!X423^(1/3)*COS('OddsRatio_working_3-way'!Y423/3)</f>
        <v>0.52200531836005215</v>
      </c>
      <c r="AA423" s="11">
        <f>'OddsRatio_working_3-way'!X423^(1/3)*COS(('OddsRatio_working_3-way'!Y423+2*PI())/3)</f>
        <v>-0.31864642463310006</v>
      </c>
      <c r="AB423" s="11">
        <f>'OddsRatio_working_3-way'!X423^(1/3)*COS(('OddsRatio_working_3-way'!Y423+4*PI())/3)</f>
        <v>-0.20335889372695215</v>
      </c>
      <c r="AC423" s="11">
        <f>'OddsRatio_working_3-way'!X423^(1/3)*SIN('OddsRatio_working_3-way'!Y423/3)</f>
        <v>6.6561287002871977E-2</v>
      </c>
      <c r="AD423" s="11">
        <f>'OddsRatio_working_3-way'!X423^(1/3)*SIN(('OddsRatio_working_3-way'!Y423+2*PI())/3)</f>
        <v>0.41878922310895261</v>
      </c>
      <c r="AE423" s="11">
        <f>'OddsRatio_working_3-way'!X423^(1/3)*SIN(('OddsRatio_working_3-way'!Y423+4*PI())/3)</f>
        <v>-0.48535051011182451</v>
      </c>
      <c r="AF423" s="11">
        <f>-'OddsRatio_working_3-way'!U423/(3*'OddsRatio_working_3-way'!X423^(1/3))*COS(('OddsRatio_working_3-way'!Y423)/3)</f>
        <v>0.52200531836005204</v>
      </c>
      <c r="AG423" s="11">
        <f>-'OddsRatio_working_3-way'!U423/(3*'OddsRatio_working_3-way'!X423^(1/3))*COS(('OddsRatio_working_3-way'!Y423+2*PI())/3)</f>
        <v>-0.3186464246331</v>
      </c>
      <c r="AH423" s="11">
        <f>-'OddsRatio_working_3-way'!U423/(3*'OddsRatio_working_3-way'!X423^(1/3))*COS(('OddsRatio_working_3-way'!Y423+4*PI())/3)</f>
        <v>-0.20335889372695212</v>
      </c>
      <c r="AI423" s="11">
        <f>'OddsRatio_working_3-way'!U423/(3*'OddsRatio_working_3-way'!X423^(1/3))*SIN(('OddsRatio_working_3-way'!Y423)/3)</f>
        <v>-6.6561287002871963E-2</v>
      </c>
      <c r="AJ423" s="11">
        <f>'OddsRatio_working_3-way'!U423/(3*'OddsRatio_working_3-way'!X423^(1/3))*SIN(('OddsRatio_working_3-way'!Y423+2*PI())/3)</f>
        <v>-0.41878922310895256</v>
      </c>
      <c r="AK423" s="11">
        <f>'OddsRatio_working_3-way'!U423/(3*'OddsRatio_working_3-way'!X423^(1/3))*SIN(('OddsRatio_working_3-way'!Y423+4*PI())/3)</f>
        <v>0.4853505101118244</v>
      </c>
      <c r="AL423" s="11">
        <f>'OddsRatio_working_3-way'!Z423+'OddsRatio_working_3-way'!AF423</f>
        <v>1.0440106367201043</v>
      </c>
      <c r="AM423" s="11">
        <f>'OddsRatio_working_3-way'!AA423+'OddsRatio_working_3-way'!AG423</f>
        <v>-0.6372928492662</v>
      </c>
      <c r="AN423" s="11">
        <f>'OddsRatio_working_3-way'!AB423+'OddsRatio_working_3-way'!AH423</f>
        <v>-0.4067177874539043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1.0440106367201043</v>
      </c>
      <c r="AS423" s="11">
        <f>IF(('OddsRatio_working_3-way'!X423=0),IF(Q423&gt;0,-Q423^(1/3),(-Q423)^(1/3)),'OddsRatio_working_3-way'!AM423-'OddsRatio_working_3-way'!R423/3)</f>
        <v>-0.6372928492662</v>
      </c>
      <c r="AT423" s="11">
        <f>IF(('OddsRatio_working_3-way'!X423=0),IF(Q423&gt;0,-Q423^(1/3),(-Q423)^(1/3)),'OddsRatio_working_3-way'!AN423-'OddsRatio_working_3-way'!R423/3)</f>
        <v>-0.4067177874539043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1.99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4.57</v>
      </c>
      <c r="D424" s="9">
        <f t="shared" si="91"/>
        <v>0.49136328671483143</v>
      </c>
      <c r="E424" s="9">
        <f t="shared" si="92"/>
        <v>0.29734656652620606</v>
      </c>
      <c r="F424" s="9">
        <f t="shared" si="93"/>
        <v>0.2112901467589624</v>
      </c>
      <c r="G424" s="9">
        <f t="shared" si="94"/>
        <v>1.0456101865054106</v>
      </c>
      <c r="H424" s="9">
        <f t="shared" si="95"/>
        <v>2.0351540846403569</v>
      </c>
      <c r="I424" s="9">
        <f t="shared" si="96"/>
        <v>3.3630790215022275</v>
      </c>
      <c r="J424" s="9">
        <f t="shared" si="97"/>
        <v>4.7328283658243162</v>
      </c>
      <c r="K424" s="11">
        <f t="shared" si="98"/>
        <v>0.50251256281407031</v>
      </c>
      <c r="L424" s="11">
        <f t="shared" si="99"/>
        <v>0.30674846625766872</v>
      </c>
      <c r="M424" s="11">
        <f t="shared" si="100"/>
        <v>0.21881838074398249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-0.26941698599183239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0.23003689562443511</v>
      </c>
      <c r="Q424" s="11">
        <f>2*'OddsRatio_working_3-way'!K424*'OddsRatio_working_3-way'!L424*'OddsRatio_working_3-way'!M424</f>
        <v>6.7459500183118803E-2</v>
      </c>
      <c r="R424" s="11">
        <f t="shared" si="101"/>
        <v>0</v>
      </c>
      <c r="S424" s="11">
        <f t="shared" si="102"/>
        <v>-0.85383219167706403</v>
      </c>
      <c r="T424" s="11">
        <f t="shared" si="103"/>
        <v>-0.25039067204605986</v>
      </c>
      <c r="U424" s="11">
        <f>'OddsRatio_working_3-way'!S424-'OddsRatio_working_3-way'!R424^2/3</f>
        <v>-0.85383219167706403</v>
      </c>
      <c r="V424" s="11">
        <f>'OddsRatio_working_3-way'!S424*'OddsRatio_working_3-way'!R424/3-2*'OddsRatio_working_3-way'!R424^3/27-'OddsRatio_working_3-way'!T424</f>
        <v>0.25039067204605986</v>
      </c>
      <c r="W424" s="11">
        <f>'OddsRatio_working_3-way'!V424^2+4*'OddsRatio_working_3-way'!U424^3/27</f>
        <v>-2.9522108427241581E-2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0.15183675203563124</v>
      </c>
      <c r="Y424" s="11">
        <f>IF('OddsRatio_working_3-way'!W424&gt;=0,IF('OddsRatio_working_3-way'!V424+SQRT('OddsRatio_working_3-way'!W424)&gt;0,0,PI()),ACOS('OddsRatio_working_3-way'!V424/(2*'OddsRatio_working_3-way'!X424)))</f>
        <v>0.60140923580426109</v>
      </c>
      <c r="Z424" s="11">
        <f>'OddsRatio_working_3-way'!X424^(1/3)*COS('OddsRatio_working_3-way'!Y424/3)</f>
        <v>0.5228050932527053</v>
      </c>
      <c r="AA424" s="11">
        <f>'OddsRatio_working_3-way'!X424^(1/3)*COS(('OddsRatio_working_3-way'!Y424+2*PI())/3)</f>
        <v>-0.35340349102932406</v>
      </c>
      <c r="AB424" s="11">
        <f>'OddsRatio_working_3-way'!X424^(1/3)*COS(('OddsRatio_working_3-way'!Y424+4*PI())/3)</f>
        <v>-0.16940160222338133</v>
      </c>
      <c r="AC424" s="11">
        <f>'OddsRatio_working_3-way'!X424^(1/3)*SIN('OddsRatio_working_3-way'!Y424/3)</f>
        <v>0.10623354003351067</v>
      </c>
      <c r="AD424" s="11">
        <f>'OddsRatio_working_3-way'!X424^(1/3)*SIN(('OddsRatio_working_3-way'!Y424+2*PI())/3)</f>
        <v>0.39964572196797982</v>
      </c>
      <c r="AE424" s="11">
        <f>'OddsRatio_working_3-way'!X424^(1/3)*SIN(('OddsRatio_working_3-way'!Y424+4*PI())/3)</f>
        <v>-0.50587926200149047</v>
      </c>
      <c r="AF424" s="11">
        <f>-'OddsRatio_working_3-way'!U424/(3*'OddsRatio_working_3-way'!X424^(1/3))*COS(('OddsRatio_working_3-way'!Y424)/3)</f>
        <v>0.5228050932527053</v>
      </c>
      <c r="AG424" s="11">
        <f>-'OddsRatio_working_3-way'!U424/(3*'OddsRatio_working_3-way'!X424^(1/3))*COS(('OddsRatio_working_3-way'!Y424+2*PI())/3)</f>
        <v>-0.35340349102932406</v>
      </c>
      <c r="AH424" s="11">
        <f>-'OddsRatio_working_3-way'!U424/(3*'OddsRatio_working_3-way'!X424^(1/3))*COS(('OddsRatio_working_3-way'!Y424+4*PI())/3)</f>
        <v>-0.16940160222338133</v>
      </c>
      <c r="AI424" s="11">
        <f>'OddsRatio_working_3-way'!U424/(3*'OddsRatio_working_3-way'!X424^(1/3))*SIN(('OddsRatio_working_3-way'!Y424)/3)</f>
        <v>-0.10623354003351067</v>
      </c>
      <c r="AJ424" s="11">
        <f>'OddsRatio_working_3-way'!U424/(3*'OddsRatio_working_3-way'!X424^(1/3))*SIN(('OddsRatio_working_3-way'!Y424+2*PI())/3)</f>
        <v>-0.39964572196797982</v>
      </c>
      <c r="AK424" s="11">
        <f>'OddsRatio_working_3-way'!U424/(3*'OddsRatio_working_3-way'!X424^(1/3))*SIN(('OddsRatio_working_3-way'!Y424+4*PI())/3)</f>
        <v>0.50587926200149047</v>
      </c>
      <c r="AL424" s="11">
        <f>'OddsRatio_working_3-way'!Z424+'OddsRatio_working_3-way'!AF424</f>
        <v>1.0456101865054106</v>
      </c>
      <c r="AM424" s="11">
        <f>'OddsRatio_working_3-way'!AA424+'OddsRatio_working_3-way'!AG424</f>
        <v>-0.70680698205864811</v>
      </c>
      <c r="AN424" s="11">
        <f>'OddsRatio_working_3-way'!AB424+'OddsRatio_working_3-way'!AH424</f>
        <v>-0.33880320444676265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1.0456101865054106</v>
      </c>
      <c r="AS424" s="11">
        <f>IF(('OddsRatio_working_3-way'!X424=0),IF(Q424&gt;0,-Q424^(1/3),(-Q424)^(1/3)),'OddsRatio_working_3-way'!AM424-'OddsRatio_working_3-way'!R424/3)</f>
        <v>-0.70680698205864811</v>
      </c>
      <c r="AT424" s="11">
        <f>IF(('OddsRatio_working_3-way'!X424=0),IF(Q424&gt;0,-Q424^(1/3),(-Q424)^(1/3)),'OddsRatio_working_3-way'!AN424-'OddsRatio_working_3-way'!R424/3)</f>
        <v>-0.33880320444676265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1.8</v>
      </c>
      <c r="B425" s="4">
        <f>IF('True_Odds_Calculator_3-way'!B426="","",'True_Odds_Calculator_3-way'!B426)</f>
        <v>3.54</v>
      </c>
      <c r="C425" s="4">
        <f>IF('True_Odds_Calculator_3-way'!C426="","",'True_Odds_Calculator_3-way'!C426)</f>
        <v>5.24</v>
      </c>
      <c r="D425" s="9">
        <f t="shared" si="91"/>
        <v>0.54364483202581393</v>
      </c>
      <c r="E425" s="9">
        <f t="shared" si="92"/>
        <v>0.2728356607653446</v>
      </c>
      <c r="F425" s="9">
        <f t="shared" si="93"/>
        <v>0.18351950720884158</v>
      </c>
      <c r="G425" s="9">
        <f t="shared" si="94"/>
        <v>1.049295286854941</v>
      </c>
      <c r="H425" s="9">
        <f t="shared" si="95"/>
        <v>1.8394362294839528</v>
      </c>
      <c r="I425" s="9">
        <f t="shared" si="96"/>
        <v>3.6652100286115505</v>
      </c>
      <c r="J425" s="9">
        <f t="shared" si="97"/>
        <v>5.4490120162649509</v>
      </c>
      <c r="K425" s="11">
        <f t="shared" si="98"/>
        <v>0.55555555555555558</v>
      </c>
      <c r="L425" s="11">
        <f t="shared" si="99"/>
        <v>0.2824858757062147</v>
      </c>
      <c r="M425" s="11">
        <f t="shared" si="100"/>
        <v>0.19083969465648853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-0.25803731017859621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0.22701897135847188</v>
      </c>
      <c r="Q425" s="11">
        <f>2*'OddsRatio_working_3-way'!K425*'OddsRatio_working_3-way'!L425*'OddsRatio_working_3-way'!M425</f>
        <v>5.989946473838309E-2</v>
      </c>
      <c r="R425" s="11">
        <f t="shared" si="101"/>
        <v>0</v>
      </c>
      <c r="S425" s="11">
        <f t="shared" si="102"/>
        <v>-0.8797912642995096</v>
      </c>
      <c r="T425" s="11">
        <f t="shared" si="103"/>
        <v>-0.23213489823206063</v>
      </c>
      <c r="U425" s="11">
        <f>'OddsRatio_working_3-way'!S425-'OddsRatio_working_3-way'!R425^2/3</f>
        <v>-0.8797912642995096</v>
      </c>
      <c r="V425" s="11">
        <f>'OddsRatio_working_3-way'!S425*'OddsRatio_working_3-way'!R425/3-2*'OddsRatio_working_3-way'!R425^3/27-'OddsRatio_working_3-way'!T425</f>
        <v>0.23213489823206063</v>
      </c>
      <c r="W425" s="11">
        <f>'OddsRatio_working_3-way'!V425^2+4*'OddsRatio_working_3-way'!U425^3/27</f>
        <v>-4.700037868766354E-2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0.15881356181453199</v>
      </c>
      <c r="Y425" s="11">
        <f>IF('OddsRatio_working_3-way'!W425&gt;=0,IF('OddsRatio_working_3-way'!V425+SQRT('OddsRatio_working_3-way'!W425)&gt;0,0,PI()),ACOS('OddsRatio_working_3-way'!V425/(2*'OddsRatio_working_3-way'!X425)))</f>
        <v>0.75124316126442015</v>
      </c>
      <c r="Z425" s="11">
        <f>'OddsRatio_working_3-way'!X425^(1/3)*COS('OddsRatio_working_3-way'!Y425/3)</f>
        <v>0.52464764342747061</v>
      </c>
      <c r="AA425" s="11">
        <f>'OddsRatio_working_3-way'!X425^(1/3)*COS(('OddsRatio_working_3-way'!Y425+2*PI())/3)</f>
        <v>-0.37854109133997738</v>
      </c>
      <c r="AB425" s="11">
        <f>'OddsRatio_working_3-way'!X425^(1/3)*COS(('OddsRatio_working_3-way'!Y425+4*PI())/3)</f>
        <v>-0.14610655208749335</v>
      </c>
      <c r="AC425" s="11">
        <f>'OddsRatio_working_3-way'!X425^(1/3)*SIN('OddsRatio_working_3-way'!Y425/3)</f>
        <v>0.13419614380638833</v>
      </c>
      <c r="AD425" s="11">
        <f>'OddsRatio_working_3-way'!X425^(1/3)*SIN(('OddsRatio_working_3-way'!Y425+2*PI())/3)</f>
        <v>0.3872601153406352</v>
      </c>
      <c r="AE425" s="11">
        <f>'OddsRatio_working_3-way'!X425^(1/3)*SIN(('OddsRatio_working_3-way'!Y425+4*PI())/3)</f>
        <v>-0.52145625914702354</v>
      </c>
      <c r="AF425" s="11">
        <f>-'OddsRatio_working_3-way'!U425/(3*'OddsRatio_working_3-way'!X425^(1/3))*COS(('OddsRatio_working_3-way'!Y425)/3)</f>
        <v>0.5246476434274705</v>
      </c>
      <c r="AG425" s="11">
        <f>-'OddsRatio_working_3-way'!U425/(3*'OddsRatio_working_3-way'!X425^(1/3))*COS(('OddsRatio_working_3-way'!Y425+2*PI())/3)</f>
        <v>-0.37854109133997732</v>
      </c>
      <c r="AH425" s="11">
        <f>-'OddsRatio_working_3-way'!U425/(3*'OddsRatio_working_3-way'!X425^(1/3))*COS(('OddsRatio_working_3-way'!Y425+4*PI())/3)</f>
        <v>-0.14610655208749332</v>
      </c>
      <c r="AI425" s="11">
        <f>'OddsRatio_working_3-way'!U425/(3*'OddsRatio_working_3-way'!X425^(1/3))*SIN(('OddsRatio_working_3-way'!Y425)/3)</f>
        <v>-0.13419614380638831</v>
      </c>
      <c r="AJ425" s="11">
        <f>'OddsRatio_working_3-way'!U425/(3*'OddsRatio_working_3-way'!X425^(1/3))*SIN(('OddsRatio_working_3-way'!Y425+2*PI())/3)</f>
        <v>-0.38726011534063515</v>
      </c>
      <c r="AK425" s="11">
        <f>'OddsRatio_working_3-way'!U425/(3*'OddsRatio_working_3-way'!X425^(1/3))*SIN(('OddsRatio_working_3-way'!Y425+4*PI())/3)</f>
        <v>0.52145625914702343</v>
      </c>
      <c r="AL425" s="11">
        <f>'OddsRatio_working_3-way'!Z425+'OddsRatio_working_3-way'!AF425</f>
        <v>1.049295286854941</v>
      </c>
      <c r="AM425" s="11">
        <f>'OddsRatio_working_3-way'!AA425+'OddsRatio_working_3-way'!AG425</f>
        <v>-0.75708218267995475</v>
      </c>
      <c r="AN425" s="11">
        <f>'OddsRatio_working_3-way'!AB425+'OddsRatio_working_3-way'!AH425</f>
        <v>-0.29221310417498669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1.049295286854941</v>
      </c>
      <c r="AS425" s="11">
        <f>IF(('OddsRatio_working_3-way'!X425=0),IF(Q425&gt;0,-Q425^(1/3),(-Q425)^(1/3)),'OddsRatio_working_3-way'!AM425-'OddsRatio_working_3-way'!R425/3)</f>
        <v>-0.75708218267995475</v>
      </c>
      <c r="AT425" s="11">
        <f>IF(('OddsRatio_working_3-way'!X425=0),IF(Q425&gt;0,-Q425^(1/3),(-Q425)^(1/3)),'OddsRatio_working_3-way'!AN425-'OddsRatio_working_3-way'!R425/3)</f>
        <v>-0.29221310417498669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1.59</v>
      </c>
      <c r="B426" s="4">
        <f>IF('True_Odds_Calculator_3-way'!B427="","",'True_Odds_Calculator_3-way'!B427)</f>
        <v>4.0999999999999996</v>
      </c>
      <c r="C426" s="4">
        <f>IF('True_Odds_Calculator_3-way'!C427="","",'True_Odds_Calculator_3-way'!C427)</f>
        <v>6.29</v>
      </c>
      <c r="D426" s="9">
        <f t="shared" si="91"/>
        <v>0.61527824356415683</v>
      </c>
      <c r="E426" s="9">
        <f t="shared" si="92"/>
        <v>0.23335183898723441</v>
      </c>
      <c r="F426" s="9">
        <f t="shared" si="93"/>
        <v>0.1513699174486087</v>
      </c>
      <c r="G426" s="9">
        <f t="shared" si="94"/>
        <v>1.0597981977109838</v>
      </c>
      <c r="H426" s="9">
        <f t="shared" si="95"/>
        <v>1.6252809366494805</v>
      </c>
      <c r="I426" s="9">
        <f t="shared" si="96"/>
        <v>4.2853744129040496</v>
      </c>
      <c r="J426" s="9">
        <f t="shared" si="97"/>
        <v>6.6063324658911045</v>
      </c>
      <c r="K426" s="11">
        <f t="shared" si="98"/>
        <v>0.62893081761006286</v>
      </c>
      <c r="L426" s="11">
        <f t="shared" si="99"/>
        <v>0.24390243902439027</v>
      </c>
      <c r="M426" s="11">
        <f t="shared" si="100"/>
        <v>0.1589825119236884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-0.23595965419413611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0.21900030021087924</v>
      </c>
      <c r="Q426" s="11">
        <f>2*'OddsRatio_working_3-way'!K426*'OddsRatio_working_3-way'!L426*'OddsRatio_working_3-way'!M426</f>
        <v>4.87751225413985E-2</v>
      </c>
      <c r="R426" s="11">
        <f t="shared" si="101"/>
        <v>0</v>
      </c>
      <c r="S426" s="11">
        <f t="shared" si="102"/>
        <v>-0.92812604323744452</v>
      </c>
      <c r="T426" s="11">
        <f t="shared" si="103"/>
        <v>-0.20670958646713689</v>
      </c>
      <c r="U426" s="11">
        <f>'OddsRatio_working_3-way'!S426-'OddsRatio_working_3-way'!R426^2/3</f>
        <v>-0.92812604323744452</v>
      </c>
      <c r="V426" s="11">
        <f>'OddsRatio_working_3-way'!S426*'OddsRatio_working_3-way'!R426/3-2*'OddsRatio_working_3-way'!R426^3/27-'OddsRatio_working_3-way'!T426</f>
        <v>0.20670958646713689</v>
      </c>
      <c r="W426" s="11">
        <f>'OddsRatio_working_3-way'!V426^2+4*'OddsRatio_working_3-way'!U426^3/27</f>
        <v>-7.5716248416557386E-2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0.17207927065307149</v>
      </c>
      <c r="Y426" s="11">
        <f>IF('OddsRatio_working_3-way'!W426&gt;=0,IF('OddsRatio_working_3-way'!V426+SQRT('OddsRatio_working_3-way'!W426)&gt;0,0,PI()),ACOS('OddsRatio_working_3-way'!V426/(2*'OddsRatio_working_3-way'!X426)))</f>
        <v>0.92651605534680348</v>
      </c>
      <c r="Z426" s="11">
        <f>'OddsRatio_working_3-way'!X426^(1/3)*COS('OddsRatio_working_3-way'!Y426/3)</f>
        <v>0.52989909885549202</v>
      </c>
      <c r="AA426" s="11">
        <f>'OddsRatio_working_3-way'!X426^(1/3)*COS(('OddsRatio_working_3-way'!Y426+2*PI())/3)</f>
        <v>-0.41136238897218041</v>
      </c>
      <c r="AB426" s="11">
        <f>'OddsRatio_working_3-way'!X426^(1/3)*COS(('OddsRatio_working_3-way'!Y426+4*PI())/3)</f>
        <v>-0.11853670988331168</v>
      </c>
      <c r="AC426" s="11">
        <f>'OddsRatio_working_3-way'!X426^(1/3)*SIN('OddsRatio_working_3-way'!Y426/3)</f>
        <v>0.16906298464759345</v>
      </c>
      <c r="AD426" s="11">
        <f>'OddsRatio_working_3-way'!X426^(1/3)*SIN(('OddsRatio_working_3-way'!Y426+2*PI())/3)</f>
        <v>0.37437458872754092</v>
      </c>
      <c r="AE426" s="11">
        <f>'OddsRatio_working_3-way'!X426^(1/3)*SIN(('OddsRatio_working_3-way'!Y426+4*PI())/3)</f>
        <v>-0.54343757337513432</v>
      </c>
      <c r="AF426" s="11">
        <f>-'OddsRatio_working_3-way'!U426/(3*'OddsRatio_working_3-way'!X426^(1/3))*COS(('OddsRatio_working_3-way'!Y426)/3)</f>
        <v>0.52989909885549191</v>
      </c>
      <c r="AG426" s="11">
        <f>-'OddsRatio_working_3-way'!U426/(3*'OddsRatio_working_3-way'!X426^(1/3))*COS(('OddsRatio_working_3-way'!Y426+2*PI())/3)</f>
        <v>-0.41136238897218036</v>
      </c>
      <c r="AH426" s="11">
        <f>-'OddsRatio_working_3-way'!U426/(3*'OddsRatio_working_3-way'!X426^(1/3))*COS(('OddsRatio_working_3-way'!Y426+4*PI())/3)</f>
        <v>-0.11853670988331166</v>
      </c>
      <c r="AI426" s="11">
        <f>'OddsRatio_working_3-way'!U426/(3*'OddsRatio_working_3-way'!X426^(1/3))*SIN(('OddsRatio_working_3-way'!Y426)/3)</f>
        <v>-0.16906298464759342</v>
      </c>
      <c r="AJ426" s="11">
        <f>'OddsRatio_working_3-way'!U426/(3*'OddsRatio_working_3-way'!X426^(1/3))*SIN(('OddsRatio_working_3-way'!Y426+2*PI())/3)</f>
        <v>-0.37437458872754081</v>
      </c>
      <c r="AK426" s="11">
        <f>'OddsRatio_working_3-way'!U426/(3*'OddsRatio_working_3-way'!X426^(1/3))*SIN(('OddsRatio_working_3-way'!Y426+4*PI())/3)</f>
        <v>0.54343757337513421</v>
      </c>
      <c r="AL426" s="11">
        <f>'OddsRatio_working_3-way'!Z426+'OddsRatio_working_3-way'!AF426</f>
        <v>1.0597981977109838</v>
      </c>
      <c r="AM426" s="11">
        <f>'OddsRatio_working_3-way'!AA426+'OddsRatio_working_3-way'!AG426</f>
        <v>-0.82272477794436072</v>
      </c>
      <c r="AN426" s="11">
        <f>'OddsRatio_working_3-way'!AB426+'OddsRatio_working_3-way'!AH426</f>
        <v>-0.23707341976662333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1.0597981977109838</v>
      </c>
      <c r="AS426" s="11">
        <f>IF(('OddsRatio_working_3-way'!X426=0),IF(Q426&gt;0,-Q426^(1/3),(-Q426)^(1/3)),'OddsRatio_working_3-way'!AM426-'OddsRatio_working_3-way'!R426/3)</f>
        <v>-0.82272477794436072</v>
      </c>
      <c r="AT426" s="11">
        <f>IF(('OddsRatio_working_3-way'!X426=0),IF(Q426&gt;0,-Q426^(1/3),(-Q426)^(1/3)),'OddsRatio_working_3-way'!AN426-'OddsRatio_working_3-way'!R426/3)</f>
        <v>-0.23707341976662333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3.04</v>
      </c>
      <c r="B427" s="4">
        <f>IF('True_Odds_Calculator_3-way'!B428="","",'True_Odds_Calculator_3-way'!B428)</f>
        <v>3.15</v>
      </c>
      <c r="C427" s="4">
        <f>IF('True_Odds_Calculator_3-way'!C428="","",'True_Odds_Calculator_3-way'!C428)</f>
        <v>2.62</v>
      </c>
      <c r="D427" s="9">
        <f t="shared" si="91"/>
        <v>0.31974637165401321</v>
      </c>
      <c r="E427" s="9">
        <f t="shared" si="92"/>
        <v>0.30843294551117212</v>
      </c>
      <c r="F427" s="9">
        <f t="shared" si="93"/>
        <v>0.37182068283481473</v>
      </c>
      <c r="G427" s="9">
        <f t="shared" si="94"/>
        <v>1.042881766660791</v>
      </c>
      <c r="H427" s="9">
        <f t="shared" si="95"/>
        <v>3.127478803988013</v>
      </c>
      <c r="I427" s="9">
        <f t="shared" si="96"/>
        <v>3.2421957983207013</v>
      </c>
      <c r="J427" s="9">
        <f t="shared" si="97"/>
        <v>2.6894684619904821</v>
      </c>
      <c r="K427" s="11">
        <f t="shared" si="98"/>
        <v>0.32894736842105265</v>
      </c>
      <c r="L427" s="11">
        <f t="shared" si="99"/>
        <v>0.31746031746031744</v>
      </c>
      <c r="M427" s="11">
        <f t="shared" si="100"/>
        <v>0.38167938931297707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-0.28320323710038464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0.23157448328199637</v>
      </c>
      <c r="Q427" s="11">
        <f>2*'OddsRatio_working_3-way'!K427*'OddsRatio_working_3-way'!L427*'OddsRatio_working_3-way'!M427</f>
        <v>7.9715829012735398E-2</v>
      </c>
      <c r="R427" s="11">
        <f t="shared" si="101"/>
        <v>0</v>
      </c>
      <c r="S427" s="11">
        <f t="shared" si="102"/>
        <v>-0.81769716212640653</v>
      </c>
      <c r="T427" s="11">
        <f t="shared" si="103"/>
        <v>-0.28147922964764421</v>
      </c>
      <c r="U427" s="11">
        <f>'OddsRatio_working_3-way'!S427-'OddsRatio_working_3-way'!R427^2/3</f>
        <v>-0.81769716212640653</v>
      </c>
      <c r="V427" s="11">
        <f>'OddsRatio_working_3-way'!S427*'OddsRatio_working_3-way'!R427/3-2*'OddsRatio_working_3-way'!R427^3/27-'OddsRatio_working_3-way'!T427</f>
        <v>0.28147922964764421</v>
      </c>
      <c r="W427" s="11">
        <f>'OddsRatio_working_3-way'!V427^2+4*'OddsRatio_working_3-way'!U427^3/27</f>
        <v>-1.7673319825219358E-3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0.14230064011236312</v>
      </c>
      <c r="Y427" s="11">
        <f>IF('OddsRatio_working_3-way'!W427&gt;=0,IF('OddsRatio_working_3-way'!V427+SQRT('OddsRatio_working_3-way'!W427)&gt;0,0,PI()),ACOS('OddsRatio_working_3-way'!V427/(2*'OddsRatio_working_3-way'!X427)))</f>
        <v>0.14825670902567056</v>
      </c>
      <c r="Z427" s="11">
        <f>'OddsRatio_working_3-way'!X427^(1/3)*COS('OddsRatio_working_3-way'!Y427/3)</f>
        <v>0.52144088333039562</v>
      </c>
      <c r="AA427" s="11">
        <f>'OddsRatio_working_3-way'!X427^(1/3)*COS(('OddsRatio_working_3-way'!Y427+2*PI())/3)</f>
        <v>-0.28305526705771505</v>
      </c>
      <c r="AB427" s="11">
        <f>'OddsRatio_working_3-way'!X427^(1/3)*COS(('OddsRatio_working_3-way'!Y427+4*PI())/3)</f>
        <v>-0.23838561627268073</v>
      </c>
      <c r="AC427" s="11">
        <f>'OddsRatio_working_3-way'!X427^(1/3)*SIN('OddsRatio_working_3-way'!Y427/3)</f>
        <v>2.5790034905346232E-2</v>
      </c>
      <c r="AD427" s="11">
        <f>'OddsRatio_working_3-way'!X427^(1/3)*SIN(('OddsRatio_working_3-way'!Y427+2*PI())/3)</f>
        <v>0.43868603408324713</v>
      </c>
      <c r="AE427" s="11">
        <f>'OddsRatio_working_3-way'!X427^(1/3)*SIN(('OddsRatio_working_3-way'!Y427+4*PI())/3)</f>
        <v>-0.46447606898859334</v>
      </c>
      <c r="AF427" s="11">
        <f>-'OddsRatio_working_3-way'!U427/(3*'OddsRatio_working_3-way'!X427^(1/3))*COS(('OddsRatio_working_3-way'!Y427)/3)</f>
        <v>0.5214408833303954</v>
      </c>
      <c r="AG427" s="11">
        <f>-'OddsRatio_working_3-way'!U427/(3*'OddsRatio_working_3-way'!X427^(1/3))*COS(('OddsRatio_working_3-way'!Y427+2*PI())/3)</f>
        <v>-0.28305526705771494</v>
      </c>
      <c r="AH427" s="11">
        <f>-'OddsRatio_working_3-way'!U427/(3*'OddsRatio_working_3-way'!X427^(1/3))*COS(('OddsRatio_working_3-way'!Y427+4*PI())/3)</f>
        <v>-0.23838561627268062</v>
      </c>
      <c r="AI427" s="11">
        <f>'OddsRatio_working_3-way'!U427/(3*'OddsRatio_working_3-way'!X427^(1/3))*SIN(('OddsRatio_working_3-way'!Y427)/3)</f>
        <v>-2.5790034905346221E-2</v>
      </c>
      <c r="AJ427" s="11">
        <f>'OddsRatio_working_3-way'!U427/(3*'OddsRatio_working_3-way'!X427^(1/3))*SIN(('OddsRatio_working_3-way'!Y427+2*PI())/3)</f>
        <v>-0.43868603408324697</v>
      </c>
      <c r="AK427" s="11">
        <f>'OddsRatio_working_3-way'!U427/(3*'OddsRatio_working_3-way'!X427^(1/3))*SIN(('OddsRatio_working_3-way'!Y427+4*PI())/3)</f>
        <v>0.46447606898859312</v>
      </c>
      <c r="AL427" s="11">
        <f>'OddsRatio_working_3-way'!Z427+'OddsRatio_working_3-way'!AF427</f>
        <v>1.042881766660791</v>
      </c>
      <c r="AM427" s="11">
        <f>'OddsRatio_working_3-way'!AA427+'OddsRatio_working_3-way'!AG427</f>
        <v>-0.56611053411543</v>
      </c>
      <c r="AN427" s="11">
        <f>'OddsRatio_working_3-way'!AB427+'OddsRatio_working_3-way'!AH427</f>
        <v>-0.47677123254536136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1.042881766660791</v>
      </c>
      <c r="AS427" s="11">
        <f>IF(('OddsRatio_working_3-way'!X427=0),IF(Q427&gt;0,-Q427^(1/3),(-Q427)^(1/3)),'OddsRatio_working_3-way'!AM427-'OddsRatio_working_3-way'!R427/3)</f>
        <v>-0.56611053411543</v>
      </c>
      <c r="AT427" s="11">
        <f>IF(('OddsRatio_working_3-way'!X427=0),IF(Q427&gt;0,-Q427^(1/3),(-Q427)^(1/3)),'OddsRatio_working_3-way'!AN427-'OddsRatio_working_3-way'!R427/3)</f>
        <v>-0.47677123254536136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3.05</v>
      </c>
      <c r="B428" s="4">
        <f>IF('True_Odds_Calculator_3-way'!B429="","",'True_Odds_Calculator_3-way'!B429)</f>
        <v>3.1</v>
      </c>
      <c r="C428" s="4">
        <f>IF('True_Odds_Calculator_3-way'!C429="","",'True_Odds_Calculator_3-way'!C429)</f>
        <v>2.65</v>
      </c>
      <c r="D428" s="9">
        <f t="shared" si="91"/>
        <v>0.31878060515510181</v>
      </c>
      <c r="E428" s="9">
        <f t="shared" si="92"/>
        <v>0.31357059608903048</v>
      </c>
      <c r="F428" s="9">
        <f t="shared" si="93"/>
        <v>0.36764879875586792</v>
      </c>
      <c r="G428" s="9">
        <f t="shared" si="94"/>
        <v>1.0424164408154599</v>
      </c>
      <c r="H428" s="9">
        <f t="shared" si="95"/>
        <v>3.1369537036716921</v>
      </c>
      <c r="I428" s="9">
        <f t="shared" si="96"/>
        <v>3.1890745257124657</v>
      </c>
      <c r="J428" s="9">
        <f t="shared" si="97"/>
        <v>2.7199871273455081</v>
      </c>
      <c r="K428" s="11">
        <f t="shared" si="98"/>
        <v>0.32786885245901642</v>
      </c>
      <c r="L428" s="11">
        <f t="shared" si="99"/>
        <v>0.32258064516129031</v>
      </c>
      <c r="M428" s="11">
        <f t="shared" si="100"/>
        <v>0.37735849056603776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-0.28349779990620916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0.23148379114574502</v>
      </c>
      <c r="Q428" s="11">
        <f>2*'OddsRatio_working_3-way'!K428*'OddsRatio_working_3-way'!L428*'OddsRatio_working_3-way'!M428</f>
        <v>7.9821996946808624E-2</v>
      </c>
      <c r="R428" s="11">
        <f t="shared" si="101"/>
        <v>0</v>
      </c>
      <c r="S428" s="11">
        <f t="shared" si="102"/>
        <v>-0.81652764579593862</v>
      </c>
      <c r="T428" s="11">
        <f t="shared" si="103"/>
        <v>-0.28156125717101327</v>
      </c>
      <c r="U428" s="11">
        <f>'OddsRatio_working_3-way'!S428-'OddsRatio_working_3-way'!R428^2/3</f>
        <v>-0.81652764579593862</v>
      </c>
      <c r="V428" s="11">
        <f>'OddsRatio_working_3-way'!S428*'OddsRatio_working_3-way'!R428/3-2*'OddsRatio_working_3-way'!R428^3/27-'OddsRatio_working_3-way'!T428</f>
        <v>0.28156125717101327</v>
      </c>
      <c r="W428" s="11">
        <f>'OddsRatio_working_3-way'!V428^2+4*'OddsRatio_working_3-way'!U428^3/27</f>
        <v>-1.3741008383665043E-3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0.14199545976728267</v>
      </c>
      <c r="Y428" s="11">
        <f>IF('OddsRatio_working_3-way'!W428&gt;=0,IF('OddsRatio_working_3-way'!V428+SQRT('OddsRatio_working_3-way'!W428)&gt;0,0,PI()),ACOS('OddsRatio_working_3-way'!V428/(2*'OddsRatio_working_3-way'!X428)))</f>
        <v>0.13090187036273782</v>
      </c>
      <c r="Z428" s="11">
        <f>'OddsRatio_working_3-way'!X428^(1/3)*COS('OddsRatio_working_3-way'!Y428/3)</f>
        <v>0.52120822040772996</v>
      </c>
      <c r="AA428" s="11">
        <f>'OddsRatio_working_3-way'!X428^(1/3)*COS(('OddsRatio_working_3-way'!Y428+2*PI())/3)</f>
        <v>-0.28031209547735247</v>
      </c>
      <c r="AB428" s="11">
        <f>'OddsRatio_working_3-way'!X428^(1/3)*COS(('OddsRatio_working_3-way'!Y428+4*PI())/3)</f>
        <v>-0.24089612493037763</v>
      </c>
      <c r="AC428" s="11">
        <f>'OddsRatio_working_3-way'!X428^(1/3)*SIN('OddsRatio_working_3-way'!Y428/3)</f>
        <v>2.2756821205666269E-2</v>
      </c>
      <c r="AD428" s="11">
        <f>'OddsRatio_working_3-way'!X428^(1/3)*SIN(('OddsRatio_working_3-way'!Y428+2*PI())/3)</f>
        <v>0.44000114893153985</v>
      </c>
      <c r="AE428" s="11">
        <f>'OddsRatio_working_3-way'!X428^(1/3)*SIN(('OddsRatio_working_3-way'!Y428+4*PI())/3)</f>
        <v>-0.46275797013720615</v>
      </c>
      <c r="AF428" s="11">
        <f>-'OddsRatio_working_3-way'!U428/(3*'OddsRatio_working_3-way'!X428^(1/3))*COS(('OddsRatio_working_3-way'!Y428)/3)</f>
        <v>0.52120822040772996</v>
      </c>
      <c r="AG428" s="11">
        <f>-'OddsRatio_working_3-way'!U428/(3*'OddsRatio_working_3-way'!X428^(1/3))*COS(('OddsRatio_working_3-way'!Y428+2*PI())/3)</f>
        <v>-0.28031209547735247</v>
      </c>
      <c r="AH428" s="11">
        <f>-'OddsRatio_working_3-way'!U428/(3*'OddsRatio_working_3-way'!X428^(1/3))*COS(('OddsRatio_working_3-way'!Y428+4*PI())/3)</f>
        <v>-0.24089612493037763</v>
      </c>
      <c r="AI428" s="11">
        <f>'OddsRatio_working_3-way'!U428/(3*'OddsRatio_working_3-way'!X428^(1/3))*SIN(('OddsRatio_working_3-way'!Y428)/3)</f>
        <v>-2.2756821205666269E-2</v>
      </c>
      <c r="AJ428" s="11">
        <f>'OddsRatio_working_3-way'!U428/(3*'OddsRatio_working_3-way'!X428^(1/3))*SIN(('OddsRatio_working_3-way'!Y428+2*PI())/3)</f>
        <v>-0.44000114893153985</v>
      </c>
      <c r="AK428" s="11">
        <f>'OddsRatio_working_3-way'!U428/(3*'OddsRatio_working_3-way'!X428^(1/3))*SIN(('OddsRatio_working_3-way'!Y428+4*PI())/3)</f>
        <v>0.46275797013720615</v>
      </c>
      <c r="AL428" s="11">
        <f>'OddsRatio_working_3-way'!Z428+'OddsRatio_working_3-way'!AF428</f>
        <v>1.0424164408154599</v>
      </c>
      <c r="AM428" s="11">
        <f>'OddsRatio_working_3-way'!AA428+'OddsRatio_working_3-way'!AG428</f>
        <v>-0.56062419095470495</v>
      </c>
      <c r="AN428" s="11">
        <f>'OddsRatio_working_3-way'!AB428+'OddsRatio_working_3-way'!AH428</f>
        <v>-0.48179224986075525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1.0424164408154599</v>
      </c>
      <c r="AS428" s="11">
        <f>IF(('OddsRatio_working_3-way'!X428=0),IF(Q428&gt;0,-Q428^(1/3),(-Q428)^(1/3)),'OddsRatio_working_3-way'!AM428-'OddsRatio_working_3-way'!R428/3)</f>
        <v>-0.56062419095470495</v>
      </c>
      <c r="AT428" s="11">
        <f>IF(('OddsRatio_working_3-way'!X428=0),IF(Q428&gt;0,-Q428^(1/3),(-Q428)^(1/3)),'OddsRatio_working_3-way'!AN428-'OddsRatio_working_3-way'!R428/3)</f>
        <v>-0.48179224986075525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2.85</v>
      </c>
      <c r="D429" s="9">
        <f t="shared" si="91"/>
        <v>0.33893358662513778</v>
      </c>
      <c r="E429" s="9">
        <f t="shared" si="92"/>
        <v>0.31971942536921943</v>
      </c>
      <c r="F429" s="9">
        <f t="shared" si="93"/>
        <v>0.34134698800564262</v>
      </c>
      <c r="G429" s="9">
        <f t="shared" si="94"/>
        <v>1.0430109760517345</v>
      </c>
      <c r="H429" s="9">
        <f t="shared" si="95"/>
        <v>2.9504305252167438</v>
      </c>
      <c r="I429" s="9">
        <f t="shared" si="96"/>
        <v>3.1277423911455386</v>
      </c>
      <c r="J429" s="9">
        <f t="shared" si="97"/>
        <v>2.9295703056957092</v>
      </c>
      <c r="K429" s="11">
        <f t="shared" si="98"/>
        <v>0.34843205574912889</v>
      </c>
      <c r="L429" s="11">
        <f t="shared" si="99"/>
        <v>0.32894736842105265</v>
      </c>
      <c r="M429" s="11">
        <f t="shared" si="100"/>
        <v>0.35087719298245612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-0.28382010867991536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0.23164457999942084</v>
      </c>
      <c r="Q429" s="11">
        <f>2*'OddsRatio_working_3-way'!K429*'OddsRatio_working_3-way'!L429*'OddsRatio_working_3-way'!M429</f>
        <v>8.0432145833132254E-2</v>
      </c>
      <c r="R429" s="11">
        <f t="shared" si="101"/>
        <v>0</v>
      </c>
      <c r="S429" s="11">
        <f t="shared" si="102"/>
        <v>-0.81616690613230414</v>
      </c>
      <c r="T429" s="11">
        <f t="shared" si="103"/>
        <v>-0.28339128685149456</v>
      </c>
      <c r="U429" s="11">
        <f>'OddsRatio_working_3-way'!S429-'OddsRatio_working_3-way'!R429^2/3</f>
        <v>-0.81616690613230414</v>
      </c>
      <c r="V429" s="11">
        <f>'OddsRatio_working_3-way'!S429*'OddsRatio_working_3-way'!R429/3-2*'OddsRatio_working_3-way'!R429^3/27-'OddsRatio_working_3-way'!T429</f>
        <v>0.28339128685149456</v>
      </c>
      <c r="W429" s="11">
        <f>'OddsRatio_working_3-way'!V429^2+4*'OddsRatio_working_3-way'!U429^3/27</f>
        <v>-2.3337417355592804E-4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0.14190137035710931</v>
      </c>
      <c r="Y429" s="11">
        <f>IF('OddsRatio_working_3-way'!W429&gt;=0,IF('OddsRatio_working_3-way'!V429+SQRT('OddsRatio_working_3-way'!W429)&gt;0,0,PI()),ACOS('OddsRatio_working_3-way'!V429/(2*'OddsRatio_working_3-way'!X429)))</f>
        <v>5.38542225482046E-2</v>
      </c>
      <c r="Z429" s="11">
        <f>'OddsRatio_working_3-way'!X429^(1/3)*COS('OddsRatio_working_3-way'!Y429/3)</f>
        <v>0.52150548802586727</v>
      </c>
      <c r="AA429" s="11">
        <f>'OddsRatio_working_3-way'!X429^(1/3)*COS(('OddsRatio_working_3-way'!Y429+2*PI())/3)</f>
        <v>-0.26886113486763286</v>
      </c>
      <c r="AB429" s="11">
        <f>'OddsRatio_working_3-way'!X429^(1/3)*COS(('OddsRatio_working_3-way'!Y429+4*PI())/3)</f>
        <v>-0.25264435315823436</v>
      </c>
      <c r="AC429" s="11">
        <f>'OddsRatio_working_3-way'!X429^(1/3)*SIN('OddsRatio_working_3-way'!Y429/3)</f>
        <v>9.3627632853105179E-3</v>
      </c>
      <c r="AD429" s="11">
        <f>'OddsRatio_working_3-way'!X429^(1/3)*SIN(('OddsRatio_working_3-way'!Y429+2*PI())/3)</f>
        <v>0.44695561920074711</v>
      </c>
      <c r="AE429" s="11">
        <f>'OddsRatio_working_3-way'!X429^(1/3)*SIN(('OddsRatio_working_3-way'!Y429+4*PI())/3)</f>
        <v>-0.45631838248605772</v>
      </c>
      <c r="AF429" s="11">
        <f>-'OddsRatio_working_3-way'!U429/(3*'OddsRatio_working_3-way'!X429^(1/3))*COS(('OddsRatio_working_3-way'!Y429)/3)</f>
        <v>0.52150548802586727</v>
      </c>
      <c r="AG429" s="11">
        <f>-'OddsRatio_working_3-way'!U429/(3*'OddsRatio_working_3-way'!X429^(1/3))*COS(('OddsRatio_working_3-way'!Y429+2*PI())/3)</f>
        <v>-0.26886113486763286</v>
      </c>
      <c r="AH429" s="11">
        <f>-'OddsRatio_working_3-way'!U429/(3*'OddsRatio_working_3-way'!X429^(1/3))*COS(('OddsRatio_working_3-way'!Y429+4*PI())/3)</f>
        <v>-0.25264435315823436</v>
      </c>
      <c r="AI429" s="11">
        <f>'OddsRatio_working_3-way'!U429/(3*'OddsRatio_working_3-way'!X429^(1/3))*SIN(('OddsRatio_working_3-way'!Y429)/3)</f>
        <v>-9.3627632853105179E-3</v>
      </c>
      <c r="AJ429" s="11">
        <f>'OddsRatio_working_3-way'!U429/(3*'OddsRatio_working_3-way'!X429^(1/3))*SIN(('OddsRatio_working_3-way'!Y429+2*PI())/3)</f>
        <v>-0.44695561920074711</v>
      </c>
      <c r="AK429" s="11">
        <f>'OddsRatio_working_3-way'!U429/(3*'OddsRatio_working_3-way'!X429^(1/3))*SIN(('OddsRatio_working_3-way'!Y429+4*PI())/3)</f>
        <v>0.45631838248605772</v>
      </c>
      <c r="AL429" s="11">
        <f>'OddsRatio_working_3-way'!Z429+'OddsRatio_working_3-way'!AF429</f>
        <v>1.0430109760517345</v>
      </c>
      <c r="AM429" s="11">
        <f>'OddsRatio_working_3-way'!AA429+'OddsRatio_working_3-way'!AG429</f>
        <v>-0.53772226973526571</v>
      </c>
      <c r="AN429" s="11">
        <f>'OddsRatio_working_3-way'!AB429+'OddsRatio_working_3-way'!AH429</f>
        <v>-0.50528870631646872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1.0430109760517345</v>
      </c>
      <c r="AS429" s="11">
        <f>IF(('OddsRatio_working_3-way'!X429=0),IF(Q429&gt;0,-Q429^(1/3),(-Q429)^(1/3)),'OddsRatio_working_3-way'!AM429-'OddsRatio_working_3-way'!R429/3)</f>
        <v>-0.53772226973526571</v>
      </c>
      <c r="AT429" s="11">
        <f>IF(('OddsRatio_working_3-way'!X429=0),IF(Q429&gt;0,-Q429^(1/3),(-Q429)^(1/3)),'OddsRatio_working_3-way'!AN429-'OddsRatio_working_3-way'!R429/3)</f>
        <v>-0.50528870631646872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2.35</v>
      </c>
      <c r="B430" s="4">
        <f>IF('True_Odds_Calculator_3-way'!B431="","",'True_Odds_Calculator_3-way'!B431)</f>
        <v>3.47</v>
      </c>
      <c r="C430" s="4">
        <f>IF('True_Odds_Calculator_3-way'!C431="","",'True_Odds_Calculator_3-way'!C431)</f>
        <v>3.13</v>
      </c>
      <c r="D430" s="9">
        <f t="shared" si="91"/>
        <v>0.41331574766579798</v>
      </c>
      <c r="E430" s="9">
        <f t="shared" si="92"/>
        <v>0.27800311423671975</v>
      </c>
      <c r="F430" s="9">
        <f t="shared" si="93"/>
        <v>0.30868113809748254</v>
      </c>
      <c r="G430" s="9">
        <f t="shared" si="94"/>
        <v>1.051450205101697</v>
      </c>
      <c r="H430" s="9">
        <f t="shared" si="95"/>
        <v>2.4194577768872909</v>
      </c>
      <c r="I430" s="9">
        <f t="shared" si="96"/>
        <v>3.597082006601191</v>
      </c>
      <c r="J430" s="9">
        <f t="shared" si="97"/>
        <v>3.2395889368666144</v>
      </c>
      <c r="K430" s="11">
        <f t="shared" si="98"/>
        <v>0.42553191489361702</v>
      </c>
      <c r="L430" s="11">
        <f t="shared" si="99"/>
        <v>0.28818443804034583</v>
      </c>
      <c r="M430" s="11">
        <f t="shared" si="100"/>
        <v>0.31948881789137379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-0.27827144971993556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0.23311772229488925</v>
      </c>
      <c r="Q430" s="11">
        <f>2*'OddsRatio_working_3-way'!K430*'OddsRatio_working_3-way'!L430*'OddsRatio_working_3-way'!M430</f>
        <v>7.8358898250382933E-2</v>
      </c>
      <c r="R430" s="11">
        <f t="shared" si="101"/>
        <v>0</v>
      </c>
      <c r="S430" s="11">
        <f t="shared" si="102"/>
        <v>-0.83773496177746232</v>
      </c>
      <c r="T430" s="11">
        <f t="shared" si="103"/>
        <v>-0.28159158379074362</v>
      </c>
      <c r="U430" s="11">
        <f>'OddsRatio_working_3-way'!S430-'OddsRatio_working_3-way'!R430^2/3</f>
        <v>-0.83773496177746232</v>
      </c>
      <c r="V430" s="11">
        <f>'OddsRatio_working_3-way'!S430*'OddsRatio_working_3-way'!R430/3-2*'OddsRatio_working_3-way'!R430^3/27-'OddsRatio_working_3-way'!T430</f>
        <v>0.28159158379074362</v>
      </c>
      <c r="W430" s="11">
        <f>'OddsRatio_working_3-way'!V430^2+4*'OddsRatio_working_3-way'!U430^3/27</f>
        <v>-7.8057775787126471E-3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0.14756320479754773</v>
      </c>
      <c r="Y430" s="11">
        <f>IF('OddsRatio_working_3-way'!W430&gt;=0,IF('OddsRatio_working_3-way'!V430+SQRT('OddsRatio_working_3-way'!W430)&gt;0,0,PI()),ACOS('OddsRatio_working_3-way'!V430/(2*'OddsRatio_working_3-way'!X430)))</f>
        <v>0.30402633154906122</v>
      </c>
      <c r="Z430" s="11">
        <f>'OddsRatio_working_3-way'!X430^(1/3)*COS('OddsRatio_working_3-way'!Y430/3)</f>
        <v>0.52572510255084859</v>
      </c>
      <c r="AA430" s="11">
        <f>'OddsRatio_working_3-way'!X430^(1/3)*COS(('OddsRatio_working_3-way'!Y430+2*PI())/3)</f>
        <v>-0.30916134019360647</v>
      </c>
      <c r="AB430" s="11">
        <f>'OddsRatio_working_3-way'!X430^(1/3)*COS(('OddsRatio_working_3-way'!Y430+4*PI())/3)</f>
        <v>-0.21656376235724226</v>
      </c>
      <c r="AC430" s="11">
        <f>'OddsRatio_working_3-way'!X430^(1/3)*SIN('OddsRatio_working_3-way'!Y430/3)</f>
        <v>5.3461236490132194E-2</v>
      </c>
      <c r="AD430" s="11">
        <f>'OddsRatio_working_3-way'!X430^(1/3)*SIN(('OddsRatio_working_3-way'!Y430+2*PI())/3)</f>
        <v>0.42856067597114794</v>
      </c>
      <c r="AE430" s="11">
        <f>'OddsRatio_working_3-way'!X430^(1/3)*SIN(('OddsRatio_working_3-way'!Y430+4*PI())/3)</f>
        <v>-0.48202191246128018</v>
      </c>
      <c r="AF430" s="11">
        <f>-'OddsRatio_working_3-way'!U430/(3*'OddsRatio_working_3-way'!X430^(1/3))*COS(('OddsRatio_working_3-way'!Y430)/3)</f>
        <v>0.52572510255084848</v>
      </c>
      <c r="AG430" s="11">
        <f>-'OddsRatio_working_3-way'!U430/(3*'OddsRatio_working_3-way'!X430^(1/3))*COS(('OddsRatio_working_3-way'!Y430+2*PI())/3)</f>
        <v>-0.30916134019360642</v>
      </c>
      <c r="AH430" s="11">
        <f>-'OddsRatio_working_3-way'!U430/(3*'OddsRatio_working_3-way'!X430^(1/3))*COS(('OddsRatio_working_3-way'!Y430+4*PI())/3)</f>
        <v>-0.2165637623572422</v>
      </c>
      <c r="AI430" s="11">
        <f>'OddsRatio_working_3-way'!U430/(3*'OddsRatio_working_3-way'!X430^(1/3))*SIN(('OddsRatio_working_3-way'!Y430)/3)</f>
        <v>-5.346123649013218E-2</v>
      </c>
      <c r="AJ430" s="11">
        <f>'OddsRatio_working_3-way'!U430/(3*'OddsRatio_working_3-way'!X430^(1/3))*SIN(('OddsRatio_working_3-way'!Y430+2*PI())/3)</f>
        <v>-0.42856067597114789</v>
      </c>
      <c r="AK430" s="11">
        <f>'OddsRatio_working_3-way'!U430/(3*'OddsRatio_working_3-way'!X430^(1/3))*SIN(('OddsRatio_working_3-way'!Y430+4*PI())/3)</f>
        <v>0.48202191246128012</v>
      </c>
      <c r="AL430" s="11">
        <f>'OddsRatio_working_3-way'!Z430+'OddsRatio_working_3-way'!AF430</f>
        <v>1.051450205101697</v>
      </c>
      <c r="AM430" s="11">
        <f>'OddsRatio_working_3-way'!AA430+'OddsRatio_working_3-way'!AG430</f>
        <v>-0.61832268038721283</v>
      </c>
      <c r="AN430" s="11">
        <f>'OddsRatio_working_3-way'!AB430+'OddsRatio_working_3-way'!AH430</f>
        <v>-0.43312752471448446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1.051450205101697</v>
      </c>
      <c r="AS430" s="11">
        <f>IF(('OddsRatio_working_3-way'!X430=0),IF(Q430&gt;0,-Q430^(1/3),(-Q430)^(1/3)),'OddsRatio_working_3-way'!AM430-'OddsRatio_working_3-way'!R430/3)</f>
        <v>-0.61832268038721283</v>
      </c>
      <c r="AT430" s="11">
        <f>IF(('OddsRatio_working_3-way'!X430=0),IF(Q430&gt;0,-Q430^(1/3),(-Q430)^(1/3)),'OddsRatio_working_3-way'!AN430-'OddsRatio_working_3-way'!R430/3)</f>
        <v>-0.43312752471448446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1.75</v>
      </c>
      <c r="B431" s="4">
        <f>IF('True_Odds_Calculator_3-way'!B432="","",'True_Odds_Calculator_3-way'!B432)</f>
        <v>3.79</v>
      </c>
      <c r="C431" s="4">
        <f>IF('True_Odds_Calculator_3-way'!C432="","",'True_Odds_Calculator_3-way'!C432)</f>
        <v>4.9400000000000004</v>
      </c>
      <c r="D431" s="9">
        <f t="shared" si="91"/>
        <v>0.55585920280113221</v>
      </c>
      <c r="E431" s="9">
        <f t="shared" si="92"/>
        <v>0.25174064814316438</v>
      </c>
      <c r="F431" s="9">
        <f t="shared" si="93"/>
        <v>0.19240014905570341</v>
      </c>
      <c r="G431" s="9">
        <f t="shared" si="94"/>
        <v>1.0653556271341524</v>
      </c>
      <c r="H431" s="9">
        <f t="shared" si="95"/>
        <v>1.7990167203506144</v>
      </c>
      <c r="I431" s="9">
        <f t="shared" si="96"/>
        <v>3.9723421997042849</v>
      </c>
      <c r="J431" s="9">
        <f t="shared" si="97"/>
        <v>5.1975011709085601</v>
      </c>
      <c r="K431" s="11">
        <f t="shared" si="98"/>
        <v>0.5714285714285714</v>
      </c>
      <c r="L431" s="11">
        <f t="shared" si="99"/>
        <v>0.26385224274406333</v>
      </c>
      <c r="M431" s="11">
        <f t="shared" si="100"/>
        <v>0.20242914979757085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-0.25162713969824102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0.22829552061603164</v>
      </c>
      <c r="Q431" s="11">
        <f>2*'OddsRatio_working_3-way'!K431*'OddsRatio_working_3-way'!L431*'OddsRatio_working_3-way'!M431</f>
        <v>6.1041583052414874E-2</v>
      </c>
      <c r="R431" s="11">
        <f t="shared" si="101"/>
        <v>0</v>
      </c>
      <c r="S431" s="11">
        <f t="shared" si="102"/>
        <v>-0.90727701665969196</v>
      </c>
      <c r="T431" s="11">
        <f t="shared" si="103"/>
        <v>-0.24258743760954327</v>
      </c>
      <c r="U431" s="11">
        <f>'OddsRatio_working_3-way'!S431-'OddsRatio_working_3-way'!R431^2/3</f>
        <v>-0.90727701665969196</v>
      </c>
      <c r="V431" s="11">
        <f>'OddsRatio_working_3-way'!S431*'OddsRatio_working_3-way'!R431/3-2*'OddsRatio_working_3-way'!R431^3/27-'OddsRatio_working_3-way'!T431</f>
        <v>0.24258743760954327</v>
      </c>
      <c r="W431" s="11">
        <f>'OddsRatio_working_3-way'!V431^2+4*'OddsRatio_working_3-way'!U431^3/27</f>
        <v>-5.1792300189623761E-2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0.16631368334835517</v>
      </c>
      <c r="Y431" s="11">
        <f>IF('OddsRatio_working_3-way'!W431&gt;=0,IF('OddsRatio_working_3-way'!V431+SQRT('OddsRatio_working_3-way'!W431)&gt;0,0,PI()),ACOS('OddsRatio_working_3-way'!V431/(2*'OddsRatio_working_3-way'!X431)))</f>
        <v>0.75348793410672521</v>
      </c>
      <c r="Z431" s="11">
        <f>'OddsRatio_working_3-way'!X431^(1/3)*COS('OddsRatio_working_3-way'!Y431/3)</f>
        <v>0.53267781356707611</v>
      </c>
      <c r="AA431" s="11">
        <f>'OddsRatio_working_3-way'!X431^(1/3)*COS(('OddsRatio_working_3-way'!Y431+2*PI())/3)</f>
        <v>-0.38470281329634459</v>
      </c>
      <c r="AB431" s="11">
        <f>'OddsRatio_working_3-way'!X431^(1/3)*COS(('OddsRatio_working_3-way'!Y431+4*PI())/3)</f>
        <v>-0.14797500027073121</v>
      </c>
      <c r="AC431" s="11">
        <f>'OddsRatio_working_3-way'!X431^(1/3)*SIN('OddsRatio_working_3-way'!Y431/3)</f>
        <v>0.13667486657500924</v>
      </c>
      <c r="AD431" s="11">
        <f>'OddsRatio_working_3-way'!X431^(1/3)*SIN(('OddsRatio_working_3-way'!Y431+2*PI())/3)</f>
        <v>0.39297508529393449</v>
      </c>
      <c r="AE431" s="11">
        <f>'OddsRatio_working_3-way'!X431^(1/3)*SIN(('OddsRatio_working_3-way'!Y431+4*PI())/3)</f>
        <v>-0.5296499518689437</v>
      </c>
      <c r="AF431" s="11">
        <f>-'OddsRatio_working_3-way'!U431/(3*'OddsRatio_working_3-way'!X431^(1/3))*COS(('OddsRatio_working_3-way'!Y431)/3)</f>
        <v>0.53267781356707622</v>
      </c>
      <c r="AG431" s="11">
        <f>-'OddsRatio_working_3-way'!U431/(3*'OddsRatio_working_3-way'!X431^(1/3))*COS(('OddsRatio_working_3-way'!Y431+2*PI())/3)</f>
        <v>-0.38470281329634465</v>
      </c>
      <c r="AH431" s="11">
        <f>-'OddsRatio_working_3-way'!U431/(3*'OddsRatio_working_3-way'!X431^(1/3))*COS(('OddsRatio_working_3-way'!Y431+4*PI())/3)</f>
        <v>-0.14797500027073124</v>
      </c>
      <c r="AI431" s="11">
        <f>'OddsRatio_working_3-way'!U431/(3*'OddsRatio_working_3-way'!X431^(1/3))*SIN(('OddsRatio_working_3-way'!Y431)/3)</f>
        <v>-0.13667486657500927</v>
      </c>
      <c r="AJ431" s="11">
        <f>'OddsRatio_working_3-way'!U431/(3*'OddsRatio_working_3-way'!X431^(1/3))*SIN(('OddsRatio_working_3-way'!Y431+2*PI())/3)</f>
        <v>-0.3929750852939346</v>
      </c>
      <c r="AK431" s="11">
        <f>'OddsRatio_working_3-way'!U431/(3*'OddsRatio_working_3-way'!X431^(1/3))*SIN(('OddsRatio_working_3-way'!Y431+4*PI())/3)</f>
        <v>0.52964995186894381</v>
      </c>
      <c r="AL431" s="11">
        <f>'OddsRatio_working_3-way'!Z431+'OddsRatio_working_3-way'!AF431</f>
        <v>1.0653556271341524</v>
      </c>
      <c r="AM431" s="11">
        <f>'OddsRatio_working_3-way'!AA431+'OddsRatio_working_3-way'!AG431</f>
        <v>-0.76940562659268918</v>
      </c>
      <c r="AN431" s="11">
        <f>'OddsRatio_working_3-way'!AB431+'OddsRatio_working_3-way'!AH431</f>
        <v>-0.29595000054146248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1.0653556271341524</v>
      </c>
      <c r="AS431" s="11">
        <f>IF(('OddsRatio_working_3-way'!X431=0),IF(Q431&gt;0,-Q431^(1/3),(-Q431)^(1/3)),'OddsRatio_working_3-way'!AM431-'OddsRatio_working_3-way'!R431/3)</f>
        <v>-0.76940562659268918</v>
      </c>
      <c r="AT431" s="11">
        <f>IF(('OddsRatio_working_3-way'!X431=0),IF(Q431&gt;0,-Q431^(1/3),(-Q431)^(1/3)),'OddsRatio_working_3-way'!AN431-'OddsRatio_working_3-way'!R431/3)</f>
        <v>-0.29595000054146248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5.62</v>
      </c>
      <c r="B432" s="4">
        <f>IF('True_Odds_Calculator_3-way'!B433="","",'True_Odds_Calculator_3-way'!B433)</f>
        <v>4.28</v>
      </c>
      <c r="C432" s="4">
        <f>IF('True_Odds_Calculator_3-way'!C433="","",'True_Odds_Calculator_3-way'!C433)</f>
        <v>1.6</v>
      </c>
      <c r="D432" s="9">
        <f t="shared" si="91"/>
        <v>0.16850393179035741</v>
      </c>
      <c r="E432" s="9">
        <f t="shared" si="92"/>
        <v>0.22205750913188277</v>
      </c>
      <c r="F432" s="9">
        <f t="shared" si="93"/>
        <v>0.6094385590777599</v>
      </c>
      <c r="G432" s="9">
        <f t="shared" si="94"/>
        <v>1.0680908274911851</v>
      </c>
      <c r="H432" s="9">
        <f t="shared" si="95"/>
        <v>5.9345796230092756</v>
      </c>
      <c r="I432" s="9">
        <f t="shared" si="96"/>
        <v>4.5033379141710865</v>
      </c>
      <c r="J432" s="9">
        <f t="shared" si="97"/>
        <v>1.6408544964947112</v>
      </c>
      <c r="K432" s="11">
        <f t="shared" si="98"/>
        <v>0.17793594306049823</v>
      </c>
      <c r="L432" s="11">
        <f t="shared" si="99"/>
        <v>0.23364485981308411</v>
      </c>
      <c r="M432" s="11">
        <f t="shared" si="100"/>
        <v>0.625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-0.23624738084943631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0.22086091063291979</v>
      </c>
      <c r="Q432" s="11">
        <f>2*'OddsRatio_working_3-way'!K432*'OddsRatio_working_3-way'!L432*'OddsRatio_working_3-way'!M432</f>
        <v>5.1967273090098784E-2</v>
      </c>
      <c r="R432" s="11">
        <f t="shared" si="101"/>
        <v>0</v>
      </c>
      <c r="S432" s="11">
        <f t="shared" si="102"/>
        <v>-0.93487136170062968</v>
      </c>
      <c r="T432" s="11">
        <f t="shared" si="103"/>
        <v>-0.2199697321648541</v>
      </c>
      <c r="U432" s="11">
        <f>'OddsRatio_working_3-way'!S432-'OddsRatio_working_3-way'!R432^2/3</f>
        <v>-0.93487136170062968</v>
      </c>
      <c r="V432" s="11">
        <f>'OddsRatio_working_3-way'!S432*'OddsRatio_working_3-way'!R432/3-2*'OddsRatio_working_3-way'!R432^3/27-'OddsRatio_working_3-way'!T432</f>
        <v>0.2199697321648541</v>
      </c>
      <c r="W432" s="11">
        <f>'OddsRatio_working_3-way'!V432^2+4*'OddsRatio_working_3-way'!U432^3/27</f>
        <v>-7.2659693962830965E-2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0.17395859926395463</v>
      </c>
      <c r="Y432" s="11">
        <f>IF('OddsRatio_working_3-way'!W432&gt;=0,IF('OddsRatio_working_3-way'!V432+SQRT('OddsRatio_working_3-way'!W432)&gt;0,0,PI()),ACOS('OddsRatio_working_3-way'!V432/(2*'OddsRatio_working_3-way'!X432)))</f>
        <v>0.88634583621854646</v>
      </c>
      <c r="Z432" s="11">
        <f>'OddsRatio_working_3-way'!X432^(1/3)*COS('OddsRatio_working_3-way'!Y432/3)</f>
        <v>0.53404541374559267</v>
      </c>
      <c r="AA432" s="11">
        <f>'OddsRatio_working_3-way'!X432^(1/3)*COS(('OddsRatio_working_3-way'!Y432+2*PI())/3)</f>
        <v>-0.40778656042949429</v>
      </c>
      <c r="AB432" s="11">
        <f>'OddsRatio_working_3-way'!X432^(1/3)*COS(('OddsRatio_working_3-way'!Y432+4*PI())/3)</f>
        <v>-0.12625885331609804</v>
      </c>
      <c r="AC432" s="11">
        <f>'OddsRatio_working_3-way'!X432^(1/3)*SIN('OddsRatio_working_3-way'!Y432/3)</f>
        <v>0.16254009748625736</v>
      </c>
      <c r="AD432" s="11">
        <f>'OddsRatio_working_3-way'!X432^(1/3)*SIN(('OddsRatio_working_3-way'!Y432+2*PI())/3)</f>
        <v>0.38122684633512588</v>
      </c>
      <c r="AE432" s="11">
        <f>'OddsRatio_working_3-way'!X432^(1/3)*SIN(('OddsRatio_working_3-way'!Y432+4*PI())/3)</f>
        <v>-0.54376694382138313</v>
      </c>
      <c r="AF432" s="11">
        <f>-'OddsRatio_working_3-way'!U432/(3*'OddsRatio_working_3-way'!X432^(1/3))*COS(('OddsRatio_working_3-way'!Y432)/3)</f>
        <v>0.53404541374559256</v>
      </c>
      <c r="AG432" s="11">
        <f>-'OddsRatio_working_3-way'!U432/(3*'OddsRatio_working_3-way'!X432^(1/3))*COS(('OddsRatio_working_3-way'!Y432+2*PI())/3)</f>
        <v>-0.40778656042949418</v>
      </c>
      <c r="AH432" s="11">
        <f>-'OddsRatio_working_3-way'!U432/(3*'OddsRatio_working_3-way'!X432^(1/3))*COS(('OddsRatio_working_3-way'!Y432+4*PI())/3)</f>
        <v>-0.12625885331609801</v>
      </c>
      <c r="AI432" s="11">
        <f>'OddsRatio_working_3-way'!U432/(3*'OddsRatio_working_3-way'!X432^(1/3))*SIN(('OddsRatio_working_3-way'!Y432)/3)</f>
        <v>-0.16254009748625733</v>
      </c>
      <c r="AJ432" s="11">
        <f>'OddsRatio_working_3-way'!U432/(3*'OddsRatio_working_3-way'!X432^(1/3))*SIN(('OddsRatio_working_3-way'!Y432+2*PI())/3)</f>
        <v>-0.38122684633512582</v>
      </c>
      <c r="AK432" s="11">
        <f>'OddsRatio_working_3-way'!U432/(3*'OddsRatio_working_3-way'!X432^(1/3))*SIN(('OddsRatio_working_3-way'!Y432+4*PI())/3)</f>
        <v>0.54376694382138302</v>
      </c>
      <c r="AL432" s="11">
        <f>'OddsRatio_working_3-way'!Z432+'OddsRatio_working_3-way'!AF432</f>
        <v>1.0680908274911851</v>
      </c>
      <c r="AM432" s="11">
        <f>'OddsRatio_working_3-way'!AA432+'OddsRatio_working_3-way'!AG432</f>
        <v>-0.81557312085898848</v>
      </c>
      <c r="AN432" s="11">
        <f>'OddsRatio_working_3-way'!AB432+'OddsRatio_working_3-way'!AH432</f>
        <v>-0.25251770663219608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1.0680908274911851</v>
      </c>
      <c r="AS432" s="11">
        <f>IF(('OddsRatio_working_3-way'!X432=0),IF(Q432&gt;0,-Q432^(1/3),(-Q432)^(1/3)),'OddsRatio_working_3-way'!AM432-'OddsRatio_working_3-way'!R432/3)</f>
        <v>-0.81557312085898848</v>
      </c>
      <c r="AT432" s="11">
        <f>IF(('OddsRatio_working_3-way'!X432=0),IF(Q432&gt;0,-Q432^(1/3),(-Q432)^(1/3)),'OddsRatio_working_3-way'!AN432-'OddsRatio_working_3-way'!R432/3)</f>
        <v>-0.25251770663219608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4.0999999999999996</v>
      </c>
      <c r="B433" s="4">
        <f>IF('True_Odds_Calculator_3-way'!B434="","",'True_Odds_Calculator_3-way'!B434)</f>
        <v>3.29</v>
      </c>
      <c r="C433" s="4">
        <f>IF('True_Odds_Calculator_3-way'!C434="","",'True_Odds_Calculator_3-way'!C434)</f>
        <v>2.11</v>
      </c>
      <c r="D433" s="9">
        <f t="shared" si="91"/>
        <v>0.23769881698896672</v>
      </c>
      <c r="E433" s="9">
        <f t="shared" si="92"/>
        <v>0.29681999385720015</v>
      </c>
      <c r="F433" s="9">
        <f t="shared" si="93"/>
        <v>0.46548118915383285</v>
      </c>
      <c r="G433" s="9">
        <f t="shared" si="94"/>
        <v>1.034517590528556</v>
      </c>
      <c r="H433" s="9">
        <f t="shared" si="95"/>
        <v>4.2070045306385229</v>
      </c>
      <c r="I433" s="9">
        <f t="shared" si="96"/>
        <v>3.3690452823103931</v>
      </c>
      <c r="J433" s="9">
        <f t="shared" si="97"/>
        <v>2.1483145254866973</v>
      </c>
      <c r="K433" s="11">
        <f t="shared" si="98"/>
        <v>0.24390243902439027</v>
      </c>
      <c r="L433" s="11">
        <f t="shared" si="99"/>
        <v>0.303951367781155</v>
      </c>
      <c r="M433" s="11">
        <f t="shared" si="100"/>
        <v>0.47393364928909953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-0.27685855316900287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0.2283763600251425</v>
      </c>
      <c r="Q433" s="11">
        <f>2*'OddsRatio_working_3-way'!K433*'OddsRatio_working_3-way'!L433*'OddsRatio_working_3-way'!M433</f>
        <v>7.0269649238505372E-2</v>
      </c>
      <c r="R433" s="11">
        <f t="shared" si="101"/>
        <v>0</v>
      </c>
      <c r="S433" s="11">
        <f t="shared" si="102"/>
        <v>-0.82488461133340762</v>
      </c>
      <c r="T433" s="11">
        <f t="shared" si="103"/>
        <v>-0.25381064964104844</v>
      </c>
      <c r="U433" s="11">
        <f>'OddsRatio_working_3-way'!S433-'OddsRatio_working_3-way'!R433^2/3</f>
        <v>-0.82488461133340762</v>
      </c>
      <c r="V433" s="11">
        <f>'OddsRatio_working_3-way'!S433*'OddsRatio_working_3-way'!R433/3-2*'OddsRatio_working_3-way'!R433^3/27-'OddsRatio_working_3-way'!T433</f>
        <v>0.25381064964104844</v>
      </c>
      <c r="W433" s="11">
        <f>'OddsRatio_working_3-way'!V433^2+4*'OddsRatio_working_3-way'!U433^3/27</f>
        <v>-1.8732753938916769E-2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0.14418096251770535</v>
      </c>
      <c r="Y433" s="11">
        <f>IF('OddsRatio_working_3-way'!W433&gt;=0,IF('OddsRatio_working_3-way'!V433+SQRT('OddsRatio_working_3-way'!W433)&gt;0,0,PI()),ACOS('OddsRatio_working_3-way'!V433/(2*'OddsRatio_working_3-way'!X433)))</f>
        <v>0.49455319486715643</v>
      </c>
      <c r="Z433" s="11">
        <f>'OddsRatio_working_3-way'!X433^(1/3)*COS('OddsRatio_working_3-way'!Y433/3)</f>
        <v>0.51725879526427798</v>
      </c>
      <c r="AA433" s="11">
        <f>'OddsRatio_working_3-way'!X433^(1/3)*COS(('OddsRatio_working_3-way'!Y433+2*PI())/3)</f>
        <v>-0.33315225905507939</v>
      </c>
      <c r="AB433" s="11">
        <f>'OddsRatio_working_3-way'!X433^(1/3)*COS(('OddsRatio_working_3-way'!Y433+4*PI())/3)</f>
        <v>-0.18410653620919842</v>
      </c>
      <c r="AC433" s="11">
        <f>'OddsRatio_working_3-way'!X433^(1/3)*SIN('OddsRatio_working_3-way'!Y433/3)</f>
        <v>8.6051588206631641E-2</v>
      </c>
      <c r="AD433" s="11">
        <f>'OddsRatio_working_3-way'!X433^(1/3)*SIN(('OddsRatio_working_3-way'!Y433+2*PI())/3)</f>
        <v>0.40493346292648269</v>
      </c>
      <c r="AE433" s="11">
        <f>'OddsRatio_working_3-way'!X433^(1/3)*SIN(('OddsRatio_working_3-way'!Y433+4*PI())/3)</f>
        <v>-0.49098505113311447</v>
      </c>
      <c r="AF433" s="11">
        <f>-'OddsRatio_working_3-way'!U433/(3*'OddsRatio_working_3-way'!X433^(1/3))*COS(('OddsRatio_working_3-way'!Y433)/3)</f>
        <v>0.51725879526427798</v>
      </c>
      <c r="AG433" s="11">
        <f>-'OddsRatio_working_3-way'!U433/(3*'OddsRatio_working_3-way'!X433^(1/3))*COS(('OddsRatio_working_3-way'!Y433+2*PI())/3)</f>
        <v>-0.33315225905507939</v>
      </c>
      <c r="AH433" s="11">
        <f>-'OddsRatio_working_3-way'!U433/(3*'OddsRatio_working_3-way'!X433^(1/3))*COS(('OddsRatio_working_3-way'!Y433+4*PI())/3)</f>
        <v>-0.18410653620919842</v>
      </c>
      <c r="AI433" s="11">
        <f>'OddsRatio_working_3-way'!U433/(3*'OddsRatio_working_3-way'!X433^(1/3))*SIN(('OddsRatio_working_3-way'!Y433)/3)</f>
        <v>-8.6051588206631641E-2</v>
      </c>
      <c r="AJ433" s="11">
        <f>'OddsRatio_working_3-way'!U433/(3*'OddsRatio_working_3-way'!X433^(1/3))*SIN(('OddsRatio_working_3-way'!Y433+2*PI())/3)</f>
        <v>-0.40493346292648269</v>
      </c>
      <c r="AK433" s="11">
        <f>'OddsRatio_working_3-way'!U433/(3*'OddsRatio_working_3-way'!X433^(1/3))*SIN(('OddsRatio_working_3-way'!Y433+4*PI())/3)</f>
        <v>0.49098505113311447</v>
      </c>
      <c r="AL433" s="11">
        <f>'OddsRatio_working_3-way'!Z433+'OddsRatio_working_3-way'!AF433</f>
        <v>1.034517590528556</v>
      </c>
      <c r="AM433" s="11">
        <f>'OddsRatio_working_3-way'!AA433+'OddsRatio_working_3-way'!AG433</f>
        <v>-0.66630451811015878</v>
      </c>
      <c r="AN433" s="11">
        <f>'OddsRatio_working_3-way'!AB433+'OddsRatio_working_3-way'!AH433</f>
        <v>-0.36821307241839685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1.034517590528556</v>
      </c>
      <c r="AS433" s="11">
        <f>IF(('OddsRatio_working_3-way'!X433=0),IF(Q433&gt;0,-Q433^(1/3),(-Q433)^(1/3)),'OddsRatio_working_3-way'!AM433-'OddsRatio_working_3-way'!R433/3)</f>
        <v>-0.66630451811015878</v>
      </c>
      <c r="AT433" s="11">
        <f>IF(('OddsRatio_working_3-way'!X433=0),IF(Q433&gt;0,-Q433^(1/3),(-Q433)^(1/3)),'OddsRatio_working_3-way'!AN433-'OddsRatio_working_3-way'!R433/3)</f>
        <v>-0.36821307241839685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3.77</v>
      </c>
      <c r="B434" s="4">
        <f>IF('True_Odds_Calculator_3-way'!B435="","",'True_Odds_Calculator_3-way'!B435)</f>
        <v>3.58</v>
      </c>
      <c r="C434" s="4">
        <f>IF('True_Odds_Calculator_3-way'!C435="","",'True_Odds_Calculator_3-way'!C435)</f>
        <v>2.09</v>
      </c>
      <c r="D434" s="9">
        <f t="shared" si="91"/>
        <v>0.25831654031571788</v>
      </c>
      <c r="E434" s="9">
        <f t="shared" si="92"/>
        <v>0.27216242101718136</v>
      </c>
      <c r="F434" s="9">
        <f t="shared" si="93"/>
        <v>0.46952103866710065</v>
      </c>
      <c r="G434" s="9">
        <f t="shared" si="94"/>
        <v>1.0365412965488769</v>
      </c>
      <c r="H434" s="9">
        <f t="shared" si="95"/>
        <v>3.8712193914403885</v>
      </c>
      <c r="I434" s="9">
        <f t="shared" si="96"/>
        <v>3.6742765450961024</v>
      </c>
      <c r="J434" s="9">
        <f t="shared" si="97"/>
        <v>2.1298300132382759</v>
      </c>
      <c r="K434" s="11">
        <f t="shared" si="98"/>
        <v>0.26525198938992045</v>
      </c>
      <c r="L434" s="11">
        <f t="shared" si="99"/>
        <v>0.27932960893854747</v>
      </c>
      <c r="M434" s="11">
        <f t="shared" si="100"/>
        <v>0.47846889952153115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-0.2761565255456504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0.22830488515023489</v>
      </c>
      <c r="Q434" s="11">
        <f>2*'OddsRatio_working_3-way'!K434*'OddsRatio_working_3-way'!L434*'OddsRatio_working_3-way'!M434</f>
        <v>7.0902138245414581E-2</v>
      </c>
      <c r="R434" s="11">
        <f t="shared" si="101"/>
        <v>0</v>
      </c>
      <c r="S434" s="11">
        <f t="shared" si="102"/>
        <v>-0.82672276057621052</v>
      </c>
      <c r="T434" s="11">
        <f t="shared" si="103"/>
        <v>-0.25674619893671141</v>
      </c>
      <c r="U434" s="11">
        <f>'OddsRatio_working_3-way'!S434-'OddsRatio_working_3-way'!R434^2/3</f>
        <v>-0.82672276057621052</v>
      </c>
      <c r="V434" s="11">
        <f>'OddsRatio_working_3-way'!S434*'OddsRatio_working_3-way'!R434/3-2*'OddsRatio_working_3-way'!R434^3/27-'OddsRatio_working_3-way'!T434</f>
        <v>0.25674619893671141</v>
      </c>
      <c r="W434" s="11">
        <f>'OddsRatio_working_3-way'!V434^2+4*'OddsRatio_working_3-way'!U434^3/27</f>
        <v>-1.779111339480173E-2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0.14466316399074361</v>
      </c>
      <c r="Y434" s="11">
        <f>IF('OddsRatio_working_3-way'!W434&gt;=0,IF('OddsRatio_working_3-way'!V434+SQRT('OddsRatio_working_3-way'!W434)&gt;0,0,PI()),ACOS('OddsRatio_working_3-way'!V434/(2*'OddsRatio_working_3-way'!X434)))</f>
        <v>0.47913692829017962</v>
      </c>
      <c r="Z434" s="11">
        <f>'OddsRatio_working_3-way'!X434^(1/3)*COS('OddsRatio_working_3-way'!Y434/3)</f>
        <v>0.51827064827443847</v>
      </c>
      <c r="AA434" s="11">
        <f>'OddsRatio_working_3-way'!X434^(1/3)*COS(('OddsRatio_working_3-way'!Y434+2*PI())/3)</f>
        <v>-0.3314356802701432</v>
      </c>
      <c r="AB434" s="11">
        <f>'OddsRatio_working_3-way'!X434^(1/3)*COS(('OddsRatio_working_3-way'!Y434+4*PI())/3)</f>
        <v>-0.18683496800429536</v>
      </c>
      <c r="AC434" s="11">
        <f>'OddsRatio_working_3-way'!X434^(1/3)*SIN('OddsRatio_working_3-way'!Y434/3)</f>
        <v>8.3485260151698909E-2</v>
      </c>
      <c r="AD434" s="11">
        <f>'OddsRatio_working_3-way'!X434^(1/3)*SIN(('OddsRatio_working_3-way'!Y434+2*PI())/3)</f>
        <v>0.40709291736564385</v>
      </c>
      <c r="AE434" s="11">
        <f>'OddsRatio_working_3-way'!X434^(1/3)*SIN(('OddsRatio_working_3-way'!Y434+4*PI())/3)</f>
        <v>-0.49057817751734273</v>
      </c>
      <c r="AF434" s="11">
        <f>-'OddsRatio_working_3-way'!U434/(3*'OddsRatio_working_3-way'!X434^(1/3))*COS(('OddsRatio_working_3-way'!Y434)/3)</f>
        <v>0.51827064827443847</v>
      </c>
      <c r="AG434" s="11">
        <f>-'OddsRatio_working_3-way'!U434/(3*'OddsRatio_working_3-way'!X434^(1/3))*COS(('OddsRatio_working_3-way'!Y434+2*PI())/3)</f>
        <v>-0.3314356802701432</v>
      </c>
      <c r="AH434" s="11">
        <f>-'OddsRatio_working_3-way'!U434/(3*'OddsRatio_working_3-way'!X434^(1/3))*COS(('OddsRatio_working_3-way'!Y434+4*PI())/3)</f>
        <v>-0.18683496800429536</v>
      </c>
      <c r="AI434" s="11">
        <f>'OddsRatio_working_3-way'!U434/(3*'OddsRatio_working_3-way'!X434^(1/3))*SIN(('OddsRatio_working_3-way'!Y434)/3)</f>
        <v>-8.3485260151698909E-2</v>
      </c>
      <c r="AJ434" s="11">
        <f>'OddsRatio_working_3-way'!U434/(3*'OddsRatio_working_3-way'!X434^(1/3))*SIN(('OddsRatio_working_3-way'!Y434+2*PI())/3)</f>
        <v>-0.40709291736564385</v>
      </c>
      <c r="AK434" s="11">
        <f>'OddsRatio_working_3-way'!U434/(3*'OddsRatio_working_3-way'!X434^(1/3))*SIN(('OddsRatio_working_3-way'!Y434+4*PI())/3)</f>
        <v>0.49057817751734273</v>
      </c>
      <c r="AL434" s="11">
        <f>'OddsRatio_working_3-way'!Z434+'OddsRatio_working_3-way'!AF434</f>
        <v>1.0365412965488769</v>
      </c>
      <c r="AM434" s="11">
        <f>'OddsRatio_working_3-way'!AA434+'OddsRatio_working_3-way'!AG434</f>
        <v>-0.66287136054028639</v>
      </c>
      <c r="AN434" s="11">
        <f>'OddsRatio_working_3-way'!AB434+'OddsRatio_working_3-way'!AH434</f>
        <v>-0.37366993600859072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1.0365412965488769</v>
      </c>
      <c r="AS434" s="11">
        <f>IF(('OddsRatio_working_3-way'!X434=0),IF(Q434&gt;0,-Q434^(1/3),(-Q434)^(1/3)),'OddsRatio_working_3-way'!AM434-'OddsRatio_working_3-way'!R434/3)</f>
        <v>-0.66287136054028639</v>
      </c>
      <c r="AT434" s="11">
        <f>IF(('OddsRatio_working_3-way'!X434=0),IF(Q434&gt;0,-Q434^(1/3),(-Q434)^(1/3)),'OddsRatio_working_3-way'!AN434-'OddsRatio_working_3-way'!R434/3)</f>
        <v>-0.37366993600859072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8.18</v>
      </c>
      <c r="B435" s="4">
        <f>IF('True_Odds_Calculator_3-way'!B436="","",'True_Odds_Calculator_3-way'!B436)</f>
        <v>4.7</v>
      </c>
      <c r="C435" s="4">
        <f>IF('True_Odds_Calculator_3-way'!C436="","",'True_Odds_Calculator_3-way'!C436)</f>
        <v>1.45</v>
      </c>
      <c r="D435" s="9">
        <f t="shared" si="91"/>
        <v>0.1169101114063168</v>
      </c>
      <c r="E435" s="9">
        <f t="shared" si="92"/>
        <v>0.20439392106251963</v>
      </c>
      <c r="F435" s="9">
        <f t="shared" si="93"/>
        <v>0.67869596753116368</v>
      </c>
      <c r="G435" s="9">
        <f t="shared" si="94"/>
        <v>1.0520306517204601</v>
      </c>
      <c r="H435" s="9">
        <f t="shared" si="95"/>
        <v>8.5535800793529031</v>
      </c>
      <c r="I435" s="9">
        <f t="shared" si="96"/>
        <v>4.8925134113657025</v>
      </c>
      <c r="J435" s="9">
        <f t="shared" si="97"/>
        <v>1.4734137932742071</v>
      </c>
      <c r="K435" s="11">
        <f t="shared" si="98"/>
        <v>0.12224938875305624</v>
      </c>
      <c r="L435" s="11">
        <f t="shared" si="99"/>
        <v>0.21276595744680851</v>
      </c>
      <c r="M435" s="11">
        <f t="shared" si="100"/>
        <v>0.68965517241379315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-0.2144467744279035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0.20324072994455281</v>
      </c>
      <c r="Q435" s="11">
        <f>2*'OddsRatio_working_3-way'!K435*'OddsRatio_working_3-way'!L435*'OddsRatio_working_3-way'!M435</f>
        <v>3.5876563097008436E-2</v>
      </c>
      <c r="R435" s="11">
        <f t="shared" si="101"/>
        <v>0</v>
      </c>
      <c r="S435" s="11">
        <f t="shared" si="102"/>
        <v>-0.94774440178339858</v>
      </c>
      <c r="T435" s="11">
        <f t="shared" si="103"/>
        <v>-0.1672982174374931</v>
      </c>
      <c r="U435" s="11">
        <f>'OddsRatio_working_3-way'!S435-'OddsRatio_working_3-way'!R435^2/3</f>
        <v>-0.94774440178339858</v>
      </c>
      <c r="V435" s="11">
        <f>'OddsRatio_working_3-way'!S435*'OddsRatio_working_3-way'!R435/3-2*'OddsRatio_working_3-way'!R435^3/27-'OddsRatio_working_3-way'!T435</f>
        <v>0.1672982174374931</v>
      </c>
      <c r="W435" s="11">
        <f>'OddsRatio_working_3-way'!V435^2+4*'OddsRatio_working_3-way'!U435^3/27</f>
        <v>-9.81272259035912E-2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0.17756401624579932</v>
      </c>
      <c r="Y435" s="11">
        <f>IF('OddsRatio_working_3-way'!W435&gt;=0,IF('OddsRatio_working_3-way'!V435+SQRT('OddsRatio_working_3-way'!W435)&gt;0,0,PI()),ACOS('OddsRatio_working_3-way'!V435/(2*'OddsRatio_working_3-way'!X435)))</f>
        <v>1.0802672065540246</v>
      </c>
      <c r="Z435" s="11">
        <f>'OddsRatio_working_3-way'!X435^(1/3)*COS('OddsRatio_working_3-way'!Y435/3)</f>
        <v>0.52601532586023003</v>
      </c>
      <c r="AA435" s="11">
        <f>'OddsRatio_working_3-way'!X435^(1/3)*COS(('OddsRatio_working_3-way'!Y435+2*PI())/3)</f>
        <v>-0.43452153457310083</v>
      </c>
      <c r="AB435" s="11">
        <f>'OddsRatio_working_3-way'!X435^(1/3)*COS(('OddsRatio_working_3-way'!Y435+4*PI())/3)</f>
        <v>-9.1493791287129325E-2</v>
      </c>
      <c r="AC435" s="11">
        <f>'OddsRatio_working_3-way'!X435^(1/3)*SIN('OddsRatio_working_3-way'!Y435/3)</f>
        <v>0.19804715992566554</v>
      </c>
      <c r="AD435" s="11">
        <f>'OddsRatio_working_3-way'!X435^(1/3)*SIN(('OddsRatio_working_3-way'!Y435+2*PI())/3)</f>
        <v>0.35651905501207604</v>
      </c>
      <c r="AE435" s="11">
        <f>'OddsRatio_working_3-way'!X435^(1/3)*SIN(('OddsRatio_working_3-way'!Y435+4*PI())/3)</f>
        <v>-0.55456621493774161</v>
      </c>
      <c r="AF435" s="11">
        <f>-'OddsRatio_working_3-way'!U435/(3*'OddsRatio_working_3-way'!X435^(1/3))*COS(('OddsRatio_working_3-way'!Y435)/3)</f>
        <v>0.52601532586023003</v>
      </c>
      <c r="AG435" s="11">
        <f>-'OddsRatio_working_3-way'!U435/(3*'OddsRatio_working_3-way'!X435^(1/3))*COS(('OddsRatio_working_3-way'!Y435+2*PI())/3)</f>
        <v>-0.43452153457310083</v>
      </c>
      <c r="AH435" s="11">
        <f>-'OddsRatio_working_3-way'!U435/(3*'OddsRatio_working_3-way'!X435^(1/3))*COS(('OddsRatio_working_3-way'!Y435+4*PI())/3)</f>
        <v>-9.1493791287129325E-2</v>
      </c>
      <c r="AI435" s="11">
        <f>'OddsRatio_working_3-way'!U435/(3*'OddsRatio_working_3-way'!X435^(1/3))*SIN(('OddsRatio_working_3-way'!Y435)/3)</f>
        <v>-0.19804715992566554</v>
      </c>
      <c r="AJ435" s="11">
        <f>'OddsRatio_working_3-way'!U435/(3*'OddsRatio_working_3-way'!X435^(1/3))*SIN(('OddsRatio_working_3-way'!Y435+2*PI())/3)</f>
        <v>-0.35651905501207604</v>
      </c>
      <c r="AK435" s="11">
        <f>'OddsRatio_working_3-way'!U435/(3*'OddsRatio_working_3-way'!X435^(1/3))*SIN(('OddsRatio_working_3-way'!Y435+4*PI())/3)</f>
        <v>0.55456621493774161</v>
      </c>
      <c r="AL435" s="11">
        <f>'OddsRatio_working_3-way'!Z435+'OddsRatio_working_3-way'!AF435</f>
        <v>1.0520306517204601</v>
      </c>
      <c r="AM435" s="11">
        <f>'OddsRatio_working_3-way'!AA435+'OddsRatio_working_3-way'!AG435</f>
        <v>-0.86904306914620166</v>
      </c>
      <c r="AN435" s="11">
        <f>'OddsRatio_working_3-way'!AB435+'OddsRatio_working_3-way'!AH435</f>
        <v>-0.18298758257425865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1.0520306517204601</v>
      </c>
      <c r="AS435" s="11">
        <f>IF(('OddsRatio_working_3-way'!X435=0),IF(Q435&gt;0,-Q435^(1/3),(-Q435)^(1/3)),'OddsRatio_working_3-way'!AM435-'OddsRatio_working_3-way'!R435/3)</f>
        <v>-0.86904306914620166</v>
      </c>
      <c r="AT435" s="11">
        <f>IF(('OddsRatio_working_3-way'!X435=0),IF(Q435&gt;0,-Q435^(1/3),(-Q435)^(1/3)),'OddsRatio_working_3-way'!AN435-'OddsRatio_working_3-way'!R435/3)</f>
        <v>-0.18298758257425865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2.2799999999999998</v>
      </c>
      <c r="B436" s="4">
        <f>IF('True_Odds_Calculator_3-way'!B437="","",'True_Odds_Calculator_3-way'!B437)</f>
        <v>3.37</v>
      </c>
      <c r="C436" s="4">
        <f>IF('True_Odds_Calculator_3-way'!C437="","",'True_Odds_Calculator_3-way'!C437)</f>
        <v>3.41</v>
      </c>
      <c r="D436" s="9">
        <f t="shared" si="91"/>
        <v>0.42792468251444926</v>
      </c>
      <c r="E436" s="9">
        <f t="shared" si="92"/>
        <v>0.28774663813302037</v>
      </c>
      <c r="F436" s="9">
        <f t="shared" si="93"/>
        <v>0.28432867935253031</v>
      </c>
      <c r="G436" s="9">
        <f t="shared" si="94"/>
        <v>1.0444217406657665</v>
      </c>
      <c r="H436" s="9">
        <f t="shared" si="95"/>
        <v>2.3368598280521811</v>
      </c>
      <c r="I436" s="9">
        <f t="shared" si="96"/>
        <v>3.4752795253778674</v>
      </c>
      <c r="J436" s="9">
        <f t="shared" si="97"/>
        <v>3.5170563950044977</v>
      </c>
      <c r="K436" s="11">
        <f t="shared" si="98"/>
        <v>0.43859649122807021</v>
      </c>
      <c r="L436" s="11">
        <f t="shared" si="99"/>
        <v>0.29673590504451036</v>
      </c>
      <c r="M436" s="11">
        <f t="shared" si="100"/>
        <v>0.29325513196480935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-0.27903342595548364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0.23128821121697446</v>
      </c>
      <c r="Q436" s="11">
        <f>2*'OddsRatio_working_3-way'!K436*'OddsRatio_working_3-way'!L436*'OddsRatio_working_3-way'!M436</f>
        <v>7.6332742975899148E-2</v>
      </c>
      <c r="R436" s="11">
        <f t="shared" si="101"/>
        <v>0</v>
      </c>
      <c r="S436" s="11">
        <f t="shared" si="102"/>
        <v>-0.82889069804086357</v>
      </c>
      <c r="T436" s="11">
        <f t="shared" si="103"/>
        <v>-0.27356128648213313</v>
      </c>
      <c r="U436" s="11">
        <f>'OddsRatio_working_3-way'!S436-'OddsRatio_working_3-way'!R436^2/3</f>
        <v>-0.82889069804086357</v>
      </c>
      <c r="V436" s="11">
        <f>'OddsRatio_working_3-way'!S436*'OddsRatio_working_3-way'!R436/3-2*'OddsRatio_working_3-way'!R436^3/27-'OddsRatio_working_3-way'!T436</f>
        <v>0.27356128648213313</v>
      </c>
      <c r="W436" s="11">
        <f>'OddsRatio_working_3-way'!V436^2+4*'OddsRatio_working_3-way'!U436^3/27</f>
        <v>-9.5342178489933732E-3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0.1452325680682135</v>
      </c>
      <c r="Y436" s="11">
        <f>IF('OddsRatio_working_3-way'!W436&gt;=0,IF('OddsRatio_working_3-way'!V436+SQRT('OddsRatio_working_3-way'!W436)&gt;0,0,PI()),ACOS('OddsRatio_working_3-way'!V436/(2*'OddsRatio_working_3-way'!X436)))</f>
        <v>0.34283868216490654</v>
      </c>
      <c r="Z436" s="11">
        <f>'OddsRatio_working_3-way'!X436^(1/3)*COS('OddsRatio_working_3-way'!Y436/3)</f>
        <v>0.52221087033288327</v>
      </c>
      <c r="AA436" s="11">
        <f>'OddsRatio_working_3-way'!X436^(1/3)*COS(('OddsRatio_working_3-way'!Y436+2*PI())/3)</f>
        <v>-0.31301429462073249</v>
      </c>
      <c r="AB436" s="11">
        <f>'OddsRatio_working_3-way'!X436^(1/3)*COS(('OddsRatio_working_3-way'!Y436+4*PI())/3)</f>
        <v>-0.20919657571215067</v>
      </c>
      <c r="AC436" s="11">
        <f>'OddsRatio_working_3-way'!X436^(1/3)*SIN('OddsRatio_working_3-way'!Y436/3)</f>
        <v>5.9939187958522662E-2</v>
      </c>
      <c r="AD436" s="11">
        <f>'OddsRatio_working_3-way'!X436^(1/3)*SIN(('OddsRatio_working_3-way'!Y436+2*PI())/3)</f>
        <v>0.4222782858613971</v>
      </c>
      <c r="AE436" s="11">
        <f>'OddsRatio_working_3-way'!X436^(1/3)*SIN(('OddsRatio_working_3-way'!Y436+4*PI())/3)</f>
        <v>-0.4822174738199197</v>
      </c>
      <c r="AF436" s="11">
        <f>-'OddsRatio_working_3-way'!U436/(3*'OddsRatio_working_3-way'!X436^(1/3))*COS(('OddsRatio_working_3-way'!Y436)/3)</f>
        <v>0.52221087033288327</v>
      </c>
      <c r="AG436" s="11">
        <f>-'OddsRatio_working_3-way'!U436/(3*'OddsRatio_working_3-way'!X436^(1/3))*COS(('OddsRatio_working_3-way'!Y436+2*PI())/3)</f>
        <v>-0.31301429462073249</v>
      </c>
      <c r="AH436" s="11">
        <f>-'OddsRatio_working_3-way'!U436/(3*'OddsRatio_working_3-way'!X436^(1/3))*COS(('OddsRatio_working_3-way'!Y436+4*PI())/3)</f>
        <v>-0.20919657571215067</v>
      </c>
      <c r="AI436" s="11">
        <f>'OddsRatio_working_3-way'!U436/(3*'OddsRatio_working_3-way'!X436^(1/3))*SIN(('OddsRatio_working_3-way'!Y436)/3)</f>
        <v>-5.9939187958522662E-2</v>
      </c>
      <c r="AJ436" s="11">
        <f>'OddsRatio_working_3-way'!U436/(3*'OddsRatio_working_3-way'!X436^(1/3))*SIN(('OddsRatio_working_3-way'!Y436+2*PI())/3)</f>
        <v>-0.4222782858613971</v>
      </c>
      <c r="AK436" s="11">
        <f>'OddsRatio_working_3-way'!U436/(3*'OddsRatio_working_3-way'!X436^(1/3))*SIN(('OddsRatio_working_3-way'!Y436+4*PI())/3)</f>
        <v>0.4822174738199197</v>
      </c>
      <c r="AL436" s="11">
        <f>'OddsRatio_working_3-way'!Z436+'OddsRatio_working_3-way'!AF436</f>
        <v>1.0444217406657665</v>
      </c>
      <c r="AM436" s="11">
        <f>'OddsRatio_working_3-way'!AA436+'OddsRatio_working_3-way'!AG436</f>
        <v>-0.62602858924146498</v>
      </c>
      <c r="AN436" s="11">
        <f>'OddsRatio_working_3-way'!AB436+'OddsRatio_working_3-way'!AH436</f>
        <v>-0.41839315142430133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1.0444217406657665</v>
      </c>
      <c r="AS436" s="11">
        <f>IF(('OddsRatio_working_3-way'!X436=0),IF(Q436&gt;0,-Q436^(1/3),(-Q436)^(1/3)),'OddsRatio_working_3-way'!AM436-'OddsRatio_working_3-way'!R436/3)</f>
        <v>-0.62602858924146498</v>
      </c>
      <c r="AT436" s="11">
        <f>IF(('OddsRatio_working_3-way'!X436=0),IF(Q436&gt;0,-Q436^(1/3),(-Q436)^(1/3)),'OddsRatio_working_3-way'!AN436-'OddsRatio_working_3-way'!R436/3)</f>
        <v>-0.41839315142430133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2.94</v>
      </c>
      <c r="B437" s="4">
        <f>IF('True_Odds_Calculator_3-way'!B438="","",'True_Odds_Calculator_3-way'!B438)</f>
        <v>3.3</v>
      </c>
      <c r="C437" s="4">
        <f>IF('True_Odds_Calculator_3-way'!C438="","",'True_Odds_Calculator_3-way'!C438)</f>
        <v>2.6</v>
      </c>
      <c r="D437" s="9">
        <f t="shared" si="91"/>
        <v>0.33086328260770653</v>
      </c>
      <c r="E437" s="9">
        <f t="shared" si="92"/>
        <v>0.29431791531836876</v>
      </c>
      <c r="F437" s="9">
        <f t="shared" si="93"/>
        <v>0.37481880207392487</v>
      </c>
      <c r="G437" s="9">
        <f t="shared" si="94"/>
        <v>1.0424723800988303</v>
      </c>
      <c r="H437" s="9">
        <f t="shared" si="95"/>
        <v>3.022396417391731</v>
      </c>
      <c r="I437" s="9">
        <f t="shared" si="96"/>
        <v>3.3976864742273087</v>
      </c>
      <c r="J437" s="9">
        <f t="shared" si="97"/>
        <v>2.6679558081581289</v>
      </c>
      <c r="K437" s="11">
        <f t="shared" si="98"/>
        <v>0.3401360544217687</v>
      </c>
      <c r="L437" s="11">
        <f t="shared" si="99"/>
        <v>0.30303030303030304</v>
      </c>
      <c r="M437" s="11">
        <f t="shared" si="100"/>
        <v>0.38461538461538458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-0.28301856873285447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0.23151451722880295</v>
      </c>
      <c r="Q437" s="11">
        <f>2*'OddsRatio_working_3-way'!K437*'OddsRatio_working_3-way'!L437*'OddsRatio_working_3-way'!M437</f>
        <v>7.9285793571507848E-2</v>
      </c>
      <c r="R437" s="11">
        <f t="shared" si="101"/>
        <v>0</v>
      </c>
      <c r="S437" s="11">
        <f t="shared" si="102"/>
        <v>-0.81801882563872697</v>
      </c>
      <c r="T437" s="11">
        <f t="shared" si="103"/>
        <v>-0.28014343343792014</v>
      </c>
      <c r="U437" s="11">
        <f>'OddsRatio_working_3-way'!S437-'OddsRatio_working_3-way'!R437^2/3</f>
        <v>-0.81801882563872697</v>
      </c>
      <c r="V437" s="11">
        <f>'OddsRatio_working_3-way'!S437*'OddsRatio_working_3-way'!R437/3-2*'OddsRatio_working_3-way'!R437^3/27-'OddsRatio_working_3-way'!T437</f>
        <v>0.28014343343792014</v>
      </c>
      <c r="W437" s="11">
        <f>'OddsRatio_working_3-way'!V437^2+4*'OddsRatio_working_3-way'!U437^3/27</f>
        <v>-2.6131712097289261E-3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0.14238461513460235</v>
      </c>
      <c r="Y437" s="11">
        <f>IF('OddsRatio_working_3-way'!W437&gt;=0,IF('OddsRatio_working_3-way'!V437+SQRT('OddsRatio_working_3-way'!W437)&gt;0,0,PI()),ACOS('OddsRatio_working_3-way'!V437/(2*'OddsRatio_working_3-way'!X437)))</f>
        <v>0.18048927216466915</v>
      </c>
      <c r="Z437" s="11">
        <f>'OddsRatio_working_3-way'!X437^(1/3)*COS('OddsRatio_working_3-way'!Y437/3)</f>
        <v>0.52123619004941524</v>
      </c>
      <c r="AA437" s="11">
        <f>'OddsRatio_working_3-way'!X437^(1/3)*COS(('OddsRatio_working_3-way'!Y437+2*PI())/3)</f>
        <v>-0.28780875604571166</v>
      </c>
      <c r="AB437" s="11">
        <f>'OddsRatio_working_3-way'!X437^(1/3)*COS(('OddsRatio_working_3-way'!Y437+4*PI())/3)</f>
        <v>-0.23342743400370375</v>
      </c>
      <c r="AC437" s="11">
        <f>'OddsRatio_working_3-way'!X437^(1/3)*SIN('OddsRatio_working_3-way'!Y437/3)</f>
        <v>3.1397070919841022E-2</v>
      </c>
      <c r="AD437" s="11">
        <f>'OddsRatio_working_3-way'!X437^(1/3)*SIN(('OddsRatio_working_3-way'!Y437+2*PI())/3)</f>
        <v>0.43570524649468673</v>
      </c>
      <c r="AE437" s="11">
        <f>'OddsRatio_working_3-way'!X437^(1/3)*SIN(('OddsRatio_working_3-way'!Y437+4*PI())/3)</f>
        <v>-0.46710231741452773</v>
      </c>
      <c r="AF437" s="11">
        <f>-'OddsRatio_working_3-way'!U437/(3*'OddsRatio_working_3-way'!X437^(1/3))*COS(('OddsRatio_working_3-way'!Y437)/3)</f>
        <v>0.52123619004941513</v>
      </c>
      <c r="AG437" s="11">
        <f>-'OddsRatio_working_3-way'!U437/(3*'OddsRatio_working_3-way'!X437^(1/3))*COS(('OddsRatio_working_3-way'!Y437+2*PI())/3)</f>
        <v>-0.2878087560457116</v>
      </c>
      <c r="AH437" s="11">
        <f>-'OddsRatio_working_3-way'!U437/(3*'OddsRatio_working_3-way'!X437^(1/3))*COS(('OddsRatio_working_3-way'!Y437+4*PI())/3)</f>
        <v>-0.23342743400370372</v>
      </c>
      <c r="AI437" s="11">
        <f>'OddsRatio_working_3-way'!U437/(3*'OddsRatio_working_3-way'!X437^(1/3))*SIN(('OddsRatio_working_3-way'!Y437)/3)</f>
        <v>-3.1397070919841015E-2</v>
      </c>
      <c r="AJ437" s="11">
        <f>'OddsRatio_working_3-way'!U437/(3*'OddsRatio_working_3-way'!X437^(1/3))*SIN(('OddsRatio_working_3-way'!Y437+2*PI())/3)</f>
        <v>-0.43570524649468662</v>
      </c>
      <c r="AK437" s="11">
        <f>'OddsRatio_working_3-way'!U437/(3*'OddsRatio_working_3-way'!X437^(1/3))*SIN(('OddsRatio_working_3-way'!Y437+4*PI())/3)</f>
        <v>0.46710231741452768</v>
      </c>
      <c r="AL437" s="11">
        <f>'OddsRatio_working_3-way'!Z437+'OddsRatio_working_3-way'!AF437</f>
        <v>1.0424723800988303</v>
      </c>
      <c r="AM437" s="11">
        <f>'OddsRatio_working_3-way'!AA437+'OddsRatio_working_3-way'!AG437</f>
        <v>-0.57561751209142331</v>
      </c>
      <c r="AN437" s="11">
        <f>'OddsRatio_working_3-way'!AB437+'OddsRatio_working_3-way'!AH437</f>
        <v>-0.4668548680074075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1.0424723800988303</v>
      </c>
      <c r="AS437" s="11">
        <f>IF(('OddsRatio_working_3-way'!X437=0),IF(Q437&gt;0,-Q437^(1/3),(-Q437)^(1/3)),'OddsRatio_working_3-way'!AM437-'OddsRatio_working_3-way'!R437/3)</f>
        <v>-0.57561751209142331</v>
      </c>
      <c r="AT437" s="11">
        <f>IF(('OddsRatio_working_3-way'!X437=0),IF(Q437&gt;0,-Q437^(1/3),(-Q437)^(1/3)),'OddsRatio_working_3-way'!AN437-'OddsRatio_working_3-way'!R437/3)</f>
        <v>-0.4668548680074075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1.37</v>
      </c>
      <c r="B438" s="4">
        <f>IF('True_Odds_Calculator_3-way'!B439="","",'True_Odds_Calculator_3-way'!B439)</f>
        <v>4.96</v>
      </c>
      <c r="C438" s="4">
        <f>IF('True_Odds_Calculator_3-way'!C439="","",'True_Odds_Calculator_3-way'!C439)</f>
        <v>9.77</v>
      </c>
      <c r="D438" s="9">
        <f t="shared" si="91"/>
        <v>0.71472179523291401</v>
      </c>
      <c r="E438" s="9">
        <f t="shared" si="92"/>
        <v>0.18968353503610522</v>
      </c>
      <c r="F438" s="9">
        <f t="shared" si="93"/>
        <v>9.5594669730980492E-2</v>
      </c>
      <c r="G438" s="9">
        <f t="shared" si="94"/>
        <v>1.0787724401141521</v>
      </c>
      <c r="H438" s="9">
        <f t="shared" si="95"/>
        <v>1.3991458028422366</v>
      </c>
      <c r="I438" s="9">
        <f t="shared" si="96"/>
        <v>5.2719388628520418</v>
      </c>
      <c r="J438" s="9">
        <f t="shared" si="97"/>
        <v>10.460834299801114</v>
      </c>
      <c r="K438" s="11">
        <f t="shared" si="98"/>
        <v>0.72992700729927007</v>
      </c>
      <c r="L438" s="11">
        <f t="shared" si="99"/>
        <v>0.20161290322580647</v>
      </c>
      <c r="M438" s="11">
        <f t="shared" si="100"/>
        <v>0.10235414534288639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-0.19355290591058427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0.1973215363774152</v>
      </c>
      <c r="Q438" s="11">
        <f>2*'OddsRatio_working_3-way'!K438*'OddsRatio_working_3-way'!L438*'OddsRatio_working_3-way'!M438</f>
        <v>3.0125425401132097E-2</v>
      </c>
      <c r="R438" s="11">
        <f t="shared" si="101"/>
        <v>0</v>
      </c>
      <c r="S438" s="11">
        <f t="shared" si="102"/>
        <v>-1.019470802823141</v>
      </c>
      <c r="T438" s="11">
        <f t="shared" si="103"/>
        <v>-0.15564439737757879</v>
      </c>
      <c r="U438" s="11">
        <f>'OddsRatio_working_3-way'!S438-'OddsRatio_working_3-way'!R438^2/3</f>
        <v>-1.019470802823141</v>
      </c>
      <c r="V438" s="11">
        <f>'OddsRatio_working_3-way'!S438*'OddsRatio_working_3-way'!R438/3-2*'OddsRatio_working_3-way'!R438^3/27-'OddsRatio_working_3-way'!T438</f>
        <v>0.15564439737757879</v>
      </c>
      <c r="W438" s="11">
        <f>'OddsRatio_working_3-way'!V438^2+4*'OddsRatio_working_3-way'!U438^3/27</f>
        <v>-0.13274624772427718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0.19809809827412961</v>
      </c>
      <c r="Y438" s="11">
        <f>IF('OddsRatio_working_3-way'!W438&gt;=0,IF('OddsRatio_working_3-way'!V438+SQRT('OddsRatio_working_3-way'!W438)&gt;0,0,PI()),ACOS('OddsRatio_working_3-way'!V438/(2*'OddsRatio_working_3-way'!X438)))</f>
        <v>1.1670711219726329</v>
      </c>
      <c r="Z438" s="11">
        <f>'OddsRatio_working_3-way'!X438^(1/3)*COS('OddsRatio_working_3-way'!Y438/3)</f>
        <v>0.53938622005707604</v>
      </c>
      <c r="AA438" s="11">
        <f>'OddsRatio_working_3-way'!X438^(1/3)*COS(('OddsRatio_working_3-way'!Y438+2*PI())/3)</f>
        <v>-0.46117308265019358</v>
      </c>
      <c r="AB438" s="11">
        <f>'OddsRatio_working_3-way'!X438^(1/3)*COS(('OddsRatio_working_3-way'!Y438+4*PI())/3)</f>
        <v>-7.8213137406882349E-2</v>
      </c>
      <c r="AC438" s="11">
        <f>'OddsRatio_working_3-way'!X438^(1/3)*SIN('OddsRatio_working_3-way'!Y438/3)</f>
        <v>0.22110202747507002</v>
      </c>
      <c r="AD438" s="11">
        <f>'OddsRatio_working_3-way'!X438^(1/3)*SIN(('OddsRatio_working_3-way'!Y438+2*PI())/3)</f>
        <v>0.35657115528315636</v>
      </c>
      <c r="AE438" s="11">
        <f>'OddsRatio_working_3-way'!X438^(1/3)*SIN(('OddsRatio_working_3-way'!Y438+4*PI())/3)</f>
        <v>-0.57767318275822632</v>
      </c>
      <c r="AF438" s="11">
        <f>-'OddsRatio_working_3-way'!U438/(3*'OddsRatio_working_3-way'!X438^(1/3))*COS(('OddsRatio_working_3-way'!Y438)/3)</f>
        <v>0.53938622005707593</v>
      </c>
      <c r="AG438" s="11">
        <f>-'OddsRatio_working_3-way'!U438/(3*'OddsRatio_working_3-way'!X438^(1/3))*COS(('OddsRatio_working_3-way'!Y438+2*PI())/3)</f>
        <v>-0.46117308265019347</v>
      </c>
      <c r="AH438" s="11">
        <f>-'OddsRatio_working_3-way'!U438/(3*'OddsRatio_working_3-way'!X438^(1/3))*COS(('OddsRatio_working_3-way'!Y438+4*PI())/3)</f>
        <v>-7.8213137406882335E-2</v>
      </c>
      <c r="AI438" s="11">
        <f>'OddsRatio_working_3-way'!U438/(3*'OddsRatio_working_3-way'!X438^(1/3))*SIN(('OddsRatio_working_3-way'!Y438)/3)</f>
        <v>-0.22110202747506999</v>
      </c>
      <c r="AJ438" s="11">
        <f>'OddsRatio_working_3-way'!U438/(3*'OddsRatio_working_3-way'!X438^(1/3))*SIN(('OddsRatio_working_3-way'!Y438+2*PI())/3)</f>
        <v>-0.3565711552831563</v>
      </c>
      <c r="AK438" s="11">
        <f>'OddsRatio_working_3-way'!U438/(3*'OddsRatio_working_3-way'!X438^(1/3))*SIN(('OddsRatio_working_3-way'!Y438+4*PI())/3)</f>
        <v>0.57767318275822621</v>
      </c>
      <c r="AL438" s="11">
        <f>'OddsRatio_working_3-way'!Z438+'OddsRatio_working_3-way'!AF438</f>
        <v>1.0787724401141521</v>
      </c>
      <c r="AM438" s="11">
        <f>'OddsRatio_working_3-way'!AA438+'OddsRatio_working_3-way'!AG438</f>
        <v>-0.92234616530038704</v>
      </c>
      <c r="AN438" s="11">
        <f>'OddsRatio_working_3-way'!AB438+'OddsRatio_working_3-way'!AH438</f>
        <v>-0.1564262748137647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1.0787724401141521</v>
      </c>
      <c r="AS438" s="11">
        <f>IF(('OddsRatio_working_3-way'!X438=0),IF(Q438&gt;0,-Q438^(1/3),(-Q438)^(1/3)),'OddsRatio_working_3-way'!AM438-'OddsRatio_working_3-way'!R438/3)</f>
        <v>-0.92234616530038704</v>
      </c>
      <c r="AT438" s="11">
        <f>IF(('OddsRatio_working_3-way'!X438=0),IF(Q438&gt;0,-Q438^(1/3),(-Q438)^(1/3)),'OddsRatio_working_3-way'!AN438-'OddsRatio_working_3-way'!R438/3)</f>
        <v>-0.1564262748137647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4.32</v>
      </c>
      <c r="B439" s="4">
        <f>IF('True_Odds_Calculator_3-way'!B440="","",'True_Odds_Calculator_3-way'!B440)</f>
        <v>3.52</v>
      </c>
      <c r="C439" s="4">
        <f>IF('True_Odds_Calculator_3-way'!C440="","",'True_Odds_Calculator_3-way'!C440)</f>
        <v>1.94</v>
      </c>
      <c r="D439" s="9">
        <f t="shared" si="91"/>
        <v>0.22278764648791971</v>
      </c>
      <c r="E439" s="9">
        <f t="shared" si="92"/>
        <v>0.2741259841507126</v>
      </c>
      <c r="F439" s="9">
        <f t="shared" si="93"/>
        <v>0.50308636936136775</v>
      </c>
      <c r="G439" s="9">
        <f t="shared" si="94"/>
        <v>1.0507768728201721</v>
      </c>
      <c r="H439" s="9">
        <f t="shared" si="95"/>
        <v>4.4885792177629709</v>
      </c>
      <c r="I439" s="9">
        <f t="shared" si="96"/>
        <v>3.647957719506834</v>
      </c>
      <c r="J439" s="9">
        <f t="shared" si="97"/>
        <v>1.9877302604509612</v>
      </c>
      <c r="K439" s="11">
        <f t="shared" si="98"/>
        <v>0.23148148148148145</v>
      </c>
      <c r="L439" s="11">
        <f t="shared" si="99"/>
        <v>0.28409090909090912</v>
      </c>
      <c r="M439" s="11">
        <f t="shared" si="100"/>
        <v>0.51546391752577325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-0.26658661355826307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0.22982726752056651</v>
      </c>
      <c r="Q439" s="11">
        <f>2*'OddsRatio_working_3-way'!K439*'OddsRatio_working_3-way'!L439*'OddsRatio_working_3-way'!M439</f>
        <v>6.779565413586032E-2</v>
      </c>
      <c r="R439" s="11">
        <f t="shared" si="101"/>
        <v>0</v>
      </c>
      <c r="S439" s="11">
        <f t="shared" si="102"/>
        <v>-0.86211105821462142</v>
      </c>
      <c r="T439" s="11">
        <f t="shared" si="103"/>
        <v>-0.25431004667097973</v>
      </c>
      <c r="U439" s="11">
        <f>'OddsRatio_working_3-way'!S439-'OddsRatio_working_3-way'!R439^2/3</f>
        <v>-0.86211105821462142</v>
      </c>
      <c r="V439" s="11">
        <f>'OddsRatio_working_3-way'!S439*'OddsRatio_working_3-way'!R439/3-2*'OddsRatio_working_3-way'!R439^3/27-'OddsRatio_working_3-way'!T439</f>
        <v>0.25431004667097973</v>
      </c>
      <c r="W439" s="11">
        <f>'OddsRatio_working_3-way'!V439^2+4*'OddsRatio_working_3-way'!U439^3/27</f>
        <v>-3.0252551764719762E-2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0.1540504394691197</v>
      </c>
      <c r="Y439" s="11">
        <f>IF('OddsRatio_working_3-way'!W439&gt;=0,IF('OddsRatio_working_3-way'!V439+SQRT('OddsRatio_working_3-way'!W439)&gt;0,0,PI()),ACOS('OddsRatio_working_3-way'!V439/(2*'OddsRatio_working_3-way'!X439)))</f>
        <v>0.59986537318016886</v>
      </c>
      <c r="Z439" s="11">
        <f>'OddsRatio_working_3-way'!X439^(1/3)*COS('OddsRatio_working_3-way'!Y439/3)</f>
        <v>0.52538843641008603</v>
      </c>
      <c r="AA439" s="11">
        <f>'OddsRatio_working_3-way'!X439^(1/3)*COS(('OddsRatio_working_3-way'!Y439+2*PI())/3)</f>
        <v>-0.35490597297947052</v>
      </c>
      <c r="AB439" s="11">
        <f>'OddsRatio_working_3-way'!X439^(1/3)*COS(('OddsRatio_working_3-way'!Y439+4*PI())/3)</f>
        <v>-0.17048246343061571</v>
      </c>
      <c r="AC439" s="11">
        <f>'OddsRatio_working_3-way'!X439^(1/3)*SIN('OddsRatio_working_3-way'!Y439/3)</f>
        <v>0.10647696288292685</v>
      </c>
      <c r="AD439" s="11">
        <f>'OddsRatio_working_3-way'!X439^(1/3)*SIN(('OddsRatio_working_3-way'!Y439+2*PI())/3)</f>
        <v>0.40176125134425617</v>
      </c>
      <c r="AE439" s="11">
        <f>'OddsRatio_working_3-way'!X439^(1/3)*SIN(('OddsRatio_working_3-way'!Y439+4*PI())/3)</f>
        <v>-0.50823821422718307</v>
      </c>
      <c r="AF439" s="11">
        <f>-'OddsRatio_working_3-way'!U439/(3*'OddsRatio_working_3-way'!X439^(1/3))*COS(('OddsRatio_working_3-way'!Y439)/3)</f>
        <v>0.52538843641008592</v>
      </c>
      <c r="AG439" s="11">
        <f>-'OddsRatio_working_3-way'!U439/(3*'OddsRatio_working_3-way'!X439^(1/3))*COS(('OddsRatio_working_3-way'!Y439+2*PI())/3)</f>
        <v>-0.35490597297947041</v>
      </c>
      <c r="AH439" s="11">
        <f>-'OddsRatio_working_3-way'!U439/(3*'OddsRatio_working_3-way'!X439^(1/3))*COS(('OddsRatio_working_3-way'!Y439+4*PI())/3)</f>
        <v>-0.17048246343061565</v>
      </c>
      <c r="AI439" s="11">
        <f>'OddsRatio_working_3-way'!U439/(3*'OddsRatio_working_3-way'!X439^(1/3))*SIN(('OddsRatio_working_3-way'!Y439)/3)</f>
        <v>-0.10647696288292684</v>
      </c>
      <c r="AJ439" s="11">
        <f>'OddsRatio_working_3-way'!U439/(3*'OddsRatio_working_3-way'!X439^(1/3))*SIN(('OddsRatio_working_3-way'!Y439+2*PI())/3)</f>
        <v>-0.40176125134425611</v>
      </c>
      <c r="AK439" s="11">
        <f>'OddsRatio_working_3-way'!U439/(3*'OddsRatio_working_3-way'!X439^(1/3))*SIN(('OddsRatio_working_3-way'!Y439+4*PI())/3)</f>
        <v>0.50823821422718296</v>
      </c>
      <c r="AL439" s="11">
        <f>'OddsRatio_working_3-way'!Z439+'OddsRatio_working_3-way'!AF439</f>
        <v>1.0507768728201721</v>
      </c>
      <c r="AM439" s="11">
        <f>'OddsRatio_working_3-way'!AA439+'OddsRatio_working_3-way'!AG439</f>
        <v>-0.70981194595894093</v>
      </c>
      <c r="AN439" s="11">
        <f>'OddsRatio_working_3-way'!AB439+'OddsRatio_working_3-way'!AH439</f>
        <v>-0.34096492686123137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1.0507768728201721</v>
      </c>
      <c r="AS439" s="11">
        <f>IF(('OddsRatio_working_3-way'!X439=0),IF(Q439&gt;0,-Q439^(1/3),(-Q439)^(1/3)),'OddsRatio_working_3-way'!AM439-'OddsRatio_working_3-way'!R439/3)</f>
        <v>-0.70981194595894093</v>
      </c>
      <c r="AT439" s="11">
        <f>IF(('OddsRatio_working_3-way'!X439=0),IF(Q439&gt;0,-Q439^(1/3),(-Q439)^(1/3)),'OddsRatio_working_3-way'!AN439-'OddsRatio_working_3-way'!R439/3)</f>
        <v>-0.34096492686123137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2.44</v>
      </c>
      <c r="B440" s="4">
        <f>IF('True_Odds_Calculator_3-way'!B441="","",'True_Odds_Calculator_3-way'!B441)</f>
        <v>3.25</v>
      </c>
      <c r="C440" s="4">
        <f>IF('True_Odds_Calculator_3-way'!C441="","",'True_Odds_Calculator_3-way'!C441)</f>
        <v>3.22</v>
      </c>
      <c r="D440" s="9">
        <f t="shared" si="91"/>
        <v>0.39965390649624644</v>
      </c>
      <c r="E440" s="9">
        <f t="shared" si="92"/>
        <v>0.29876317308409606</v>
      </c>
      <c r="F440" s="9">
        <f t="shared" si="93"/>
        <v>0.30158292041965756</v>
      </c>
      <c r="G440" s="9">
        <f t="shared" si="94"/>
        <v>1.0431701094394841</v>
      </c>
      <c r="H440" s="9">
        <f t="shared" si="95"/>
        <v>2.5021649575928566</v>
      </c>
      <c r="I440" s="9">
        <f t="shared" si="96"/>
        <v>3.3471327462388389</v>
      </c>
      <c r="J440" s="9">
        <f t="shared" si="97"/>
        <v>3.3158376429556542</v>
      </c>
      <c r="K440" s="11">
        <f t="shared" si="98"/>
        <v>0.4098360655737705</v>
      </c>
      <c r="L440" s="11">
        <f t="shared" si="99"/>
        <v>0.30769230769230771</v>
      </c>
      <c r="M440" s="11">
        <f t="shared" si="100"/>
        <v>0.3105590062111801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-0.28168837577248129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0.23145065910568408</v>
      </c>
      <c r="Q440" s="11">
        <f>2*'OddsRatio_working_3-way'!K440*'OddsRatio_working_3-way'!L440*'OddsRatio_working_3-way'!M440</f>
        <v>7.8325096144055514E-2</v>
      </c>
      <c r="R440" s="11">
        <f t="shared" si="101"/>
        <v>0</v>
      </c>
      <c r="S440" s="11">
        <f t="shared" si="102"/>
        <v>-0.82165498832165496</v>
      </c>
      <c r="T440" s="11">
        <f t="shared" si="103"/>
        <v>-0.27805583361138914</v>
      </c>
      <c r="U440" s="11">
        <f>'OddsRatio_working_3-way'!S440-'OddsRatio_working_3-way'!R440^2/3</f>
        <v>-0.82165498832165496</v>
      </c>
      <c r="V440" s="11">
        <f>'OddsRatio_working_3-way'!S440*'OddsRatio_working_3-way'!R440/3-2*'OddsRatio_working_3-way'!R440^3/27-'OddsRatio_working_3-way'!T440</f>
        <v>0.27805583361138914</v>
      </c>
      <c r="W440" s="11">
        <f>'OddsRatio_working_3-way'!V440^2+4*'OddsRatio_working_3-way'!U440^3/27</f>
        <v>-4.8646844882815482E-3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0.1433350367963169</v>
      </c>
      <c r="Y440" s="11">
        <f>IF('OddsRatio_working_3-way'!W440&gt;=0,IF('OddsRatio_working_3-way'!V440+SQRT('OddsRatio_working_3-way'!W440)&gt;0,0,PI()),ACOS('OddsRatio_working_3-way'!V440/(2*'OddsRatio_working_3-way'!X440)))</f>
        <v>0.24576829945024814</v>
      </c>
      <c r="Z440" s="11">
        <f>'OddsRatio_working_3-way'!X440^(1/3)*COS('OddsRatio_working_3-way'!Y440/3)</f>
        <v>0.52158505471974193</v>
      </c>
      <c r="AA440" s="11">
        <f>'OddsRatio_working_3-way'!X440^(1/3)*COS(('OddsRatio_working_3-way'!Y440+2*PI())/3)</f>
        <v>-0.297880532161512</v>
      </c>
      <c r="AB440" s="11">
        <f>'OddsRatio_working_3-way'!X440^(1/3)*COS(('OddsRatio_working_3-way'!Y440+4*PI())/3)</f>
        <v>-0.22370452255823012</v>
      </c>
      <c r="AC440" s="11">
        <f>'OddsRatio_working_3-way'!X440^(1/3)*SIN('OddsRatio_working_3-way'!Y440/3)</f>
        <v>4.2825539111867324E-2</v>
      </c>
      <c r="AD440" s="11">
        <f>'OddsRatio_working_3-way'!X440^(1/3)*SIN(('OddsRatio_working_3-way'!Y440+2*PI())/3)</f>
        <v>0.43029313806565955</v>
      </c>
      <c r="AE440" s="11">
        <f>'OddsRatio_working_3-way'!X440^(1/3)*SIN(('OddsRatio_working_3-way'!Y440+4*PI())/3)</f>
        <v>-0.47311867717752659</v>
      </c>
      <c r="AF440" s="11">
        <f>-'OddsRatio_working_3-way'!U440/(3*'OddsRatio_working_3-way'!X440^(1/3))*COS(('OddsRatio_working_3-way'!Y440)/3)</f>
        <v>0.52158505471974204</v>
      </c>
      <c r="AG440" s="11">
        <f>-'OddsRatio_working_3-way'!U440/(3*'OddsRatio_working_3-way'!X440^(1/3))*COS(('OddsRatio_working_3-way'!Y440+2*PI())/3)</f>
        <v>-0.29788053216151206</v>
      </c>
      <c r="AH440" s="11">
        <f>-'OddsRatio_working_3-way'!U440/(3*'OddsRatio_working_3-way'!X440^(1/3))*COS(('OddsRatio_working_3-way'!Y440+4*PI())/3)</f>
        <v>-0.22370452255823015</v>
      </c>
      <c r="AI440" s="11">
        <f>'OddsRatio_working_3-way'!U440/(3*'OddsRatio_working_3-way'!X440^(1/3))*SIN(('OddsRatio_working_3-way'!Y440)/3)</f>
        <v>-4.2825539111867331E-2</v>
      </c>
      <c r="AJ440" s="11">
        <f>'OddsRatio_working_3-way'!U440/(3*'OddsRatio_working_3-way'!X440^(1/3))*SIN(('OddsRatio_working_3-way'!Y440+2*PI())/3)</f>
        <v>-0.43029313806565961</v>
      </c>
      <c r="AK440" s="11">
        <f>'OddsRatio_working_3-way'!U440/(3*'OddsRatio_working_3-way'!X440^(1/3))*SIN(('OddsRatio_working_3-way'!Y440+4*PI())/3)</f>
        <v>0.47311867717752665</v>
      </c>
      <c r="AL440" s="11">
        <f>'OddsRatio_working_3-way'!Z440+'OddsRatio_working_3-way'!AF440</f>
        <v>1.0431701094394841</v>
      </c>
      <c r="AM440" s="11">
        <f>'OddsRatio_working_3-way'!AA440+'OddsRatio_working_3-way'!AG440</f>
        <v>-0.595761064323024</v>
      </c>
      <c r="AN440" s="11">
        <f>'OddsRatio_working_3-way'!AB440+'OddsRatio_working_3-way'!AH440</f>
        <v>-0.44740904511646029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1.0431701094394841</v>
      </c>
      <c r="AS440" s="11">
        <f>IF(('OddsRatio_working_3-way'!X440=0),IF(Q440&gt;0,-Q440^(1/3),(-Q440)^(1/3)),'OddsRatio_working_3-way'!AM440-'OddsRatio_working_3-way'!R440/3)</f>
        <v>-0.595761064323024</v>
      </c>
      <c r="AT440" s="11">
        <f>IF(('OddsRatio_working_3-way'!X440=0),IF(Q440&gt;0,-Q440^(1/3),(-Q440)^(1/3)),'OddsRatio_working_3-way'!AN440-'OddsRatio_working_3-way'!R440/3)</f>
        <v>-0.44740904511646029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2.6</v>
      </c>
      <c r="B441" s="4">
        <f>IF('True_Odds_Calculator_3-way'!B442="","",'True_Odds_Calculator_3-way'!B442)</f>
        <v>3.09</v>
      </c>
      <c r="C441" s="4">
        <f>IF('True_Odds_Calculator_3-way'!C442="","",'True_Odds_Calculator_3-way'!C442)</f>
        <v>3.12</v>
      </c>
      <c r="D441" s="9">
        <f t="shared" si="91"/>
        <v>0.37449127988897662</v>
      </c>
      <c r="E441" s="9">
        <f t="shared" si="92"/>
        <v>0.31428600910257065</v>
      </c>
      <c r="F441" s="9">
        <f t="shared" si="93"/>
        <v>0.31122271100845295</v>
      </c>
      <c r="G441" s="9">
        <f t="shared" si="94"/>
        <v>1.043930716318122</v>
      </c>
      <c r="H441" s="9">
        <f t="shared" si="95"/>
        <v>2.670289146108995</v>
      </c>
      <c r="I441" s="9">
        <f t="shared" si="96"/>
        <v>3.1818151971048736</v>
      </c>
      <c r="J441" s="9">
        <f t="shared" si="97"/>
        <v>3.2131331185944187</v>
      </c>
      <c r="K441" s="11">
        <f t="shared" si="98"/>
        <v>0.38461538461538458</v>
      </c>
      <c r="L441" s="11">
        <f t="shared" si="99"/>
        <v>0.3236245954692557</v>
      </c>
      <c r="M441" s="11">
        <f t="shared" si="100"/>
        <v>0.32051282051282048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-0.28282364055328968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0.23178733970369519</v>
      </c>
      <c r="Q441" s="11">
        <f>2*'OddsRatio_working_3-way'!K441*'OddsRatio_working_3-way'!L441*'OddsRatio_working_3-way'!M441</f>
        <v>7.9789101447055144E-2</v>
      </c>
      <c r="R441" s="11">
        <f t="shared" si="101"/>
        <v>0</v>
      </c>
      <c r="S441" s="11">
        <f t="shared" si="102"/>
        <v>-0.81954726008847123</v>
      </c>
      <c r="T441" s="11">
        <f t="shared" si="103"/>
        <v>-0.282116096415997</v>
      </c>
      <c r="U441" s="11">
        <f>'OddsRatio_working_3-way'!S441-'OddsRatio_working_3-way'!R441^2/3</f>
        <v>-0.81954726008847123</v>
      </c>
      <c r="V441" s="11">
        <f>'OddsRatio_working_3-way'!S441*'OddsRatio_working_3-way'!R441/3-2*'OddsRatio_working_3-way'!R441^3/27-'OddsRatio_working_3-way'!T441</f>
        <v>0.282116096415997</v>
      </c>
      <c r="W441" s="11">
        <f>'OddsRatio_working_3-way'!V441^2+4*'OddsRatio_working_3-way'!U441^3/27</f>
        <v>-1.9594321714882096E-3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0.14278386115777258</v>
      </c>
      <c r="Y441" s="11">
        <f>IF('OddsRatio_working_3-way'!W441&gt;=0,IF('OddsRatio_working_3-way'!V441+SQRT('OddsRatio_working_3-way'!W441)&gt;0,0,PI()),ACOS('OddsRatio_working_3-way'!V441/(2*'OddsRatio_working_3-way'!X441)))</f>
        <v>0.15563623287815864</v>
      </c>
      <c r="Z441" s="11">
        <f>'OddsRatio_working_3-way'!X441^(1/3)*COS('OddsRatio_working_3-way'!Y441/3)</f>
        <v>0.52196535815906098</v>
      </c>
      <c r="AA441" s="11">
        <f>'OddsRatio_working_3-way'!X441^(1/3)*COS(('OddsRatio_working_3-way'!Y441+2*PI())/3)</f>
        <v>-0.28445476214708576</v>
      </c>
      <c r="AB441" s="11">
        <f>'OddsRatio_working_3-way'!X441^(1/3)*COS(('OddsRatio_working_3-way'!Y441+4*PI())/3)</f>
        <v>-0.23751059601197519</v>
      </c>
      <c r="AC441" s="11">
        <f>'OddsRatio_working_3-way'!X441^(1/3)*SIN('OddsRatio_working_3-way'!Y441/3)</f>
        <v>2.7103226954988523E-2</v>
      </c>
      <c r="AD441" s="11">
        <f>'OddsRatio_working_3-way'!X441^(1/3)*SIN(('OddsRatio_working_3-way'!Y441+2*PI())/3)</f>
        <v>0.43848364658369571</v>
      </c>
      <c r="AE441" s="11">
        <f>'OddsRatio_working_3-way'!X441^(1/3)*SIN(('OddsRatio_working_3-way'!Y441+4*PI())/3)</f>
        <v>-0.46558687353868422</v>
      </c>
      <c r="AF441" s="11">
        <f>-'OddsRatio_working_3-way'!U441/(3*'OddsRatio_working_3-way'!X441^(1/3))*COS(('OddsRatio_working_3-way'!Y441)/3)</f>
        <v>0.52196535815906098</v>
      </c>
      <c r="AG441" s="11">
        <f>-'OddsRatio_working_3-way'!U441/(3*'OddsRatio_working_3-way'!X441^(1/3))*COS(('OddsRatio_working_3-way'!Y441+2*PI())/3)</f>
        <v>-0.28445476214708576</v>
      </c>
      <c r="AH441" s="11">
        <f>-'OddsRatio_working_3-way'!U441/(3*'OddsRatio_working_3-way'!X441^(1/3))*COS(('OddsRatio_working_3-way'!Y441+4*PI())/3)</f>
        <v>-0.23751059601197519</v>
      </c>
      <c r="AI441" s="11">
        <f>'OddsRatio_working_3-way'!U441/(3*'OddsRatio_working_3-way'!X441^(1/3))*SIN(('OddsRatio_working_3-way'!Y441)/3)</f>
        <v>-2.7103226954988523E-2</v>
      </c>
      <c r="AJ441" s="11">
        <f>'OddsRatio_working_3-way'!U441/(3*'OddsRatio_working_3-way'!X441^(1/3))*SIN(('OddsRatio_working_3-way'!Y441+2*PI())/3)</f>
        <v>-0.43848364658369571</v>
      </c>
      <c r="AK441" s="11">
        <f>'OddsRatio_working_3-way'!U441/(3*'OddsRatio_working_3-way'!X441^(1/3))*SIN(('OddsRatio_working_3-way'!Y441+4*PI())/3)</f>
        <v>0.46558687353868422</v>
      </c>
      <c r="AL441" s="11">
        <f>'OddsRatio_working_3-way'!Z441+'OddsRatio_working_3-way'!AF441</f>
        <v>1.043930716318122</v>
      </c>
      <c r="AM441" s="11">
        <f>'OddsRatio_working_3-way'!AA441+'OddsRatio_working_3-way'!AG441</f>
        <v>-0.56890952429417152</v>
      </c>
      <c r="AN441" s="11">
        <f>'OddsRatio_working_3-way'!AB441+'OddsRatio_working_3-way'!AH441</f>
        <v>-0.47502119202395038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1.043930716318122</v>
      </c>
      <c r="AS441" s="11">
        <f>IF(('OddsRatio_working_3-way'!X441=0),IF(Q441&gt;0,-Q441^(1/3),(-Q441)^(1/3)),'OddsRatio_working_3-way'!AM441-'OddsRatio_working_3-way'!R441/3)</f>
        <v>-0.56890952429417152</v>
      </c>
      <c r="AT441" s="11">
        <f>IF(('OddsRatio_working_3-way'!X441=0),IF(Q441&gt;0,-Q441^(1/3),(-Q441)^(1/3)),'OddsRatio_working_3-way'!AN441-'OddsRatio_working_3-way'!R441/3)</f>
        <v>-0.47502119202395038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1.71</v>
      </c>
      <c r="B442" s="4">
        <f>IF('True_Odds_Calculator_3-way'!B443="","",'True_Odds_Calculator_3-way'!B443)</f>
        <v>4.03</v>
      </c>
      <c r="C442" s="4">
        <f>IF('True_Odds_Calculator_3-way'!C443="","",'True_Odds_Calculator_3-way'!C443)</f>
        <v>5.19</v>
      </c>
      <c r="D442" s="9">
        <f t="shared" si="91"/>
        <v>0.57406453455634454</v>
      </c>
      <c r="E442" s="9">
        <f t="shared" si="92"/>
        <v>0.24001469368312101</v>
      </c>
      <c r="F442" s="9">
        <f t="shared" si="93"/>
        <v>0.18592077176053465</v>
      </c>
      <c r="G442" s="9">
        <f t="shared" si="94"/>
        <v>1.0450203246265659</v>
      </c>
      <c r="H442" s="9">
        <f t="shared" si="95"/>
        <v>1.7419644304848618</v>
      </c>
      <c r="I442" s="9">
        <f t="shared" si="96"/>
        <v>4.1664115836184941</v>
      </c>
      <c r="J442" s="9">
        <f t="shared" si="97"/>
        <v>5.3786351601853113</v>
      </c>
      <c r="K442" s="11">
        <f t="shared" si="98"/>
        <v>0.58479532163742687</v>
      </c>
      <c r="L442" s="11">
        <f t="shared" si="99"/>
        <v>0.24813895781637715</v>
      </c>
      <c r="M442" s="11">
        <f t="shared" si="100"/>
        <v>0.19267822736030826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-0.2520266610769768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0.22171989943366915</v>
      </c>
      <c r="Q442" s="11">
        <f>2*'OddsRatio_working_3-way'!K442*'OddsRatio_working_3-way'!L442*'OddsRatio_working_3-way'!M442</f>
        <v>5.5919268457419714E-2</v>
      </c>
      <c r="R442" s="11">
        <f t="shared" si="101"/>
        <v>0</v>
      </c>
      <c r="S442" s="11">
        <f t="shared" si="102"/>
        <v>-0.87974779527769476</v>
      </c>
      <c r="T442" s="11">
        <f t="shared" si="103"/>
        <v>-0.22187838468542115</v>
      </c>
      <c r="U442" s="11">
        <f>'OddsRatio_working_3-way'!S442-'OddsRatio_working_3-way'!R442^2/3</f>
        <v>-0.87974779527769476</v>
      </c>
      <c r="V442" s="11">
        <f>'OddsRatio_working_3-way'!S442*'OddsRatio_working_3-way'!R442/3-2*'OddsRatio_working_3-way'!R442^3/27-'OddsRatio_working_3-way'!T442</f>
        <v>0.22187838468542115</v>
      </c>
      <c r="W442" s="11">
        <f>'OddsRatio_working_3-way'!V442^2+4*'OddsRatio_working_3-way'!U442^3/27</f>
        <v>-5.1642018838449655E-2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0.15880179188934029</v>
      </c>
      <c r="Y442" s="11">
        <f>IF('OddsRatio_working_3-way'!W442&gt;=0,IF('OddsRatio_working_3-way'!V442+SQRT('OddsRatio_working_3-way'!W442)&gt;0,0,PI()),ACOS('OddsRatio_working_3-way'!V442/(2*'OddsRatio_working_3-way'!X442)))</f>
        <v>0.7973550507563042</v>
      </c>
      <c r="Z442" s="11">
        <f>'OddsRatio_working_3-way'!X442^(1/3)*COS('OddsRatio_working_3-way'!Y442/3)</f>
        <v>0.52251016231328296</v>
      </c>
      <c r="AA442" s="11">
        <f>'OddsRatio_working_3-way'!X442^(1/3)*COS(('OddsRatio_working_3-way'!Y442+2*PI())/3)</f>
        <v>-0.38443907577012115</v>
      </c>
      <c r="AB442" s="11">
        <f>'OddsRatio_working_3-way'!X442^(1/3)*COS(('OddsRatio_working_3-way'!Y442+4*PI())/3)</f>
        <v>-0.13807108654316208</v>
      </c>
      <c r="AC442" s="11">
        <f>'OddsRatio_working_3-way'!X442^(1/3)*SIN('OddsRatio_working_3-way'!Y442/3)</f>
        <v>0.14224062489989181</v>
      </c>
      <c r="AD442" s="11">
        <f>'OddsRatio_working_3-way'!X442^(1/3)*SIN(('OddsRatio_working_3-way'!Y442+2*PI())/3)</f>
        <v>0.38138676184888748</v>
      </c>
      <c r="AE442" s="11">
        <f>'OddsRatio_working_3-way'!X442^(1/3)*SIN(('OddsRatio_working_3-way'!Y442+4*PI())/3)</f>
        <v>-0.52362738674877918</v>
      </c>
      <c r="AF442" s="11">
        <f>-'OddsRatio_working_3-way'!U442/(3*'OddsRatio_working_3-way'!X442^(1/3))*COS(('OddsRatio_working_3-way'!Y442)/3)</f>
        <v>0.52251016231328296</v>
      </c>
      <c r="AG442" s="11">
        <f>-'OddsRatio_working_3-way'!U442/(3*'OddsRatio_working_3-way'!X442^(1/3))*COS(('OddsRatio_working_3-way'!Y442+2*PI())/3)</f>
        <v>-0.38443907577012115</v>
      </c>
      <c r="AH442" s="11">
        <f>-'OddsRatio_working_3-way'!U442/(3*'OddsRatio_working_3-way'!X442^(1/3))*COS(('OddsRatio_working_3-way'!Y442+4*PI())/3)</f>
        <v>-0.13807108654316208</v>
      </c>
      <c r="AI442" s="11">
        <f>'OddsRatio_working_3-way'!U442/(3*'OddsRatio_working_3-way'!X442^(1/3))*SIN(('OddsRatio_working_3-way'!Y442)/3)</f>
        <v>-0.14224062489989181</v>
      </c>
      <c r="AJ442" s="11">
        <f>'OddsRatio_working_3-way'!U442/(3*'OddsRatio_working_3-way'!X442^(1/3))*SIN(('OddsRatio_working_3-way'!Y442+2*PI())/3)</f>
        <v>-0.38138676184888748</v>
      </c>
      <c r="AK442" s="11">
        <f>'OddsRatio_working_3-way'!U442/(3*'OddsRatio_working_3-way'!X442^(1/3))*SIN(('OddsRatio_working_3-way'!Y442+4*PI())/3)</f>
        <v>0.52362738674877918</v>
      </c>
      <c r="AL442" s="11">
        <f>'OddsRatio_working_3-way'!Z442+'OddsRatio_working_3-way'!AF442</f>
        <v>1.0450203246265659</v>
      </c>
      <c r="AM442" s="11">
        <f>'OddsRatio_working_3-way'!AA442+'OddsRatio_working_3-way'!AG442</f>
        <v>-0.76887815154024231</v>
      </c>
      <c r="AN442" s="11">
        <f>'OddsRatio_working_3-way'!AB442+'OddsRatio_working_3-way'!AH442</f>
        <v>-0.27614217308632416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1.0450203246265659</v>
      </c>
      <c r="AS442" s="11">
        <f>IF(('OddsRatio_working_3-way'!X442=0),IF(Q442&gt;0,-Q442^(1/3),(-Q442)^(1/3)),'OddsRatio_working_3-way'!AM442-'OddsRatio_working_3-way'!R442/3)</f>
        <v>-0.76887815154024231</v>
      </c>
      <c r="AT442" s="11">
        <f>IF(('OddsRatio_working_3-way'!X442=0),IF(Q442&gt;0,-Q442^(1/3),(-Q442)^(1/3)),'OddsRatio_working_3-way'!AN442-'OddsRatio_working_3-way'!R442/3)</f>
        <v>-0.27614217308632416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1.61</v>
      </c>
      <c r="B443" s="4">
        <f>IF('True_Odds_Calculator_3-way'!B444="","",'True_Odds_Calculator_3-way'!B444)</f>
        <v>4.24</v>
      </c>
      <c r="C443" s="4">
        <f>IF('True_Odds_Calculator_3-way'!C444="","",'True_Odds_Calculator_3-way'!C444)</f>
        <v>5.95</v>
      </c>
      <c r="D443" s="9">
        <f t="shared" si="91"/>
        <v>0.61039555093392084</v>
      </c>
      <c r="E443" s="9">
        <f t="shared" si="92"/>
        <v>0.2277790819899326</v>
      </c>
      <c r="F443" s="9">
        <f t="shared" si="93"/>
        <v>0.16182536707614645</v>
      </c>
      <c r="G443" s="9">
        <f t="shared" si="94"/>
        <v>1.0463638163218789</v>
      </c>
      <c r="H443" s="9">
        <f t="shared" si="95"/>
        <v>1.6382819279563463</v>
      </c>
      <c r="I443" s="9">
        <f t="shared" si="96"/>
        <v>4.3902187648828876</v>
      </c>
      <c r="J443" s="9">
        <f t="shared" si="97"/>
        <v>6.1795008907933013</v>
      </c>
      <c r="K443" s="11">
        <f t="shared" si="98"/>
        <v>0.6211180124223602</v>
      </c>
      <c r="L443" s="11">
        <f t="shared" si="99"/>
        <v>0.23584905660377356</v>
      </c>
      <c r="M443" s="11">
        <f t="shared" si="100"/>
        <v>0.16806722689075629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-0.24086369576542666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0.2166576228522582</v>
      </c>
      <c r="Q443" s="11">
        <f>2*'OddsRatio_working_3-way'!K443*'OddsRatio_working_3-way'!L443*'OddsRatio_working_3-way'!M443</f>
        <v>4.9240368830058667E-2</v>
      </c>
      <c r="R443" s="11">
        <f t="shared" si="101"/>
        <v>0</v>
      </c>
      <c r="S443" s="11">
        <f t="shared" si="102"/>
        <v>-0.89950302457892051</v>
      </c>
      <c r="T443" s="11">
        <f t="shared" si="103"/>
        <v>-0.20443250558611822</v>
      </c>
      <c r="U443" s="11">
        <f>'OddsRatio_working_3-way'!S443-'OddsRatio_working_3-way'!R443^2/3</f>
        <v>-0.89950302457892051</v>
      </c>
      <c r="V443" s="11">
        <f>'OddsRatio_working_3-way'!S443*'OddsRatio_working_3-way'!R443/3-2*'OddsRatio_working_3-way'!R443^3/27-'OddsRatio_working_3-way'!T443</f>
        <v>0.20443250558611822</v>
      </c>
      <c r="W443" s="11">
        <f>'OddsRatio_working_3-way'!V443^2+4*'OddsRatio_working_3-way'!U443^3/27</f>
        <v>-6.6028538283836313E-2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0.16418068371770669</v>
      </c>
      <c r="Y443" s="11">
        <f>IF('OddsRatio_working_3-way'!W443&gt;=0,IF('OddsRatio_working_3-way'!V443+SQRT('OddsRatio_working_3-way'!W443)&gt;0,0,PI()),ACOS('OddsRatio_working_3-way'!V443/(2*'OddsRatio_working_3-way'!X443)))</f>
        <v>0.89875603958418449</v>
      </c>
      <c r="Z443" s="11">
        <f>'OddsRatio_working_3-way'!X443^(1/3)*COS('OddsRatio_working_3-way'!Y443/3)</f>
        <v>0.52318190816093957</v>
      </c>
      <c r="AA443" s="11">
        <f>'OddsRatio_working_3-way'!X443^(1/3)*COS(('OddsRatio_working_3-way'!Y443+2*PI())/3)</f>
        <v>-0.40154192540449746</v>
      </c>
      <c r="AB443" s="11">
        <f>'OddsRatio_working_3-way'!X443^(1/3)*COS(('OddsRatio_working_3-way'!Y443+4*PI())/3)</f>
        <v>-0.12163998275644226</v>
      </c>
      <c r="AC443" s="11">
        <f>'OddsRatio_working_3-way'!X443^(1/3)*SIN('OddsRatio_working_3-way'!Y443/3)</f>
        <v>0.16160146193455391</v>
      </c>
      <c r="AD443" s="11">
        <f>'OddsRatio_working_3-way'!X443^(1/3)*SIN(('OddsRatio_working_3-way'!Y443+2*PI())/3)</f>
        <v>0.37228809230051385</v>
      </c>
      <c r="AE443" s="11">
        <f>'OddsRatio_working_3-way'!X443^(1/3)*SIN(('OddsRatio_working_3-way'!Y443+4*PI())/3)</f>
        <v>-0.53388955423506779</v>
      </c>
      <c r="AF443" s="11">
        <f>-'OddsRatio_working_3-way'!U443/(3*'OddsRatio_working_3-way'!X443^(1/3))*COS(('OddsRatio_working_3-way'!Y443)/3)</f>
        <v>0.52318190816093946</v>
      </c>
      <c r="AG443" s="11">
        <f>-'OddsRatio_working_3-way'!U443/(3*'OddsRatio_working_3-way'!X443^(1/3))*COS(('OddsRatio_working_3-way'!Y443+2*PI())/3)</f>
        <v>-0.4015419254044974</v>
      </c>
      <c r="AH443" s="11">
        <f>-'OddsRatio_working_3-way'!U443/(3*'OddsRatio_working_3-way'!X443^(1/3))*COS(('OddsRatio_working_3-way'!Y443+4*PI())/3)</f>
        <v>-0.12163998275644224</v>
      </c>
      <c r="AI443" s="11">
        <f>'OddsRatio_working_3-way'!U443/(3*'OddsRatio_working_3-way'!X443^(1/3))*SIN(('OddsRatio_working_3-way'!Y443)/3)</f>
        <v>-0.16160146193455388</v>
      </c>
      <c r="AJ443" s="11">
        <f>'OddsRatio_working_3-way'!U443/(3*'OddsRatio_working_3-way'!X443^(1/3))*SIN(('OddsRatio_working_3-way'!Y443+2*PI())/3)</f>
        <v>-0.3722880923005138</v>
      </c>
      <c r="AK443" s="11">
        <f>'OddsRatio_working_3-way'!U443/(3*'OddsRatio_working_3-way'!X443^(1/3))*SIN(('OddsRatio_working_3-way'!Y443+4*PI())/3)</f>
        <v>0.53388955423506768</v>
      </c>
      <c r="AL443" s="11">
        <f>'OddsRatio_working_3-way'!Z443+'OddsRatio_working_3-way'!AF443</f>
        <v>1.0463638163218789</v>
      </c>
      <c r="AM443" s="11">
        <f>'OddsRatio_working_3-way'!AA443+'OddsRatio_working_3-way'!AG443</f>
        <v>-0.8030838508089948</v>
      </c>
      <c r="AN443" s="11">
        <f>'OddsRatio_working_3-way'!AB443+'OddsRatio_working_3-way'!AH443</f>
        <v>-0.2432799655128845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1.0463638163218789</v>
      </c>
      <c r="AS443" s="11">
        <f>IF(('OddsRatio_working_3-way'!X443=0),IF(Q443&gt;0,-Q443^(1/3),(-Q443)^(1/3)),'OddsRatio_working_3-way'!AM443-'OddsRatio_working_3-way'!R443/3)</f>
        <v>-0.8030838508089948</v>
      </c>
      <c r="AT443" s="11">
        <f>IF(('OddsRatio_working_3-way'!X443=0),IF(Q443&gt;0,-Q443^(1/3),(-Q443)^(1/3)),'OddsRatio_working_3-way'!AN443-'OddsRatio_working_3-way'!R443/3)</f>
        <v>-0.2432799655128845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2.64</v>
      </c>
      <c r="B444" s="4">
        <f>IF('True_Odds_Calculator_3-way'!B445="","",'True_Odds_Calculator_3-way'!B445)</f>
        <v>3.1</v>
      </c>
      <c r="C444" s="4">
        <f>IF('True_Odds_Calculator_3-way'!C445="","",'True_Odds_Calculator_3-way'!C445)</f>
        <v>3.12</v>
      </c>
      <c r="D444" s="9">
        <f t="shared" si="91"/>
        <v>0.37111221131736621</v>
      </c>
      <c r="E444" s="9">
        <f t="shared" si="92"/>
        <v>0.31546555299268747</v>
      </c>
      <c r="F444" s="9">
        <f t="shared" si="93"/>
        <v>0.31342223568994637</v>
      </c>
      <c r="G444" s="9">
        <f t="shared" si="94"/>
        <v>1.033294384115379</v>
      </c>
      <c r="H444" s="9">
        <f t="shared" si="95"/>
        <v>2.6946027899492213</v>
      </c>
      <c r="I444" s="9">
        <f t="shared" si="96"/>
        <v>3.1699182066422957</v>
      </c>
      <c r="J444" s="9">
        <f t="shared" si="97"/>
        <v>3.1905840943246035</v>
      </c>
      <c r="K444" s="11">
        <f t="shared" si="98"/>
        <v>0.37878787878787878</v>
      </c>
      <c r="L444" s="11">
        <f t="shared" si="99"/>
        <v>0.32258064516129031</v>
      </c>
      <c r="M444" s="11">
        <f t="shared" si="100"/>
        <v>0.32051282051282048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-0.28594255207158437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0.22949720530365691</v>
      </c>
      <c r="Q444" s="11">
        <f>2*'OddsRatio_working_3-way'!K444*'OddsRatio_working_3-way'!L444*'OddsRatio_working_3-way'!M444</f>
        <v>7.832669122991702E-2</v>
      </c>
      <c r="R444" s="11">
        <f t="shared" si="101"/>
        <v>0</v>
      </c>
      <c r="S444" s="11">
        <f t="shared" si="102"/>
        <v>-0.80259899634036758</v>
      </c>
      <c r="T444" s="11">
        <f t="shared" si="103"/>
        <v>-0.27392457212981824</v>
      </c>
      <c r="U444" s="11">
        <f>'OddsRatio_working_3-way'!S444-'OddsRatio_working_3-way'!R444^2/3</f>
        <v>-0.80259899634036758</v>
      </c>
      <c r="V444" s="11">
        <f>'OddsRatio_working_3-way'!S444*'OddsRatio_working_3-way'!R444/3-2*'OddsRatio_working_3-way'!R444^3/27-'OddsRatio_working_3-way'!T444</f>
        <v>0.27392457212981824</v>
      </c>
      <c r="W444" s="11">
        <f>'OddsRatio_working_3-way'!V444^2+4*'OddsRatio_working_3-way'!U444^3/27</f>
        <v>-1.5588550065930157E-3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0.13837767723073779</v>
      </c>
      <c r="Y444" s="11">
        <f>IF('OddsRatio_working_3-way'!W444&gt;=0,IF('OddsRatio_working_3-way'!V444+SQRT('OddsRatio_working_3-way'!W444)&gt;0,0,PI()),ACOS('OddsRatio_working_3-way'!V444/(2*'OddsRatio_working_3-way'!X444)))</f>
        <v>0.14314991568623725</v>
      </c>
      <c r="Z444" s="11">
        <f>'OddsRatio_working_3-way'!X444^(1/3)*COS('OddsRatio_working_3-way'!Y444/3)</f>
        <v>0.5166471920576895</v>
      </c>
      <c r="AA444" s="11">
        <f>'OddsRatio_working_3-way'!X444^(1/3)*COS(('OddsRatio_working_3-way'!Y444+2*PI())/3)</f>
        <v>-0.27968965063119422</v>
      </c>
      <c r="AB444" s="11">
        <f>'OddsRatio_working_3-way'!X444^(1/3)*COS(('OddsRatio_working_3-way'!Y444+4*PI())/3)</f>
        <v>-0.23695754142649539</v>
      </c>
      <c r="AC444" s="11">
        <f>'OddsRatio_working_3-way'!X444^(1/3)*SIN('OddsRatio_working_3-way'!Y444/3)</f>
        <v>2.4671394752373527E-2</v>
      </c>
      <c r="AD444" s="11">
        <f>'OddsRatio_working_3-way'!X444^(1/3)*SIN(('OddsRatio_working_3-way'!Y444+2*PI())/3)</f>
        <v>0.43509389573967028</v>
      </c>
      <c r="AE444" s="11">
        <f>'OddsRatio_working_3-way'!X444^(1/3)*SIN(('OddsRatio_working_3-way'!Y444+4*PI())/3)</f>
        <v>-0.45976529049204362</v>
      </c>
      <c r="AF444" s="11">
        <f>-'OddsRatio_working_3-way'!U444/(3*'OddsRatio_working_3-way'!X444^(1/3))*COS(('OddsRatio_working_3-way'!Y444)/3)</f>
        <v>0.5166471920576895</v>
      </c>
      <c r="AG444" s="11">
        <f>-'OddsRatio_working_3-way'!U444/(3*'OddsRatio_working_3-way'!X444^(1/3))*COS(('OddsRatio_working_3-way'!Y444+2*PI())/3)</f>
        <v>-0.27968965063119422</v>
      </c>
      <c r="AH444" s="11">
        <f>-'OddsRatio_working_3-way'!U444/(3*'OddsRatio_working_3-way'!X444^(1/3))*COS(('OddsRatio_working_3-way'!Y444+4*PI())/3)</f>
        <v>-0.23695754142649539</v>
      </c>
      <c r="AI444" s="11">
        <f>'OddsRatio_working_3-way'!U444/(3*'OddsRatio_working_3-way'!X444^(1/3))*SIN(('OddsRatio_working_3-way'!Y444)/3)</f>
        <v>-2.4671394752373527E-2</v>
      </c>
      <c r="AJ444" s="11">
        <f>'OddsRatio_working_3-way'!U444/(3*'OddsRatio_working_3-way'!X444^(1/3))*SIN(('OddsRatio_working_3-way'!Y444+2*PI())/3)</f>
        <v>-0.43509389573967028</v>
      </c>
      <c r="AK444" s="11">
        <f>'OddsRatio_working_3-way'!U444/(3*'OddsRatio_working_3-way'!X444^(1/3))*SIN(('OddsRatio_working_3-way'!Y444+4*PI())/3)</f>
        <v>0.45976529049204362</v>
      </c>
      <c r="AL444" s="11">
        <f>'OddsRatio_working_3-way'!Z444+'OddsRatio_working_3-way'!AF444</f>
        <v>1.033294384115379</v>
      </c>
      <c r="AM444" s="11">
        <f>'OddsRatio_working_3-way'!AA444+'OddsRatio_working_3-way'!AG444</f>
        <v>-0.55937930126238844</v>
      </c>
      <c r="AN444" s="11">
        <f>'OddsRatio_working_3-way'!AB444+'OddsRatio_working_3-way'!AH444</f>
        <v>-0.47391508285299078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1.033294384115379</v>
      </c>
      <c r="AS444" s="11">
        <f>IF(('OddsRatio_working_3-way'!X444=0),IF(Q444&gt;0,-Q444^(1/3),(-Q444)^(1/3)),'OddsRatio_working_3-way'!AM444-'OddsRatio_working_3-way'!R444/3)</f>
        <v>-0.55937930126238844</v>
      </c>
      <c r="AT444" s="11">
        <f>IF(('OddsRatio_working_3-way'!X444=0),IF(Q444&gt;0,-Q444^(1/3),(-Q444)^(1/3)),'OddsRatio_working_3-way'!AN444-'OddsRatio_working_3-way'!R444/3)</f>
        <v>-0.47391508285299078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1.77</v>
      </c>
      <c r="B445" s="4">
        <f>IF('True_Odds_Calculator_3-way'!B446="","",'True_Odds_Calculator_3-way'!B446)</f>
        <v>3.98</v>
      </c>
      <c r="C445" s="4">
        <f>IF('True_Odds_Calculator_3-way'!C446="","",'True_Odds_Calculator_3-way'!C446)</f>
        <v>4.82</v>
      </c>
      <c r="D445" s="9">
        <f t="shared" si="91"/>
        <v>0.55516160414587457</v>
      </c>
      <c r="E445" s="9">
        <f t="shared" si="92"/>
        <v>0.24384015599214731</v>
      </c>
      <c r="F445" s="9">
        <f t="shared" si="93"/>
        <v>0.20099823986197807</v>
      </c>
      <c r="G445" s="9">
        <f t="shared" si="94"/>
        <v>1.0406198809385869</v>
      </c>
      <c r="H445" s="9">
        <f t="shared" si="95"/>
        <v>1.8012773083227123</v>
      </c>
      <c r="I445" s="9">
        <f t="shared" si="96"/>
        <v>4.1010472451969902</v>
      </c>
      <c r="J445" s="9">
        <f t="shared" si="97"/>
        <v>4.9751679451854018</v>
      </c>
      <c r="K445" s="11">
        <f t="shared" si="98"/>
        <v>0.56497175141242939</v>
      </c>
      <c r="L445" s="11">
        <f t="shared" si="99"/>
        <v>0.25125628140703515</v>
      </c>
      <c r="M445" s="11">
        <f t="shared" si="100"/>
        <v>0.20746887966804978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-0.25814693647810993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0.22294231313163798</v>
      </c>
      <c r="Q445" s="11">
        <f>2*'OddsRatio_working_3-way'!K445*'OddsRatio_working_3-way'!L445*'OddsRatio_working_3-way'!M445</f>
        <v>5.8901535833986246E-2</v>
      </c>
      <c r="R445" s="11">
        <f t="shared" si="101"/>
        <v>0</v>
      </c>
      <c r="S445" s="11">
        <f t="shared" si="102"/>
        <v>-0.86362563961917405</v>
      </c>
      <c r="T445" s="11">
        <f t="shared" si="103"/>
        <v>-0.22817057849912123</v>
      </c>
      <c r="U445" s="11">
        <f>'OddsRatio_working_3-way'!S445-'OddsRatio_working_3-way'!R445^2/3</f>
        <v>-0.86362563961917405</v>
      </c>
      <c r="V445" s="11">
        <f>'OddsRatio_working_3-way'!S445*'OddsRatio_working_3-way'!R445/3-2*'OddsRatio_working_3-way'!R445^3/27-'OddsRatio_working_3-way'!T445</f>
        <v>0.22817057849912123</v>
      </c>
      <c r="W445" s="11">
        <f>'OddsRatio_working_3-way'!V445^2+4*'OddsRatio_working_3-way'!U445^3/27</f>
        <v>-4.3365525125841631E-2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0.15445657805550503</v>
      </c>
      <c r="Y445" s="11">
        <f>IF('OddsRatio_working_3-way'!W445&gt;=0,IF('OddsRatio_working_3-way'!V445+SQRT('OddsRatio_working_3-way'!W445)&gt;0,0,PI()),ACOS('OddsRatio_working_3-way'!V445/(2*'OddsRatio_working_3-way'!X445)))</f>
        <v>0.73976988862151183</v>
      </c>
      <c r="Z445" s="11">
        <f>'OddsRatio_working_3-way'!X445^(1/3)*COS('OddsRatio_working_3-way'!Y445/3)</f>
        <v>0.52030994046929346</v>
      </c>
      <c r="AA445" s="11">
        <f>'OddsRatio_working_3-way'!X445^(1/3)*COS(('OddsRatio_working_3-way'!Y445+2*PI())/3)</f>
        <v>-0.37357712103167445</v>
      </c>
      <c r="AB445" s="11">
        <f>'OddsRatio_working_3-way'!X445^(1/3)*COS(('OddsRatio_working_3-way'!Y445+4*PI())/3)</f>
        <v>-0.14673281943761896</v>
      </c>
      <c r="AC445" s="11">
        <f>'OddsRatio_working_3-way'!X445^(1/3)*SIN('OddsRatio_working_3-way'!Y445/3)</f>
        <v>0.13096861858946066</v>
      </c>
      <c r="AD445" s="11">
        <f>'OddsRatio_working_3-way'!X445^(1/3)*SIN(('OddsRatio_working_3-way'!Y445+2*PI())/3)</f>
        <v>0.38511731699324692</v>
      </c>
      <c r="AE445" s="11">
        <f>'OddsRatio_working_3-way'!X445^(1/3)*SIN(('OddsRatio_working_3-way'!Y445+4*PI())/3)</f>
        <v>-0.51608593558270743</v>
      </c>
      <c r="AF445" s="11">
        <f>-'OddsRatio_working_3-way'!U445/(3*'OddsRatio_working_3-way'!X445^(1/3))*COS(('OddsRatio_working_3-way'!Y445)/3)</f>
        <v>0.52030994046929346</v>
      </c>
      <c r="AG445" s="11">
        <f>-'OddsRatio_working_3-way'!U445/(3*'OddsRatio_working_3-way'!X445^(1/3))*COS(('OddsRatio_working_3-way'!Y445+2*PI())/3)</f>
        <v>-0.37357712103167445</v>
      </c>
      <c r="AH445" s="11">
        <f>-'OddsRatio_working_3-way'!U445/(3*'OddsRatio_working_3-way'!X445^(1/3))*COS(('OddsRatio_working_3-way'!Y445+4*PI())/3)</f>
        <v>-0.14673281943761896</v>
      </c>
      <c r="AI445" s="11">
        <f>'OddsRatio_working_3-way'!U445/(3*'OddsRatio_working_3-way'!X445^(1/3))*SIN(('OddsRatio_working_3-way'!Y445)/3)</f>
        <v>-0.13096861858946066</v>
      </c>
      <c r="AJ445" s="11">
        <f>'OddsRatio_working_3-way'!U445/(3*'OddsRatio_working_3-way'!X445^(1/3))*SIN(('OddsRatio_working_3-way'!Y445+2*PI())/3)</f>
        <v>-0.38511731699324692</v>
      </c>
      <c r="AK445" s="11">
        <f>'OddsRatio_working_3-way'!U445/(3*'OddsRatio_working_3-way'!X445^(1/3))*SIN(('OddsRatio_working_3-way'!Y445+4*PI())/3)</f>
        <v>0.51608593558270743</v>
      </c>
      <c r="AL445" s="11">
        <f>'OddsRatio_working_3-way'!Z445+'OddsRatio_working_3-way'!AF445</f>
        <v>1.0406198809385869</v>
      </c>
      <c r="AM445" s="11">
        <f>'OddsRatio_working_3-way'!AA445+'OddsRatio_working_3-way'!AG445</f>
        <v>-0.74715424206334891</v>
      </c>
      <c r="AN445" s="11">
        <f>'OddsRatio_working_3-way'!AB445+'OddsRatio_working_3-way'!AH445</f>
        <v>-0.29346563887523791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1.0406198809385869</v>
      </c>
      <c r="AS445" s="11">
        <f>IF(('OddsRatio_working_3-way'!X445=0),IF(Q445&gt;0,-Q445^(1/3),(-Q445)^(1/3)),'OddsRatio_working_3-way'!AM445-'OddsRatio_working_3-way'!R445/3)</f>
        <v>-0.74715424206334891</v>
      </c>
      <c r="AT445" s="11">
        <f>IF(('OddsRatio_working_3-way'!X445=0),IF(Q445&gt;0,-Q445^(1/3),(-Q445)^(1/3)),'OddsRatio_working_3-way'!AN445-'OddsRatio_working_3-way'!R445/3)</f>
        <v>-0.29346563887523791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2.86</v>
      </c>
      <c r="B446" s="4">
        <f>IF('True_Odds_Calculator_3-way'!B447="","",'True_Odds_Calculator_3-way'!B447)</f>
        <v>3.37</v>
      </c>
      <c r="C446" s="4">
        <f>IF('True_Odds_Calculator_3-way'!C447="","",'True_Odds_Calculator_3-way'!C447)</f>
        <v>2.66</v>
      </c>
      <c r="D446" s="9">
        <f t="shared" si="91"/>
        <v>0.34207891779009497</v>
      </c>
      <c r="E446" s="9">
        <f t="shared" si="92"/>
        <v>0.28979971167960739</v>
      </c>
      <c r="F446" s="9">
        <f t="shared" si="93"/>
        <v>0.36812137053029764</v>
      </c>
      <c r="G446" s="9">
        <f t="shared" si="94"/>
        <v>1.0340333576413445</v>
      </c>
      <c r="H446" s="9">
        <f t="shared" si="95"/>
        <v>2.9233020452128997</v>
      </c>
      <c r="I446" s="9">
        <f t="shared" si="96"/>
        <v>3.4506590576099869</v>
      </c>
      <c r="J446" s="9">
        <f t="shared" si="97"/>
        <v>2.7164953736846327</v>
      </c>
      <c r="K446" s="11">
        <f t="shared" si="98"/>
        <v>0.34965034965034969</v>
      </c>
      <c r="L446" s="11">
        <f t="shared" si="99"/>
        <v>0.29673590504451036</v>
      </c>
      <c r="M446" s="11">
        <f t="shared" si="100"/>
        <v>0.37593984962406013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-0.28542486718341775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0.22974058582367185</v>
      </c>
      <c r="Q446" s="11">
        <f>2*'OddsRatio_working_3-way'!K446*'OddsRatio_working_3-way'!L446*'OddsRatio_working_3-way'!M446</f>
        <v>7.8010385678666166E-2</v>
      </c>
      <c r="R446" s="11">
        <f t="shared" si="101"/>
        <v>0</v>
      </c>
      <c r="S446" s="11">
        <f t="shared" si="102"/>
        <v>-0.80490739328622529</v>
      </c>
      <c r="T446" s="11">
        <f t="shared" si="103"/>
        <v>-0.27331320654880314</v>
      </c>
      <c r="U446" s="11">
        <f>'OddsRatio_working_3-way'!S446-'OddsRatio_working_3-way'!R446^2/3</f>
        <v>-0.80490739328622529</v>
      </c>
      <c r="V446" s="11">
        <f>'OddsRatio_working_3-way'!S446*'OddsRatio_working_3-way'!R446/3-2*'OddsRatio_working_3-way'!R446^3/27-'OddsRatio_working_3-way'!T446</f>
        <v>0.27331320654880314</v>
      </c>
      <c r="W446" s="11">
        <f>'OddsRatio_working_3-way'!V446^2+4*'OddsRatio_working_3-way'!U446^3/27</f>
        <v>-2.5562039131479392E-3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0.1389750991968855</v>
      </c>
      <c r="Y446" s="11">
        <f>IF('OddsRatio_working_3-way'!W446&gt;=0,IF('OddsRatio_working_3-way'!V446+SQRT('OddsRatio_working_3-way'!W446)&gt;0,0,PI()),ACOS('OddsRatio_working_3-way'!V446/(2*'OddsRatio_working_3-way'!X446)))</f>
        <v>0.18291751643405973</v>
      </c>
      <c r="Z446" s="11">
        <f>'OddsRatio_working_3-way'!X446^(1/3)*COS('OddsRatio_working_3-way'!Y446/3)</f>
        <v>0.51701667882067237</v>
      </c>
      <c r="AA446" s="11">
        <f>'OddsRatio_working_3-way'!X446^(1/3)*COS(('OddsRatio_working_3-way'!Y446+2*PI())/3)</f>
        <v>-0.28584263448973457</v>
      </c>
      <c r="AB446" s="11">
        <f>'OddsRatio_working_3-way'!X446^(1/3)*COS(('OddsRatio_working_3-way'!Y446+4*PI())/3)</f>
        <v>-0.23117404433093786</v>
      </c>
      <c r="AC446" s="11">
        <f>'OddsRatio_working_3-way'!X446^(1/3)*SIN('OddsRatio_working_3-way'!Y446/3)</f>
        <v>3.1562925244398805E-2</v>
      </c>
      <c r="AD446" s="11">
        <f>'OddsRatio_working_3-way'!X446^(1/3)*SIN(('OddsRatio_working_3-way'!Y446+2*PI())/3)</f>
        <v>0.43196811541676289</v>
      </c>
      <c r="AE446" s="11">
        <f>'OddsRatio_working_3-way'!X446^(1/3)*SIN(('OddsRatio_working_3-way'!Y446+4*PI())/3)</f>
        <v>-0.46353104066116152</v>
      </c>
      <c r="AF446" s="11">
        <f>-'OddsRatio_working_3-way'!U446/(3*'OddsRatio_working_3-way'!X446^(1/3))*COS(('OddsRatio_working_3-way'!Y446)/3)</f>
        <v>0.51701667882067226</v>
      </c>
      <c r="AG446" s="11">
        <f>-'OddsRatio_working_3-way'!U446/(3*'OddsRatio_working_3-way'!X446^(1/3))*COS(('OddsRatio_working_3-way'!Y446+2*PI())/3)</f>
        <v>-0.28584263448973452</v>
      </c>
      <c r="AH446" s="11">
        <f>-'OddsRatio_working_3-way'!U446/(3*'OddsRatio_working_3-way'!X446^(1/3))*COS(('OddsRatio_working_3-way'!Y446+4*PI())/3)</f>
        <v>-0.23117404433093783</v>
      </c>
      <c r="AI446" s="11">
        <f>'OddsRatio_working_3-way'!U446/(3*'OddsRatio_working_3-way'!X446^(1/3))*SIN(('OddsRatio_working_3-way'!Y446)/3)</f>
        <v>-3.1562925244398798E-2</v>
      </c>
      <c r="AJ446" s="11">
        <f>'OddsRatio_working_3-way'!U446/(3*'OddsRatio_working_3-way'!X446^(1/3))*SIN(('OddsRatio_working_3-way'!Y446+2*PI())/3)</f>
        <v>-0.43196811541676278</v>
      </c>
      <c r="AK446" s="11">
        <f>'OddsRatio_working_3-way'!U446/(3*'OddsRatio_working_3-way'!X446^(1/3))*SIN(('OddsRatio_working_3-way'!Y446+4*PI())/3)</f>
        <v>0.46353104066116141</v>
      </c>
      <c r="AL446" s="11">
        <f>'OddsRatio_working_3-way'!Z446+'OddsRatio_working_3-way'!AF446</f>
        <v>1.0340333576413445</v>
      </c>
      <c r="AM446" s="11">
        <f>'OddsRatio_working_3-way'!AA446+'OddsRatio_working_3-way'!AG446</f>
        <v>-0.57168526897946914</v>
      </c>
      <c r="AN446" s="11">
        <f>'OddsRatio_working_3-way'!AB446+'OddsRatio_working_3-way'!AH446</f>
        <v>-0.46234808866187571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1.0340333576413445</v>
      </c>
      <c r="AS446" s="11">
        <f>IF(('OddsRatio_working_3-way'!X446=0),IF(Q446&gt;0,-Q446^(1/3),(-Q446)^(1/3)),'OddsRatio_working_3-way'!AM446-'OddsRatio_working_3-way'!R446/3)</f>
        <v>-0.57168526897946914</v>
      </c>
      <c r="AT446" s="11">
        <f>IF(('OddsRatio_working_3-way'!X446=0),IF(Q446&gt;0,-Q446^(1/3),(-Q446)^(1/3)),'OddsRatio_working_3-way'!AN446-'OddsRatio_working_3-way'!R446/3)</f>
        <v>-0.46234808866187571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7.88</v>
      </c>
      <c r="B447" s="4">
        <f>IF('True_Odds_Calculator_3-way'!B448="","",'True_Odds_Calculator_3-way'!B448)</f>
        <v>4.54</v>
      </c>
      <c r="C447" s="4">
        <f>IF('True_Odds_Calculator_3-way'!C448="","",'True_Odds_Calculator_3-way'!C448)</f>
        <v>1.47</v>
      </c>
      <c r="D447" s="9">
        <f t="shared" si="91"/>
        <v>0.12091426424507257</v>
      </c>
      <c r="E447" s="9">
        <f t="shared" si="92"/>
        <v>0.21093331888000763</v>
      </c>
      <c r="F447" s="9">
        <f t="shared" si="93"/>
        <v>0.66815241687492</v>
      </c>
      <c r="G447" s="9">
        <f t="shared" si="94"/>
        <v>1.0567329694062102</v>
      </c>
      <c r="H447" s="9">
        <f t="shared" si="95"/>
        <v>8.2703228295147273</v>
      </c>
      <c r="I447" s="9">
        <f t="shared" si="96"/>
        <v>4.7408347116979845</v>
      </c>
      <c r="J447" s="9">
        <f t="shared" si="97"/>
        <v>1.4966644956209187</v>
      </c>
      <c r="K447" s="11">
        <f t="shared" si="98"/>
        <v>0.12690355329949238</v>
      </c>
      <c r="L447" s="11">
        <f t="shared" si="99"/>
        <v>0.22026431718061673</v>
      </c>
      <c r="M447" s="11">
        <f t="shared" si="100"/>
        <v>0.68027210884353739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-0.21766577782077756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0.20707538365421077</v>
      </c>
      <c r="Q447" s="11">
        <f>2*'OddsRatio_working_3-way'!K447*'OddsRatio_working_3-way'!L447*'OddsRatio_working_3-way'!M447</f>
        <v>3.8030373490213182E-2</v>
      </c>
      <c r="R447" s="11">
        <f t="shared" si="101"/>
        <v>0</v>
      </c>
      <c r="S447" s="11">
        <f t="shared" si="102"/>
        <v>-0.95134561678645346</v>
      </c>
      <c r="T447" s="11">
        <f t="shared" si="103"/>
        <v>-0.17471912154021185</v>
      </c>
      <c r="U447" s="11">
        <f>'OddsRatio_working_3-way'!S447-'OddsRatio_working_3-way'!R447^2/3</f>
        <v>-0.95134561678645346</v>
      </c>
      <c r="V447" s="11">
        <f>'OddsRatio_working_3-way'!S447*'OddsRatio_working_3-way'!R447/3-2*'OddsRatio_working_3-way'!R447^3/27-'OddsRatio_working_3-way'!T447</f>
        <v>0.17471912154021185</v>
      </c>
      <c r="W447" s="11">
        <f>'OddsRatio_working_3-way'!V447^2+4*'OddsRatio_working_3-way'!U447^3/27</f>
        <v>-9.7032253803288934E-2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0.17857703186235363</v>
      </c>
      <c r="Y447" s="11">
        <f>IF('OddsRatio_working_3-way'!W447&gt;=0,IF('OddsRatio_working_3-way'!V447+SQRT('OddsRatio_working_3-way'!W447)&gt;0,0,PI()),ACOS('OddsRatio_working_3-way'!V447/(2*'OddsRatio_working_3-way'!X447)))</f>
        <v>1.0596261359487209</v>
      </c>
      <c r="Z447" s="11">
        <f>'OddsRatio_working_3-way'!X447^(1/3)*COS('OddsRatio_working_3-way'!Y447/3)</f>
        <v>0.5283664847031051</v>
      </c>
      <c r="AA447" s="11">
        <f>'OddsRatio_working_3-way'!X447^(1/3)*COS(('OddsRatio_working_3-way'!Y447+2*PI())/3)</f>
        <v>-0.43287837440483917</v>
      </c>
      <c r="AB447" s="11">
        <f>'OddsRatio_working_3-way'!X447^(1/3)*COS(('OddsRatio_working_3-way'!Y447+4*PI())/3)</f>
        <v>-9.5488110298266149E-2</v>
      </c>
      <c r="AC447" s="11">
        <f>'OddsRatio_working_3-way'!X447^(1/3)*SIN('OddsRatio_working_3-way'!Y447/3)</f>
        <v>0.19479235980388915</v>
      </c>
      <c r="AD447" s="11">
        <f>'OddsRatio_working_3-way'!X447^(1/3)*SIN(('OddsRatio_working_3-way'!Y447+2*PI())/3)</f>
        <v>0.36018261835922666</v>
      </c>
      <c r="AE447" s="11">
        <f>'OddsRatio_working_3-way'!X447^(1/3)*SIN(('OddsRatio_working_3-way'!Y447+4*PI())/3)</f>
        <v>-0.55497497816311558</v>
      </c>
      <c r="AF447" s="11">
        <f>-'OddsRatio_working_3-way'!U447/(3*'OddsRatio_working_3-way'!X447^(1/3))*COS(('OddsRatio_working_3-way'!Y447)/3)</f>
        <v>0.5283664847031051</v>
      </c>
      <c r="AG447" s="11">
        <f>-'OddsRatio_working_3-way'!U447/(3*'OddsRatio_working_3-way'!X447^(1/3))*COS(('OddsRatio_working_3-way'!Y447+2*PI())/3)</f>
        <v>-0.43287837440483917</v>
      </c>
      <c r="AH447" s="11">
        <f>-'OddsRatio_working_3-way'!U447/(3*'OddsRatio_working_3-way'!X447^(1/3))*COS(('OddsRatio_working_3-way'!Y447+4*PI())/3)</f>
        <v>-9.5488110298266149E-2</v>
      </c>
      <c r="AI447" s="11">
        <f>'OddsRatio_working_3-way'!U447/(3*'OddsRatio_working_3-way'!X447^(1/3))*SIN(('OddsRatio_working_3-way'!Y447)/3)</f>
        <v>-0.19479235980388915</v>
      </c>
      <c r="AJ447" s="11">
        <f>'OddsRatio_working_3-way'!U447/(3*'OddsRatio_working_3-way'!X447^(1/3))*SIN(('OddsRatio_working_3-way'!Y447+2*PI())/3)</f>
        <v>-0.36018261835922666</v>
      </c>
      <c r="AK447" s="11">
        <f>'OddsRatio_working_3-way'!U447/(3*'OddsRatio_working_3-way'!X447^(1/3))*SIN(('OddsRatio_working_3-way'!Y447+4*PI())/3)</f>
        <v>0.55497497816311558</v>
      </c>
      <c r="AL447" s="11">
        <f>'OddsRatio_working_3-way'!Z447+'OddsRatio_working_3-way'!AF447</f>
        <v>1.0567329694062102</v>
      </c>
      <c r="AM447" s="11">
        <f>'OddsRatio_working_3-way'!AA447+'OddsRatio_working_3-way'!AG447</f>
        <v>-0.86575674880967834</v>
      </c>
      <c r="AN447" s="11">
        <f>'OddsRatio_working_3-way'!AB447+'OddsRatio_working_3-way'!AH447</f>
        <v>-0.1909762205965323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1.0567329694062102</v>
      </c>
      <c r="AS447" s="11">
        <f>IF(('OddsRatio_working_3-way'!X447=0),IF(Q447&gt;0,-Q447^(1/3),(-Q447)^(1/3)),'OddsRatio_working_3-way'!AM447-'OddsRatio_working_3-way'!R447/3)</f>
        <v>-0.86575674880967834</v>
      </c>
      <c r="AT447" s="11">
        <f>IF(('OddsRatio_working_3-way'!X447=0),IF(Q447&gt;0,-Q447^(1/3),(-Q447)^(1/3)),'OddsRatio_working_3-way'!AN447-'OddsRatio_working_3-way'!R447/3)</f>
        <v>-0.1909762205965323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1.76</v>
      </c>
      <c r="B448" s="4">
        <f>IF('True_Odds_Calculator_3-way'!B449="","",'True_Odds_Calculator_3-way'!B449)</f>
        <v>3.69</v>
      </c>
      <c r="C448" s="4">
        <f>IF('True_Odds_Calculator_3-way'!C449="","",'True_Odds_Calculator_3-way'!C449)</f>
        <v>5.44</v>
      </c>
      <c r="D448" s="9">
        <f t="shared" si="91"/>
        <v>0.55858878116741228</v>
      </c>
      <c r="E448" s="9">
        <f t="shared" si="92"/>
        <v>0.26336698581793172</v>
      </c>
      <c r="F448" s="9">
        <f t="shared" si="93"/>
        <v>0.17804423301465619</v>
      </c>
      <c r="G448" s="9">
        <f t="shared" si="94"/>
        <v>1.0397706772631481</v>
      </c>
      <c r="H448" s="9">
        <f t="shared" si="95"/>
        <v>1.7902257147199923</v>
      </c>
      <c r="I448" s="9">
        <f t="shared" si="96"/>
        <v>3.7969831218378682</v>
      </c>
      <c r="J448" s="9">
        <f t="shared" si="97"/>
        <v>5.6165818070483775</v>
      </c>
      <c r="K448" s="11">
        <f t="shared" si="98"/>
        <v>0.56818181818181823</v>
      </c>
      <c r="L448" s="11">
        <f t="shared" si="99"/>
        <v>0.2710027100271003</v>
      </c>
      <c r="M448" s="11">
        <f t="shared" si="100"/>
        <v>0.18382352941176469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-0.25692768792661191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0.22332588800486933</v>
      </c>
      <c r="Q448" s="11">
        <f>2*'OddsRatio_working_3-way'!K448*'OddsRatio_working_3-way'!L448*'OddsRatio_working_3-way'!M448</f>
        <v>5.6609857542425701E-2</v>
      </c>
      <c r="R448" s="11">
        <f t="shared" si="101"/>
        <v>0</v>
      </c>
      <c r="S448" s="11">
        <f t="shared" si="102"/>
        <v>-0.86921689836970584</v>
      </c>
      <c r="T448" s="11">
        <f t="shared" si="103"/>
        <v>-0.22033381454238432</v>
      </c>
      <c r="U448" s="11">
        <f>'OddsRatio_working_3-way'!S448-'OddsRatio_working_3-way'!R448^2/3</f>
        <v>-0.86921689836970584</v>
      </c>
      <c r="V448" s="11">
        <f>'OddsRatio_working_3-way'!S448*'OddsRatio_working_3-way'!R448/3-2*'OddsRatio_working_3-way'!R448^3/27-'OddsRatio_working_3-way'!T448</f>
        <v>0.22033381454238432</v>
      </c>
      <c r="W448" s="11">
        <f>'OddsRatio_working_3-way'!V448^2+4*'OddsRatio_working_3-way'!U448^3/27</f>
        <v>-4.8745811832248388E-2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0.15595897029591324</v>
      </c>
      <c r="Y448" s="11">
        <f>IF('OddsRatio_working_3-way'!W448&gt;=0,IF('OddsRatio_working_3-way'!V448+SQRT('OddsRatio_working_3-way'!W448)&gt;0,0,PI()),ACOS('OddsRatio_working_3-way'!V448/(2*'OddsRatio_working_3-way'!X448)))</f>
        <v>0.78641993549381439</v>
      </c>
      <c r="Z448" s="11">
        <f>'OddsRatio_working_3-way'!X448^(1/3)*COS('OddsRatio_working_3-way'!Y448/3)</f>
        <v>0.51988533863157416</v>
      </c>
      <c r="AA448" s="11">
        <f>'OddsRatio_working_3-way'!X448^(1/3)*COS(('OddsRatio_working_3-way'!Y448+2*PI())/3)</f>
        <v>-0.38074685218780763</v>
      </c>
      <c r="AB448" s="11">
        <f>'OddsRatio_working_3-way'!X448^(1/3)*COS(('OddsRatio_working_3-way'!Y448+4*PI())/3)</f>
        <v>-0.13913848644376664</v>
      </c>
      <c r="AC448" s="11">
        <f>'OddsRatio_working_3-way'!X448^(1/3)*SIN('OddsRatio_working_3-way'!Y448/3)</f>
        <v>0.13949265500078784</v>
      </c>
      <c r="AD448" s="11">
        <f>'OddsRatio_working_3-way'!X448^(1/3)*SIN(('OddsRatio_working_3-way'!Y448+2*PI())/3)</f>
        <v>0.38048758280962475</v>
      </c>
      <c r="AE448" s="11">
        <f>'OddsRatio_working_3-way'!X448^(1/3)*SIN(('OddsRatio_working_3-way'!Y448+4*PI())/3)</f>
        <v>-0.51998023781041247</v>
      </c>
      <c r="AF448" s="11">
        <f>-'OddsRatio_working_3-way'!U448/(3*'OddsRatio_working_3-way'!X448^(1/3))*COS(('OddsRatio_working_3-way'!Y448)/3)</f>
        <v>0.51988533863157405</v>
      </c>
      <c r="AG448" s="11">
        <f>-'OddsRatio_working_3-way'!U448/(3*'OddsRatio_working_3-way'!X448^(1/3))*COS(('OddsRatio_working_3-way'!Y448+2*PI())/3)</f>
        <v>-0.38074685218780757</v>
      </c>
      <c r="AH448" s="11">
        <f>-'OddsRatio_working_3-way'!U448/(3*'OddsRatio_working_3-way'!X448^(1/3))*COS(('OddsRatio_working_3-way'!Y448+4*PI())/3)</f>
        <v>-0.13913848644376661</v>
      </c>
      <c r="AI448" s="11">
        <f>'OddsRatio_working_3-way'!U448/(3*'OddsRatio_working_3-way'!X448^(1/3))*SIN(('OddsRatio_working_3-way'!Y448)/3)</f>
        <v>-0.13949265500078781</v>
      </c>
      <c r="AJ448" s="11">
        <f>'OddsRatio_working_3-way'!U448/(3*'OddsRatio_working_3-way'!X448^(1/3))*SIN(('OddsRatio_working_3-way'!Y448+2*PI())/3)</f>
        <v>-0.38048758280962469</v>
      </c>
      <c r="AK448" s="11">
        <f>'OddsRatio_working_3-way'!U448/(3*'OddsRatio_working_3-way'!X448^(1/3))*SIN(('OddsRatio_working_3-way'!Y448+4*PI())/3)</f>
        <v>0.51998023781041236</v>
      </c>
      <c r="AL448" s="11">
        <f>'OddsRatio_working_3-way'!Z448+'OddsRatio_working_3-way'!AF448</f>
        <v>1.0397706772631481</v>
      </c>
      <c r="AM448" s="11">
        <f>'OddsRatio_working_3-way'!AA448+'OddsRatio_working_3-way'!AG448</f>
        <v>-0.76149370437561514</v>
      </c>
      <c r="AN448" s="11">
        <f>'OddsRatio_working_3-way'!AB448+'OddsRatio_working_3-way'!AH448</f>
        <v>-0.27827697288753328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1.0397706772631481</v>
      </c>
      <c r="AS448" s="11">
        <f>IF(('OddsRatio_working_3-way'!X448=0),IF(Q448&gt;0,-Q448^(1/3),(-Q448)^(1/3)),'OddsRatio_working_3-way'!AM448-'OddsRatio_working_3-way'!R448/3)</f>
        <v>-0.76149370437561514</v>
      </c>
      <c r="AT448" s="11">
        <f>IF(('OddsRatio_working_3-way'!X448=0),IF(Q448&gt;0,-Q448^(1/3),(-Q448)^(1/3)),'OddsRatio_working_3-way'!AN448-'OddsRatio_working_3-way'!R448/3)</f>
        <v>-0.27827697288753328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2.09</v>
      </c>
      <c r="B449" s="4">
        <f>IF('True_Odds_Calculator_3-way'!B450="","",'True_Odds_Calculator_3-way'!B450)</f>
        <v>3.54</v>
      </c>
      <c r="C449" s="4">
        <f>IF('True_Odds_Calculator_3-way'!C450="","",'True_Odds_Calculator_3-way'!C450)</f>
        <v>3.82</v>
      </c>
      <c r="D449" s="9">
        <f t="shared" si="91"/>
        <v>0.46964054957686802</v>
      </c>
      <c r="E449" s="9">
        <f t="shared" si="92"/>
        <v>0.27536436818548798</v>
      </c>
      <c r="F449" s="9">
        <f t="shared" si="93"/>
        <v>0.25499508223764417</v>
      </c>
      <c r="G449" s="9">
        <f t="shared" si="94"/>
        <v>1.0360440630155801</v>
      </c>
      <c r="H449" s="9">
        <f t="shared" si="95"/>
        <v>2.1292880286869815</v>
      </c>
      <c r="I449" s="9">
        <f t="shared" si="96"/>
        <v>3.6315519200595725</v>
      </c>
      <c r="J449" s="9">
        <f t="shared" si="97"/>
        <v>3.9216442577039352</v>
      </c>
      <c r="K449" s="11">
        <f t="shared" si="98"/>
        <v>0.47846889952153115</v>
      </c>
      <c r="L449" s="11">
        <f t="shared" si="99"/>
        <v>0.2824858757062147</v>
      </c>
      <c r="M449" s="11">
        <f t="shared" si="100"/>
        <v>0.26178010471204188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-0.27624626308953593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0.22821637544841872</v>
      </c>
      <c r="Q449" s="11">
        <f>2*'OddsRatio_working_3-way'!K449*'OddsRatio_working_3-way'!L449*'OddsRatio_working_3-way'!M449</f>
        <v>7.0764767580905011E-2</v>
      </c>
      <c r="R449" s="11">
        <f t="shared" si="101"/>
        <v>0</v>
      </c>
      <c r="S449" s="11">
        <f t="shared" si="102"/>
        <v>-0.82613380139897152</v>
      </c>
      <c r="T449" s="11">
        <f t="shared" si="103"/>
        <v>-0.2561655198136345</v>
      </c>
      <c r="U449" s="11">
        <f>'OddsRatio_working_3-way'!S449-'OddsRatio_working_3-way'!R449^2/3</f>
        <v>-0.82613380139897152</v>
      </c>
      <c r="V449" s="11">
        <f>'OddsRatio_working_3-way'!S449*'OddsRatio_working_3-way'!R449/3-2*'OddsRatio_working_3-way'!R449^3/27-'OddsRatio_working_3-way'!T449</f>
        <v>0.2561655198136345</v>
      </c>
      <c r="W449" s="11">
        <f>'OddsRatio_working_3-way'!V449^2+4*'OddsRatio_working_3-way'!U449^3/27</f>
        <v>-1.7910172949784295E-2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0.14450860397496568</v>
      </c>
      <c r="Y449" s="11">
        <f>IF('OddsRatio_working_3-way'!W449&gt;=0,IF('OddsRatio_working_3-way'!V449+SQRT('OddsRatio_working_3-way'!W449)&gt;0,0,PI()),ACOS('OddsRatio_working_3-way'!V449/(2*'OddsRatio_working_3-way'!X449)))</f>
        <v>0.48143122054380116</v>
      </c>
      <c r="Z449" s="11">
        <f>'OddsRatio_working_3-way'!X449^(1/3)*COS('OddsRatio_working_3-way'!Y449/3)</f>
        <v>0.51802203150779003</v>
      </c>
      <c r="AA449" s="11">
        <f>'OddsRatio_working_3-way'!X449^(1/3)*COS(('OddsRatio_working_3-way'!Y449+2*PI())/3)</f>
        <v>-0.33162872367799207</v>
      </c>
      <c r="AB449" s="11">
        <f>'OddsRatio_working_3-way'!X449^(1/3)*COS(('OddsRatio_working_3-way'!Y449+4*PI())/3)</f>
        <v>-0.18639330782979791</v>
      </c>
      <c r="AC449" s="11">
        <f>'OddsRatio_working_3-way'!X449^(1/3)*SIN('OddsRatio_working_3-way'!Y449/3)</f>
        <v>8.3851706435822196E-2</v>
      </c>
      <c r="AD449" s="11">
        <f>'OddsRatio_working_3-way'!X449^(1/3)*SIN(('OddsRatio_working_3-way'!Y449+2*PI())/3)</f>
        <v>0.4066943857878581</v>
      </c>
      <c r="AE449" s="11">
        <f>'OddsRatio_working_3-way'!X449^(1/3)*SIN(('OddsRatio_working_3-way'!Y449+4*PI())/3)</f>
        <v>-0.49054609222368023</v>
      </c>
      <c r="AF449" s="11">
        <f>-'OddsRatio_working_3-way'!U449/(3*'OddsRatio_working_3-way'!X449^(1/3))*COS(('OddsRatio_working_3-way'!Y449)/3)</f>
        <v>0.51802203150779003</v>
      </c>
      <c r="AG449" s="11">
        <f>-'OddsRatio_working_3-way'!U449/(3*'OddsRatio_working_3-way'!X449^(1/3))*COS(('OddsRatio_working_3-way'!Y449+2*PI())/3)</f>
        <v>-0.33162872367799207</v>
      </c>
      <c r="AH449" s="11">
        <f>-'OddsRatio_working_3-way'!U449/(3*'OddsRatio_working_3-way'!X449^(1/3))*COS(('OddsRatio_working_3-way'!Y449+4*PI())/3)</f>
        <v>-0.18639330782979791</v>
      </c>
      <c r="AI449" s="11">
        <f>'OddsRatio_working_3-way'!U449/(3*'OddsRatio_working_3-way'!X449^(1/3))*SIN(('OddsRatio_working_3-way'!Y449)/3)</f>
        <v>-8.3851706435822196E-2</v>
      </c>
      <c r="AJ449" s="11">
        <f>'OddsRatio_working_3-way'!U449/(3*'OddsRatio_working_3-way'!X449^(1/3))*SIN(('OddsRatio_working_3-way'!Y449+2*PI())/3)</f>
        <v>-0.4066943857878581</v>
      </c>
      <c r="AK449" s="11">
        <f>'OddsRatio_working_3-way'!U449/(3*'OddsRatio_working_3-way'!X449^(1/3))*SIN(('OddsRatio_working_3-way'!Y449+4*PI())/3)</f>
        <v>0.49054609222368023</v>
      </c>
      <c r="AL449" s="11">
        <f>'OddsRatio_working_3-way'!Z449+'OddsRatio_working_3-way'!AF449</f>
        <v>1.0360440630155801</v>
      </c>
      <c r="AM449" s="11">
        <f>'OddsRatio_working_3-way'!AA449+'OddsRatio_working_3-way'!AG449</f>
        <v>-0.66325744735598413</v>
      </c>
      <c r="AN449" s="11">
        <f>'OddsRatio_working_3-way'!AB449+'OddsRatio_working_3-way'!AH449</f>
        <v>-0.37278661565959581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1.0360440630155801</v>
      </c>
      <c r="AS449" s="11">
        <f>IF(('OddsRatio_working_3-way'!X449=0),IF(Q449&gt;0,-Q449^(1/3),(-Q449)^(1/3)),'OddsRatio_working_3-way'!AM449-'OddsRatio_working_3-way'!R449/3)</f>
        <v>-0.66325744735598413</v>
      </c>
      <c r="AT449" s="11">
        <f>IF(('OddsRatio_working_3-way'!X449=0),IF(Q449&gt;0,-Q449^(1/3),(-Q449)^(1/3)),'OddsRatio_working_3-way'!AN449-'OddsRatio_working_3-way'!R449/3)</f>
        <v>-0.37278661565959581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2.57</v>
      </c>
      <c r="B450" s="4">
        <f>IF('True_Odds_Calculator_3-way'!B451="","",'True_Odds_Calculator_3-way'!B451)</f>
        <v>3</v>
      </c>
      <c r="C450" s="4">
        <f>IF('True_Odds_Calculator_3-way'!C451="","",'True_Odds_Calculator_3-way'!C451)</f>
        <v>3.34</v>
      </c>
      <c r="D450" s="9">
        <f t="shared" si="91"/>
        <v>0.38134138158380981</v>
      </c>
      <c r="E450" s="9">
        <f t="shared" si="92"/>
        <v>0.32608845419626303</v>
      </c>
      <c r="F450" s="9">
        <f t="shared" si="93"/>
        <v>0.29257016421992738</v>
      </c>
      <c r="G450" s="9">
        <f t="shared" si="94"/>
        <v>1.03332629096725</v>
      </c>
      <c r="H450" s="9">
        <f t="shared" si="95"/>
        <v>2.6223222768185823</v>
      </c>
      <c r="I450" s="9">
        <f t="shared" si="96"/>
        <v>3.0666525819345001</v>
      </c>
      <c r="J450" s="9">
        <f t="shared" si="97"/>
        <v>3.417983520863364</v>
      </c>
      <c r="K450" s="11">
        <f t="shared" si="98"/>
        <v>0.38910505836575876</v>
      </c>
      <c r="L450" s="11">
        <f t="shared" si="99"/>
        <v>0.33333333333333331</v>
      </c>
      <c r="M450" s="11">
        <f t="shared" si="100"/>
        <v>0.29940119760479045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-0.28532817633216057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0.22950208532351635</v>
      </c>
      <c r="Q450" s="11">
        <f>2*'OddsRatio_working_3-way'!K450*'OddsRatio_working_3-way'!L450*'OddsRatio_working_3-way'!M450</f>
        <v>7.76656803125267E-2</v>
      </c>
      <c r="R450" s="11">
        <f t="shared" si="101"/>
        <v>0</v>
      </c>
      <c r="S450" s="11">
        <f t="shared" si="102"/>
        <v>-0.80434427568185518</v>
      </c>
      <c r="T450" s="11">
        <f t="shared" si="103"/>
        <v>-0.27219772442702383</v>
      </c>
      <c r="U450" s="11">
        <f>'OddsRatio_working_3-way'!S450-'OddsRatio_working_3-way'!R450^2/3</f>
        <v>-0.80434427568185518</v>
      </c>
      <c r="V450" s="11">
        <f>'OddsRatio_working_3-way'!S450*'OddsRatio_working_3-way'!R450/3-2*'OddsRatio_working_3-way'!R450^3/27-'OddsRatio_working_3-way'!T450</f>
        <v>0.27219772442702383</v>
      </c>
      <c r="W450" s="11">
        <f>'OddsRatio_working_3-way'!V450^2+4*'OddsRatio_working_3-way'!U450^3/27</f>
        <v>-3.0026782022891108E-3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0.1388292831011699</v>
      </c>
      <c r="Y450" s="11">
        <f>IF('OddsRatio_working_3-way'!W450&gt;=0,IF('OddsRatio_working_3-way'!V450+SQRT('OddsRatio_working_3-way'!W450)&gt;0,0,PI()),ACOS('OddsRatio_working_3-way'!V450/(2*'OddsRatio_working_3-way'!X450)))</f>
        <v>0.19865688720815511</v>
      </c>
      <c r="Z450" s="11">
        <f>'OddsRatio_working_3-way'!X450^(1/3)*COS('OddsRatio_working_3-way'!Y450/3)</f>
        <v>0.51666314548362513</v>
      </c>
      <c r="AA450" s="11">
        <f>'OddsRatio_working_3-way'!X450^(1/3)*COS(('OddsRatio_working_3-way'!Y450+2*PI())/3)</f>
        <v>-0.28800419471373523</v>
      </c>
      <c r="AB450" s="11">
        <f>'OddsRatio_working_3-way'!X450^(1/3)*COS(('OddsRatio_working_3-way'!Y450+4*PI())/3)</f>
        <v>-0.22865895076989004</v>
      </c>
      <c r="AC450" s="11">
        <f>'OddsRatio_working_3-way'!X450^(1/3)*SIN('OddsRatio_working_3-way'!Y450/3)</f>
        <v>3.4262992566103129E-2</v>
      </c>
      <c r="AD450" s="11">
        <f>'OddsRatio_working_3-way'!X450^(1/3)*SIN(('OddsRatio_working_3-way'!Y450+2*PI())/3)</f>
        <v>0.43031191290494314</v>
      </c>
      <c r="AE450" s="11">
        <f>'OddsRatio_working_3-way'!X450^(1/3)*SIN(('OddsRatio_working_3-way'!Y450+4*PI())/3)</f>
        <v>-0.46457490547104613</v>
      </c>
      <c r="AF450" s="11">
        <f>-'OddsRatio_working_3-way'!U450/(3*'OddsRatio_working_3-way'!X450^(1/3))*COS(('OddsRatio_working_3-way'!Y450)/3)</f>
        <v>0.51666314548362502</v>
      </c>
      <c r="AG450" s="11">
        <f>-'OddsRatio_working_3-way'!U450/(3*'OddsRatio_working_3-way'!X450^(1/3))*COS(('OddsRatio_working_3-way'!Y450+2*PI())/3)</f>
        <v>-0.28800419471373512</v>
      </c>
      <c r="AH450" s="11">
        <f>-'OddsRatio_working_3-way'!U450/(3*'OddsRatio_working_3-way'!X450^(1/3))*COS(('OddsRatio_working_3-way'!Y450+4*PI())/3)</f>
        <v>-0.22865895076988998</v>
      </c>
      <c r="AI450" s="11">
        <f>'OddsRatio_working_3-way'!U450/(3*'OddsRatio_working_3-way'!X450^(1/3))*SIN(('OddsRatio_working_3-way'!Y450)/3)</f>
        <v>-3.4262992566103122E-2</v>
      </c>
      <c r="AJ450" s="11">
        <f>'OddsRatio_working_3-way'!U450/(3*'OddsRatio_working_3-way'!X450^(1/3))*SIN(('OddsRatio_working_3-way'!Y450+2*PI())/3)</f>
        <v>-0.43031191290494303</v>
      </c>
      <c r="AK450" s="11">
        <f>'OddsRatio_working_3-way'!U450/(3*'OddsRatio_working_3-way'!X450^(1/3))*SIN(('OddsRatio_working_3-way'!Y450+4*PI())/3)</f>
        <v>0.46457490547104602</v>
      </c>
      <c r="AL450" s="11">
        <f>'OddsRatio_working_3-way'!Z450+'OddsRatio_working_3-way'!AF450</f>
        <v>1.03332629096725</v>
      </c>
      <c r="AM450" s="11">
        <f>'OddsRatio_working_3-way'!AA450+'OddsRatio_working_3-way'!AG450</f>
        <v>-0.57600838942747035</v>
      </c>
      <c r="AN450" s="11">
        <f>'OddsRatio_working_3-way'!AB450+'OddsRatio_working_3-way'!AH450</f>
        <v>-0.45731790153978003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1.03332629096725</v>
      </c>
      <c r="AS450" s="11">
        <f>IF(('OddsRatio_working_3-way'!X450=0),IF(Q450&gt;0,-Q450^(1/3),(-Q450)^(1/3)),'OddsRatio_working_3-way'!AM450-'OddsRatio_working_3-way'!R450/3)</f>
        <v>-0.57600838942747035</v>
      </c>
      <c r="AT450" s="11">
        <f>IF(('OddsRatio_working_3-way'!X450=0),IF(Q450&gt;0,-Q450^(1/3),(-Q450)^(1/3)),'OddsRatio_working_3-way'!AN450-'OddsRatio_working_3-way'!R450/3)</f>
        <v>-0.45731790153978003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4.1399999999999997</v>
      </c>
      <c r="B451" s="4">
        <f>IF('True_Odds_Calculator_3-way'!B452="","",'True_Odds_Calculator_3-way'!B452)</f>
        <v>3.87</v>
      </c>
      <c r="C451" s="4">
        <f>IF('True_Odds_Calculator_3-way'!C452="","",'True_Odds_Calculator_3-way'!C452)</f>
        <v>1.91</v>
      </c>
      <c r="D451" s="9">
        <f t="shared" si="91"/>
        <v>0.23467897882691852</v>
      </c>
      <c r="E451" s="9">
        <f t="shared" si="92"/>
        <v>0.25121061118352078</v>
      </c>
      <c r="F451" s="9">
        <f t="shared" si="93"/>
        <v>0.5141104099895607</v>
      </c>
      <c r="G451" s="9">
        <f t="shared" si="94"/>
        <v>1.0385796397663261</v>
      </c>
      <c r="H451" s="9">
        <f t="shared" si="95"/>
        <v>4.261140068866264</v>
      </c>
      <c r="I451" s="9">
        <f t="shared" si="96"/>
        <v>3.9807235661293561</v>
      </c>
      <c r="J451" s="9">
        <f t="shared" si="97"/>
        <v>1.9451074721873567</v>
      </c>
      <c r="K451" s="11">
        <f t="shared" si="98"/>
        <v>0.24154589371980678</v>
      </c>
      <c r="L451" s="11">
        <f t="shared" si="99"/>
        <v>0.25839793281653745</v>
      </c>
      <c r="M451" s="11">
        <f t="shared" si="100"/>
        <v>0.52356020942408377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-0.26798362885019433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0.22613168615353202</v>
      </c>
      <c r="Q451" s="11">
        <f>2*'OddsRatio_working_3-way'!K451*'OddsRatio_working_3-way'!L451*'OddsRatio_working_3-way'!M451</f>
        <v>6.5355978657090183E-2</v>
      </c>
      <c r="R451" s="11">
        <f t="shared" si="101"/>
        <v>0</v>
      </c>
      <c r="S451" s="11">
        <f t="shared" si="102"/>
        <v>-0.84382649463987225</v>
      </c>
      <c r="T451" s="11">
        <f t="shared" si="103"/>
        <v>-0.24388048978030991</v>
      </c>
      <c r="U451" s="11">
        <f>'OddsRatio_working_3-way'!S451-'OddsRatio_working_3-way'!R451^2/3</f>
        <v>-0.84382649463987225</v>
      </c>
      <c r="V451" s="11">
        <f>'OddsRatio_working_3-way'!S451*'OddsRatio_working_3-way'!R451/3-2*'OddsRatio_working_3-way'!R451^3/27-'OddsRatio_working_3-way'!T451</f>
        <v>0.24388048978030991</v>
      </c>
      <c r="W451" s="11">
        <f>'OddsRatio_working_3-way'!V451^2+4*'OddsRatio_working_3-way'!U451^3/27</f>
        <v>-2.9535770093515767E-2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0.14917562082072897</v>
      </c>
      <c r="Y451" s="11">
        <f>IF('OddsRatio_working_3-way'!W451&gt;=0,IF('OddsRatio_working_3-way'!V451+SQRT('OddsRatio_working_3-way'!W451)&gt;0,0,PI()),ACOS('OddsRatio_working_3-way'!V451/(2*'OddsRatio_working_3-way'!X451)))</f>
        <v>0.61386558146539882</v>
      </c>
      <c r="Z451" s="11">
        <f>'OddsRatio_working_3-way'!X451^(1/3)*COS('OddsRatio_working_3-way'!Y451/3)</f>
        <v>0.51928981988316303</v>
      </c>
      <c r="AA451" s="11">
        <f>'OddsRatio_working_3-way'!X451^(1/3)*COS(('OddsRatio_working_3-way'!Y451+2*PI())/3)</f>
        <v>-0.35297328657083732</v>
      </c>
      <c r="AB451" s="11">
        <f>'OddsRatio_working_3-way'!X451^(1/3)*COS(('OddsRatio_working_3-way'!Y451+4*PI())/3)</f>
        <v>-0.16631653331232579</v>
      </c>
      <c r="AC451" s="11">
        <f>'OddsRatio_working_3-way'!X451^(1/3)*SIN('OddsRatio_working_3-way'!Y451/3)</f>
        <v>0.10776632673986317</v>
      </c>
      <c r="AD451" s="11">
        <f>'OddsRatio_working_3-way'!X451^(1/3)*SIN(('OddsRatio_working_3-way'!Y451+2*PI())/3)</f>
        <v>0.39583501257553305</v>
      </c>
      <c r="AE451" s="11">
        <f>'OddsRatio_working_3-way'!X451^(1/3)*SIN(('OddsRatio_working_3-way'!Y451+4*PI())/3)</f>
        <v>-0.50360133931539619</v>
      </c>
      <c r="AF451" s="11">
        <f>-'OddsRatio_working_3-way'!U451/(3*'OddsRatio_working_3-way'!X451^(1/3))*COS(('OddsRatio_working_3-way'!Y451)/3)</f>
        <v>0.51928981988316292</v>
      </c>
      <c r="AG451" s="11">
        <f>-'OddsRatio_working_3-way'!U451/(3*'OddsRatio_working_3-way'!X451^(1/3))*COS(('OddsRatio_working_3-way'!Y451+2*PI())/3)</f>
        <v>-0.35297328657083721</v>
      </c>
      <c r="AH451" s="11">
        <f>-'OddsRatio_working_3-way'!U451/(3*'OddsRatio_working_3-way'!X451^(1/3))*COS(('OddsRatio_working_3-way'!Y451+4*PI())/3)</f>
        <v>-0.16631653331232576</v>
      </c>
      <c r="AI451" s="11">
        <f>'OddsRatio_working_3-way'!U451/(3*'OddsRatio_working_3-way'!X451^(1/3))*SIN(('OddsRatio_working_3-way'!Y451)/3)</f>
        <v>-0.10776632673986314</v>
      </c>
      <c r="AJ451" s="11">
        <f>'OddsRatio_working_3-way'!U451/(3*'OddsRatio_working_3-way'!X451^(1/3))*SIN(('OddsRatio_working_3-way'!Y451+2*PI())/3)</f>
        <v>-0.39583501257553294</v>
      </c>
      <c r="AK451" s="11">
        <f>'OddsRatio_working_3-way'!U451/(3*'OddsRatio_working_3-way'!X451^(1/3))*SIN(('OddsRatio_working_3-way'!Y451+4*PI())/3)</f>
        <v>0.50360133931539608</v>
      </c>
      <c r="AL451" s="11">
        <f>'OddsRatio_working_3-way'!Z451+'OddsRatio_working_3-way'!AF451</f>
        <v>1.0385796397663261</v>
      </c>
      <c r="AM451" s="11">
        <f>'OddsRatio_working_3-way'!AA451+'OddsRatio_working_3-way'!AG451</f>
        <v>-0.70594657314167453</v>
      </c>
      <c r="AN451" s="11">
        <f>'OddsRatio_working_3-way'!AB451+'OddsRatio_working_3-way'!AH451</f>
        <v>-0.33263306662465153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1.0385796397663261</v>
      </c>
      <c r="AS451" s="11">
        <f>IF(('OddsRatio_working_3-way'!X451=0),IF(Q451&gt;0,-Q451^(1/3),(-Q451)^(1/3)),'OddsRatio_working_3-way'!AM451-'OddsRatio_working_3-way'!R451/3)</f>
        <v>-0.70594657314167453</v>
      </c>
      <c r="AT451" s="11">
        <f>IF(('OddsRatio_working_3-way'!X451=0),IF(Q451&gt;0,-Q451^(1/3),(-Q451)^(1/3)),'OddsRatio_working_3-way'!AN451-'OddsRatio_working_3-way'!R451/3)</f>
        <v>-0.33263306662465153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3.66</v>
      </c>
      <c r="B452" s="4">
        <f>IF('True_Odds_Calculator_3-way'!B453="","",'True_Odds_Calculator_3-way'!B453)</f>
        <v>3.51</v>
      </c>
      <c r="C452" s="4">
        <f>IF('True_Odds_Calculator_3-way'!C453="","",'True_Odds_Calculator_3-way'!C453)</f>
        <v>2.15</v>
      </c>
      <c r="D452" s="9">
        <f t="shared" ref="D452:D515" si="104">(K452/(AR452+K452-(AR452*K452)))</f>
        <v>0.26615548076567164</v>
      </c>
      <c r="E452" s="9">
        <f t="shared" ref="E452:E515" si="105">(L452/(AR452+L452-(AR452*L452)))</f>
        <v>0.27764504630261155</v>
      </c>
      <c r="F452" s="9">
        <f t="shared" ref="F452:F515" si="106">(M452/(AR452+M452-(AR452*M452)))</f>
        <v>0.4561994729317167</v>
      </c>
      <c r="G452" s="9">
        <f t="shared" ref="G452:G515" si="107">AR452</f>
        <v>1.0365422399521627</v>
      </c>
      <c r="H452" s="9">
        <f t="shared" ref="H452:H515" si="108">IF(A452="","",1/D452)</f>
        <v>3.7572023582727536</v>
      </c>
      <c r="I452" s="9">
        <f t="shared" ref="I452:I515" si="109">IF(B452="","",1/E452)</f>
        <v>3.6017210222799281</v>
      </c>
      <c r="J452" s="9">
        <f t="shared" ref="J452:J515" si="110">IF(C452="","",1/F452)</f>
        <v>2.1920235759449871</v>
      </c>
      <c r="K452" s="11">
        <f t="shared" ref="K452:K515" si="111">1/A452</f>
        <v>0.27322404371584696</v>
      </c>
      <c r="L452" s="11">
        <f t="shared" ref="L452:L515" si="112">1/B452</f>
        <v>0.28490028490028491</v>
      </c>
      <c r="M452" s="11">
        <f t="shared" ref="M452:M515" si="113">1/C452</f>
        <v>0.46511627906976744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-0.27798831217308784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0.22881812181596148</v>
      </c>
      <c r="Q452" s="11">
        <f>2*'OddsRatio_working_3-way'!K452*'OddsRatio_working_3-way'!L452*'OddsRatio_working_3-way'!M452</f>
        <v>7.2410798043025776E-2</v>
      </c>
      <c r="R452" s="11">
        <f t="shared" ref="R452:R515" si="114">O452/N452</f>
        <v>0</v>
      </c>
      <c r="S452" s="11">
        <f t="shared" ref="S452:S515" si="115">P452/N452</f>
        <v>-0.82312137523785234</v>
      </c>
      <c r="T452" s="11">
        <f t="shared" ref="T452:T515" si="116">Q452/N452</f>
        <v>-0.26048144786007982</v>
      </c>
      <c r="U452" s="11">
        <f>'OddsRatio_working_3-way'!S452-'OddsRatio_working_3-way'!R452^2/3</f>
        <v>-0.82312137523785234</v>
      </c>
      <c r="V452" s="11">
        <f>'OddsRatio_working_3-way'!S452*'OddsRatio_working_3-way'!R452/3-2*'OddsRatio_working_3-way'!R452^3/27-'OddsRatio_working_3-way'!T452</f>
        <v>0.26048144786007982</v>
      </c>
      <c r="W452" s="11">
        <f>'OddsRatio_working_3-way'!V452^2+4*'OddsRatio_working_3-way'!U452^3/27</f>
        <v>-1.4769924399295253E-2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0.14371891757748764</v>
      </c>
      <c r="Y452" s="11">
        <f>IF('OddsRatio_working_3-way'!W452&gt;=0,IF('OddsRatio_working_3-way'!V452+SQRT('OddsRatio_working_3-way'!W452)&gt;0,0,PI()),ACOS('OddsRatio_working_3-way'!V452/(2*'OddsRatio_working_3-way'!X452)))</f>
        <v>0.43654383215687176</v>
      </c>
      <c r="Z452" s="11">
        <f>'OddsRatio_working_3-way'!X452^(1/3)*COS('OddsRatio_working_3-way'!Y452/3)</f>
        <v>0.51827111997608144</v>
      </c>
      <c r="AA452" s="11">
        <f>'OddsRatio_working_3-way'!X452^(1/3)*COS(('OddsRatio_working_3-way'!Y452+2*PI())/3)</f>
        <v>-0.32491267195350187</v>
      </c>
      <c r="AB452" s="11">
        <f>'OddsRatio_working_3-way'!X452^(1/3)*COS(('OddsRatio_working_3-way'!Y452+4*PI())/3)</f>
        <v>-0.19335844802257962</v>
      </c>
      <c r="AC452" s="11">
        <f>'OddsRatio_working_3-way'!X452^(1/3)*SIN('OddsRatio_working_3-way'!Y452/3)</f>
        <v>7.5952866599550278E-2</v>
      </c>
      <c r="AD452" s="11">
        <f>'OddsRatio_working_3-way'!X452^(1/3)*SIN(('OddsRatio_working_3-way'!Y452+2*PI())/3)</f>
        <v>0.41085952264732395</v>
      </c>
      <c r="AE452" s="11">
        <f>'OddsRatio_working_3-way'!X452^(1/3)*SIN(('OddsRatio_working_3-way'!Y452+4*PI())/3)</f>
        <v>-0.48681238924687426</v>
      </c>
      <c r="AF452" s="11">
        <f>-'OddsRatio_working_3-way'!U452/(3*'OddsRatio_working_3-way'!X452^(1/3))*COS(('OddsRatio_working_3-way'!Y452)/3)</f>
        <v>0.51827111997608122</v>
      </c>
      <c r="AG452" s="11">
        <f>-'OddsRatio_working_3-way'!U452/(3*'OddsRatio_working_3-way'!X452^(1/3))*COS(('OddsRatio_working_3-way'!Y452+2*PI())/3)</f>
        <v>-0.32491267195350176</v>
      </c>
      <c r="AH452" s="11">
        <f>-'OddsRatio_working_3-way'!U452/(3*'OddsRatio_working_3-way'!X452^(1/3))*COS(('OddsRatio_working_3-way'!Y452+4*PI())/3)</f>
        <v>-0.19335844802257954</v>
      </c>
      <c r="AI452" s="11">
        <f>'OddsRatio_working_3-way'!U452/(3*'OddsRatio_working_3-way'!X452^(1/3))*SIN(('OddsRatio_working_3-way'!Y452)/3)</f>
        <v>-7.5952866599550251E-2</v>
      </c>
      <c r="AJ452" s="11">
        <f>'OddsRatio_working_3-way'!U452/(3*'OddsRatio_working_3-way'!X452^(1/3))*SIN(('OddsRatio_working_3-way'!Y452+2*PI())/3)</f>
        <v>-0.41085952264732378</v>
      </c>
      <c r="AK452" s="11">
        <f>'OddsRatio_working_3-way'!U452/(3*'OddsRatio_working_3-way'!X452^(1/3))*SIN(('OddsRatio_working_3-way'!Y452+4*PI())/3)</f>
        <v>0.48681238924687403</v>
      </c>
      <c r="AL452" s="11">
        <f>'OddsRatio_working_3-way'!Z452+'OddsRatio_working_3-way'!AF452</f>
        <v>1.0365422399521627</v>
      </c>
      <c r="AM452" s="11">
        <f>'OddsRatio_working_3-way'!AA452+'OddsRatio_working_3-way'!AG452</f>
        <v>-0.64982534390700364</v>
      </c>
      <c r="AN452" s="11">
        <f>'OddsRatio_working_3-way'!AB452+'OddsRatio_working_3-way'!AH452</f>
        <v>-0.38671689604515913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1.0365422399521627</v>
      </c>
      <c r="AS452" s="11">
        <f>IF(('OddsRatio_working_3-way'!X452=0),IF(Q452&gt;0,-Q452^(1/3),(-Q452)^(1/3)),'OddsRatio_working_3-way'!AM452-'OddsRatio_working_3-way'!R452/3)</f>
        <v>-0.64982534390700364</v>
      </c>
      <c r="AT452" s="11">
        <f>IF(('OddsRatio_working_3-way'!X452=0),IF(Q452&gt;0,-Q452^(1/3),(-Q452)^(1/3)),'OddsRatio_working_3-way'!AN452-'OddsRatio_working_3-way'!R452/3)</f>
        <v>-0.38671689604515913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1.19</v>
      </c>
      <c r="B453" s="4">
        <f>IF('True_Odds_Calculator_3-way'!B454="","",'True_Odds_Calculator_3-way'!B454)</f>
        <v>7.77</v>
      </c>
      <c r="C453" s="4">
        <f>IF('True_Odds_Calculator_3-way'!C454="","",'True_Odds_Calculator_3-way'!C454)</f>
        <v>17.149999999999999</v>
      </c>
      <c r="D453" s="9">
        <f t="shared" si="104"/>
        <v>0.82770236495640137</v>
      </c>
      <c r="E453" s="9">
        <f t="shared" si="105"/>
        <v>0.11880430517353914</v>
      </c>
      <c r="F453" s="9">
        <f t="shared" si="106"/>
        <v>5.3493329870059572E-2</v>
      </c>
      <c r="G453" s="9">
        <f t="shared" si="107"/>
        <v>1.0955987278977628</v>
      </c>
      <c r="H453" s="9">
        <f t="shared" si="108"/>
        <v>1.2081637583005749</v>
      </c>
      <c r="I453" s="9">
        <f t="shared" si="109"/>
        <v>8.417203387867854</v>
      </c>
      <c r="J453" s="9">
        <f t="shared" si="110"/>
        <v>18.693919455548869</v>
      </c>
      <c r="K453" s="11">
        <f t="shared" si="111"/>
        <v>0.84033613445378152</v>
      </c>
      <c r="L453" s="11">
        <f t="shared" si="112"/>
        <v>0.1287001287001287</v>
      </c>
      <c r="M453" s="11">
        <f t="shared" si="113"/>
        <v>5.830903790087464E-2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-0.13100343754237975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0.14573633408922629</v>
      </c>
      <c r="Q453" s="11">
        <f>2*'OddsRatio_working_3-way'!K453*'OddsRatio_working_3-way'!L453*'OddsRatio_working_3-way'!M453</f>
        <v>1.2612404507938234E-2</v>
      </c>
      <c r="R453" s="11">
        <f t="shared" si="114"/>
        <v>0</v>
      </c>
      <c r="S453" s="11">
        <f t="shared" si="115"/>
        <v>-1.1124619080478741</v>
      </c>
      <c r="T453" s="11">
        <f t="shared" si="116"/>
        <v>-9.627537066619421E-2</v>
      </c>
      <c r="U453" s="11">
        <f>'OddsRatio_working_3-way'!S453-'OddsRatio_working_3-way'!R453^2/3</f>
        <v>-1.1124619080478741</v>
      </c>
      <c r="V453" s="11">
        <f>'OddsRatio_working_3-way'!S453*'OddsRatio_working_3-way'!R453/3-2*'OddsRatio_working_3-way'!R453^3/27-'OddsRatio_working_3-way'!T453</f>
        <v>9.627537066619421E-2</v>
      </c>
      <c r="W453" s="11">
        <f>'OddsRatio_working_3-way'!V453^2+4*'OddsRatio_working_3-way'!U453^3/27</f>
        <v>-0.19469418614972056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0.22581138874436429</v>
      </c>
      <c r="Y453" s="11">
        <f>IF('OddsRatio_working_3-way'!W453&gt;=0,IF('OddsRatio_working_3-way'!V453+SQRT('OddsRatio_working_3-way'!W453)&gt;0,0,PI()),ACOS('OddsRatio_working_3-way'!V453/(2*'OddsRatio_working_3-way'!X453)))</f>
        <v>1.3559712625655937</v>
      </c>
      <c r="Z453" s="11">
        <f>'OddsRatio_working_3-way'!X453^(1/3)*COS('OddsRatio_working_3-way'!Y453/3)</f>
        <v>0.5477993639488814</v>
      </c>
      <c r="AA453" s="11">
        <f>'OddsRatio_working_3-way'!X453^(1/3)*COS(('OddsRatio_working_3-way'!Y453+2*PI())/3)</f>
        <v>-0.5042306821782111</v>
      </c>
      <c r="AB453" s="11">
        <f>'OddsRatio_working_3-way'!X453^(1/3)*COS(('OddsRatio_working_3-way'!Y453+4*PI())/3)</f>
        <v>-4.3568681770670498E-2</v>
      </c>
      <c r="AC453" s="11">
        <f>'OddsRatio_working_3-way'!X453^(1/3)*SIN('OddsRatio_working_3-way'!Y453/3)</f>
        <v>0.26596332994072514</v>
      </c>
      <c r="AD453" s="11">
        <f>'OddsRatio_working_3-way'!X453^(1/3)*SIN(('OddsRatio_working_3-way'!Y453+2*PI())/3)</f>
        <v>0.34142650038632616</v>
      </c>
      <c r="AE453" s="11">
        <f>'OddsRatio_working_3-way'!X453^(1/3)*SIN(('OddsRatio_working_3-way'!Y453+4*PI())/3)</f>
        <v>-0.60738983032705118</v>
      </c>
      <c r="AF453" s="11">
        <f>-'OddsRatio_working_3-way'!U453/(3*'OddsRatio_working_3-way'!X453^(1/3))*COS(('OddsRatio_working_3-way'!Y453)/3)</f>
        <v>0.5477993639488814</v>
      </c>
      <c r="AG453" s="11">
        <f>-'OddsRatio_working_3-way'!U453/(3*'OddsRatio_working_3-way'!X453^(1/3))*COS(('OddsRatio_working_3-way'!Y453+2*PI())/3)</f>
        <v>-0.5042306821782111</v>
      </c>
      <c r="AH453" s="11">
        <f>-'OddsRatio_working_3-way'!U453/(3*'OddsRatio_working_3-way'!X453^(1/3))*COS(('OddsRatio_working_3-way'!Y453+4*PI())/3)</f>
        <v>-4.3568681770670498E-2</v>
      </c>
      <c r="AI453" s="11">
        <f>'OddsRatio_working_3-way'!U453/(3*'OddsRatio_working_3-way'!X453^(1/3))*SIN(('OddsRatio_working_3-way'!Y453)/3)</f>
        <v>-0.26596332994072514</v>
      </c>
      <c r="AJ453" s="11">
        <f>'OddsRatio_working_3-way'!U453/(3*'OddsRatio_working_3-way'!X453^(1/3))*SIN(('OddsRatio_working_3-way'!Y453+2*PI())/3)</f>
        <v>-0.34142650038632616</v>
      </c>
      <c r="AK453" s="11">
        <f>'OddsRatio_working_3-way'!U453/(3*'OddsRatio_working_3-way'!X453^(1/3))*SIN(('OddsRatio_working_3-way'!Y453+4*PI())/3)</f>
        <v>0.60738983032705118</v>
      </c>
      <c r="AL453" s="11">
        <f>'OddsRatio_working_3-way'!Z453+'OddsRatio_working_3-way'!AF453</f>
        <v>1.0955987278977628</v>
      </c>
      <c r="AM453" s="11">
        <f>'OddsRatio_working_3-way'!AA453+'OddsRatio_working_3-way'!AG453</f>
        <v>-1.0084613643564222</v>
      </c>
      <c r="AN453" s="11">
        <f>'OddsRatio_working_3-way'!AB453+'OddsRatio_working_3-way'!AH453</f>
        <v>-8.7137363541340995E-2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1.0955987278977628</v>
      </c>
      <c r="AS453" s="11">
        <f>IF(('OddsRatio_working_3-way'!X453=0),IF(Q453&gt;0,-Q453^(1/3),(-Q453)^(1/3)),'OddsRatio_working_3-way'!AM453-'OddsRatio_working_3-way'!R453/3)</f>
        <v>-1.0084613643564222</v>
      </c>
      <c r="AT453" s="11">
        <f>IF(('OddsRatio_working_3-way'!X453=0),IF(Q453&gt;0,-Q453^(1/3),(-Q453)^(1/3)),'OddsRatio_working_3-way'!AN453-'OddsRatio_working_3-way'!R453/3)</f>
        <v>-8.7137363541340995E-2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3.35</v>
      </c>
      <c r="B454" s="4">
        <f>IF('True_Odds_Calculator_3-way'!B455="","",'True_Odds_Calculator_3-way'!B455)</f>
        <v>3.31</v>
      </c>
      <c r="C454" s="4">
        <f>IF('True_Odds_Calculator_3-way'!C455="","",'True_Odds_Calculator_3-way'!C455)</f>
        <v>2.37</v>
      </c>
      <c r="D454" s="9">
        <f t="shared" si="104"/>
        <v>0.29140471445394717</v>
      </c>
      <c r="E454" s="9">
        <f t="shared" si="105"/>
        <v>0.29496231282469337</v>
      </c>
      <c r="F454" s="9">
        <f t="shared" si="106"/>
        <v>0.41363297272135968</v>
      </c>
      <c r="G454" s="9">
        <f t="shared" si="107"/>
        <v>1.0347461581327786</v>
      </c>
      <c r="H454" s="9">
        <f t="shared" si="108"/>
        <v>3.4316534716120297</v>
      </c>
      <c r="I454" s="9">
        <f t="shared" si="109"/>
        <v>3.390263625286718</v>
      </c>
      <c r="J454" s="9">
        <f t="shared" si="110"/>
        <v>2.417602236641907</v>
      </c>
      <c r="K454" s="11">
        <f t="shared" si="111"/>
        <v>0.29850746268656714</v>
      </c>
      <c r="L454" s="11">
        <f t="shared" si="112"/>
        <v>0.30211480362537763</v>
      </c>
      <c r="M454" s="11">
        <f t="shared" si="113"/>
        <v>0.42194092827004215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-0.28299532586788811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0.22945428123446401</v>
      </c>
      <c r="Q454" s="11">
        <f>2*'OddsRatio_working_3-way'!K454*'OddsRatio_working_3-way'!L454*'OddsRatio_working_3-way'!M454</f>
        <v>7.6104239215410943E-2</v>
      </c>
      <c r="R454" s="11">
        <f t="shared" si="114"/>
        <v>0</v>
      </c>
      <c r="S454" s="11">
        <f t="shared" si="115"/>
        <v>-0.81080590476459358</v>
      </c>
      <c r="T454" s="11">
        <f t="shared" si="116"/>
        <v>-0.26892401484729467</v>
      </c>
      <c r="U454" s="11">
        <f>'OddsRatio_working_3-way'!S454-'OddsRatio_working_3-way'!R454^2/3</f>
        <v>-0.81080590476459358</v>
      </c>
      <c r="V454" s="11">
        <f>'OddsRatio_working_3-way'!S454*'OddsRatio_working_3-way'!R454/3-2*'OddsRatio_working_3-way'!R454^3/27-'OddsRatio_working_3-way'!T454</f>
        <v>0.26892401484729467</v>
      </c>
      <c r="W454" s="11">
        <f>'OddsRatio_working_3-way'!V454^2+4*'OddsRatio_working_3-way'!U454^3/27</f>
        <v>-6.6471099590076355E-3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0.14050554768459819</v>
      </c>
      <c r="Y454" s="11">
        <f>IF('OddsRatio_working_3-way'!W454&gt;=0,IF('OddsRatio_working_3-way'!V454+SQRT('OddsRatio_working_3-way'!W454)&gt;0,0,PI()),ACOS('OddsRatio_working_3-way'!V454/(2*'OddsRatio_working_3-way'!X454)))</f>
        <v>0.29436290531407927</v>
      </c>
      <c r="Z454" s="11">
        <f>'OddsRatio_working_3-way'!X454^(1/3)*COS('OddsRatio_working_3-way'!Y454/3)</f>
        <v>0.5173730790663893</v>
      </c>
      <c r="AA454" s="11">
        <f>'OddsRatio_working_3-way'!X454^(1/3)*COS(('OddsRatio_working_3-way'!Y454+2*PI())/3)</f>
        <v>-0.30279208322297491</v>
      </c>
      <c r="AB454" s="11">
        <f>'OddsRatio_working_3-way'!X454^(1/3)*COS(('OddsRatio_working_3-way'!Y454+4*PI())/3)</f>
        <v>-0.21458099584341453</v>
      </c>
      <c r="AC454" s="11">
        <f>'OddsRatio_working_3-way'!X454^(1/3)*SIN('OddsRatio_working_3-way'!Y454/3)</f>
        <v>5.0928695044098984E-2</v>
      </c>
      <c r="AD454" s="11">
        <f>'OddsRatio_working_3-way'!X454^(1/3)*SIN(('OddsRatio_working_3-way'!Y454+2*PI())/3)</f>
        <v>0.42259388218361871</v>
      </c>
      <c r="AE454" s="11">
        <f>'OddsRatio_working_3-way'!X454^(1/3)*SIN(('OddsRatio_working_3-way'!Y454+4*PI())/3)</f>
        <v>-0.47352257722771751</v>
      </c>
      <c r="AF454" s="11">
        <f>-'OddsRatio_working_3-way'!U454/(3*'OddsRatio_working_3-way'!X454^(1/3))*COS(('OddsRatio_working_3-way'!Y454)/3)</f>
        <v>0.5173730790663893</v>
      </c>
      <c r="AG454" s="11">
        <f>-'OddsRatio_working_3-way'!U454/(3*'OddsRatio_working_3-way'!X454^(1/3))*COS(('OddsRatio_working_3-way'!Y454+2*PI())/3)</f>
        <v>-0.30279208322297491</v>
      </c>
      <c r="AH454" s="11">
        <f>-'OddsRatio_working_3-way'!U454/(3*'OddsRatio_working_3-way'!X454^(1/3))*COS(('OddsRatio_working_3-way'!Y454+4*PI())/3)</f>
        <v>-0.21458099584341453</v>
      </c>
      <c r="AI454" s="11">
        <f>'OddsRatio_working_3-way'!U454/(3*'OddsRatio_working_3-way'!X454^(1/3))*SIN(('OddsRatio_working_3-way'!Y454)/3)</f>
        <v>-5.0928695044098984E-2</v>
      </c>
      <c r="AJ454" s="11">
        <f>'OddsRatio_working_3-way'!U454/(3*'OddsRatio_working_3-way'!X454^(1/3))*SIN(('OddsRatio_working_3-way'!Y454+2*PI())/3)</f>
        <v>-0.42259388218361871</v>
      </c>
      <c r="AK454" s="11">
        <f>'OddsRatio_working_3-way'!U454/(3*'OddsRatio_working_3-way'!X454^(1/3))*SIN(('OddsRatio_working_3-way'!Y454+4*PI())/3)</f>
        <v>0.47352257722771751</v>
      </c>
      <c r="AL454" s="11">
        <f>'OddsRatio_working_3-way'!Z454+'OddsRatio_working_3-way'!AF454</f>
        <v>1.0347461581327786</v>
      </c>
      <c r="AM454" s="11">
        <f>'OddsRatio_working_3-way'!AA454+'OddsRatio_working_3-way'!AG454</f>
        <v>-0.60558416644594981</v>
      </c>
      <c r="AN454" s="11">
        <f>'OddsRatio_working_3-way'!AB454+'OddsRatio_working_3-way'!AH454</f>
        <v>-0.42916199168682906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1.0347461581327786</v>
      </c>
      <c r="AS454" s="11">
        <f>IF(('OddsRatio_working_3-way'!X454=0),IF(Q454&gt;0,-Q454^(1/3),(-Q454)^(1/3)),'OddsRatio_working_3-way'!AM454-'OddsRatio_working_3-way'!R454/3)</f>
        <v>-0.60558416644594981</v>
      </c>
      <c r="AT454" s="11">
        <f>IF(('OddsRatio_working_3-way'!X454=0),IF(Q454&gt;0,-Q454^(1/3),(-Q454)^(1/3)),'OddsRatio_working_3-way'!AN454-'OddsRatio_working_3-way'!R454/3)</f>
        <v>-0.42916199168682906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2.62</v>
      </c>
      <c r="B455" s="4">
        <f>IF('True_Odds_Calculator_3-way'!B456="","",'True_Odds_Calculator_3-way'!B456)</f>
        <v>3.34</v>
      </c>
      <c r="C455" s="4">
        <f>IF('True_Odds_Calculator_3-way'!C456="","",'True_Odds_Calculator_3-way'!C456)</f>
        <v>2.93</v>
      </c>
      <c r="D455" s="9">
        <f t="shared" si="104"/>
        <v>0.3737935699420516</v>
      </c>
      <c r="E455" s="9">
        <f t="shared" si="105"/>
        <v>0.29241139425193186</v>
      </c>
      <c r="F455" s="9">
        <f t="shared" si="106"/>
        <v>0.33379503580601649</v>
      </c>
      <c r="G455" s="9">
        <f t="shared" si="107"/>
        <v>1.0341193913743405</v>
      </c>
      <c r="H455" s="9">
        <f t="shared" si="108"/>
        <v>2.6752734140264312</v>
      </c>
      <c r="I455" s="9">
        <f t="shared" si="109"/>
        <v>3.4198393758159558</v>
      </c>
      <c r="J455" s="9">
        <f t="shared" si="110"/>
        <v>2.9958504253524776</v>
      </c>
      <c r="K455" s="11">
        <f t="shared" si="111"/>
        <v>0.38167938931297707</v>
      </c>
      <c r="L455" s="11">
        <f t="shared" si="112"/>
        <v>0.29940119760479045</v>
      </c>
      <c r="M455" s="11">
        <f t="shared" si="113"/>
        <v>0.34129692832764502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-0.28534666591575197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0.22972058644350565</v>
      </c>
      <c r="Q455" s="11">
        <f>2*'OddsRatio_working_3-way'!K455*'OddsRatio_working_3-way'!L455*'OddsRatio_working_3-way'!M455</f>
        <v>7.8003594717658956E-2</v>
      </c>
      <c r="R455" s="11">
        <f t="shared" si="114"/>
        <v>0</v>
      </c>
      <c r="S455" s="11">
        <f t="shared" si="115"/>
        <v>-0.80505789582742204</v>
      </c>
      <c r="T455" s="11">
        <f t="shared" si="116"/>
        <v>-0.27336431097705327</v>
      </c>
      <c r="U455" s="11">
        <f>'OddsRatio_working_3-way'!S455-'OddsRatio_working_3-way'!R455^2/3</f>
        <v>-0.80505789582742204</v>
      </c>
      <c r="V455" s="11">
        <f>'OddsRatio_working_3-way'!S455*'OddsRatio_working_3-way'!R455/3-2*'OddsRatio_working_3-way'!R455^3/27-'OddsRatio_working_3-way'!T455</f>
        <v>0.27336431097705327</v>
      </c>
      <c r="W455" s="11">
        <f>'OddsRatio_working_3-way'!V455^2+4*'OddsRatio_working_3-way'!U455^3/27</f>
        <v>-2.5716108063806031E-3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0.13901407961276771</v>
      </c>
      <c r="Y455" s="11">
        <f>IF('OddsRatio_working_3-way'!W455&gt;=0,IF('OddsRatio_working_3-way'!V455+SQRT('OddsRatio_working_3-way'!W455)&gt;0,0,PI()),ACOS('OddsRatio_working_3-way'!V455/(2*'OddsRatio_working_3-way'!X455)))</f>
        <v>0.18342215209944346</v>
      </c>
      <c r="Z455" s="11">
        <f>'OddsRatio_working_3-way'!X455^(1/3)*COS('OddsRatio_working_3-way'!Y455/3)</f>
        <v>0.51705969568717025</v>
      </c>
      <c r="AA455" s="11">
        <f>'OddsRatio_working_3-way'!X455^(1/3)*COS(('OddsRatio_working_3-way'!Y455+2*PI())/3)</f>
        <v>-0.2859420217590869</v>
      </c>
      <c r="AB455" s="11">
        <f>'OddsRatio_working_3-way'!X455^(1/3)*COS(('OddsRatio_working_3-way'!Y455+4*PI())/3)</f>
        <v>-0.23111767392808355</v>
      </c>
      <c r="AC455" s="11">
        <f>'OddsRatio_working_3-way'!X455^(1/3)*SIN('OddsRatio_working_3-way'!Y455/3)</f>
        <v>3.1652851978375696E-2</v>
      </c>
      <c r="AD455" s="11">
        <f>'OddsRatio_working_3-way'!X455^(1/3)*SIN(('OddsRatio_working_3-way'!Y455+2*PI())/3)</f>
        <v>0.43196040574895272</v>
      </c>
      <c r="AE455" s="11">
        <f>'OddsRatio_working_3-way'!X455^(1/3)*SIN(('OddsRatio_working_3-way'!Y455+4*PI())/3)</f>
        <v>-0.4636132577273282</v>
      </c>
      <c r="AF455" s="11">
        <f>-'OddsRatio_working_3-way'!U455/(3*'OddsRatio_working_3-way'!X455^(1/3))*COS(('OddsRatio_working_3-way'!Y455)/3)</f>
        <v>0.51705969568717025</v>
      </c>
      <c r="AG455" s="11">
        <f>-'OddsRatio_working_3-way'!U455/(3*'OddsRatio_working_3-way'!X455^(1/3))*COS(('OddsRatio_working_3-way'!Y455+2*PI())/3)</f>
        <v>-0.2859420217590869</v>
      </c>
      <c r="AH455" s="11">
        <f>-'OddsRatio_working_3-way'!U455/(3*'OddsRatio_working_3-way'!X455^(1/3))*COS(('OddsRatio_working_3-way'!Y455+4*PI())/3)</f>
        <v>-0.23111767392808355</v>
      </c>
      <c r="AI455" s="11">
        <f>'OddsRatio_working_3-way'!U455/(3*'OddsRatio_working_3-way'!X455^(1/3))*SIN(('OddsRatio_working_3-way'!Y455)/3)</f>
        <v>-3.1652851978375696E-2</v>
      </c>
      <c r="AJ455" s="11">
        <f>'OddsRatio_working_3-way'!U455/(3*'OddsRatio_working_3-way'!X455^(1/3))*SIN(('OddsRatio_working_3-way'!Y455+2*PI())/3)</f>
        <v>-0.43196040574895272</v>
      </c>
      <c r="AK455" s="11">
        <f>'OddsRatio_working_3-way'!U455/(3*'OddsRatio_working_3-way'!X455^(1/3))*SIN(('OddsRatio_working_3-way'!Y455+4*PI())/3)</f>
        <v>0.4636132577273282</v>
      </c>
      <c r="AL455" s="11">
        <f>'OddsRatio_working_3-way'!Z455+'OddsRatio_working_3-way'!AF455</f>
        <v>1.0341193913743405</v>
      </c>
      <c r="AM455" s="11">
        <f>'OddsRatio_working_3-way'!AA455+'OddsRatio_working_3-way'!AG455</f>
        <v>-0.57188404351817379</v>
      </c>
      <c r="AN455" s="11">
        <f>'OddsRatio_working_3-way'!AB455+'OddsRatio_working_3-way'!AH455</f>
        <v>-0.4622353478561671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1.0341193913743405</v>
      </c>
      <c r="AS455" s="11">
        <f>IF(('OddsRatio_working_3-way'!X455=0),IF(Q455&gt;0,-Q455^(1/3),(-Q455)^(1/3)),'OddsRatio_working_3-way'!AM455-'OddsRatio_working_3-way'!R455/3)</f>
        <v>-0.57188404351817379</v>
      </c>
      <c r="AT455" s="11">
        <f>IF(('OddsRatio_working_3-way'!X455=0),IF(Q455&gt;0,-Q455^(1/3),(-Q455)^(1/3)),'OddsRatio_working_3-way'!AN455-'OddsRatio_working_3-way'!R455/3)</f>
        <v>-0.4622353478561671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3.88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2.0699999999999998</v>
      </c>
      <c r="D456" s="9">
        <f t="shared" si="104"/>
        <v>0.25128987730639235</v>
      </c>
      <c r="E456" s="9">
        <f t="shared" si="105"/>
        <v>0.27409155773058674</v>
      </c>
      <c r="F456" s="9">
        <f t="shared" si="106"/>
        <v>0.47461856496302118</v>
      </c>
      <c r="G456" s="9">
        <f t="shared" si="107"/>
        <v>1.0345374648138841</v>
      </c>
      <c r="H456" s="9">
        <f t="shared" si="108"/>
        <v>3.979467898663986</v>
      </c>
      <c r="I456" s="9">
        <f t="shared" si="109"/>
        <v>3.6484159099235431</v>
      </c>
      <c r="J456" s="9">
        <f t="shared" si="110"/>
        <v>2.1069550873508556</v>
      </c>
      <c r="K456" s="11">
        <f t="shared" si="111"/>
        <v>0.25773195876288663</v>
      </c>
      <c r="L456" s="11">
        <f t="shared" si="112"/>
        <v>0.2808988764044944</v>
      </c>
      <c r="M456" s="11">
        <f t="shared" si="113"/>
        <v>0.48309178743961356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-0.27590791653866109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0.22768211631471416</v>
      </c>
      <c r="Q456" s="11">
        <f>2*'OddsRatio_working_3-way'!K456*'OddsRatio_working_3-way'!L456*'OddsRatio_working_3-way'!M456</f>
        <v>6.9948422830941395E-2</v>
      </c>
      <c r="R456" s="11">
        <f t="shared" si="114"/>
        <v>0</v>
      </c>
      <c r="S456" s="11">
        <f t="shared" si="115"/>
        <v>-0.82521052375389392</v>
      </c>
      <c r="T456" s="11">
        <f t="shared" si="116"/>
        <v>-0.25352089823468332</v>
      </c>
      <c r="U456" s="11">
        <f>'OddsRatio_working_3-way'!S456-'OddsRatio_working_3-way'!R456^2/3</f>
        <v>-0.82521052375389392</v>
      </c>
      <c r="V456" s="11">
        <f>'OddsRatio_working_3-way'!S456*'OddsRatio_working_3-way'!R456/3-2*'OddsRatio_working_3-way'!R456^3/27-'OddsRatio_working_3-way'!T456</f>
        <v>0.25352089823468332</v>
      </c>
      <c r="W456" s="11">
        <f>'OddsRatio_working_3-way'!V456^2+4*'OddsRatio_working_3-way'!U456^3/27</f>
        <v>-1.8978353845973225E-2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0.14426641993867967</v>
      </c>
      <c r="Y456" s="11">
        <f>IF('OddsRatio_working_3-way'!W456&gt;=0,IF('OddsRatio_working_3-way'!V456+SQRT('OddsRatio_working_3-way'!W456)&gt;0,0,PI()),ACOS('OddsRatio_working_3-way'!V456/(2*'OddsRatio_working_3-way'!X456)))</f>
        <v>0.49775792603535307</v>
      </c>
      <c r="Z456" s="11">
        <f>'OddsRatio_working_3-way'!X456^(1/3)*COS('OddsRatio_working_3-way'!Y456/3)</f>
        <v>0.51726873240694216</v>
      </c>
      <c r="AA456" s="11">
        <f>'OddsRatio_working_3-way'!X456^(1/3)*COS(('OddsRatio_working_3-way'!Y456+2*PI())/3)</f>
        <v>-0.33365052975546805</v>
      </c>
      <c r="AB456" s="11">
        <f>'OddsRatio_working_3-way'!X456^(1/3)*COS(('OddsRatio_working_3-way'!Y456+4*PI())/3)</f>
        <v>-0.18361820265147424</v>
      </c>
      <c r="AC456" s="11">
        <f>'OddsRatio_working_3-way'!X456^(1/3)*SIN('OddsRatio_working_3-way'!Y456/3)</f>
        <v>8.6621204440636784E-2</v>
      </c>
      <c r="AD456" s="11">
        <f>'OddsRatio_working_3-way'!X456^(1/3)*SIN(('OddsRatio_working_3-way'!Y456+2*PI())/3)</f>
        <v>0.40465726062746843</v>
      </c>
      <c r="AE456" s="11">
        <f>'OddsRatio_working_3-way'!X456^(1/3)*SIN(('OddsRatio_working_3-way'!Y456+4*PI())/3)</f>
        <v>-0.49127846506810519</v>
      </c>
      <c r="AF456" s="11">
        <f>-'OddsRatio_working_3-way'!U456/(3*'OddsRatio_working_3-way'!X456^(1/3))*COS(('OddsRatio_working_3-way'!Y456)/3)</f>
        <v>0.51726873240694204</v>
      </c>
      <c r="AG456" s="11">
        <f>-'OddsRatio_working_3-way'!U456/(3*'OddsRatio_working_3-way'!X456^(1/3))*COS(('OddsRatio_working_3-way'!Y456+2*PI())/3)</f>
        <v>-0.33365052975546799</v>
      </c>
      <c r="AH456" s="11">
        <f>-'OddsRatio_working_3-way'!U456/(3*'OddsRatio_working_3-way'!X456^(1/3))*COS(('OddsRatio_working_3-way'!Y456+4*PI())/3)</f>
        <v>-0.18361820265147422</v>
      </c>
      <c r="AI456" s="11">
        <f>'OddsRatio_working_3-way'!U456/(3*'OddsRatio_working_3-way'!X456^(1/3))*SIN(('OddsRatio_working_3-way'!Y456)/3)</f>
        <v>-8.662120444063677E-2</v>
      </c>
      <c r="AJ456" s="11">
        <f>'OddsRatio_working_3-way'!U456/(3*'OddsRatio_working_3-way'!X456^(1/3))*SIN(('OddsRatio_working_3-way'!Y456+2*PI())/3)</f>
        <v>-0.40465726062746832</v>
      </c>
      <c r="AK456" s="11">
        <f>'OddsRatio_working_3-way'!U456/(3*'OddsRatio_working_3-way'!X456^(1/3))*SIN(('OddsRatio_working_3-way'!Y456+4*PI())/3)</f>
        <v>0.49127846506810507</v>
      </c>
      <c r="AL456" s="11">
        <f>'OddsRatio_working_3-way'!Z456+'OddsRatio_working_3-way'!AF456</f>
        <v>1.0345374648138841</v>
      </c>
      <c r="AM456" s="11">
        <f>'OddsRatio_working_3-way'!AA456+'OddsRatio_working_3-way'!AG456</f>
        <v>-0.6673010595109361</v>
      </c>
      <c r="AN456" s="11">
        <f>'OddsRatio_working_3-way'!AB456+'OddsRatio_working_3-way'!AH456</f>
        <v>-0.36723640530294843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1.0345374648138841</v>
      </c>
      <c r="AS456" s="11">
        <f>IF(('OddsRatio_working_3-way'!X456=0),IF(Q456&gt;0,-Q456^(1/3),(-Q456)^(1/3)),'OddsRatio_working_3-way'!AM456-'OddsRatio_working_3-way'!R456/3)</f>
        <v>-0.6673010595109361</v>
      </c>
      <c r="AT456" s="11">
        <f>IF(('OddsRatio_working_3-way'!X456=0),IF(Q456&gt;0,-Q456^(1/3),(-Q456)^(1/3)),'OddsRatio_working_3-way'!AN456-'OddsRatio_working_3-way'!R456/3)</f>
        <v>-0.36723640530294843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3.1</v>
      </c>
      <c r="B457" s="4">
        <f>IF('True_Odds_Calculator_3-way'!B458="","",'True_Odds_Calculator_3-way'!B458)</f>
        <v>3.16</v>
      </c>
      <c r="C457" s="4">
        <f>IF('True_Odds_Calculator_3-way'!C458="","",'True_Odds_Calculator_3-way'!C458)</f>
        <v>2.61</v>
      </c>
      <c r="D457" s="9">
        <f t="shared" si="104"/>
        <v>0.31536451200743093</v>
      </c>
      <c r="E457" s="9">
        <f t="shared" si="105"/>
        <v>0.30931401622342891</v>
      </c>
      <c r="F457" s="9">
        <f t="shared" si="106"/>
        <v>0.37532147176914032</v>
      </c>
      <c r="G457" s="9">
        <f t="shared" si="107"/>
        <v>1.0337780144279476</v>
      </c>
      <c r="H457" s="9">
        <f t="shared" si="108"/>
        <v>3.1709338302986896</v>
      </c>
      <c r="I457" s="9">
        <f t="shared" si="109"/>
        <v>3.2329605111643667</v>
      </c>
      <c r="J457" s="9">
        <f t="shared" si="110"/>
        <v>2.6643826032289954</v>
      </c>
      <c r="K457" s="11">
        <f t="shared" si="111"/>
        <v>0.32258064516129031</v>
      </c>
      <c r="L457" s="11">
        <f t="shared" si="112"/>
        <v>0.31645569620253161</v>
      </c>
      <c r="M457" s="11">
        <f t="shared" si="113"/>
        <v>0.38314176245210729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-0.2856338266146633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0.22958780579765919</v>
      </c>
      <c r="Q457" s="11">
        <f>2*'OddsRatio_working_3-way'!K457*'OddsRatio_working_3-way'!L457*'OddsRatio_working_3-way'!M457</f>
        <v>7.8224124632933295E-2</v>
      </c>
      <c r="R457" s="11">
        <f t="shared" si="114"/>
        <v>0</v>
      </c>
      <c r="S457" s="11">
        <f t="shared" si="115"/>
        <v>-0.80378367127849515</v>
      </c>
      <c r="T457" s="11">
        <f t="shared" si="116"/>
        <v>-0.27386155750544983</v>
      </c>
      <c r="U457" s="11">
        <f>'OddsRatio_working_3-way'!S457-'OddsRatio_working_3-way'!R457^2/3</f>
        <v>-0.80378367127849515</v>
      </c>
      <c r="V457" s="11">
        <f>'OddsRatio_working_3-way'!S457*'OddsRatio_working_3-way'!R457/3-2*'OddsRatio_working_3-way'!R457^3/27-'OddsRatio_working_3-way'!T457</f>
        <v>0.27386155750544983</v>
      </c>
      <c r="W457" s="11">
        <f>'OddsRatio_working_3-way'!V457^2+4*'OddsRatio_working_3-way'!U457^3/27</f>
        <v>-1.9330416653426108E-3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0.1386841684770232</v>
      </c>
      <c r="Y457" s="11">
        <f>IF('OddsRatio_working_3-way'!W457&gt;=0,IF('OddsRatio_working_3-way'!V457+SQRT('OddsRatio_working_3-way'!W457)&gt;0,0,PI()),ACOS('OddsRatio_working_3-way'!V457/(2*'OddsRatio_working_3-way'!X457)))</f>
        <v>0.15918400022596013</v>
      </c>
      <c r="Z457" s="11">
        <f>'OddsRatio_working_3-way'!X457^(1/3)*COS('OddsRatio_working_3-way'!Y457/3)</f>
        <v>0.51688900721397379</v>
      </c>
      <c r="AA457" s="11">
        <f>'OddsRatio_working_3-way'!X457^(1/3)*COS(('OddsRatio_working_3-way'!Y457+2*PI())/3)</f>
        <v>-0.28221914315500457</v>
      </c>
      <c r="AB457" s="11">
        <f>'OddsRatio_working_3-way'!X457^(1/3)*COS(('OddsRatio_working_3-way'!Y457+4*PI())/3)</f>
        <v>-0.23466986405896953</v>
      </c>
      <c r="AC457" s="11">
        <f>'OddsRatio_working_3-way'!X457^(1/3)*SIN('OddsRatio_working_3-way'!Y457/3)</f>
        <v>2.7452589085868666E-2</v>
      </c>
      <c r="AD457" s="11">
        <f>'OddsRatio_working_3-way'!X457^(1/3)*SIN(('OddsRatio_working_3-way'!Y457+2*PI())/3)</f>
        <v>0.433912716641285</v>
      </c>
      <c r="AE457" s="11">
        <f>'OddsRatio_working_3-way'!X457^(1/3)*SIN(('OddsRatio_working_3-way'!Y457+4*PI())/3)</f>
        <v>-0.46136530572715345</v>
      </c>
      <c r="AF457" s="11">
        <f>-'OddsRatio_working_3-way'!U457/(3*'OddsRatio_working_3-way'!X457^(1/3))*COS(('OddsRatio_working_3-way'!Y457)/3)</f>
        <v>0.51688900721397379</v>
      </c>
      <c r="AG457" s="11">
        <f>-'OddsRatio_working_3-way'!U457/(3*'OddsRatio_working_3-way'!X457^(1/3))*COS(('OddsRatio_working_3-way'!Y457+2*PI())/3)</f>
        <v>-0.28221914315500457</v>
      </c>
      <c r="AH457" s="11">
        <f>-'OddsRatio_working_3-way'!U457/(3*'OddsRatio_working_3-way'!X457^(1/3))*COS(('OddsRatio_working_3-way'!Y457+4*PI())/3)</f>
        <v>-0.23466986405896953</v>
      </c>
      <c r="AI457" s="11">
        <f>'OddsRatio_working_3-way'!U457/(3*'OddsRatio_working_3-way'!X457^(1/3))*SIN(('OddsRatio_working_3-way'!Y457)/3)</f>
        <v>-2.7452589085868666E-2</v>
      </c>
      <c r="AJ457" s="11">
        <f>'OddsRatio_working_3-way'!U457/(3*'OddsRatio_working_3-way'!X457^(1/3))*SIN(('OddsRatio_working_3-way'!Y457+2*PI())/3)</f>
        <v>-0.433912716641285</v>
      </c>
      <c r="AK457" s="11">
        <f>'OddsRatio_working_3-way'!U457/(3*'OddsRatio_working_3-way'!X457^(1/3))*SIN(('OddsRatio_working_3-way'!Y457+4*PI())/3)</f>
        <v>0.46136530572715345</v>
      </c>
      <c r="AL457" s="11">
        <f>'OddsRatio_working_3-way'!Z457+'OddsRatio_working_3-way'!AF457</f>
        <v>1.0337780144279476</v>
      </c>
      <c r="AM457" s="11">
        <f>'OddsRatio_working_3-way'!AA457+'OddsRatio_working_3-way'!AG457</f>
        <v>-0.56443828631000914</v>
      </c>
      <c r="AN457" s="11">
        <f>'OddsRatio_working_3-way'!AB457+'OddsRatio_working_3-way'!AH457</f>
        <v>-0.46933972811793906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1.0337780144279476</v>
      </c>
      <c r="AS457" s="11">
        <f>IF(('OddsRatio_working_3-way'!X457=0),IF(Q457&gt;0,-Q457^(1/3),(-Q457)^(1/3)),'OddsRatio_working_3-way'!AM457-'OddsRatio_working_3-way'!R457/3)</f>
        <v>-0.56443828631000914</v>
      </c>
      <c r="AT457" s="11">
        <f>IF(('OddsRatio_working_3-way'!X457=0),IF(Q457&gt;0,-Q457^(1/3),(-Q457)^(1/3)),'OddsRatio_working_3-way'!AN457-'OddsRatio_working_3-way'!R457/3)</f>
        <v>-0.46933972811793906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1.88</v>
      </c>
      <c r="B458" s="4">
        <f>IF('True_Odds_Calculator_3-way'!B459="","",'True_Odds_Calculator_3-way'!B459)</f>
        <v>3.58</v>
      </c>
      <c r="C458" s="4">
        <f>IF('True_Odds_Calculator_3-way'!C459="","",'True_Odds_Calculator_3-way'!C459)</f>
        <v>4.71</v>
      </c>
      <c r="D458" s="9">
        <f t="shared" si="104"/>
        <v>0.52235483862234644</v>
      </c>
      <c r="E458" s="9">
        <f t="shared" si="105"/>
        <v>0.27167442926504604</v>
      </c>
      <c r="F458" s="9">
        <f t="shared" si="106"/>
        <v>0.20597073211260777</v>
      </c>
      <c r="G458" s="9">
        <f t="shared" si="107"/>
        <v>1.0390993867427847</v>
      </c>
      <c r="H458" s="9">
        <f t="shared" si="108"/>
        <v>1.9144074603336503</v>
      </c>
      <c r="I458" s="9">
        <f t="shared" si="109"/>
        <v>3.6808764177963851</v>
      </c>
      <c r="J458" s="9">
        <f t="shared" si="110"/>
        <v>4.8550587248157306</v>
      </c>
      <c r="K458" s="11">
        <f t="shared" si="111"/>
        <v>0.53191489361702127</v>
      </c>
      <c r="L458" s="11">
        <f t="shared" si="112"/>
        <v>0.27932960893854747</v>
      </c>
      <c r="M458" s="11">
        <f t="shared" si="113"/>
        <v>0.21231422505307856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-0.26571404128127463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0.2261816524471908</v>
      </c>
      <c r="Q458" s="11">
        <f>2*'OddsRatio_working_3-way'!K458*'OddsRatio_working_3-way'!L458*'OddsRatio_working_3-way'!M458</f>
        <v>6.3091116442731049E-2</v>
      </c>
      <c r="R458" s="11">
        <f t="shared" si="114"/>
        <v>0</v>
      </c>
      <c r="S458" s="11">
        <f t="shared" si="115"/>
        <v>-0.8512220556977026</v>
      </c>
      <c r="T458" s="11">
        <f t="shared" si="116"/>
        <v>-0.23743990396030756</v>
      </c>
      <c r="U458" s="11">
        <f>'OddsRatio_working_3-way'!S458-'OddsRatio_working_3-way'!R458^2/3</f>
        <v>-0.8512220556977026</v>
      </c>
      <c r="V458" s="11">
        <f>'OddsRatio_working_3-way'!S458*'OddsRatio_working_3-way'!R458/3-2*'OddsRatio_working_3-way'!R458^3/27-'OddsRatio_working_3-way'!T458</f>
        <v>0.23743990396030756</v>
      </c>
      <c r="W458" s="11">
        <f>'OddsRatio_working_3-way'!V458^2+4*'OddsRatio_working_3-way'!U458^3/27</f>
        <v>-3.4996753603044384E-2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0.15114104471959666</v>
      </c>
      <c r="Y458" s="11">
        <f>IF('OddsRatio_working_3-way'!W458&gt;=0,IF('OddsRatio_working_3-way'!V458+SQRT('OddsRatio_working_3-way'!W458)&gt;0,0,PI()),ACOS('OddsRatio_working_3-way'!V458/(2*'OddsRatio_working_3-way'!X458)))</f>
        <v>0.66730699002844052</v>
      </c>
      <c r="Z458" s="11">
        <f>'OddsRatio_working_3-way'!X458^(1/3)*COS('OddsRatio_working_3-way'!Y458/3)</f>
        <v>0.51954969337139245</v>
      </c>
      <c r="AA458" s="11">
        <f>'OddsRatio_working_3-way'!X458^(1/3)*COS(('OddsRatio_working_3-way'!Y458+2*PI())/3)</f>
        <v>-0.36154223346896153</v>
      </c>
      <c r="AB458" s="11">
        <f>'OddsRatio_working_3-way'!X458^(1/3)*COS(('OddsRatio_working_3-way'!Y458+4*PI())/3)</f>
        <v>-0.15800745990243115</v>
      </c>
      <c r="AC458" s="11">
        <f>'OddsRatio_working_3-way'!X458^(1/3)*SIN('OddsRatio_working_3-way'!Y458/3)</f>
        <v>0.11751085630808601</v>
      </c>
      <c r="AD458" s="11">
        <f>'OddsRatio_working_3-way'!X458^(1/3)*SIN(('OddsRatio_working_3-way'!Y458+2*PI())/3)</f>
        <v>0.39118780483399856</v>
      </c>
      <c r="AE458" s="11">
        <f>'OddsRatio_working_3-way'!X458^(1/3)*SIN(('OddsRatio_working_3-way'!Y458+4*PI())/3)</f>
        <v>-0.5086986611420844</v>
      </c>
      <c r="AF458" s="11">
        <f>-'OddsRatio_working_3-way'!U458/(3*'OddsRatio_working_3-way'!X458^(1/3))*COS(('OddsRatio_working_3-way'!Y458)/3)</f>
        <v>0.51954969337139234</v>
      </c>
      <c r="AG458" s="11">
        <f>-'OddsRatio_working_3-way'!U458/(3*'OddsRatio_working_3-way'!X458^(1/3))*COS(('OddsRatio_working_3-way'!Y458+2*PI())/3)</f>
        <v>-0.36154223346896147</v>
      </c>
      <c r="AH458" s="11">
        <f>-'OddsRatio_working_3-way'!U458/(3*'OddsRatio_working_3-way'!X458^(1/3))*COS(('OddsRatio_working_3-way'!Y458+4*PI())/3)</f>
        <v>-0.15800745990243112</v>
      </c>
      <c r="AI458" s="11">
        <f>'OddsRatio_working_3-way'!U458/(3*'OddsRatio_working_3-way'!X458^(1/3))*SIN(('OddsRatio_working_3-way'!Y458)/3)</f>
        <v>-0.117510856308086</v>
      </c>
      <c r="AJ458" s="11">
        <f>'OddsRatio_working_3-way'!U458/(3*'OddsRatio_working_3-way'!X458^(1/3))*SIN(('OddsRatio_working_3-way'!Y458+2*PI())/3)</f>
        <v>-0.39118780483399845</v>
      </c>
      <c r="AK458" s="11">
        <f>'OddsRatio_working_3-way'!U458/(3*'OddsRatio_working_3-way'!X458^(1/3))*SIN(('OddsRatio_working_3-way'!Y458+4*PI())/3)</f>
        <v>0.50869866114208429</v>
      </c>
      <c r="AL458" s="11">
        <f>'OddsRatio_working_3-way'!Z458+'OddsRatio_working_3-way'!AF458</f>
        <v>1.0390993867427847</v>
      </c>
      <c r="AM458" s="11">
        <f>'OddsRatio_working_3-way'!AA458+'OddsRatio_working_3-way'!AG458</f>
        <v>-0.72308446693792305</v>
      </c>
      <c r="AN458" s="11">
        <f>'OddsRatio_working_3-way'!AB458+'OddsRatio_working_3-way'!AH458</f>
        <v>-0.31601491980486229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1.0390993867427847</v>
      </c>
      <c r="AS458" s="11">
        <f>IF(('OddsRatio_working_3-way'!X458=0),IF(Q458&gt;0,-Q458^(1/3),(-Q458)^(1/3)),'OddsRatio_working_3-way'!AM458-'OddsRatio_working_3-way'!R458/3)</f>
        <v>-0.72308446693792305</v>
      </c>
      <c r="AT458" s="11">
        <f>IF(('OddsRatio_working_3-way'!X458=0),IF(Q458&gt;0,-Q458^(1/3),(-Q458)^(1/3)),'OddsRatio_working_3-way'!AN458-'OddsRatio_working_3-way'!R458/3)</f>
        <v>-0.31601491980486229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4.71</v>
      </c>
      <c r="B459" s="4">
        <f>IF('True_Odds_Calculator_3-way'!B460="","",'True_Odds_Calculator_3-way'!B460)</f>
        <v>3.95</v>
      </c>
      <c r="C459" s="4">
        <f>IF('True_Odds_Calculator_3-way'!C460="","",'True_Odds_Calculator_3-way'!C460)</f>
        <v>1.77</v>
      </c>
      <c r="D459" s="9">
        <f t="shared" si="104"/>
        <v>0.20392334547875757</v>
      </c>
      <c r="E459" s="9">
        <f t="shared" si="105"/>
        <v>0.24365863455979125</v>
      </c>
      <c r="F459" s="9">
        <f t="shared" si="106"/>
        <v>0.55241801996145112</v>
      </c>
      <c r="G459" s="9">
        <f t="shared" si="107"/>
        <v>1.0522381199511284</v>
      </c>
      <c r="H459" s="9">
        <f t="shared" si="108"/>
        <v>4.903803425018685</v>
      </c>
      <c r="I459" s="9">
        <f t="shared" si="109"/>
        <v>4.1041024538558286</v>
      </c>
      <c r="J459" s="9">
        <f t="shared" si="110"/>
        <v>1.8102233523623688</v>
      </c>
      <c r="K459" s="11">
        <f t="shared" si="111"/>
        <v>0.21231422505307856</v>
      </c>
      <c r="L459" s="11">
        <f t="shared" si="112"/>
        <v>0.25316455696202528</v>
      </c>
      <c r="M459" s="11">
        <f t="shared" si="113"/>
        <v>0.56497175141242939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-0.25591478764098285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0.22563036432015646</v>
      </c>
      <c r="Q459" s="11">
        <f>2*'OddsRatio_working_3-way'!K459*'OddsRatio_working_3-way'!L459*'OddsRatio_working_3-way'!M459</f>
        <v>6.0734956748359735E-2</v>
      </c>
      <c r="R459" s="11">
        <f t="shared" si="114"/>
        <v>0</v>
      </c>
      <c r="S459" s="11">
        <f t="shared" si="115"/>
        <v>-0.88166208135142332</v>
      </c>
      <c r="T459" s="11">
        <f t="shared" si="116"/>
        <v>-0.23732492095596855</v>
      </c>
      <c r="U459" s="11">
        <f>'OddsRatio_working_3-way'!S459-'OddsRatio_working_3-way'!R459^2/3</f>
        <v>-0.88166208135142332</v>
      </c>
      <c r="V459" s="11">
        <f>'OddsRatio_working_3-way'!S459*'OddsRatio_working_3-way'!R459/3-2*'OddsRatio_working_3-way'!R459^3/27-'OddsRatio_working_3-way'!T459</f>
        <v>0.23732492095596855</v>
      </c>
      <c r="W459" s="11">
        <f>'OddsRatio_working_3-way'!V459^2+4*'OddsRatio_working_3-way'!U459^3/27</f>
        <v>-4.5208829304386369E-2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0.1593203905744201</v>
      </c>
      <c r="Y459" s="11">
        <f>IF('OddsRatio_working_3-way'!W459&gt;=0,IF('OddsRatio_working_3-way'!V459+SQRT('OddsRatio_working_3-way'!W459)&gt;0,0,PI()),ACOS('OddsRatio_working_3-way'!V459/(2*'OddsRatio_working_3-way'!X459)))</f>
        <v>0.7305552970182565</v>
      </c>
      <c r="Z459" s="11">
        <f>'OddsRatio_working_3-way'!X459^(1/3)*COS('OddsRatio_working_3-way'!Y459/3)</f>
        <v>0.52611905997556419</v>
      </c>
      <c r="AA459" s="11">
        <f>'OddsRatio_working_3-way'!X459^(1/3)*COS(('OddsRatio_working_3-way'!Y459+2*PI())/3)</f>
        <v>-0.3762609936959751</v>
      </c>
      <c r="AB459" s="11">
        <f>'OddsRatio_working_3-way'!X459^(1/3)*COS(('OddsRatio_working_3-way'!Y459+4*PI())/3)</f>
        <v>-0.14985806627958903</v>
      </c>
      <c r="AC459" s="11">
        <f>'OddsRatio_working_3-way'!X459^(1/3)*SIN('OddsRatio_working_3-way'!Y459/3)</f>
        <v>0.13071379108916986</v>
      </c>
      <c r="AD459" s="11">
        <f>'OddsRatio_working_3-way'!X459^(1/3)*SIN(('OddsRatio_working_3-way'!Y459+2*PI())/3)</f>
        <v>0.39027557580944244</v>
      </c>
      <c r="AE459" s="11">
        <f>'OddsRatio_working_3-way'!X459^(1/3)*SIN(('OddsRatio_working_3-way'!Y459+4*PI())/3)</f>
        <v>-0.52098936689861219</v>
      </c>
      <c r="AF459" s="11">
        <f>-'OddsRatio_working_3-way'!U459/(3*'OddsRatio_working_3-way'!X459^(1/3))*COS(('OddsRatio_working_3-way'!Y459)/3)</f>
        <v>0.52611905997556419</v>
      </c>
      <c r="AG459" s="11">
        <f>-'OddsRatio_working_3-way'!U459/(3*'OddsRatio_working_3-way'!X459^(1/3))*COS(('OddsRatio_working_3-way'!Y459+2*PI())/3)</f>
        <v>-0.3762609936959751</v>
      </c>
      <c r="AH459" s="11">
        <f>-'OddsRatio_working_3-way'!U459/(3*'OddsRatio_working_3-way'!X459^(1/3))*COS(('OddsRatio_working_3-way'!Y459+4*PI())/3)</f>
        <v>-0.14985806627958903</v>
      </c>
      <c r="AI459" s="11">
        <f>'OddsRatio_working_3-way'!U459/(3*'OddsRatio_working_3-way'!X459^(1/3))*SIN(('OddsRatio_working_3-way'!Y459)/3)</f>
        <v>-0.13071379108916986</v>
      </c>
      <c r="AJ459" s="11">
        <f>'OddsRatio_working_3-way'!U459/(3*'OddsRatio_working_3-way'!X459^(1/3))*SIN(('OddsRatio_working_3-way'!Y459+2*PI())/3)</f>
        <v>-0.39027557580944244</v>
      </c>
      <c r="AK459" s="11">
        <f>'OddsRatio_working_3-way'!U459/(3*'OddsRatio_working_3-way'!X459^(1/3))*SIN(('OddsRatio_working_3-way'!Y459+4*PI())/3)</f>
        <v>0.52098936689861219</v>
      </c>
      <c r="AL459" s="11">
        <f>'OddsRatio_working_3-way'!Z459+'OddsRatio_working_3-way'!AF459</f>
        <v>1.0522381199511284</v>
      </c>
      <c r="AM459" s="11">
        <f>'OddsRatio_working_3-way'!AA459+'OddsRatio_working_3-way'!AG459</f>
        <v>-0.7525219873919502</v>
      </c>
      <c r="AN459" s="11">
        <f>'OddsRatio_working_3-way'!AB459+'OddsRatio_working_3-way'!AH459</f>
        <v>-0.29971613255917806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1.0522381199511284</v>
      </c>
      <c r="AS459" s="11">
        <f>IF(('OddsRatio_working_3-way'!X459=0),IF(Q459&gt;0,-Q459^(1/3),(-Q459)^(1/3)),'OddsRatio_working_3-way'!AM459-'OddsRatio_working_3-way'!R459/3)</f>
        <v>-0.7525219873919502</v>
      </c>
      <c r="AT459" s="11">
        <f>IF(('OddsRatio_working_3-way'!X459=0),IF(Q459&gt;0,-Q459^(1/3),(-Q459)^(1/3)),'OddsRatio_working_3-way'!AN459-'OddsRatio_working_3-way'!R459/3)</f>
        <v>-0.29971613255917806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9.43</v>
      </c>
      <c r="B460" s="4">
        <f>IF('True_Odds_Calculator_3-way'!B461="","",'True_Odds_Calculator_3-way'!B461)</f>
        <v>4.74</v>
      </c>
      <c r="C460" s="4">
        <f>IF('True_Odds_Calculator_3-way'!C461="","",'True_Odds_Calculator_3-way'!C461)</f>
        <v>1.4</v>
      </c>
      <c r="D460" s="9">
        <f t="shared" si="104"/>
        <v>9.9797929383246275E-2</v>
      </c>
      <c r="E460" s="9">
        <f t="shared" si="105"/>
        <v>0.19992540181557297</v>
      </c>
      <c r="F460" s="9">
        <f t="shared" si="106"/>
        <v>0.70027666880118056</v>
      </c>
      <c r="G460" s="9">
        <f t="shared" si="107"/>
        <v>1.0700175536046439</v>
      </c>
      <c r="H460" s="9">
        <f t="shared" si="108"/>
        <v>10.020247976887148</v>
      </c>
      <c r="I460" s="9">
        <f t="shared" si="109"/>
        <v>5.0018656504813688</v>
      </c>
      <c r="J460" s="9">
        <f t="shared" si="110"/>
        <v>1.4280070214418574</v>
      </c>
      <c r="K460" s="11">
        <f t="shared" si="111"/>
        <v>0.10604453870625663</v>
      </c>
      <c r="L460" s="11">
        <f t="shared" si="112"/>
        <v>0.21097046413502107</v>
      </c>
      <c r="M460" s="11">
        <f t="shared" si="113"/>
        <v>0.7142857142857143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-0.20153064648816155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0.20087098425823477</v>
      </c>
      <c r="Q460" s="11">
        <f>2*'OddsRatio_working_3-way'!K460*'OddsRatio_working_3-way'!L460*'OddsRatio_working_3-way'!M460</f>
        <v>3.1960379356918818E-2</v>
      </c>
      <c r="R460" s="11">
        <f t="shared" si="114"/>
        <v>0</v>
      </c>
      <c r="S460" s="11">
        <f t="shared" si="115"/>
        <v>-0.99672673987097282</v>
      </c>
      <c r="T460" s="11">
        <f t="shared" si="116"/>
        <v>-0.15858818454589863</v>
      </c>
      <c r="U460" s="11">
        <f>'OddsRatio_working_3-way'!S460-'OddsRatio_working_3-way'!R460^2/3</f>
        <v>-0.99672673987097282</v>
      </c>
      <c r="V460" s="11">
        <f>'OddsRatio_working_3-way'!S460*'OddsRatio_working_3-way'!R460/3-2*'OddsRatio_working_3-way'!R460^3/27-'OddsRatio_working_3-way'!T460</f>
        <v>0.15858818454589863</v>
      </c>
      <c r="W460" s="11">
        <f>'OddsRatio_working_3-way'!V460^2+4*'OddsRatio_working_3-way'!U460^3/27</f>
        <v>-0.12154791027622375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0.19150595457699726</v>
      </c>
      <c r="Y460" s="11">
        <f>IF('OddsRatio_working_3-way'!W460&gt;=0,IF('OddsRatio_working_3-way'!V460+SQRT('OddsRatio_working_3-way'!W460)&gt;0,0,PI()),ACOS('OddsRatio_working_3-way'!V460/(2*'OddsRatio_working_3-way'!X460)))</f>
        <v>1.1438914027785285</v>
      </c>
      <c r="Z460" s="11">
        <f>'OddsRatio_working_3-way'!X460^(1/3)*COS('OddsRatio_working_3-way'!Y460/3)</f>
        <v>0.53500877680232195</v>
      </c>
      <c r="AA460" s="11">
        <f>'OddsRatio_working_3-way'!X460^(1/3)*COS(('OddsRatio_working_3-way'!Y460+2*PI())/3)</f>
        <v>-0.45326200338936479</v>
      </c>
      <c r="AB460" s="11">
        <f>'OddsRatio_working_3-way'!X460^(1/3)*COS(('OddsRatio_working_3-way'!Y460+4*PI())/3)</f>
        <v>-8.1746773412956969E-2</v>
      </c>
      <c r="AC460" s="11">
        <f>'OddsRatio_working_3-way'!X460^(1/3)*SIN('OddsRatio_working_3-way'!Y460/3)</f>
        <v>0.21449441803492472</v>
      </c>
      <c r="AD460" s="11">
        <f>'OddsRatio_working_3-way'!X460^(1/3)*SIN(('OddsRatio_working_3-way'!Y460+2*PI())/3)</f>
        <v>0.35608398294098709</v>
      </c>
      <c r="AE460" s="11">
        <f>'OddsRatio_working_3-way'!X460^(1/3)*SIN(('OddsRatio_working_3-way'!Y460+4*PI())/3)</f>
        <v>-0.57057840097591184</v>
      </c>
      <c r="AF460" s="11">
        <f>-'OddsRatio_working_3-way'!U460/(3*'OddsRatio_working_3-way'!X460^(1/3))*COS(('OddsRatio_working_3-way'!Y460)/3)</f>
        <v>0.53500877680232184</v>
      </c>
      <c r="AG460" s="11">
        <f>-'OddsRatio_working_3-way'!U460/(3*'OddsRatio_working_3-way'!X460^(1/3))*COS(('OddsRatio_working_3-way'!Y460+2*PI())/3)</f>
        <v>-0.45326200338936468</v>
      </c>
      <c r="AH460" s="11">
        <f>-'OddsRatio_working_3-way'!U460/(3*'OddsRatio_working_3-way'!X460^(1/3))*COS(('OddsRatio_working_3-way'!Y460+4*PI())/3)</f>
        <v>-8.1746773412956941E-2</v>
      </c>
      <c r="AI460" s="11">
        <f>'OddsRatio_working_3-way'!U460/(3*'OddsRatio_working_3-way'!X460^(1/3))*SIN(('OddsRatio_working_3-way'!Y460)/3)</f>
        <v>-0.21449441803492469</v>
      </c>
      <c r="AJ460" s="11">
        <f>'OddsRatio_working_3-way'!U460/(3*'OddsRatio_working_3-way'!X460^(1/3))*SIN(('OddsRatio_working_3-way'!Y460+2*PI())/3)</f>
        <v>-0.35608398294098703</v>
      </c>
      <c r="AK460" s="11">
        <f>'OddsRatio_working_3-way'!U460/(3*'OddsRatio_working_3-way'!X460^(1/3))*SIN(('OddsRatio_working_3-way'!Y460+4*PI())/3)</f>
        <v>0.57057840097591173</v>
      </c>
      <c r="AL460" s="11">
        <f>'OddsRatio_working_3-way'!Z460+'OddsRatio_working_3-way'!AF460</f>
        <v>1.0700175536046439</v>
      </c>
      <c r="AM460" s="11">
        <f>'OddsRatio_working_3-way'!AA460+'OddsRatio_working_3-way'!AG460</f>
        <v>-0.90652400677872946</v>
      </c>
      <c r="AN460" s="11">
        <f>'OddsRatio_working_3-way'!AB460+'OddsRatio_working_3-way'!AH460</f>
        <v>-0.16349354682591391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1.0700175536046439</v>
      </c>
      <c r="AS460" s="11">
        <f>IF(('OddsRatio_working_3-way'!X460=0),IF(Q460&gt;0,-Q460^(1/3),(-Q460)^(1/3)),'OddsRatio_working_3-way'!AM460-'OddsRatio_working_3-way'!R460/3)</f>
        <v>-0.90652400677872946</v>
      </c>
      <c r="AT460" s="11">
        <f>IF(('OddsRatio_working_3-way'!X460=0),IF(Q460&gt;0,-Q460^(1/3),(-Q460)^(1/3)),'OddsRatio_working_3-way'!AN460-'OddsRatio_working_3-way'!R460/3)</f>
        <v>-0.16349354682591391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3.34</v>
      </c>
      <c r="C461" s="4">
        <f>IF('True_Odds_Calculator_3-way'!C462="","",'True_Odds_Calculator_3-way'!C462)</f>
        <v>2.58</v>
      </c>
      <c r="D461" s="9">
        <f t="shared" si="104"/>
        <v>0.33492542373506684</v>
      </c>
      <c r="E461" s="9">
        <f t="shared" si="105"/>
        <v>0.2891398184418455</v>
      </c>
      <c r="F461" s="9">
        <f t="shared" si="106"/>
        <v>0.37593475782308777</v>
      </c>
      <c r="G461" s="9">
        <f t="shared" si="107"/>
        <v>1.0506557139461585</v>
      </c>
      <c r="H461" s="9">
        <f t="shared" si="108"/>
        <v>2.9857392993582397</v>
      </c>
      <c r="I461" s="9">
        <f t="shared" si="109"/>
        <v>3.4585343706340099</v>
      </c>
      <c r="J461" s="9">
        <f t="shared" si="110"/>
        <v>2.6600360280349307</v>
      </c>
      <c r="K461" s="11">
        <f t="shared" si="111"/>
        <v>0.34602076124567471</v>
      </c>
      <c r="L461" s="11">
        <f t="shared" si="112"/>
        <v>0.29940119760479045</v>
      </c>
      <c r="M461" s="11">
        <f t="shared" si="113"/>
        <v>0.38759689922480617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-0.28058905926780064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0.2332985915189818</v>
      </c>
      <c r="Q461" s="11">
        <f>2*'OddsRatio_working_3-way'!K461*'OddsRatio_working_3-way'!L461*'OddsRatio_working_3-way'!M461</f>
        <v>8.0309325824090116E-2</v>
      </c>
      <c r="R461" s="11">
        <f t="shared" si="114"/>
        <v>0</v>
      </c>
      <c r="S461" s="11">
        <f t="shared" si="115"/>
        <v>-0.83146004383697747</v>
      </c>
      <c r="T461" s="11">
        <f t="shared" si="116"/>
        <v>-0.28621688256006106</v>
      </c>
      <c r="U461" s="11">
        <f>'OddsRatio_working_3-way'!S461-'OddsRatio_working_3-way'!R461^2/3</f>
        <v>-0.83146004383697747</v>
      </c>
      <c r="V461" s="11">
        <f>'OddsRatio_working_3-way'!S461*'OddsRatio_working_3-way'!R461/3-2*'OddsRatio_working_3-way'!R461^3/27-'OddsRatio_working_3-way'!T461</f>
        <v>0.28621688256006106</v>
      </c>
      <c r="W461" s="11">
        <f>'OddsRatio_working_3-way'!V461^2+4*'OddsRatio_working_3-way'!U461^3/27</f>
        <v>-3.2369011321235069E-3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0.14590836593091852</v>
      </c>
      <c r="Y461" s="11">
        <f>IF('OddsRatio_working_3-way'!W461&gt;=0,IF('OddsRatio_working_3-way'!V461+SQRT('OddsRatio_working_3-way'!W461)&gt;0,0,PI()),ACOS('OddsRatio_working_3-way'!V461/(2*'OddsRatio_working_3-way'!X461)))</f>
        <v>0.19622079208937193</v>
      </c>
      <c r="Z461" s="11">
        <f>'OddsRatio_working_3-way'!X461^(1/3)*COS('OddsRatio_working_3-way'!Y461/3)</f>
        <v>0.52532785697307927</v>
      </c>
      <c r="AA461" s="11">
        <f>'OddsRatio_working_3-way'!X461^(1/3)*COS(('OddsRatio_working_3-way'!Y461+2*PI())/3)</f>
        <v>-0.29246313947103336</v>
      </c>
      <c r="AB461" s="11">
        <f>'OddsRatio_working_3-way'!X461^(1/3)*COS(('OddsRatio_working_3-way'!Y461+4*PI())/3)</f>
        <v>-0.23286471750204582</v>
      </c>
      <c r="AC461" s="11">
        <f>'OddsRatio_working_3-way'!X461^(1/3)*SIN('OddsRatio_working_3-way'!Y461/3)</f>
        <v>3.4409164967071776E-2</v>
      </c>
      <c r="AD461" s="11">
        <f>'OddsRatio_working_3-way'!X461^(1/3)*SIN(('OddsRatio_working_3-way'!Y461+2*PI())/3)</f>
        <v>0.43774268697078889</v>
      </c>
      <c r="AE461" s="11">
        <f>'OddsRatio_working_3-way'!X461^(1/3)*SIN(('OddsRatio_working_3-way'!Y461+4*PI())/3)</f>
        <v>-0.47215185193786069</v>
      </c>
      <c r="AF461" s="11">
        <f>-'OddsRatio_working_3-way'!U461/(3*'OddsRatio_working_3-way'!X461^(1/3))*COS(('OddsRatio_working_3-way'!Y461)/3)</f>
        <v>0.52532785697307927</v>
      </c>
      <c r="AG461" s="11">
        <f>-'OddsRatio_working_3-way'!U461/(3*'OddsRatio_working_3-way'!X461^(1/3))*COS(('OddsRatio_working_3-way'!Y461+2*PI())/3)</f>
        <v>-0.29246313947103336</v>
      </c>
      <c r="AH461" s="11">
        <f>-'OddsRatio_working_3-way'!U461/(3*'OddsRatio_working_3-way'!X461^(1/3))*COS(('OddsRatio_working_3-way'!Y461+4*PI())/3)</f>
        <v>-0.23286471750204582</v>
      </c>
      <c r="AI461" s="11">
        <f>'OddsRatio_working_3-way'!U461/(3*'OddsRatio_working_3-way'!X461^(1/3))*SIN(('OddsRatio_working_3-way'!Y461)/3)</f>
        <v>-3.4409164967071776E-2</v>
      </c>
      <c r="AJ461" s="11">
        <f>'OddsRatio_working_3-way'!U461/(3*'OddsRatio_working_3-way'!X461^(1/3))*SIN(('OddsRatio_working_3-way'!Y461+2*PI())/3)</f>
        <v>-0.43774268697078889</v>
      </c>
      <c r="AK461" s="11">
        <f>'OddsRatio_working_3-way'!U461/(3*'OddsRatio_working_3-way'!X461^(1/3))*SIN(('OddsRatio_working_3-way'!Y461+4*PI())/3)</f>
        <v>0.47215185193786069</v>
      </c>
      <c r="AL461" s="11">
        <f>'OddsRatio_working_3-way'!Z461+'OddsRatio_working_3-way'!AF461</f>
        <v>1.0506557139461585</v>
      </c>
      <c r="AM461" s="11">
        <f>'OddsRatio_working_3-way'!AA461+'OddsRatio_working_3-way'!AG461</f>
        <v>-0.58492627894206672</v>
      </c>
      <c r="AN461" s="11">
        <f>'OddsRatio_working_3-way'!AB461+'OddsRatio_working_3-way'!AH461</f>
        <v>-0.46572943500409164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1.0506557139461585</v>
      </c>
      <c r="AS461" s="11">
        <f>IF(('OddsRatio_working_3-way'!X461=0),IF(Q461&gt;0,-Q461^(1/3),(-Q461)^(1/3)),'OddsRatio_working_3-way'!AM461-'OddsRatio_working_3-way'!R461/3)</f>
        <v>-0.58492627894206672</v>
      </c>
      <c r="AT461" s="11">
        <f>IF(('OddsRatio_working_3-way'!X461=0),IF(Q461&gt;0,-Q461^(1/3),(-Q461)^(1/3)),'OddsRatio_working_3-way'!AN461-'OddsRatio_working_3-way'!R461/3)</f>
        <v>-0.46572943500409164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2.16</v>
      </c>
      <c r="B462" s="4">
        <f>IF('True_Odds_Calculator_3-way'!B463="","",'True_Odds_Calculator_3-way'!B463)</f>
        <v>3.18</v>
      </c>
      <c r="C462" s="4">
        <f>IF('True_Odds_Calculator_3-way'!C463="","",'True_Odds_Calculator_3-way'!C463)</f>
        <v>3.88</v>
      </c>
      <c r="D462" s="9">
        <f t="shared" si="104"/>
        <v>0.44954910305789247</v>
      </c>
      <c r="E462" s="9">
        <f t="shared" si="105"/>
        <v>0.30292715795431047</v>
      </c>
      <c r="F462" s="9">
        <f t="shared" si="106"/>
        <v>0.24752373898779703</v>
      </c>
      <c r="G462" s="9">
        <f t="shared" si="107"/>
        <v>1.0555612992376746</v>
      </c>
      <c r="H462" s="9">
        <f t="shared" si="108"/>
        <v>2.2244511071157027</v>
      </c>
      <c r="I462" s="9">
        <f t="shared" si="109"/>
        <v>3.3011236323381308</v>
      </c>
      <c r="J462" s="9">
        <f t="shared" si="110"/>
        <v>4.0400165418045022</v>
      </c>
      <c r="K462" s="11">
        <f t="shared" si="111"/>
        <v>0.46296296296296291</v>
      </c>
      <c r="L462" s="11">
        <f t="shared" si="112"/>
        <v>0.31446540880503143</v>
      </c>
      <c r="M462" s="11">
        <f t="shared" si="113"/>
        <v>0.25773195876288663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-0.27327152088871598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0.23338760533210384</v>
      </c>
      <c r="Q462" s="11">
        <f>2*'OddsRatio_working_3-way'!K462*'OddsRatio_working_3-way'!L462*'OddsRatio_working_3-way'!M462</f>
        <v>7.5044246087493188E-2</v>
      </c>
      <c r="R462" s="11">
        <f t="shared" si="114"/>
        <v>0</v>
      </c>
      <c r="S462" s="11">
        <f t="shared" si="115"/>
        <v>-0.85405023023656379</v>
      </c>
      <c r="T462" s="11">
        <f t="shared" si="116"/>
        <v>-0.27461422194101726</v>
      </c>
      <c r="U462" s="11">
        <f>'OddsRatio_working_3-way'!S462-'OddsRatio_working_3-way'!R462^2/3</f>
        <v>-0.85405023023656379</v>
      </c>
      <c r="V462" s="11">
        <f>'OddsRatio_working_3-way'!S462*'OddsRatio_working_3-way'!R462/3-2*'OddsRatio_working_3-way'!R462^3/27-'OddsRatio_working_3-way'!T462</f>
        <v>0.27461422194101726</v>
      </c>
      <c r="W462" s="11">
        <f>'OddsRatio_working_3-way'!V462^2+4*'OddsRatio_working_3-way'!U462^3/27</f>
        <v>-1.6875291568452452E-2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0.15189491635726551</v>
      </c>
      <c r="Y462" s="11">
        <f>IF('OddsRatio_working_3-way'!W462&gt;=0,IF('OddsRatio_working_3-way'!V462+SQRT('OddsRatio_working_3-way'!W462)&gt;0,0,PI()),ACOS('OddsRatio_working_3-way'!V462/(2*'OddsRatio_working_3-way'!X462)))</f>
        <v>0.44185216715193576</v>
      </c>
      <c r="Z462" s="11">
        <f>'OddsRatio_working_3-way'!X462^(1/3)*COS('OddsRatio_working_3-way'!Y462/3)</f>
        <v>0.52778064961883731</v>
      </c>
      <c r="AA462" s="11">
        <f>'OddsRatio_working_3-way'!X462^(1/3)*COS(('OddsRatio_working_3-way'!Y462+2*PI())/3)</f>
        <v>-0.33170069993800444</v>
      </c>
      <c r="AB462" s="11">
        <f>'OddsRatio_working_3-way'!X462^(1/3)*COS(('OddsRatio_working_3-way'!Y462+4*PI())/3)</f>
        <v>-0.1960799496808327</v>
      </c>
      <c r="AC462" s="11">
        <f>'OddsRatio_working_3-way'!X462^(1/3)*SIN('OddsRatio_working_3-way'!Y462/3)</f>
        <v>7.8300676668677099E-2</v>
      </c>
      <c r="AD462" s="11">
        <f>'OddsRatio_working_3-way'!X462^(1/3)*SIN(('OddsRatio_working_3-way'!Y462+2*PI())/3)</f>
        <v>0.41792111186142833</v>
      </c>
      <c r="AE462" s="11">
        <f>'OddsRatio_working_3-way'!X462^(1/3)*SIN(('OddsRatio_working_3-way'!Y462+4*PI())/3)</f>
        <v>-0.4962217885301054</v>
      </c>
      <c r="AF462" s="11">
        <f>-'OddsRatio_working_3-way'!U462/(3*'OddsRatio_working_3-way'!X462^(1/3))*COS(('OddsRatio_working_3-way'!Y462)/3)</f>
        <v>0.52778064961883731</v>
      </c>
      <c r="AG462" s="11">
        <f>-'OddsRatio_working_3-way'!U462/(3*'OddsRatio_working_3-way'!X462^(1/3))*COS(('OddsRatio_working_3-way'!Y462+2*PI())/3)</f>
        <v>-0.33170069993800444</v>
      </c>
      <c r="AH462" s="11">
        <f>-'OddsRatio_working_3-way'!U462/(3*'OddsRatio_working_3-way'!X462^(1/3))*COS(('OddsRatio_working_3-way'!Y462+4*PI())/3)</f>
        <v>-0.1960799496808327</v>
      </c>
      <c r="AI462" s="11">
        <f>'OddsRatio_working_3-way'!U462/(3*'OddsRatio_working_3-way'!X462^(1/3))*SIN(('OddsRatio_working_3-way'!Y462)/3)</f>
        <v>-7.8300676668677099E-2</v>
      </c>
      <c r="AJ462" s="11">
        <f>'OddsRatio_working_3-way'!U462/(3*'OddsRatio_working_3-way'!X462^(1/3))*SIN(('OddsRatio_working_3-way'!Y462+2*PI())/3)</f>
        <v>-0.41792111186142833</v>
      </c>
      <c r="AK462" s="11">
        <f>'OddsRatio_working_3-way'!U462/(3*'OddsRatio_working_3-way'!X462^(1/3))*SIN(('OddsRatio_working_3-way'!Y462+4*PI())/3)</f>
        <v>0.4962217885301054</v>
      </c>
      <c r="AL462" s="11">
        <f>'OddsRatio_working_3-way'!Z462+'OddsRatio_working_3-way'!AF462</f>
        <v>1.0555612992376746</v>
      </c>
      <c r="AM462" s="11">
        <f>'OddsRatio_working_3-way'!AA462+'OddsRatio_working_3-way'!AG462</f>
        <v>-0.66340139987600888</v>
      </c>
      <c r="AN462" s="11">
        <f>'OddsRatio_working_3-way'!AB462+'OddsRatio_working_3-way'!AH462</f>
        <v>-0.3921598993616654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1.0555612992376746</v>
      </c>
      <c r="AS462" s="11">
        <f>IF(('OddsRatio_working_3-way'!X462=0),IF(Q462&gt;0,-Q462^(1/3),(-Q462)^(1/3)),'OddsRatio_working_3-way'!AM462-'OddsRatio_working_3-way'!R462/3)</f>
        <v>-0.66340139987600888</v>
      </c>
      <c r="AT462" s="11">
        <f>IF(('OddsRatio_working_3-way'!X462=0),IF(Q462&gt;0,-Q462^(1/3),(-Q462)^(1/3)),'OddsRatio_working_3-way'!AN462-'OddsRatio_working_3-way'!R462/3)</f>
        <v>-0.3921598993616654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2.39</v>
      </c>
      <c r="B463" s="4">
        <f>IF('True_Odds_Calculator_3-way'!B464="","",'True_Odds_Calculator_3-way'!B464)</f>
        <v>3.23</v>
      </c>
      <c r="C463" s="4">
        <f>IF('True_Odds_Calculator_3-way'!C464="","",'True_Odds_Calculator_3-way'!C464)</f>
        <v>3.28</v>
      </c>
      <c r="D463" s="9">
        <f t="shared" si="104"/>
        <v>0.40640684148375</v>
      </c>
      <c r="E463" s="9">
        <f t="shared" si="105"/>
        <v>0.29911047863649676</v>
      </c>
      <c r="F463" s="9">
        <f t="shared" si="106"/>
        <v>0.29448267987975313</v>
      </c>
      <c r="G463" s="9">
        <f t="shared" si="107"/>
        <v>1.0507830926821393</v>
      </c>
      <c r="H463" s="9">
        <f t="shared" si="108"/>
        <v>2.4605884988281739</v>
      </c>
      <c r="I463" s="9">
        <f t="shared" si="109"/>
        <v>3.34324629668117</v>
      </c>
      <c r="J463" s="9">
        <f t="shared" si="110"/>
        <v>3.3957854513152781</v>
      </c>
      <c r="K463" s="11">
        <f t="shared" si="111"/>
        <v>0.41841004184100417</v>
      </c>
      <c r="L463" s="11">
        <f t="shared" si="112"/>
        <v>0.30959752321981426</v>
      </c>
      <c r="M463" s="11">
        <f t="shared" si="113"/>
        <v>0.3048780487804878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-0.27911311478362133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0.23301170871988264</v>
      </c>
      <c r="Q463" s="11">
        <f>2*'OddsRatio_working_3-way'!K463*'OddsRatio_working_3-way'!L463*'OddsRatio_working_3-way'!M463</f>
        <v>7.8987019905044961E-2</v>
      </c>
      <c r="R463" s="11">
        <f t="shared" si="114"/>
        <v>0</v>
      </c>
      <c r="S463" s="11">
        <f t="shared" si="115"/>
        <v>-0.83482895062283913</v>
      </c>
      <c r="T463" s="11">
        <f t="shared" si="116"/>
        <v>-0.28299286461791157</v>
      </c>
      <c r="U463" s="11">
        <f>'OddsRatio_working_3-way'!S463-'OddsRatio_working_3-way'!R463^2/3</f>
        <v>-0.83482895062283913</v>
      </c>
      <c r="V463" s="11">
        <f>'OddsRatio_working_3-way'!S463*'OddsRatio_working_3-way'!R463/3-2*'OddsRatio_working_3-way'!R463^3/27-'OddsRatio_working_3-way'!T463</f>
        <v>0.28299286461791157</v>
      </c>
      <c r="W463" s="11">
        <f>'OddsRatio_working_3-way'!V463^2+4*'OddsRatio_working_3-way'!U463^3/27</f>
        <v>-6.1113598464647423E-3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0.14679605007553539</v>
      </c>
      <c r="Y463" s="11">
        <f>IF('OddsRatio_working_3-way'!W463&gt;=0,IF('OddsRatio_working_3-way'!V463+SQRT('OddsRatio_working_3-way'!W463)&gt;0,0,PI()),ACOS('OddsRatio_working_3-way'!V463/(2*'OddsRatio_working_3-way'!X463)))</f>
        <v>0.26952272759498164</v>
      </c>
      <c r="Z463" s="11">
        <f>'OddsRatio_working_3-way'!X463^(1/3)*COS('OddsRatio_working_3-way'!Y463/3)</f>
        <v>0.52539154634106966</v>
      </c>
      <c r="AA463" s="11">
        <f>'OddsRatio_working_3-way'!X463^(1/3)*COS(('OddsRatio_working_3-way'!Y463+2*PI())/3)</f>
        <v>-0.3036839413500787</v>
      </c>
      <c r="AB463" s="11">
        <f>'OddsRatio_working_3-way'!X463^(1/3)*COS(('OddsRatio_working_3-way'!Y463+4*PI())/3)</f>
        <v>-0.22170760499099085</v>
      </c>
      <c r="AC463" s="11">
        <f>'OddsRatio_working_3-way'!X463^(1/3)*SIN('OddsRatio_working_3-way'!Y463/3)</f>
        <v>4.7329059864098612E-2</v>
      </c>
      <c r="AD463" s="11">
        <f>'OddsRatio_working_3-way'!X463^(1/3)*SIN(('OddsRatio_working_3-way'!Y463+2*PI())/3)</f>
        <v>0.43133789613290613</v>
      </c>
      <c r="AE463" s="11">
        <f>'OddsRatio_working_3-way'!X463^(1/3)*SIN(('OddsRatio_working_3-way'!Y463+4*PI())/3)</f>
        <v>-0.47866695599700482</v>
      </c>
      <c r="AF463" s="11">
        <f>-'OddsRatio_working_3-way'!U463/(3*'OddsRatio_working_3-way'!X463^(1/3))*COS(('OddsRatio_working_3-way'!Y463)/3)</f>
        <v>0.52539154634106955</v>
      </c>
      <c r="AG463" s="11">
        <f>-'OddsRatio_working_3-way'!U463/(3*'OddsRatio_working_3-way'!X463^(1/3))*COS(('OddsRatio_working_3-way'!Y463+2*PI())/3)</f>
        <v>-0.30368394135007865</v>
      </c>
      <c r="AH463" s="11">
        <f>-'OddsRatio_working_3-way'!U463/(3*'OddsRatio_working_3-way'!X463^(1/3))*COS(('OddsRatio_working_3-way'!Y463+4*PI())/3)</f>
        <v>-0.22170760499099079</v>
      </c>
      <c r="AI463" s="11">
        <f>'OddsRatio_working_3-way'!U463/(3*'OddsRatio_working_3-way'!X463^(1/3))*SIN(('OddsRatio_working_3-way'!Y463)/3)</f>
        <v>-4.7329059864098598E-2</v>
      </c>
      <c r="AJ463" s="11">
        <f>'OddsRatio_working_3-way'!U463/(3*'OddsRatio_working_3-way'!X463^(1/3))*SIN(('OddsRatio_working_3-way'!Y463+2*PI())/3)</f>
        <v>-0.43133789613290602</v>
      </c>
      <c r="AK463" s="11">
        <f>'OddsRatio_working_3-way'!U463/(3*'OddsRatio_working_3-way'!X463^(1/3))*SIN(('OddsRatio_working_3-way'!Y463+4*PI())/3)</f>
        <v>0.47866695599700471</v>
      </c>
      <c r="AL463" s="11">
        <f>'OddsRatio_working_3-way'!Z463+'OddsRatio_working_3-way'!AF463</f>
        <v>1.0507830926821393</v>
      </c>
      <c r="AM463" s="11">
        <f>'OddsRatio_working_3-way'!AA463+'OddsRatio_working_3-way'!AG463</f>
        <v>-0.6073678827001574</v>
      </c>
      <c r="AN463" s="11">
        <f>'OddsRatio_working_3-way'!AB463+'OddsRatio_working_3-way'!AH463</f>
        <v>-0.44341520998198164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1.0507830926821393</v>
      </c>
      <c r="AS463" s="11">
        <f>IF(('OddsRatio_working_3-way'!X463=0),IF(Q463&gt;0,-Q463^(1/3),(-Q463)^(1/3)),'OddsRatio_working_3-way'!AM463-'OddsRatio_working_3-way'!R463/3)</f>
        <v>-0.6073678827001574</v>
      </c>
      <c r="AT463" s="11">
        <f>IF(('OddsRatio_working_3-way'!X463=0),IF(Q463&gt;0,-Q463^(1/3),(-Q463)^(1/3)),'OddsRatio_working_3-way'!AN463-'OddsRatio_working_3-way'!R463/3)</f>
        <v>-0.44341520998198164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6.27</v>
      </c>
      <c r="B464" s="4">
        <f>IF('True_Odds_Calculator_3-way'!B465="","",'True_Odds_Calculator_3-way'!B465)</f>
        <v>4.4400000000000004</v>
      </c>
      <c r="C464" s="4">
        <f>IF('True_Odds_Calculator_3-way'!C465="","",'True_Odds_Calculator_3-way'!C465)</f>
        <v>1.53</v>
      </c>
      <c r="D464" s="9">
        <f t="shared" si="104"/>
        <v>0.15004823010878676</v>
      </c>
      <c r="E464" s="9">
        <f t="shared" si="105"/>
        <v>0.21287801422151059</v>
      </c>
      <c r="F464" s="9">
        <f t="shared" si="106"/>
        <v>0.63707375566970281</v>
      </c>
      <c r="G464" s="9">
        <f t="shared" si="107"/>
        <v>1.0748622002433164</v>
      </c>
      <c r="H464" s="9">
        <f t="shared" si="108"/>
        <v>6.6645237952822773</v>
      </c>
      <c r="I464" s="9">
        <f t="shared" si="109"/>
        <v>4.6975259688370086</v>
      </c>
      <c r="J464" s="9">
        <f t="shared" si="110"/>
        <v>1.5696769661289578</v>
      </c>
      <c r="K464" s="11">
        <f t="shared" si="111"/>
        <v>0.15948963317384371</v>
      </c>
      <c r="L464" s="11">
        <f t="shared" si="112"/>
        <v>0.2252252252252252</v>
      </c>
      <c r="M464" s="11">
        <f t="shared" si="113"/>
        <v>0.65359477124183007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-0.22558124312510297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0.2169352014553253</v>
      </c>
      <c r="Q464" s="11">
        <f>2*'OddsRatio_working_3-way'!K464*'OddsRatio_working_3-way'!L464*'OddsRatio_working_3-way'!M464</f>
        <v>4.6955671310676468E-2</v>
      </c>
      <c r="R464" s="11">
        <f t="shared" si="114"/>
        <v>0</v>
      </c>
      <c r="S464" s="11">
        <f t="shared" si="115"/>
        <v>-0.96167216054846039</v>
      </c>
      <c r="T464" s="11">
        <f t="shared" si="116"/>
        <v>-0.20815414730486154</v>
      </c>
      <c r="U464" s="11">
        <f>'OddsRatio_working_3-way'!S464-'OddsRatio_working_3-way'!R464^2/3</f>
        <v>-0.96167216054846039</v>
      </c>
      <c r="V464" s="11">
        <f>'OddsRatio_working_3-way'!S464*'OddsRatio_working_3-way'!R464/3-2*'OddsRatio_working_3-way'!R464^3/27-'OddsRatio_working_3-way'!T464</f>
        <v>0.20815414730486154</v>
      </c>
      <c r="W464" s="11">
        <f>'OddsRatio_working_3-way'!V464^2+4*'OddsRatio_working_3-way'!U464^3/27</f>
        <v>-8.8429961624695311E-2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0.18149250030298036</v>
      </c>
      <c r="Y464" s="11">
        <f>IF('OddsRatio_working_3-way'!W464&gt;=0,IF('OddsRatio_working_3-way'!V464+SQRT('OddsRatio_working_3-way'!W464)&gt;0,0,PI()),ACOS('OddsRatio_working_3-way'!V464/(2*'OddsRatio_working_3-way'!X464)))</f>
        <v>0.96008408977178339</v>
      </c>
      <c r="Z464" s="11">
        <f>'OddsRatio_working_3-way'!X464^(1/3)*COS('OddsRatio_working_3-way'!Y464/3)</f>
        <v>0.53743110012165818</v>
      </c>
      <c r="AA464" s="11">
        <f>'OddsRatio_working_3-way'!X464^(1/3)*COS(('OddsRatio_working_3-way'!Y464+2*PI())/3)</f>
        <v>-0.42296826350092798</v>
      </c>
      <c r="AB464" s="11">
        <f>'OddsRatio_working_3-way'!X464^(1/3)*COS(('OddsRatio_working_3-way'!Y464+4*PI())/3)</f>
        <v>-0.11446283662073033</v>
      </c>
      <c r="AC464" s="11">
        <f>'OddsRatio_working_3-way'!X464^(1/3)*SIN('OddsRatio_working_3-way'!Y464/3)</f>
        <v>0.17811569125574261</v>
      </c>
      <c r="AD464" s="11">
        <f>'OddsRatio_working_3-way'!X464^(1/3)*SIN(('OddsRatio_working_3-way'!Y464+2*PI())/3)</f>
        <v>0.37637113986130283</v>
      </c>
      <c r="AE464" s="11">
        <f>'OddsRatio_working_3-way'!X464^(1/3)*SIN(('OddsRatio_working_3-way'!Y464+4*PI())/3)</f>
        <v>-0.55448683111704533</v>
      </c>
      <c r="AF464" s="11">
        <f>-'OddsRatio_working_3-way'!U464/(3*'OddsRatio_working_3-way'!X464^(1/3))*COS(('OddsRatio_working_3-way'!Y464)/3)</f>
        <v>0.53743110012165818</v>
      </c>
      <c r="AG464" s="11">
        <f>-'OddsRatio_working_3-way'!U464/(3*'OddsRatio_working_3-way'!X464^(1/3))*COS(('OddsRatio_working_3-way'!Y464+2*PI())/3)</f>
        <v>-0.42296826350092798</v>
      </c>
      <c r="AH464" s="11">
        <f>-'OddsRatio_working_3-way'!U464/(3*'OddsRatio_working_3-way'!X464^(1/3))*COS(('OddsRatio_working_3-way'!Y464+4*PI())/3)</f>
        <v>-0.11446283662073033</v>
      </c>
      <c r="AI464" s="11">
        <f>'OddsRatio_working_3-way'!U464/(3*'OddsRatio_working_3-way'!X464^(1/3))*SIN(('OddsRatio_working_3-way'!Y464)/3)</f>
        <v>-0.17811569125574261</v>
      </c>
      <c r="AJ464" s="11">
        <f>'OddsRatio_working_3-way'!U464/(3*'OddsRatio_working_3-way'!X464^(1/3))*SIN(('OddsRatio_working_3-way'!Y464+2*PI())/3)</f>
        <v>-0.37637113986130283</v>
      </c>
      <c r="AK464" s="11">
        <f>'OddsRatio_working_3-way'!U464/(3*'OddsRatio_working_3-way'!X464^(1/3))*SIN(('OddsRatio_working_3-way'!Y464+4*PI())/3)</f>
        <v>0.55448683111704533</v>
      </c>
      <c r="AL464" s="11">
        <f>'OddsRatio_working_3-way'!Z464+'OddsRatio_working_3-way'!AF464</f>
        <v>1.0748622002433164</v>
      </c>
      <c r="AM464" s="11">
        <f>'OddsRatio_working_3-way'!AA464+'OddsRatio_working_3-way'!AG464</f>
        <v>-0.84593652700185595</v>
      </c>
      <c r="AN464" s="11">
        <f>'OddsRatio_working_3-way'!AB464+'OddsRatio_working_3-way'!AH464</f>
        <v>-0.22892567324146065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1.0748622002433164</v>
      </c>
      <c r="AS464" s="11">
        <f>IF(('OddsRatio_working_3-way'!X464=0),IF(Q464&gt;0,-Q464^(1/3),(-Q464)^(1/3)),'OddsRatio_working_3-way'!AM464-'OddsRatio_working_3-way'!R464/3)</f>
        <v>-0.84593652700185595</v>
      </c>
      <c r="AT464" s="11">
        <f>IF(('OddsRatio_working_3-way'!X464=0),IF(Q464&gt;0,-Q464^(1/3),(-Q464)^(1/3)),'OddsRatio_working_3-way'!AN464-'OddsRatio_working_3-way'!R464/3)</f>
        <v>-0.22892567324146065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2.41</v>
      </c>
      <c r="B465" s="4">
        <f>IF('True_Odds_Calculator_3-way'!B466="","",'True_Odds_Calculator_3-way'!B466)</f>
        <v>3.38</v>
      </c>
      <c r="C465" s="4">
        <f>IF('True_Odds_Calculator_3-way'!C466="","",'True_Odds_Calculator_3-way'!C466)</f>
        <v>3.1</v>
      </c>
      <c r="D465" s="9">
        <f t="shared" si="104"/>
        <v>0.40279675521738911</v>
      </c>
      <c r="E465" s="9">
        <f t="shared" si="105"/>
        <v>0.28550097736651481</v>
      </c>
      <c r="F465" s="9">
        <f t="shared" si="106"/>
        <v>0.31170226741609619</v>
      </c>
      <c r="G465" s="9">
        <f t="shared" si="107"/>
        <v>1.0515188989704112</v>
      </c>
      <c r="H465" s="9">
        <f t="shared" si="108"/>
        <v>2.4826416475482795</v>
      </c>
      <c r="I465" s="9">
        <f t="shared" si="109"/>
        <v>3.5026149795495787</v>
      </c>
      <c r="J465" s="9">
        <f t="shared" si="110"/>
        <v>3.208189687837864</v>
      </c>
      <c r="K465" s="11">
        <f t="shared" si="111"/>
        <v>0.41493775933609955</v>
      </c>
      <c r="L465" s="11">
        <f t="shared" si="112"/>
        <v>0.29585798816568049</v>
      </c>
      <c r="M465" s="11">
        <f t="shared" si="113"/>
        <v>0.32258064516129031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-0.27907435377344669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0.23324903631319205</v>
      </c>
      <c r="Q465" s="11">
        <f>2*'OddsRatio_working_3-way'!K465*'OddsRatio_working_3-way'!L465*'OddsRatio_working_3-way'!M465</f>
        <v>7.9201710123324984E-2</v>
      </c>
      <c r="R465" s="11">
        <f t="shared" si="114"/>
        <v>0</v>
      </c>
      <c r="S465" s="11">
        <f t="shared" si="115"/>
        <v>-0.83579531103221416</v>
      </c>
      <c r="T465" s="11">
        <f t="shared" si="116"/>
        <v>-0.28380146384795052</v>
      </c>
      <c r="U465" s="11">
        <f>'OddsRatio_working_3-way'!S465-'OddsRatio_working_3-way'!R465^2/3</f>
        <v>-0.83579531103221416</v>
      </c>
      <c r="V465" s="11">
        <f>'OddsRatio_working_3-way'!S465*'OddsRatio_working_3-way'!R465/3-2*'OddsRatio_working_3-way'!R465^3/27-'OddsRatio_working_3-way'!T465</f>
        <v>0.28380146384795052</v>
      </c>
      <c r="W465" s="11">
        <f>'OddsRatio_working_3-way'!V465^2+4*'OddsRatio_working_3-way'!U465^3/27</f>
        <v>-5.952727957471482E-3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0.14705101057091638</v>
      </c>
      <c r="Y465" s="11">
        <f>IF('OddsRatio_working_3-way'!W465&gt;=0,IF('OddsRatio_working_3-way'!V465+SQRT('OddsRatio_working_3-way'!W465)&gt;0,0,PI()),ACOS('OddsRatio_working_3-way'!V465/(2*'OddsRatio_working_3-way'!X465)))</f>
        <v>0.2654435181332091</v>
      </c>
      <c r="Z465" s="11">
        <f>'OddsRatio_working_3-way'!X465^(1/3)*COS('OddsRatio_working_3-way'!Y465/3)</f>
        <v>0.5257594494852057</v>
      </c>
      <c r="AA465" s="11">
        <f>'OddsRatio_working_3-way'!X465^(1/3)*COS(('OddsRatio_working_3-way'!Y465+2*PI())/3)</f>
        <v>-0.30327252999073634</v>
      </c>
      <c r="AB465" s="11">
        <f>'OddsRatio_working_3-way'!X465^(1/3)*COS(('OddsRatio_working_3-way'!Y465+4*PI())/3)</f>
        <v>-0.2224869194944693</v>
      </c>
      <c r="AC465" s="11">
        <f>'OddsRatio_working_3-way'!X465^(1/3)*SIN('OddsRatio_working_3-way'!Y465/3)</f>
        <v>4.6641593966668088E-2</v>
      </c>
      <c r="AD465" s="11">
        <f>'OddsRatio_working_3-way'!X465^(1/3)*SIN(('OddsRatio_working_3-way'!Y465+2*PI())/3)</f>
        <v>0.43200024255057551</v>
      </c>
      <c r="AE465" s="11">
        <f>'OddsRatio_working_3-way'!X465^(1/3)*SIN(('OddsRatio_working_3-way'!Y465+4*PI())/3)</f>
        <v>-0.47864183651724351</v>
      </c>
      <c r="AF465" s="11">
        <f>-'OddsRatio_working_3-way'!U465/(3*'OddsRatio_working_3-way'!X465^(1/3))*COS(('OddsRatio_working_3-way'!Y465)/3)</f>
        <v>0.52575944948520548</v>
      </c>
      <c r="AG465" s="11">
        <f>-'OddsRatio_working_3-way'!U465/(3*'OddsRatio_working_3-way'!X465^(1/3))*COS(('OddsRatio_working_3-way'!Y465+2*PI())/3)</f>
        <v>-0.30327252999073623</v>
      </c>
      <c r="AH465" s="11">
        <f>-'OddsRatio_working_3-way'!U465/(3*'OddsRatio_working_3-way'!X465^(1/3))*COS(('OddsRatio_working_3-way'!Y465+4*PI())/3)</f>
        <v>-0.22248691949446919</v>
      </c>
      <c r="AI465" s="11">
        <f>'OddsRatio_working_3-way'!U465/(3*'OddsRatio_working_3-way'!X465^(1/3))*SIN(('OddsRatio_working_3-way'!Y465)/3)</f>
        <v>-4.6641593966668067E-2</v>
      </c>
      <c r="AJ465" s="11">
        <f>'OddsRatio_working_3-way'!U465/(3*'OddsRatio_working_3-way'!X465^(1/3))*SIN(('OddsRatio_working_3-way'!Y465+2*PI())/3)</f>
        <v>-0.43200024255057529</v>
      </c>
      <c r="AK465" s="11">
        <f>'OddsRatio_working_3-way'!U465/(3*'OddsRatio_working_3-way'!X465^(1/3))*SIN(('OddsRatio_working_3-way'!Y465+4*PI())/3)</f>
        <v>0.47864183651724335</v>
      </c>
      <c r="AL465" s="11">
        <f>'OddsRatio_working_3-way'!Z465+'OddsRatio_working_3-way'!AF465</f>
        <v>1.0515188989704112</v>
      </c>
      <c r="AM465" s="11">
        <f>'OddsRatio_working_3-way'!AA465+'OddsRatio_working_3-way'!AG465</f>
        <v>-0.60654505998147257</v>
      </c>
      <c r="AN465" s="11">
        <f>'OddsRatio_working_3-way'!AB465+'OddsRatio_working_3-way'!AH465</f>
        <v>-0.4449738389889385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1.0515188989704112</v>
      </c>
      <c r="AS465" s="11">
        <f>IF(('OddsRatio_working_3-way'!X465=0),IF(Q465&gt;0,-Q465^(1/3),(-Q465)^(1/3)),'OddsRatio_working_3-way'!AM465-'OddsRatio_working_3-way'!R465/3)</f>
        <v>-0.60654505998147257</v>
      </c>
      <c r="AT465" s="11">
        <f>IF(('OddsRatio_working_3-way'!X465=0),IF(Q465&gt;0,-Q465^(1/3),(-Q465)^(1/3)),'OddsRatio_working_3-way'!AN465-'OddsRatio_working_3-way'!R465/3)</f>
        <v>-0.4449738389889385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4.0199999999999996</v>
      </c>
      <c r="B466" s="4">
        <f>IF('True_Odds_Calculator_3-way'!B467="","",'True_Odds_Calculator_3-way'!B467)</f>
        <v>3.66</v>
      </c>
      <c r="C466" s="4">
        <f>IF('True_Odds_Calculator_3-way'!C467="","",'True_Odds_Calculator_3-way'!C467)</f>
        <v>2</v>
      </c>
      <c r="D466" s="9">
        <f t="shared" si="104"/>
        <v>0.2423159653892738</v>
      </c>
      <c r="E466" s="9">
        <f t="shared" si="105"/>
        <v>0.26637493665431722</v>
      </c>
      <c r="F466" s="9">
        <f t="shared" si="106"/>
        <v>0.49130909795640898</v>
      </c>
      <c r="G466" s="9">
        <f t="shared" si="107"/>
        <v>1.0353785512205684</v>
      </c>
      <c r="H466" s="9">
        <f t="shared" si="108"/>
        <v>4.126843224686116</v>
      </c>
      <c r="I466" s="9">
        <f t="shared" si="109"/>
        <v>3.7541069462467114</v>
      </c>
      <c r="J466" s="9">
        <f t="shared" si="110"/>
        <v>2.0353785512205684</v>
      </c>
      <c r="K466" s="11">
        <f t="shared" si="111"/>
        <v>0.24875621890547267</v>
      </c>
      <c r="L466" s="11">
        <f t="shared" si="112"/>
        <v>0.27322404371584696</v>
      </c>
      <c r="M466" s="11">
        <f t="shared" si="113"/>
        <v>0.5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-0.27299295870374884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0.22700704129625093</v>
      </c>
      <c r="Q466" s="11">
        <f>2*'OddsRatio_working_3-way'!K466*'OddsRatio_working_3-way'!L466*'OddsRatio_working_3-way'!M466</f>
        <v>6.7966180028817658E-2</v>
      </c>
      <c r="R466" s="11">
        <f t="shared" si="114"/>
        <v>0</v>
      </c>
      <c r="S466" s="11">
        <f t="shared" si="115"/>
        <v>-0.83154907135388167</v>
      </c>
      <c r="T466" s="11">
        <f t="shared" si="116"/>
        <v>-0.24896678783050355</v>
      </c>
      <c r="U466" s="11">
        <f>'OddsRatio_working_3-way'!S466-'OddsRatio_working_3-way'!R466^2/3</f>
        <v>-0.83154907135388167</v>
      </c>
      <c r="V466" s="11">
        <f>'OddsRatio_working_3-way'!S466*'OddsRatio_working_3-way'!R466/3-2*'OddsRatio_working_3-way'!R466^3/27-'OddsRatio_working_3-way'!T466</f>
        <v>0.24896678783050355</v>
      </c>
      <c r="W466" s="11">
        <f>'OddsRatio_working_3-way'!V466^2+4*'OddsRatio_working_3-way'!U466^3/27</f>
        <v>-2.3199900711906363E-2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0.14593180098469399</v>
      </c>
      <c r="Y466" s="11">
        <f>IF('OddsRatio_working_3-way'!W466&gt;=0,IF('OddsRatio_working_3-way'!V466+SQRT('OddsRatio_working_3-way'!W466)&gt;0,0,PI()),ACOS('OddsRatio_working_3-way'!V466/(2*'OddsRatio_working_3-way'!X466)))</f>
        <v>0.54904280017534979</v>
      </c>
      <c r="Z466" s="11">
        <f>'OddsRatio_working_3-way'!X466^(1/3)*COS('OddsRatio_working_3-way'!Y466/3)</f>
        <v>0.51768927561028433</v>
      </c>
      <c r="AA466" s="11">
        <f>'OddsRatio_working_3-way'!X466^(1/3)*COS(('OddsRatio_working_3-way'!Y466+2*PI())/3)</f>
        <v>-0.34182432373516236</v>
      </c>
      <c r="AB466" s="11">
        <f>'OddsRatio_working_3-way'!X466^(1/3)*COS(('OddsRatio_working_3-way'!Y466+4*PI())/3)</f>
        <v>-0.17586495187512208</v>
      </c>
      <c r="AC466" s="11">
        <f>'OddsRatio_working_3-way'!X466^(1/3)*SIN('OddsRatio_working_3-way'!Y466/3)</f>
        <v>9.5816688017935581E-2</v>
      </c>
      <c r="AD466" s="11">
        <f>'OddsRatio_working_3-way'!X466^(1/3)*SIN(('OddsRatio_working_3-way'!Y466+2*PI())/3)</f>
        <v>0.40042371993630227</v>
      </c>
      <c r="AE466" s="11">
        <f>'OddsRatio_working_3-way'!X466^(1/3)*SIN(('OddsRatio_working_3-way'!Y466+4*PI())/3)</f>
        <v>-0.49624040795423779</v>
      </c>
      <c r="AF466" s="11">
        <f>-'OddsRatio_working_3-way'!U466/(3*'OddsRatio_working_3-way'!X466^(1/3))*COS(('OddsRatio_working_3-way'!Y466)/3)</f>
        <v>0.51768927561028422</v>
      </c>
      <c r="AG466" s="11">
        <f>-'OddsRatio_working_3-way'!U466/(3*'OddsRatio_working_3-way'!X466^(1/3))*COS(('OddsRatio_working_3-way'!Y466+2*PI())/3)</f>
        <v>-0.34182432373516225</v>
      </c>
      <c r="AH466" s="11">
        <f>-'OddsRatio_working_3-way'!U466/(3*'OddsRatio_working_3-way'!X466^(1/3))*COS(('OddsRatio_working_3-way'!Y466+4*PI())/3)</f>
        <v>-0.17586495187512205</v>
      </c>
      <c r="AI466" s="11">
        <f>'OddsRatio_working_3-way'!U466/(3*'OddsRatio_working_3-way'!X466^(1/3))*SIN(('OddsRatio_working_3-way'!Y466)/3)</f>
        <v>-9.5816688017935567E-2</v>
      </c>
      <c r="AJ466" s="11">
        <f>'OddsRatio_working_3-way'!U466/(3*'OddsRatio_working_3-way'!X466^(1/3))*SIN(('OddsRatio_working_3-way'!Y466+2*PI())/3)</f>
        <v>-0.40042371993630221</v>
      </c>
      <c r="AK466" s="11">
        <f>'OddsRatio_working_3-way'!U466/(3*'OddsRatio_working_3-way'!X466^(1/3))*SIN(('OddsRatio_working_3-way'!Y466+4*PI())/3)</f>
        <v>0.49624040795423768</v>
      </c>
      <c r="AL466" s="11">
        <f>'OddsRatio_working_3-way'!Z466+'OddsRatio_working_3-way'!AF466</f>
        <v>1.0353785512205684</v>
      </c>
      <c r="AM466" s="11">
        <f>'OddsRatio_working_3-way'!AA466+'OddsRatio_working_3-way'!AG466</f>
        <v>-0.68364864747032461</v>
      </c>
      <c r="AN466" s="11">
        <f>'OddsRatio_working_3-way'!AB466+'OddsRatio_working_3-way'!AH466</f>
        <v>-0.35172990375024415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1.0353785512205684</v>
      </c>
      <c r="AS466" s="11">
        <f>IF(('OddsRatio_working_3-way'!X466=0),IF(Q466&gt;0,-Q466^(1/3),(-Q466)^(1/3)),'OddsRatio_working_3-way'!AM466-'OddsRatio_working_3-way'!R466/3)</f>
        <v>-0.68364864747032461</v>
      </c>
      <c r="AT466" s="11">
        <f>IF(('OddsRatio_working_3-way'!X466=0),IF(Q466&gt;0,-Q466^(1/3),(-Q466)^(1/3)),'OddsRatio_working_3-way'!AN466-'OddsRatio_working_3-way'!R466/3)</f>
        <v>-0.35172990375024415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4.49</v>
      </c>
      <c r="B467" s="4">
        <f>IF('True_Odds_Calculator_3-way'!B468="","",'True_Odds_Calculator_3-way'!B468)</f>
        <v>3.77</v>
      </c>
      <c r="C467" s="4">
        <f>IF('True_Odds_Calculator_3-way'!C468="","",'True_Odds_Calculator_3-way'!C468)</f>
        <v>1.87</v>
      </c>
      <c r="D467" s="9">
        <f t="shared" si="104"/>
        <v>0.21637080139082984</v>
      </c>
      <c r="E467" s="9">
        <f t="shared" si="105"/>
        <v>0.25809606194498952</v>
      </c>
      <c r="F467" s="9">
        <f t="shared" si="106"/>
        <v>0.52553313666418044</v>
      </c>
      <c r="G467" s="9">
        <f t="shared" si="107"/>
        <v>1.0377351544234181</v>
      </c>
      <c r="H467" s="9">
        <f t="shared" si="108"/>
        <v>4.6216956889377299</v>
      </c>
      <c r="I467" s="9">
        <f t="shared" si="109"/>
        <v>3.8745263777528676</v>
      </c>
      <c r="J467" s="9">
        <f t="shared" si="110"/>
        <v>1.9028295843483745</v>
      </c>
      <c r="K467" s="11">
        <f t="shared" si="111"/>
        <v>0.22271714922048996</v>
      </c>
      <c r="L467" s="11">
        <f t="shared" si="112"/>
        <v>0.26525198938992045</v>
      </c>
      <c r="M467" s="11">
        <f t="shared" si="113"/>
        <v>0.53475935828876997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-0.26570220032816649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0.22524763102201356</v>
      </c>
      <c r="Q467" s="11">
        <f>2*'OddsRatio_working_3-way'!K467*'OddsRatio_working_3-way'!L467*'OddsRatio_working_3-way'!M467</f>
        <v>6.3183066205333399E-2</v>
      </c>
      <c r="R467" s="11">
        <f t="shared" si="114"/>
        <v>0</v>
      </c>
      <c r="S467" s="11">
        <f t="shared" si="115"/>
        <v>-0.84774469591825796</v>
      </c>
      <c r="T467" s="11">
        <f t="shared" si="116"/>
        <v>-0.23779654864467265</v>
      </c>
      <c r="U467" s="11">
        <f>'OddsRatio_working_3-way'!S467-'OddsRatio_working_3-way'!R467^2/3</f>
        <v>-0.84774469591825796</v>
      </c>
      <c r="V467" s="11">
        <f>'OddsRatio_working_3-way'!S467*'OddsRatio_working_3-way'!R467/3-2*'OddsRatio_working_3-way'!R467^3/27-'OddsRatio_working_3-way'!T467</f>
        <v>0.23779654864467265</v>
      </c>
      <c r="W467" s="11">
        <f>'OddsRatio_working_3-way'!V467^2+4*'OddsRatio_working_3-way'!U467^3/27</f>
        <v>-3.3711999562686452E-2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0.15021584313081346</v>
      </c>
      <c r="Y467" s="11">
        <f>IF('OddsRatio_working_3-way'!W467&gt;=0,IF('OddsRatio_working_3-way'!V467+SQRT('OddsRatio_working_3-way'!W467)&gt;0,0,PI()),ACOS('OddsRatio_working_3-way'!V467/(2*'OddsRatio_working_3-way'!X467)))</f>
        <v>0.65751038500043402</v>
      </c>
      <c r="Z467" s="11">
        <f>'OddsRatio_working_3-way'!X467^(1/3)*COS('OddsRatio_working_3-way'!Y467/3)</f>
        <v>0.51886757721170917</v>
      </c>
      <c r="AA467" s="11">
        <f>'OddsRatio_working_3-way'!X467^(1/3)*COS(('OddsRatio_working_3-way'!Y467+2*PI())/3)</f>
        <v>-0.35952625569705388</v>
      </c>
      <c r="AB467" s="11">
        <f>'OddsRatio_working_3-way'!X467^(1/3)*COS(('OddsRatio_working_3-way'!Y467+4*PI())/3)</f>
        <v>-0.15934132151465535</v>
      </c>
      <c r="AC467" s="11">
        <f>'OddsRatio_working_3-way'!X467^(1/3)*SIN('OddsRatio_working_3-way'!Y467/3)</f>
        <v>0.1155768256379154</v>
      </c>
      <c r="AD467" s="11">
        <f>'OddsRatio_working_3-way'!X467^(1/3)*SIN(('OddsRatio_working_3-way'!Y467+2*PI())/3)</f>
        <v>0.3915640902464661</v>
      </c>
      <c r="AE467" s="11">
        <f>'OddsRatio_working_3-way'!X467^(1/3)*SIN(('OddsRatio_working_3-way'!Y467+4*PI())/3)</f>
        <v>-0.50714091588438137</v>
      </c>
      <c r="AF467" s="11">
        <f>-'OddsRatio_working_3-way'!U467/(3*'OddsRatio_working_3-way'!X467^(1/3))*COS(('OddsRatio_working_3-way'!Y467)/3)</f>
        <v>0.51886757721170906</v>
      </c>
      <c r="AG467" s="11">
        <f>-'OddsRatio_working_3-way'!U467/(3*'OddsRatio_working_3-way'!X467^(1/3))*COS(('OddsRatio_working_3-way'!Y467+2*PI())/3)</f>
        <v>-0.35952625569705382</v>
      </c>
      <c r="AH467" s="11">
        <f>-'OddsRatio_working_3-way'!U467/(3*'OddsRatio_working_3-way'!X467^(1/3))*COS(('OddsRatio_working_3-way'!Y467+4*PI())/3)</f>
        <v>-0.15934132151465533</v>
      </c>
      <c r="AI467" s="11">
        <f>'OddsRatio_working_3-way'!U467/(3*'OddsRatio_working_3-way'!X467^(1/3))*SIN(('OddsRatio_working_3-way'!Y467)/3)</f>
        <v>-0.11557682563791538</v>
      </c>
      <c r="AJ467" s="11">
        <f>'OddsRatio_working_3-way'!U467/(3*'OddsRatio_working_3-way'!X467^(1/3))*SIN(('OddsRatio_working_3-way'!Y467+2*PI())/3)</f>
        <v>-0.39156409024646605</v>
      </c>
      <c r="AK467" s="11">
        <f>'OddsRatio_working_3-way'!U467/(3*'OddsRatio_working_3-way'!X467^(1/3))*SIN(('OddsRatio_working_3-way'!Y467+4*PI())/3)</f>
        <v>0.50714091588438126</v>
      </c>
      <c r="AL467" s="11">
        <f>'OddsRatio_working_3-way'!Z467+'OddsRatio_working_3-way'!AF467</f>
        <v>1.0377351544234181</v>
      </c>
      <c r="AM467" s="11">
        <f>'OddsRatio_working_3-way'!AA467+'OddsRatio_working_3-way'!AG467</f>
        <v>-0.71905251139410775</v>
      </c>
      <c r="AN467" s="11">
        <f>'OddsRatio_working_3-way'!AB467+'OddsRatio_working_3-way'!AH467</f>
        <v>-0.31868264302931071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1.0377351544234181</v>
      </c>
      <c r="AS467" s="11">
        <f>IF(('OddsRatio_working_3-way'!X467=0),IF(Q467&gt;0,-Q467^(1/3),(-Q467)^(1/3)),'OddsRatio_working_3-way'!AM467-'OddsRatio_working_3-way'!R467/3)</f>
        <v>-0.71905251139410775</v>
      </c>
      <c r="AT467" s="11">
        <f>IF(('OddsRatio_working_3-way'!X467=0),IF(Q467&gt;0,-Q467^(1/3),(-Q467)^(1/3)),'OddsRatio_working_3-way'!AN467-'OddsRatio_working_3-way'!R467/3)</f>
        <v>-0.31868264302931071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2.2799999999999998</v>
      </c>
      <c r="B468" s="4">
        <f>IF('True_Odds_Calculator_3-way'!B469="","",'True_Odds_Calculator_3-way'!B469)</f>
        <v>3.69</v>
      </c>
      <c r="C468" s="4">
        <f>IF('True_Odds_Calculator_3-way'!C469="","",'True_Odds_Calculator_3-way'!C469)</f>
        <v>3.2</v>
      </c>
      <c r="D468" s="9">
        <f t="shared" si="104"/>
        <v>0.43030935744183069</v>
      </c>
      <c r="E468" s="9">
        <f t="shared" si="105"/>
        <v>0.26439089276036104</v>
      </c>
      <c r="F468" s="9">
        <f t="shared" si="106"/>
        <v>0.30529974979780816</v>
      </c>
      <c r="G468" s="9">
        <f t="shared" si="107"/>
        <v>1.0343042901611421</v>
      </c>
      <c r="H468" s="9">
        <f t="shared" si="108"/>
        <v>2.3239094914062615</v>
      </c>
      <c r="I468" s="9">
        <f t="shared" si="109"/>
        <v>3.7822785405334716</v>
      </c>
      <c r="J468" s="9">
        <f t="shared" si="110"/>
        <v>3.2754694383545129</v>
      </c>
      <c r="K468" s="11">
        <f t="shared" si="111"/>
        <v>0.43859649122807021</v>
      </c>
      <c r="L468" s="11">
        <f t="shared" si="112"/>
        <v>0.2710027100271003</v>
      </c>
      <c r="M468" s="11">
        <f t="shared" si="113"/>
        <v>0.3125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-0.2813673750772594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0.22917855275043983</v>
      </c>
      <c r="Q468" s="11">
        <f>2*'OddsRatio_working_3-way'!K468*'OddsRatio_working_3-way'!L468*'OddsRatio_working_3-way'!M468</f>
        <v>7.4288023581990215E-2</v>
      </c>
      <c r="R468" s="11">
        <f t="shared" si="114"/>
        <v>0</v>
      </c>
      <c r="S468" s="11">
        <f t="shared" si="115"/>
        <v>-0.81451715106454947</v>
      </c>
      <c r="T468" s="11">
        <f t="shared" si="116"/>
        <v>-0.26402500844880045</v>
      </c>
      <c r="U468" s="11">
        <f>'OddsRatio_working_3-way'!S468-'OddsRatio_working_3-way'!R468^2/3</f>
        <v>-0.81451715106454947</v>
      </c>
      <c r="V468" s="11">
        <f>'OddsRatio_working_3-way'!S468*'OddsRatio_working_3-way'!R468/3-2*'OddsRatio_working_3-way'!R468^3/27-'OddsRatio_working_3-way'!T468</f>
        <v>0.26402500844880045</v>
      </c>
      <c r="W468" s="11">
        <f>'OddsRatio_working_3-way'!V468^2+4*'OddsRatio_working_3-way'!U468^3/27</f>
        <v>-1.0347355494328511E-2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0.14147134036680156</v>
      </c>
      <c r="Y468" s="11">
        <f>IF('OddsRatio_working_3-way'!W468&gt;=0,IF('OddsRatio_working_3-way'!V468+SQRT('OddsRatio_working_3-way'!W468)&gt;0,0,PI()),ACOS('OddsRatio_working_3-way'!V468/(2*'OddsRatio_working_3-way'!X468)))</f>
        <v>0.36774738604032708</v>
      </c>
      <c r="Z468" s="11">
        <f>'OddsRatio_working_3-way'!X468^(1/3)*COS('OddsRatio_working_3-way'!Y468/3)</f>
        <v>0.51715214508057106</v>
      </c>
      <c r="AA468" s="11">
        <f>'OddsRatio_working_3-way'!X468^(1/3)*COS(('OddsRatio_working_3-way'!Y468+2*PI())/3)</f>
        <v>-0.31375334952148798</v>
      </c>
      <c r="AB468" s="11">
        <f>'OddsRatio_working_3-way'!X468^(1/3)*COS(('OddsRatio_working_3-way'!Y468+4*PI())/3)</f>
        <v>-0.20339879555908341</v>
      </c>
      <c r="AC468" s="11">
        <f>'OddsRatio_working_3-way'!X468^(1/3)*SIN('OddsRatio_working_3-way'!Y468/3)</f>
        <v>6.3713231436495515E-2</v>
      </c>
      <c r="AD468" s="11">
        <f>'OddsRatio_working_3-way'!X468^(1/3)*SIN(('OddsRatio_working_3-way'!Y468+2*PI())/3)</f>
        <v>0.4160102795431424</v>
      </c>
      <c r="AE468" s="11">
        <f>'OddsRatio_working_3-way'!X468^(1/3)*SIN(('OddsRatio_working_3-way'!Y468+4*PI())/3)</f>
        <v>-0.47972351097963778</v>
      </c>
      <c r="AF468" s="11">
        <f>-'OddsRatio_working_3-way'!U468/(3*'OddsRatio_working_3-way'!X468^(1/3))*COS(('OddsRatio_working_3-way'!Y468)/3)</f>
        <v>0.51715214508057106</v>
      </c>
      <c r="AG468" s="11">
        <f>-'OddsRatio_working_3-way'!U468/(3*'OddsRatio_working_3-way'!X468^(1/3))*COS(('OddsRatio_working_3-way'!Y468+2*PI())/3)</f>
        <v>-0.31375334952148798</v>
      </c>
      <c r="AH468" s="11">
        <f>-'OddsRatio_working_3-way'!U468/(3*'OddsRatio_working_3-way'!X468^(1/3))*COS(('OddsRatio_working_3-way'!Y468+4*PI())/3)</f>
        <v>-0.20339879555908341</v>
      </c>
      <c r="AI468" s="11">
        <f>'OddsRatio_working_3-way'!U468/(3*'OddsRatio_working_3-way'!X468^(1/3))*SIN(('OddsRatio_working_3-way'!Y468)/3)</f>
        <v>-6.3713231436495515E-2</v>
      </c>
      <c r="AJ468" s="11">
        <f>'OddsRatio_working_3-way'!U468/(3*'OddsRatio_working_3-way'!X468^(1/3))*SIN(('OddsRatio_working_3-way'!Y468+2*PI())/3)</f>
        <v>-0.4160102795431424</v>
      </c>
      <c r="AK468" s="11">
        <f>'OddsRatio_working_3-way'!U468/(3*'OddsRatio_working_3-way'!X468^(1/3))*SIN(('OddsRatio_working_3-way'!Y468+4*PI())/3)</f>
        <v>0.47972351097963778</v>
      </c>
      <c r="AL468" s="11">
        <f>'OddsRatio_working_3-way'!Z468+'OddsRatio_working_3-way'!AF468</f>
        <v>1.0343042901611421</v>
      </c>
      <c r="AM468" s="11">
        <f>'OddsRatio_working_3-way'!AA468+'OddsRatio_working_3-way'!AG468</f>
        <v>-0.62750669904297596</v>
      </c>
      <c r="AN468" s="11">
        <f>'OddsRatio_working_3-way'!AB468+'OddsRatio_working_3-way'!AH468</f>
        <v>-0.40679759111816682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1.0343042901611421</v>
      </c>
      <c r="AS468" s="11">
        <f>IF(('OddsRatio_working_3-way'!X468=0),IF(Q468&gt;0,-Q468^(1/3),(-Q468)^(1/3)),'OddsRatio_working_3-way'!AM468-'OddsRatio_working_3-way'!R468/3)</f>
        <v>-0.62750669904297596</v>
      </c>
      <c r="AT468" s="11">
        <f>IF(('OddsRatio_working_3-way'!X468=0),IF(Q468&gt;0,-Q468^(1/3),(-Q468)^(1/3)),'OddsRatio_working_3-way'!AN468-'OddsRatio_working_3-way'!R468/3)</f>
        <v>-0.40679759111816682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11.62</v>
      </c>
      <c r="B469" s="4">
        <f>IF('True_Odds_Calculator_3-way'!B470="","",'True_Odds_Calculator_3-way'!B470)</f>
        <v>5.96</v>
      </c>
      <c r="C469" s="4">
        <f>IF('True_Odds_Calculator_3-way'!C470="","",'True_Odds_Calculator_3-way'!C470)</f>
        <v>1.3</v>
      </c>
      <c r="D469" s="9">
        <f t="shared" si="104"/>
        <v>8.1562598960098279E-2</v>
      </c>
      <c r="E469" s="9">
        <f t="shared" si="105"/>
        <v>0.15976606937130577</v>
      </c>
      <c r="F469" s="9">
        <f t="shared" si="106"/>
        <v>0.75867133166859579</v>
      </c>
      <c r="G469" s="9">
        <f t="shared" si="107"/>
        <v>1.0603127610855947</v>
      </c>
      <c r="H469" s="9">
        <f t="shared" si="108"/>
        <v>12.260521522729013</v>
      </c>
      <c r="I469" s="9">
        <f t="shared" si="109"/>
        <v>6.2591512949845498</v>
      </c>
      <c r="J469" s="9">
        <f t="shared" si="110"/>
        <v>1.3180938283256785</v>
      </c>
      <c r="K469" s="11">
        <f t="shared" si="111"/>
        <v>8.6058519793459562E-2</v>
      </c>
      <c r="L469" s="11">
        <f t="shared" si="112"/>
        <v>0.16778523489932887</v>
      </c>
      <c r="M469" s="11">
        <f t="shared" si="113"/>
        <v>0.76923076923076916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-0.17552206021519512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0.17638220112546951</v>
      </c>
      <c r="Q469" s="11">
        <f>2*'OddsRatio_working_3-way'!K469*'OddsRatio_working_3-way'!L469*'OddsRatio_working_3-way'!M469</f>
        <v>2.2214383013283316E-2</v>
      </c>
      <c r="R469" s="11">
        <f t="shared" si="114"/>
        <v>0</v>
      </c>
      <c r="S469" s="11">
        <f t="shared" si="115"/>
        <v>-1.0049004718222874</v>
      </c>
      <c r="T469" s="11">
        <f t="shared" si="116"/>
        <v>-0.1265617722698095</v>
      </c>
      <c r="U469" s="11">
        <f>'OddsRatio_working_3-way'!S469-'OddsRatio_working_3-way'!R469^2/3</f>
        <v>-1.0049004718222874</v>
      </c>
      <c r="V469" s="11">
        <f>'OddsRatio_working_3-way'!S469*'OddsRatio_working_3-way'!R469/3-2*'OddsRatio_working_3-way'!R469^3/27-'OddsRatio_working_3-way'!T469</f>
        <v>0.1265617722698095</v>
      </c>
      <c r="W469" s="11">
        <f>'OddsRatio_working_3-way'!V469^2+4*'OddsRatio_working_3-way'!U469^3/27</f>
        <v>-0.13431894402542027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0.19386646578605038</v>
      </c>
      <c r="Y469" s="11">
        <f>IF('OddsRatio_working_3-way'!W469&gt;=0,IF('OddsRatio_working_3-way'!V469+SQRT('OddsRatio_working_3-way'!W469)&gt;0,0,PI()),ACOS('OddsRatio_working_3-way'!V469/(2*'OddsRatio_working_3-way'!X469)))</f>
        <v>1.2382881873517082</v>
      </c>
      <c r="Z469" s="11">
        <f>'OddsRatio_working_3-way'!X469^(1/3)*COS('OddsRatio_working_3-way'!Y469/3)</f>
        <v>0.53015638054279735</v>
      </c>
      <c r="AA469" s="11">
        <f>'OddsRatio_working_3-way'!X469^(1/3)*COS(('OddsRatio_working_3-way'!Y469+2*PI())/3)</f>
        <v>-0.46613981535906268</v>
      </c>
      <c r="AB469" s="11">
        <f>'OddsRatio_working_3-way'!X469^(1/3)*COS(('OddsRatio_working_3-way'!Y469+4*PI())/3)</f>
        <v>-6.4016565183734594E-2</v>
      </c>
      <c r="AC469" s="11">
        <f>'OddsRatio_working_3-way'!X469^(1/3)*SIN('OddsRatio_working_3-way'!Y469/3)</f>
        <v>0.23216596673613288</v>
      </c>
      <c r="AD469" s="11">
        <f>'OddsRatio_working_3-way'!X469^(1/3)*SIN(('OddsRatio_working_3-way'!Y469+2*PI())/3)</f>
        <v>0.34304591016040625</v>
      </c>
      <c r="AE469" s="11">
        <f>'OddsRatio_working_3-way'!X469^(1/3)*SIN(('OddsRatio_working_3-way'!Y469+4*PI())/3)</f>
        <v>-0.57521187689653908</v>
      </c>
      <c r="AF469" s="11">
        <f>-'OddsRatio_working_3-way'!U469/(3*'OddsRatio_working_3-way'!X469^(1/3))*COS(('OddsRatio_working_3-way'!Y469)/3)</f>
        <v>0.53015638054279723</v>
      </c>
      <c r="AG469" s="11">
        <f>-'OddsRatio_working_3-way'!U469/(3*'OddsRatio_working_3-way'!X469^(1/3))*COS(('OddsRatio_working_3-way'!Y469+2*PI())/3)</f>
        <v>-0.46613981535906257</v>
      </c>
      <c r="AH469" s="11">
        <f>-'OddsRatio_working_3-way'!U469/(3*'OddsRatio_working_3-way'!X469^(1/3))*COS(('OddsRatio_working_3-way'!Y469+4*PI())/3)</f>
        <v>-6.4016565183734581E-2</v>
      </c>
      <c r="AI469" s="11">
        <f>'OddsRatio_working_3-way'!U469/(3*'OddsRatio_working_3-way'!X469^(1/3))*SIN(('OddsRatio_working_3-way'!Y469)/3)</f>
        <v>-0.23216596673613282</v>
      </c>
      <c r="AJ469" s="11">
        <f>'OddsRatio_working_3-way'!U469/(3*'OddsRatio_working_3-way'!X469^(1/3))*SIN(('OddsRatio_working_3-way'!Y469+2*PI())/3)</f>
        <v>-0.3430459101604062</v>
      </c>
      <c r="AK469" s="11">
        <f>'OddsRatio_working_3-way'!U469/(3*'OddsRatio_working_3-way'!X469^(1/3))*SIN(('OddsRatio_working_3-way'!Y469+4*PI())/3)</f>
        <v>0.57521187689653897</v>
      </c>
      <c r="AL469" s="11">
        <f>'OddsRatio_working_3-way'!Z469+'OddsRatio_working_3-way'!AF469</f>
        <v>1.0603127610855947</v>
      </c>
      <c r="AM469" s="11">
        <f>'OddsRatio_working_3-way'!AA469+'OddsRatio_working_3-way'!AG469</f>
        <v>-0.93227963071812525</v>
      </c>
      <c r="AN469" s="11">
        <f>'OddsRatio_working_3-way'!AB469+'OddsRatio_working_3-way'!AH469</f>
        <v>-0.12803313036746916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1.0603127610855947</v>
      </c>
      <c r="AS469" s="11">
        <f>IF(('OddsRatio_working_3-way'!X469=0),IF(Q469&gt;0,-Q469^(1/3),(-Q469)^(1/3)),'OddsRatio_working_3-way'!AM469-'OddsRatio_working_3-way'!R469/3)</f>
        <v>-0.93227963071812525</v>
      </c>
      <c r="AT469" s="11">
        <f>IF(('OddsRatio_working_3-way'!X469=0),IF(Q469&gt;0,-Q469^(1/3),(-Q469)^(1/3)),'OddsRatio_working_3-way'!AN469-'OddsRatio_working_3-way'!R469/3)</f>
        <v>-0.12803313036746916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1.87</v>
      </c>
      <c r="B470" s="4">
        <f>IF('True_Odds_Calculator_3-way'!B471="","",'True_Odds_Calculator_3-way'!B471)</f>
        <v>3.76</v>
      </c>
      <c r="C470" s="4">
        <f>IF('True_Odds_Calculator_3-way'!C471="","",'True_Odds_Calculator_3-way'!C471)</f>
        <v>4.25</v>
      </c>
      <c r="D470" s="9">
        <f t="shared" si="104"/>
        <v>0.52025868353950888</v>
      </c>
      <c r="E470" s="9">
        <f t="shared" si="105"/>
        <v>0.2547544492226787</v>
      </c>
      <c r="F470" s="9">
        <f t="shared" si="106"/>
        <v>0.2249868672378125</v>
      </c>
      <c r="G470" s="9">
        <f t="shared" si="107"/>
        <v>1.0599088837455688</v>
      </c>
      <c r="H470" s="9">
        <f t="shared" si="108"/>
        <v>1.922120728858645</v>
      </c>
      <c r="I470" s="9">
        <f t="shared" si="109"/>
        <v>3.9253485191377697</v>
      </c>
      <c r="J470" s="9">
        <f t="shared" si="110"/>
        <v>4.4447038721730987</v>
      </c>
      <c r="K470" s="11">
        <f t="shared" si="111"/>
        <v>0.53475935828876997</v>
      </c>
      <c r="L470" s="11">
        <f t="shared" si="112"/>
        <v>0.26595744680851063</v>
      </c>
      <c r="M470" s="11">
        <f t="shared" si="113"/>
        <v>0.23529411764705882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-0.26115197472776808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0.23023431696037155</v>
      </c>
      <c r="Q470" s="11">
        <f>2*'OddsRatio_working_3-way'!K470*'OddsRatio_working_3-way'!L470*'OddsRatio_working_3-way'!M470</f>
        <v>6.6928580511735919E-2</v>
      </c>
      <c r="R470" s="11">
        <f t="shared" si="114"/>
        <v>0</v>
      </c>
      <c r="S470" s="11">
        <f t="shared" si="115"/>
        <v>-0.88161047681287519</v>
      </c>
      <c r="T470" s="11">
        <f t="shared" si="116"/>
        <v>-0.25628211535258</v>
      </c>
      <c r="U470" s="11">
        <f>'OddsRatio_working_3-way'!S470-'OddsRatio_working_3-way'!R470^2/3</f>
        <v>-0.88161047681287519</v>
      </c>
      <c r="V470" s="11">
        <f>'OddsRatio_working_3-way'!S470*'OddsRatio_working_3-way'!R470/3-2*'OddsRatio_working_3-way'!R470^3/27-'OddsRatio_working_3-way'!T470</f>
        <v>0.25628211535258</v>
      </c>
      <c r="W470" s="11">
        <f>'OddsRatio_working_3-way'!V470^2+4*'OddsRatio_working_3-way'!U470^3/27</f>
        <v>-3.5833597514340607E-2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0.15930640301313514</v>
      </c>
      <c r="Y470" s="11">
        <f>IF('OddsRatio_working_3-way'!W470&gt;=0,IF('OddsRatio_working_3-way'!V470+SQRT('OddsRatio_working_3-way'!W470)&gt;0,0,PI()),ACOS('OddsRatio_working_3-way'!V470/(2*'OddsRatio_working_3-way'!X470)))</f>
        <v>0.63618446663866213</v>
      </c>
      <c r="Z470" s="11">
        <f>'OddsRatio_working_3-way'!X470^(1/3)*COS('OddsRatio_working_3-way'!Y470/3)</f>
        <v>0.5299544418727844</v>
      </c>
      <c r="AA470" s="11">
        <f>'OddsRatio_working_3-way'!X470^(1/3)*COS(('OddsRatio_working_3-way'!Y470+2*PI())/3)</f>
        <v>-0.3637893475084783</v>
      </c>
      <c r="AB470" s="11">
        <f>'OddsRatio_working_3-way'!X470^(1/3)*COS(('OddsRatio_working_3-way'!Y470+4*PI())/3)</f>
        <v>-0.16616509436430624</v>
      </c>
      <c r="AC470" s="11">
        <f>'OddsRatio_working_3-way'!X470^(1/3)*SIN('OddsRatio_working_3-way'!Y470/3)</f>
        <v>0.1140984157511867</v>
      </c>
      <c r="AD470" s="11">
        <f>'OddsRatio_working_3-way'!X470^(1/3)*SIN(('OddsRatio_working_3-way'!Y470+2*PI())/3)</f>
        <v>0.40190480163464171</v>
      </c>
      <c r="AE470" s="11">
        <f>'OddsRatio_working_3-way'!X470^(1/3)*SIN(('OddsRatio_working_3-way'!Y470+4*PI())/3)</f>
        <v>-0.51600321738582822</v>
      </c>
      <c r="AF470" s="11">
        <f>-'OddsRatio_working_3-way'!U470/(3*'OddsRatio_working_3-way'!X470^(1/3))*COS(('OddsRatio_working_3-way'!Y470)/3)</f>
        <v>0.5299544418727844</v>
      </c>
      <c r="AG470" s="11">
        <f>-'OddsRatio_working_3-way'!U470/(3*'OddsRatio_working_3-way'!X470^(1/3))*COS(('OddsRatio_working_3-way'!Y470+2*PI())/3)</f>
        <v>-0.3637893475084783</v>
      </c>
      <c r="AH470" s="11">
        <f>-'OddsRatio_working_3-way'!U470/(3*'OddsRatio_working_3-way'!X470^(1/3))*COS(('OddsRatio_working_3-way'!Y470+4*PI())/3)</f>
        <v>-0.16616509436430624</v>
      </c>
      <c r="AI470" s="11">
        <f>'OddsRatio_working_3-way'!U470/(3*'OddsRatio_working_3-way'!X470^(1/3))*SIN(('OddsRatio_working_3-way'!Y470)/3)</f>
        <v>-0.1140984157511867</v>
      </c>
      <c r="AJ470" s="11">
        <f>'OddsRatio_working_3-way'!U470/(3*'OddsRatio_working_3-way'!X470^(1/3))*SIN(('OddsRatio_working_3-way'!Y470+2*PI())/3)</f>
        <v>-0.40190480163464171</v>
      </c>
      <c r="AK470" s="11">
        <f>'OddsRatio_working_3-way'!U470/(3*'OddsRatio_working_3-way'!X470^(1/3))*SIN(('OddsRatio_working_3-way'!Y470+4*PI())/3)</f>
        <v>0.51600321738582822</v>
      </c>
      <c r="AL470" s="11">
        <f>'OddsRatio_working_3-way'!Z470+'OddsRatio_working_3-way'!AF470</f>
        <v>1.0599088837455688</v>
      </c>
      <c r="AM470" s="11">
        <f>'OddsRatio_working_3-way'!AA470+'OddsRatio_working_3-way'!AG470</f>
        <v>-0.7275786950169566</v>
      </c>
      <c r="AN470" s="11">
        <f>'OddsRatio_working_3-way'!AB470+'OddsRatio_working_3-way'!AH470</f>
        <v>-0.33233018872861247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1.0599088837455688</v>
      </c>
      <c r="AS470" s="11">
        <f>IF(('OddsRatio_working_3-way'!X470=0),IF(Q470&gt;0,-Q470^(1/3),(-Q470)^(1/3)),'OddsRatio_working_3-way'!AM470-'OddsRatio_working_3-way'!R470/3)</f>
        <v>-0.7275786950169566</v>
      </c>
      <c r="AT470" s="11">
        <f>IF(('OddsRatio_working_3-way'!X470=0),IF(Q470&gt;0,-Q470^(1/3),(-Q470)^(1/3)),'OddsRatio_working_3-way'!AN470-'OddsRatio_working_3-way'!R470/3)</f>
        <v>-0.33233018872861247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3.69</v>
      </c>
      <c r="B471" s="4">
        <f>IF('True_Odds_Calculator_3-way'!B472="","",'True_Odds_Calculator_3-way'!B472)</f>
        <v>3.61</v>
      </c>
      <c r="C471" s="4">
        <f>IF('True_Odds_Calculator_3-way'!C472="","",'True_Odds_Calculator_3-way'!C472)</f>
        <v>2.06</v>
      </c>
      <c r="D471" s="9">
        <f t="shared" si="104"/>
        <v>0.26084393136663542</v>
      </c>
      <c r="E471" s="9">
        <f t="shared" si="105"/>
        <v>0.26670676934756793</v>
      </c>
      <c r="F471" s="9">
        <f t="shared" si="106"/>
        <v>0.47244929928579688</v>
      </c>
      <c r="G471" s="9">
        <f t="shared" si="107"/>
        <v>1.0534238087531862</v>
      </c>
      <c r="H471" s="9">
        <f t="shared" si="108"/>
        <v>3.8337100455460709</v>
      </c>
      <c r="I471" s="9">
        <f t="shared" si="109"/>
        <v>3.7494361408458148</v>
      </c>
      <c r="J471" s="9">
        <f t="shared" si="110"/>
        <v>2.116629237278377</v>
      </c>
      <c r="K471" s="11">
        <f t="shared" si="111"/>
        <v>0.2710027100271003</v>
      </c>
      <c r="L471" s="11">
        <f t="shared" si="112"/>
        <v>0.2770083102493075</v>
      </c>
      <c r="M471" s="11">
        <f t="shared" si="113"/>
        <v>0.4854368932038835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-0.27120510750060844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0.23176952313857918</v>
      </c>
      <c r="Q471" s="11">
        <f>2*'OddsRatio_working_3-way'!K471*'OddsRatio_working_3-way'!L471*'OddsRatio_working_3-way'!M471</f>
        <v>7.2883497842320497E-2</v>
      </c>
      <c r="R471" s="11">
        <f t="shared" si="114"/>
        <v>0</v>
      </c>
      <c r="S471" s="11">
        <f t="shared" si="115"/>
        <v>-0.85459129171473736</v>
      </c>
      <c r="T471" s="11">
        <f t="shared" si="116"/>
        <v>-0.26873939991029477</v>
      </c>
      <c r="U471" s="11">
        <f>'OddsRatio_working_3-way'!S471-'OddsRatio_working_3-way'!R471^2/3</f>
        <v>-0.85459129171473736</v>
      </c>
      <c r="V471" s="11">
        <f>'OddsRatio_working_3-way'!S471*'OddsRatio_working_3-way'!R471/3-2*'OddsRatio_working_3-way'!R471^3/27-'OddsRatio_working_3-way'!T471</f>
        <v>0.26873939991029477</v>
      </c>
      <c r="W471" s="11">
        <f>'OddsRatio_working_3-way'!V471^2+4*'OddsRatio_working_3-way'!U471^3/27</f>
        <v>-2.0242909079994251E-2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0.15203928287135168</v>
      </c>
      <c r="Y471" s="11">
        <f>IF('OddsRatio_working_3-way'!W471&gt;=0,IF('OddsRatio_working_3-way'!V471+SQRT('OddsRatio_working_3-way'!W471)&gt;0,0,PI()),ACOS('OddsRatio_working_3-way'!V471/(2*'OddsRatio_working_3-way'!X471)))</f>
        <v>0.48691021126057366</v>
      </c>
      <c r="Z471" s="11">
        <f>'OddsRatio_working_3-way'!X471^(1/3)*COS('OddsRatio_working_3-way'!Y471/3)</f>
        <v>0.5267119043765931</v>
      </c>
      <c r="AA471" s="11">
        <f>'OddsRatio_working_3-way'!X471^(1/3)*COS(('OddsRatio_working_3-way'!Y471+2*PI())/3)</f>
        <v>-0.3380469842448377</v>
      </c>
      <c r="AB471" s="11">
        <f>'OddsRatio_working_3-way'!X471^(1/3)*COS(('OddsRatio_working_3-way'!Y471+4*PI())/3)</f>
        <v>-0.18866492013175559</v>
      </c>
      <c r="AC471" s="11">
        <f>'OddsRatio_working_3-way'!X471^(1/3)*SIN('OddsRatio_working_3-way'!Y471/3)</f>
        <v>8.6245774927790106E-2</v>
      </c>
      <c r="AD471" s="11">
        <f>'OddsRatio_working_3-way'!X471^(1/3)*SIN(('OddsRatio_working_3-way'!Y471+2*PI())/3)</f>
        <v>0.41302300220191474</v>
      </c>
      <c r="AE471" s="11">
        <f>'OddsRatio_working_3-way'!X471^(1/3)*SIN(('OddsRatio_working_3-way'!Y471+4*PI())/3)</f>
        <v>-0.49926877712970469</v>
      </c>
      <c r="AF471" s="11">
        <f>-'OddsRatio_working_3-way'!U471/(3*'OddsRatio_working_3-way'!X471^(1/3))*COS(('OddsRatio_working_3-way'!Y471)/3)</f>
        <v>0.5267119043765931</v>
      </c>
      <c r="AG471" s="11">
        <f>-'OddsRatio_working_3-way'!U471/(3*'OddsRatio_working_3-way'!X471^(1/3))*COS(('OddsRatio_working_3-way'!Y471+2*PI())/3)</f>
        <v>-0.3380469842448377</v>
      </c>
      <c r="AH471" s="11">
        <f>-'OddsRatio_working_3-way'!U471/(3*'OddsRatio_working_3-way'!X471^(1/3))*COS(('OddsRatio_working_3-way'!Y471+4*PI())/3)</f>
        <v>-0.18866492013175559</v>
      </c>
      <c r="AI471" s="11">
        <f>'OddsRatio_working_3-way'!U471/(3*'OddsRatio_working_3-way'!X471^(1/3))*SIN(('OddsRatio_working_3-way'!Y471)/3)</f>
        <v>-8.6245774927790106E-2</v>
      </c>
      <c r="AJ471" s="11">
        <f>'OddsRatio_working_3-way'!U471/(3*'OddsRatio_working_3-way'!X471^(1/3))*SIN(('OddsRatio_working_3-way'!Y471+2*PI())/3)</f>
        <v>-0.41302300220191474</v>
      </c>
      <c r="AK471" s="11">
        <f>'OddsRatio_working_3-way'!U471/(3*'OddsRatio_working_3-way'!X471^(1/3))*SIN(('OddsRatio_working_3-way'!Y471+4*PI())/3)</f>
        <v>0.49926877712970469</v>
      </c>
      <c r="AL471" s="11">
        <f>'OddsRatio_working_3-way'!Z471+'OddsRatio_working_3-way'!AF471</f>
        <v>1.0534238087531862</v>
      </c>
      <c r="AM471" s="11">
        <f>'OddsRatio_working_3-way'!AA471+'OddsRatio_working_3-way'!AG471</f>
        <v>-0.6760939684896754</v>
      </c>
      <c r="AN471" s="11">
        <f>'OddsRatio_working_3-way'!AB471+'OddsRatio_working_3-way'!AH471</f>
        <v>-0.37732984026351118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1.0534238087531862</v>
      </c>
      <c r="AS471" s="11">
        <f>IF(('OddsRatio_working_3-way'!X471=0),IF(Q471&gt;0,-Q471^(1/3),(-Q471)^(1/3)),'OddsRatio_working_3-way'!AM471-'OddsRatio_working_3-way'!R471/3)</f>
        <v>-0.6760939684896754</v>
      </c>
      <c r="AT471" s="11">
        <f>IF(('OddsRatio_working_3-way'!X471=0),IF(Q471&gt;0,-Q471^(1/3),(-Q471)^(1/3)),'OddsRatio_working_3-way'!AN471-'OddsRatio_working_3-way'!R471/3)</f>
        <v>-0.37732984026351118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1.47</v>
      </c>
      <c r="B472" s="4">
        <f>IF('True_Odds_Calculator_3-way'!B473="","",'True_Odds_Calculator_3-way'!B473)</f>
        <v>4.74</v>
      </c>
      <c r="C472" s="4">
        <f>IF('True_Odds_Calculator_3-way'!C473="","",'True_Odds_Calculator_3-way'!C473)</f>
        <v>7.11</v>
      </c>
      <c r="D472" s="9">
        <f t="shared" si="104"/>
        <v>0.66628531693067583</v>
      </c>
      <c r="E472" s="9">
        <f t="shared" si="105"/>
        <v>0.20057947027099329</v>
      </c>
      <c r="F472" s="9">
        <f t="shared" si="106"/>
        <v>0.13313521279833099</v>
      </c>
      <c r="G472" s="9">
        <f t="shared" si="107"/>
        <v>1.0656564425640886</v>
      </c>
      <c r="H472" s="9">
        <f t="shared" si="108"/>
        <v>1.5008585280051214</v>
      </c>
      <c r="I472" s="9">
        <f t="shared" si="109"/>
        <v>4.9855550951896923</v>
      </c>
      <c r="J472" s="9">
        <f t="shared" si="110"/>
        <v>7.5111608640665812</v>
      </c>
      <c r="K472" s="11">
        <f t="shared" si="111"/>
        <v>0.68027210884353739</v>
      </c>
      <c r="L472" s="11">
        <f t="shared" si="112"/>
        <v>0.21097046413502107</v>
      </c>
      <c r="M472" s="11">
        <f t="shared" si="113"/>
        <v>0.14064697609001406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-0.21679306889247307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0.20831206309723946</v>
      </c>
      <c r="Q472" s="11">
        <f>2*'OddsRatio_working_3-way'!K472*'OddsRatio_working_3-way'!L472*'OddsRatio_working_3-way'!M472</f>
        <v>4.0370554863806092E-2</v>
      </c>
      <c r="R472" s="11">
        <f t="shared" si="114"/>
        <v>0</v>
      </c>
      <c r="S472" s="11">
        <f t="shared" si="115"/>
        <v>-0.96087971890171409</v>
      </c>
      <c r="T472" s="11">
        <f t="shared" si="116"/>
        <v>-0.18621699978715386</v>
      </c>
      <c r="U472" s="11">
        <f>'OddsRatio_working_3-way'!S472-'OddsRatio_working_3-way'!R472^2/3</f>
        <v>-0.96087971890171409</v>
      </c>
      <c r="V472" s="11">
        <f>'OddsRatio_working_3-way'!S472*'OddsRatio_working_3-way'!R472/3-2*'OddsRatio_working_3-way'!R472^3/27-'OddsRatio_working_3-way'!T472</f>
        <v>0.18621699978715386</v>
      </c>
      <c r="W472" s="11">
        <f>'OddsRatio_working_3-way'!V472^2+4*'OddsRatio_working_3-way'!U472^3/27</f>
        <v>-9.6755892152889642E-2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0.18126821505894139</v>
      </c>
      <c r="Y472" s="11">
        <f>IF('OddsRatio_working_3-way'!W472&gt;=0,IF('OddsRatio_working_3-way'!V472+SQRT('OddsRatio_working_3-way'!W472)&gt;0,0,PI()),ACOS('OddsRatio_working_3-way'!V472/(2*'OddsRatio_working_3-way'!X472)))</f>
        <v>1.0313623245799957</v>
      </c>
      <c r="Z472" s="11">
        <f>'OddsRatio_working_3-way'!X472^(1/3)*COS('OddsRatio_working_3-way'!Y472/3)</f>
        <v>0.53282822128204432</v>
      </c>
      <c r="AA472" s="11">
        <f>'OddsRatio_working_3-way'!X472^(1/3)*COS(('OddsRatio_working_3-way'!Y472+2*PI())/3)</f>
        <v>-0.43161246014696647</v>
      </c>
      <c r="AB472" s="11">
        <f>'OddsRatio_working_3-way'!X472^(1/3)*COS(('OddsRatio_working_3-way'!Y472+4*PI())/3)</f>
        <v>-0.10121576113507776</v>
      </c>
      <c r="AC472" s="11">
        <f>'OddsRatio_working_3-way'!X472^(1/3)*SIN('OddsRatio_working_3-way'!Y472/3)</f>
        <v>0.19075462311387775</v>
      </c>
      <c r="AD472" s="11">
        <f>'OddsRatio_working_3-way'!X472^(1/3)*SIN(('OddsRatio_working_3-way'!Y472+2*PI())/3)</f>
        <v>0.36606546392658784</v>
      </c>
      <c r="AE472" s="11">
        <f>'OddsRatio_working_3-way'!X472^(1/3)*SIN(('OddsRatio_working_3-way'!Y472+4*PI())/3)</f>
        <v>-0.55682008704046548</v>
      </c>
      <c r="AF472" s="11">
        <f>-'OddsRatio_working_3-way'!U472/(3*'OddsRatio_working_3-way'!X472^(1/3))*COS(('OddsRatio_working_3-way'!Y472)/3)</f>
        <v>0.53282822128204432</v>
      </c>
      <c r="AG472" s="11">
        <f>-'OddsRatio_working_3-way'!U472/(3*'OddsRatio_working_3-way'!X472^(1/3))*COS(('OddsRatio_working_3-way'!Y472+2*PI())/3)</f>
        <v>-0.43161246014696647</v>
      </c>
      <c r="AH472" s="11">
        <f>-'OddsRatio_working_3-way'!U472/(3*'OddsRatio_working_3-way'!X472^(1/3))*COS(('OddsRatio_working_3-way'!Y472+4*PI())/3)</f>
        <v>-0.10121576113507776</v>
      </c>
      <c r="AI472" s="11">
        <f>'OddsRatio_working_3-way'!U472/(3*'OddsRatio_working_3-way'!X472^(1/3))*SIN(('OddsRatio_working_3-way'!Y472)/3)</f>
        <v>-0.19075462311387775</v>
      </c>
      <c r="AJ472" s="11">
        <f>'OddsRatio_working_3-way'!U472/(3*'OddsRatio_working_3-way'!X472^(1/3))*SIN(('OddsRatio_working_3-way'!Y472+2*PI())/3)</f>
        <v>-0.36606546392658784</v>
      </c>
      <c r="AK472" s="11">
        <f>'OddsRatio_working_3-way'!U472/(3*'OddsRatio_working_3-way'!X472^(1/3))*SIN(('OddsRatio_working_3-way'!Y472+4*PI())/3)</f>
        <v>0.55682008704046548</v>
      </c>
      <c r="AL472" s="11">
        <f>'OddsRatio_working_3-way'!Z472+'OddsRatio_working_3-way'!AF472</f>
        <v>1.0656564425640886</v>
      </c>
      <c r="AM472" s="11">
        <f>'OddsRatio_working_3-way'!AA472+'OddsRatio_working_3-way'!AG472</f>
        <v>-0.86322492029393294</v>
      </c>
      <c r="AN472" s="11">
        <f>'OddsRatio_working_3-way'!AB472+'OddsRatio_working_3-way'!AH472</f>
        <v>-0.20243152227015551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1.0656564425640886</v>
      </c>
      <c r="AS472" s="11">
        <f>IF(('OddsRatio_working_3-way'!X472=0),IF(Q472&gt;0,-Q472^(1/3),(-Q472)^(1/3)),'OddsRatio_working_3-way'!AM472-'OddsRatio_working_3-way'!R472/3)</f>
        <v>-0.86322492029393294</v>
      </c>
      <c r="AT472" s="11">
        <f>IF(('OddsRatio_working_3-way'!X472=0),IF(Q472&gt;0,-Q472^(1/3),(-Q472)^(1/3)),'OddsRatio_working_3-way'!AN472-'OddsRatio_working_3-way'!R472/3)</f>
        <v>-0.20243152227015551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8"/>
        <v>3.2258064516129004E-2</v>
      </c>
      <c r="D186" s="4">
        <f t="shared" si="10"/>
        <v>1.8008298755186722</v>
      </c>
      <c r="E186" s="4">
        <f t="shared" si="11"/>
        <v>2.2487046632124348</v>
      </c>
      <c r="G186" s="4">
        <f t="shared" si="9"/>
        <v>1.032258064516129</v>
      </c>
    </row>
    <row r="187" spans="1:7" x14ac:dyDescent="0.2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8"/>
        <v>3.37891172052045E-2</v>
      </c>
      <c r="D187" s="4">
        <f t="shared" si="10"/>
        <v>2.5775604633610079</v>
      </c>
      <c r="E187" s="4">
        <f t="shared" si="11"/>
        <v>1.6338901254342355</v>
      </c>
      <c r="G187" s="4">
        <f t="shared" si="9"/>
        <v>1.0337891172052045</v>
      </c>
    </row>
    <row r="188" spans="1:7" x14ac:dyDescent="0.2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8"/>
        <v>3.275818954738674E-2</v>
      </c>
      <c r="D188" s="4">
        <f t="shared" si="10"/>
        <v>2.6938363085213872</v>
      </c>
      <c r="E188" s="4">
        <f t="shared" si="11"/>
        <v>1.5903758202425928</v>
      </c>
      <c r="G188" s="4">
        <f t="shared" si="9"/>
        <v>1.0327581895473867</v>
      </c>
    </row>
    <row r="189" spans="1:7" x14ac:dyDescent="0.2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8"/>
        <v>3.3950617283950546E-2</v>
      </c>
      <c r="D189" s="4">
        <f t="shared" si="10"/>
        <v>2.5019305019305014</v>
      </c>
      <c r="E189" s="4">
        <f t="shared" si="11"/>
        <v>1.6658097686375322</v>
      </c>
      <c r="G189" s="4">
        <f t="shared" si="9"/>
        <v>1.0339506172839505</v>
      </c>
    </row>
    <row r="190" spans="1:7" x14ac:dyDescent="0.2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8"/>
        <v>3.275818954738674E-2</v>
      </c>
      <c r="D190" s="4">
        <f t="shared" si="10"/>
        <v>2.6938363085213872</v>
      </c>
      <c r="E190" s="4">
        <f t="shared" si="11"/>
        <v>1.5903758202425928</v>
      </c>
      <c r="G190" s="4">
        <f t="shared" si="9"/>
        <v>1.0327581895473867</v>
      </c>
    </row>
    <row r="191" spans="1:7" x14ac:dyDescent="0.2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8"/>
        <v>3.5434882650713373E-2</v>
      </c>
      <c r="D191" s="4">
        <f t="shared" si="10"/>
        <v>2.5721049516669958</v>
      </c>
      <c r="E191" s="4">
        <f t="shared" si="11"/>
        <v>1.6360898481616264</v>
      </c>
      <c r="G191" s="4">
        <f t="shared" si="9"/>
        <v>1.0354348826507134</v>
      </c>
    </row>
    <row r="192" spans="1:7" x14ac:dyDescent="0.2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8"/>
        <v>3.4849694067571102E-2</v>
      </c>
      <c r="D192" s="4">
        <f t="shared" si="10"/>
        <v>2.1797622499275153</v>
      </c>
      <c r="E192" s="4">
        <f t="shared" si="11"/>
        <v>1.8476284099287292</v>
      </c>
      <c r="G192" s="4">
        <f t="shared" si="9"/>
        <v>1.0348496940675711</v>
      </c>
    </row>
    <row r="193" spans="1:7" x14ac:dyDescent="0.2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8"/>
        <v>3.62694300518136E-2</v>
      </c>
      <c r="D193" s="4">
        <f t="shared" si="10"/>
        <v>2.0000000000000004</v>
      </c>
      <c r="E193" s="4">
        <f t="shared" si="11"/>
        <v>2.0000000000000004</v>
      </c>
      <c r="G193" s="4">
        <f t="shared" si="9"/>
        <v>1.0362694300518136</v>
      </c>
    </row>
    <row r="194" spans="1:7" x14ac:dyDescent="0.2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ref="C194:C257" si="12">IF(A194="","",((1/A194)+(1/B194))-1)</f>
        <v>3.6714742298498582E-2</v>
      </c>
      <c r="D194" s="4">
        <f t="shared" si="10"/>
        <v>2.0439162297916722</v>
      </c>
      <c r="E194" s="4">
        <f t="shared" si="11"/>
        <v>1.9579312702127099</v>
      </c>
      <c r="G194" s="4">
        <f t="shared" ref="G194:G257" si="13">IF(A194="","",C194+1)</f>
        <v>1.0367147422984986</v>
      </c>
    </row>
    <row r="195" spans="1:7" x14ac:dyDescent="0.2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si="12"/>
        <v>4.0847359865764821E-2</v>
      </c>
      <c r="D195" s="4">
        <f t="shared" ref="D195:D258" si="14">IF(A195="","",(2*A195)/(2-($C195*A195)))</f>
        <v>2.4574447522711167</v>
      </c>
      <c r="E195" s="4">
        <f t="shared" ref="E195:E258" si="15">IF(B195="","",(2*B195)/(2-($C195*B195)))</f>
        <v>1.6861323548914724</v>
      </c>
      <c r="G195" s="4">
        <f t="shared" si="13"/>
        <v>1.0408473598657648</v>
      </c>
    </row>
    <row r="196" spans="1:7" x14ac:dyDescent="0.2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12"/>
        <v>3.8718291054739673E-2</v>
      </c>
      <c r="D196" s="4">
        <f t="shared" si="14"/>
        <v>2.2324888226527575</v>
      </c>
      <c r="E196" s="4">
        <f t="shared" si="15"/>
        <v>1.81136638452237</v>
      </c>
      <c r="G196" s="4">
        <f t="shared" si="13"/>
        <v>1.0387182910547397</v>
      </c>
    </row>
    <row r="197" spans="1:7" x14ac:dyDescent="0.2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12"/>
        <v>5.9933407325194255E-2</v>
      </c>
      <c r="D197" s="4">
        <f t="shared" si="14"/>
        <v>1.7912524850894631</v>
      </c>
      <c r="E197" s="4">
        <f t="shared" si="15"/>
        <v>2.2638190954773871</v>
      </c>
      <c r="G197" s="4">
        <f t="shared" si="13"/>
        <v>1.0599334073251943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12"/>
        <v>3.3674339300937772E-2</v>
      </c>
      <c r="D198" s="4">
        <f t="shared" si="14"/>
        <v>2.1125619090499774</v>
      </c>
      <c r="E198" s="4">
        <f t="shared" si="15"/>
        <v>1.8988263860785108</v>
      </c>
      <c r="G198" s="4">
        <f t="shared" si="13"/>
        <v>1.0336743393009378</v>
      </c>
    </row>
    <row r="199" spans="1:7" x14ac:dyDescent="0.2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12"/>
        <v>3.9340776182881454E-2</v>
      </c>
      <c r="D199" s="4">
        <f t="shared" si="14"/>
        <v>1.7695202257761053</v>
      </c>
      <c r="E199" s="4">
        <f t="shared" si="15"/>
        <v>2.2995110024449881</v>
      </c>
      <c r="G199" s="4">
        <f t="shared" si="13"/>
        <v>1.0393407761828815</v>
      </c>
    </row>
    <row r="200" spans="1:7" x14ac:dyDescent="0.2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12"/>
        <v>3.9340776182881454E-2</v>
      </c>
      <c r="D200" s="4">
        <f t="shared" si="14"/>
        <v>2.2995110024449881</v>
      </c>
      <c r="E200" s="4">
        <f t="shared" si="15"/>
        <v>1.7695202257761053</v>
      </c>
      <c r="G200" s="4">
        <f t="shared" si="13"/>
        <v>1.0393407761828815</v>
      </c>
    </row>
    <row r="201" spans="1:7" x14ac:dyDescent="0.2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12"/>
        <v>3.9428448646325664E-2</v>
      </c>
      <c r="D201" s="4">
        <f t="shared" si="14"/>
        <v>2.1689385995572641</v>
      </c>
      <c r="E201" s="4">
        <f t="shared" si="15"/>
        <v>1.8554769261437256</v>
      </c>
      <c r="G201" s="4">
        <f t="shared" si="13"/>
        <v>1.0394284486463257</v>
      </c>
    </row>
    <row r="202" spans="1:7" x14ac:dyDescent="0.2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12"/>
        <v>4.0110945167484591E-2</v>
      </c>
      <c r="D202" s="4">
        <f t="shared" si="14"/>
        <v>2.2796692607003894</v>
      </c>
      <c r="E202" s="4">
        <f t="shared" si="15"/>
        <v>1.7814519194222731</v>
      </c>
      <c r="G202" s="4">
        <f t="shared" si="13"/>
        <v>1.0401109451674846</v>
      </c>
    </row>
    <row r="203" spans="1:7" x14ac:dyDescent="0.2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12"/>
        <v>3.9340776182881454E-2</v>
      </c>
      <c r="D203" s="4">
        <f t="shared" si="14"/>
        <v>2.2995110024449881</v>
      </c>
      <c r="E203" s="4">
        <f t="shared" si="15"/>
        <v>1.7695202257761053</v>
      </c>
      <c r="G203" s="4">
        <f t="shared" si="13"/>
        <v>1.0393407761828815</v>
      </c>
    </row>
    <row r="204" spans="1:7" x14ac:dyDescent="0.2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12"/>
        <v>3.4252965480474407E-2</v>
      </c>
      <c r="D204" s="4">
        <f t="shared" si="14"/>
        <v>1.8892106257081707</v>
      </c>
      <c r="E204" s="4">
        <f t="shared" si="15"/>
        <v>2.1245929491717397</v>
      </c>
      <c r="G204" s="4">
        <f t="shared" si="13"/>
        <v>1.0342529654804744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12"/>
        <v>3.4151034151034265E-2</v>
      </c>
      <c r="D205" s="4">
        <f t="shared" si="14"/>
        <v>2.0492853622474128</v>
      </c>
      <c r="E205" s="4">
        <f t="shared" si="15"/>
        <v>1.9530295913574449</v>
      </c>
      <c r="G205" s="4">
        <f t="shared" si="13"/>
        <v>1.0341510341510343</v>
      </c>
    </row>
    <row r="206" spans="1:7" x14ac:dyDescent="0.2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12"/>
        <v>3.8016353403419467E-2</v>
      </c>
      <c r="D206" s="4">
        <f t="shared" si="14"/>
        <v>2.2851249696675566</v>
      </c>
      <c r="E206" s="4">
        <f t="shared" si="15"/>
        <v>1.7781344410876134</v>
      </c>
      <c r="G206" s="4">
        <f t="shared" si="13"/>
        <v>1.0380163534034195</v>
      </c>
    </row>
    <row r="207" spans="1:7" x14ac:dyDescent="0.2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12"/>
        <v>4.0146469604903645E-2</v>
      </c>
      <c r="D207" s="4">
        <f t="shared" si="14"/>
        <v>2.3344999535416733</v>
      </c>
      <c r="E207" s="4">
        <f t="shared" si="15"/>
        <v>1.7493443498038854</v>
      </c>
      <c r="G207" s="4">
        <f t="shared" si="13"/>
        <v>1.0401464696049036</v>
      </c>
    </row>
    <row r="208" spans="1:7" x14ac:dyDescent="0.2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12"/>
        <v>3.8549100862046881E-2</v>
      </c>
      <c r="D208" s="4">
        <f t="shared" si="14"/>
        <v>2.6155287190981165</v>
      </c>
      <c r="E208" s="4">
        <f t="shared" si="15"/>
        <v>1.6189924005549459</v>
      </c>
      <c r="G208" s="4">
        <f t="shared" si="13"/>
        <v>1.0385491008620469</v>
      </c>
    </row>
    <row r="209" spans="1:7" x14ac:dyDescent="0.2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12"/>
        <v>3.5542136765718491E-2</v>
      </c>
      <c r="D209" s="4">
        <f t="shared" si="14"/>
        <v>2.2570386753541753</v>
      </c>
      <c r="E209" s="4">
        <f t="shared" si="15"/>
        <v>1.7955204717295163</v>
      </c>
      <c r="G209" s="4">
        <f t="shared" si="13"/>
        <v>1.0355421367657185</v>
      </c>
    </row>
    <row r="210" spans="1:7" x14ac:dyDescent="0.2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12"/>
        <v>3.8647342995169254E-2</v>
      </c>
      <c r="D210" s="4">
        <f t="shared" si="14"/>
        <v>2.15625</v>
      </c>
      <c r="E210" s="4">
        <f t="shared" si="15"/>
        <v>1.8648648648648651</v>
      </c>
      <c r="G210" s="4">
        <f t="shared" si="13"/>
        <v>1.0386473429951693</v>
      </c>
    </row>
    <row r="211" spans="1:7" x14ac:dyDescent="0.2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12"/>
        <v>3.4151034151034265E-2</v>
      </c>
      <c r="D211" s="4">
        <f t="shared" si="14"/>
        <v>1.9530295913574449</v>
      </c>
      <c r="E211" s="4">
        <f t="shared" si="15"/>
        <v>2.0492853622474128</v>
      </c>
      <c r="G211" s="4">
        <f t="shared" si="13"/>
        <v>1.0341510341510343</v>
      </c>
    </row>
    <row r="212" spans="1:7" x14ac:dyDescent="0.2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12"/>
        <v>3.7452017844174623E-2</v>
      </c>
      <c r="D212" s="4">
        <f t="shared" si="14"/>
        <v>2.4910195115648013</v>
      </c>
      <c r="E212" s="4">
        <f t="shared" si="15"/>
        <v>1.6706820348383742</v>
      </c>
      <c r="G212" s="4">
        <f t="shared" si="13"/>
        <v>1.0374520178441746</v>
      </c>
    </row>
    <row r="213" spans="1:7" x14ac:dyDescent="0.2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12"/>
        <v>3.7675606641123682E-2</v>
      </c>
      <c r="D213" s="4">
        <f t="shared" si="14"/>
        <v>1.7989661114302122</v>
      </c>
      <c r="E213" s="4">
        <f t="shared" si="15"/>
        <v>2.2516175413371671</v>
      </c>
      <c r="G213" s="4">
        <f t="shared" si="13"/>
        <v>1.0376756066411237</v>
      </c>
    </row>
    <row r="214" spans="1:7" x14ac:dyDescent="0.2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12"/>
        <v>4.1006129782287015E-2</v>
      </c>
      <c r="D214" s="4">
        <f t="shared" si="14"/>
        <v>2.3918099089989888</v>
      </c>
      <c r="E214" s="4">
        <f t="shared" si="15"/>
        <v>1.7184889211768977</v>
      </c>
      <c r="G214" s="4">
        <f t="shared" si="13"/>
        <v>1.041006129782287</v>
      </c>
    </row>
    <row r="215" spans="1:7" x14ac:dyDescent="0.2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12"/>
        <v>3.8940646917198674E-2</v>
      </c>
      <c r="D215" s="4">
        <f t="shared" si="14"/>
        <v>2.4407256004087885</v>
      </c>
      <c r="E215" s="4">
        <f t="shared" si="15"/>
        <v>1.6940946976414255</v>
      </c>
      <c r="G215" s="4">
        <f t="shared" si="13"/>
        <v>1.0389406469171987</v>
      </c>
    </row>
    <row r="216" spans="1:7" x14ac:dyDescent="0.2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12"/>
        <v>3.9028847408954404E-2</v>
      </c>
      <c r="D216" s="4">
        <f t="shared" si="14"/>
        <v>2.4629480790869636</v>
      </c>
      <c r="E216" s="4">
        <f t="shared" si="15"/>
        <v>1.6835512581035048</v>
      </c>
      <c r="G216" s="4">
        <f t="shared" si="13"/>
        <v>1.0390288474089544</v>
      </c>
    </row>
    <row r="217" spans="1:7" x14ac:dyDescent="0.2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12"/>
        <v>5.3618711385701623E-2</v>
      </c>
      <c r="D217" s="4">
        <f t="shared" si="14"/>
        <v>2.1804185710849171</v>
      </c>
      <c r="E217" s="4">
        <f t="shared" si="15"/>
        <v>1.8471571224780923</v>
      </c>
      <c r="G217" s="4">
        <f t="shared" si="13"/>
        <v>1.0536187113857016</v>
      </c>
    </row>
    <row r="218" spans="1:7" x14ac:dyDescent="0.2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12"/>
        <v>4.1694924449990456E-2</v>
      </c>
      <c r="D218" s="4">
        <f t="shared" si="14"/>
        <v>1.9892075654965866</v>
      </c>
      <c r="E218" s="4">
        <f t="shared" si="15"/>
        <v>2.0109101819272834</v>
      </c>
      <c r="G218" s="4">
        <f t="shared" si="13"/>
        <v>1.0416949244499905</v>
      </c>
    </row>
    <row r="219" spans="1:7" x14ac:dyDescent="0.2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12"/>
        <v>5.3093462044756512E-2</v>
      </c>
      <c r="D219" s="4">
        <f t="shared" si="14"/>
        <v>2.2464268112370629</v>
      </c>
      <c r="E219" s="4">
        <f t="shared" si="15"/>
        <v>1.8022933965994465</v>
      </c>
      <c r="G219" s="4">
        <f t="shared" si="13"/>
        <v>1.0530934620447565</v>
      </c>
    </row>
    <row r="220" spans="1:7" x14ac:dyDescent="0.2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12"/>
        <v>4.8951048951048959E-2</v>
      </c>
      <c r="D220" s="4">
        <f t="shared" si="14"/>
        <v>2.1915708812260539</v>
      </c>
      <c r="E220" s="4">
        <f t="shared" si="15"/>
        <v>1.8392282958199357</v>
      </c>
      <c r="G220" s="4">
        <f t="shared" si="13"/>
        <v>1.048951048951049</v>
      </c>
    </row>
    <row r="221" spans="1:7" x14ac:dyDescent="0.2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12"/>
        <v>5.1993831240361388E-2</v>
      </c>
      <c r="D221" s="4">
        <f t="shared" si="14"/>
        <v>1.8663651315789476</v>
      </c>
      <c r="E221" s="4">
        <f t="shared" si="15"/>
        <v>2.1542477456098719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12"/>
        <v>5.1273605621431795E-2</v>
      </c>
      <c r="D222" s="4">
        <f t="shared" si="14"/>
        <v>1.8431650308610747</v>
      </c>
      <c r="E222" s="4">
        <f t="shared" si="15"/>
        <v>2.1860074402976122</v>
      </c>
      <c r="G222" s="4">
        <f t="shared" si="13"/>
        <v>1.0512736056214318</v>
      </c>
    </row>
    <row r="223" spans="1:7" x14ac:dyDescent="0.2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12"/>
        <v>5.2860089004667321E-2</v>
      </c>
      <c r="D223" s="4">
        <f t="shared" si="14"/>
        <v>1.7361726184867614</v>
      </c>
      <c r="E223" s="4">
        <f t="shared" si="15"/>
        <v>2.3583770638679127</v>
      </c>
      <c r="G223" s="4">
        <f t="shared" si="13"/>
        <v>1.0528600890046673</v>
      </c>
    </row>
    <row r="224" spans="1:7" x14ac:dyDescent="0.2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12"/>
        <v>4.7535692795798834E-2</v>
      </c>
      <c r="D224" s="4">
        <f t="shared" si="14"/>
        <v>1.8913661993688893</v>
      </c>
      <c r="E224" s="4">
        <f t="shared" si="15"/>
        <v>2.1218733677673955</v>
      </c>
      <c r="G224" s="4">
        <f t="shared" si="13"/>
        <v>1.0475356927957988</v>
      </c>
    </row>
    <row r="225" spans="1:7" x14ac:dyDescent="0.2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12"/>
        <v>3.9312039312039193E-2</v>
      </c>
      <c r="D225" s="4">
        <f t="shared" si="14"/>
        <v>2.907142857142857</v>
      </c>
      <c r="E225" s="4">
        <f t="shared" si="15"/>
        <v>1.5243445692883895</v>
      </c>
      <c r="G225" s="4">
        <f t="shared" si="13"/>
        <v>1.0393120393120392</v>
      </c>
    </row>
    <row r="226" spans="1:7" x14ac:dyDescent="0.2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12"/>
        <v>3.652263374485587E-2</v>
      </c>
      <c r="D226" s="4">
        <f t="shared" si="14"/>
        <v>2.5428384565075208</v>
      </c>
      <c r="E226" s="4">
        <f t="shared" si="15"/>
        <v>1.6481559983043661</v>
      </c>
      <c r="G226" s="4">
        <f t="shared" si="13"/>
        <v>1.0365226337448559</v>
      </c>
    </row>
    <row r="227" spans="1:7" x14ac:dyDescent="0.2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12"/>
        <v>3.3764291056736839E-2</v>
      </c>
      <c r="D227" s="4">
        <f t="shared" si="14"/>
        <v>1.9736398144242935</v>
      </c>
      <c r="E227" s="4">
        <f t="shared" si="15"/>
        <v>2.0270738574832143</v>
      </c>
      <c r="G227" s="4">
        <f t="shared" si="13"/>
        <v>1.0337642910567368</v>
      </c>
    </row>
    <row r="228" spans="1:7" x14ac:dyDescent="0.2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12"/>
        <v>3.3764291056736839E-2</v>
      </c>
      <c r="D228" s="4">
        <f t="shared" si="14"/>
        <v>2.0270738574832143</v>
      </c>
      <c r="E228" s="4">
        <f t="shared" si="15"/>
        <v>1.9736398144242935</v>
      </c>
      <c r="G228" s="4">
        <f t="shared" si="13"/>
        <v>1.0337642910567368</v>
      </c>
    </row>
    <row r="229" spans="1:7" x14ac:dyDescent="0.2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12"/>
        <v>3.6736533693937368E-2</v>
      </c>
      <c r="D229" s="4">
        <f t="shared" si="14"/>
        <v>2.7414272474513437</v>
      </c>
      <c r="E229" s="4">
        <f t="shared" si="15"/>
        <v>1.5742416178818521</v>
      </c>
      <c r="G229" s="4">
        <f t="shared" si="13"/>
        <v>1.0367365336939374</v>
      </c>
    </row>
    <row r="230" spans="1:7" x14ac:dyDescent="0.2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12"/>
        <v>3.8549100862046881E-2</v>
      </c>
      <c r="D230" s="4">
        <f t="shared" si="14"/>
        <v>2.6155287190981165</v>
      </c>
      <c r="E230" s="4">
        <f t="shared" si="15"/>
        <v>1.6189924005549459</v>
      </c>
      <c r="G230" s="4">
        <f t="shared" si="13"/>
        <v>1.0385491008620469</v>
      </c>
    </row>
    <row r="231" spans="1:7" x14ac:dyDescent="0.2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12"/>
        <v>3.8766883183833478E-2</v>
      </c>
      <c r="D231" s="4">
        <f t="shared" si="14"/>
        <v>2.561130182202271</v>
      </c>
      <c r="E231" s="4">
        <f t="shared" si="15"/>
        <v>1.640561569688769</v>
      </c>
      <c r="G231" s="4">
        <f t="shared" si="13"/>
        <v>1.0387668831838335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12"/>
        <v>3.7675606641123682E-2</v>
      </c>
      <c r="D232" s="4">
        <f t="shared" si="14"/>
        <v>2.2516175413371671</v>
      </c>
      <c r="E232" s="4">
        <f t="shared" si="15"/>
        <v>1.7989661114302122</v>
      </c>
      <c r="G232" s="4">
        <f t="shared" si="13"/>
        <v>1.0376756066411237</v>
      </c>
    </row>
    <row r="233" spans="1:7" x14ac:dyDescent="0.2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12"/>
        <v>3.7225746074659449E-2</v>
      </c>
      <c r="D233" s="4">
        <f t="shared" si="14"/>
        <v>2.4684291581108826</v>
      </c>
      <c r="E233" s="4">
        <f t="shared" si="15"/>
        <v>1.6809998252053835</v>
      </c>
      <c r="G233" s="4">
        <f t="shared" si="13"/>
        <v>1.0372257460746594</v>
      </c>
    </row>
    <row r="234" spans="1:7" x14ac:dyDescent="0.2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12"/>
        <v>3.7988228999465079E-2</v>
      </c>
      <c r="D234" s="4">
        <f t="shared" si="14"/>
        <v>1.8422868408082802</v>
      </c>
      <c r="E234" s="4">
        <f t="shared" si="15"/>
        <v>2.1872440023405506</v>
      </c>
      <c r="G234" s="4">
        <f t="shared" si="13"/>
        <v>1.0379882289994651</v>
      </c>
    </row>
    <row r="235" spans="1:7" x14ac:dyDescent="0.2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12"/>
        <v>2.9539874871307603E-2</v>
      </c>
      <c r="D235" s="4">
        <f t="shared" si="14"/>
        <v>1.8808371192373576</v>
      </c>
      <c r="E235" s="4">
        <f t="shared" si="15"/>
        <v>2.1352836729517204</v>
      </c>
      <c r="G235" s="4">
        <f t="shared" si="13"/>
        <v>1.0295398748713076</v>
      </c>
    </row>
    <row r="236" spans="1:7" x14ac:dyDescent="0.2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12"/>
        <v>3.2199592155283119E-2</v>
      </c>
      <c r="D236" s="4">
        <f t="shared" si="14"/>
        <v>1.6107134891831068</v>
      </c>
      <c r="E236" s="4">
        <f t="shared" si="15"/>
        <v>2.6374290362205768</v>
      </c>
      <c r="G236" s="4">
        <f t="shared" si="13"/>
        <v>1.0321995921552831</v>
      </c>
    </row>
    <row r="237" spans="1:7" x14ac:dyDescent="0.2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12"/>
        <v>3.3950617283950546E-2</v>
      </c>
      <c r="D237" s="4">
        <f t="shared" si="14"/>
        <v>2.5019305019305014</v>
      </c>
      <c r="E237" s="4">
        <f t="shared" si="15"/>
        <v>1.6658097686375322</v>
      </c>
      <c r="G237" s="4">
        <f t="shared" si="13"/>
        <v>1.0339506172839505</v>
      </c>
    </row>
    <row r="238" spans="1:7" x14ac:dyDescent="0.2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12"/>
        <v>3.3225814910969431E-2</v>
      </c>
      <c r="D238" s="4">
        <f t="shared" si="14"/>
        <v>2.315792669966295</v>
      </c>
      <c r="E238" s="4">
        <f t="shared" si="15"/>
        <v>1.7599981538319522</v>
      </c>
      <c r="G238" s="4">
        <f t="shared" si="13"/>
        <v>1.0332258149109694</v>
      </c>
    </row>
    <row r="239" spans="1:7" x14ac:dyDescent="0.2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12"/>
        <v>3.0245246040574214E-2</v>
      </c>
      <c r="D239" s="4">
        <f t="shared" si="14"/>
        <v>2.0942925287037548</v>
      </c>
      <c r="E239" s="4">
        <f t="shared" si="15"/>
        <v>1.9138324294186226</v>
      </c>
      <c r="G239" s="4">
        <f t="shared" si="13"/>
        <v>1.0302452460405742</v>
      </c>
    </row>
    <row r="240" spans="1:7" x14ac:dyDescent="0.2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12"/>
        <v>3.3163265306122458E-2</v>
      </c>
      <c r="D240" s="4">
        <f t="shared" si="14"/>
        <v>2.5537459283387625</v>
      </c>
      <c r="E240" s="4">
        <f t="shared" si="15"/>
        <v>1.6436058700209644</v>
      </c>
      <c r="G240" s="4">
        <f t="shared" si="13"/>
        <v>1.0331632653061225</v>
      </c>
    </row>
    <row r="241" spans="1:7" x14ac:dyDescent="0.2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12"/>
        <v>3.4849694067571102E-2</v>
      </c>
      <c r="D241" s="4">
        <f t="shared" si="14"/>
        <v>2.1797622499275153</v>
      </c>
      <c r="E241" s="4">
        <f t="shared" si="15"/>
        <v>1.8476284099287292</v>
      </c>
      <c r="G241" s="4">
        <f t="shared" si="13"/>
        <v>1.0348496940675711</v>
      </c>
    </row>
    <row r="242" spans="1:7" x14ac:dyDescent="0.2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12"/>
        <v>2.8345418589321048E-2</v>
      </c>
      <c r="D242" s="4">
        <f t="shared" si="14"/>
        <v>1.8998121477770822</v>
      </c>
      <c r="E242" s="4">
        <f t="shared" si="15"/>
        <v>2.1113430758524703</v>
      </c>
      <c r="G242" s="4">
        <f t="shared" si="13"/>
        <v>1.028345418589321</v>
      </c>
    </row>
    <row r="243" spans="1:7" x14ac:dyDescent="0.2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12"/>
        <v>3.3884036620014824E-2</v>
      </c>
      <c r="D243" s="4">
        <f t="shared" si="14"/>
        <v>2.2959652089876781</v>
      </c>
      <c r="E243" s="4">
        <f t="shared" si="15"/>
        <v>1.7716256524981358</v>
      </c>
      <c r="G243" s="4">
        <f t="shared" si="13"/>
        <v>1.0338840366200148</v>
      </c>
    </row>
    <row r="244" spans="1:7" x14ac:dyDescent="0.2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12"/>
        <v>3.5245155416829377E-2</v>
      </c>
      <c r="D244" s="4">
        <f t="shared" si="14"/>
        <v>2.4297677358192451</v>
      </c>
      <c r="E244" s="4">
        <f t="shared" si="15"/>
        <v>1.6994142999226434</v>
      </c>
      <c r="G244" s="4">
        <f t="shared" si="13"/>
        <v>1.0352451554168294</v>
      </c>
    </row>
    <row r="245" spans="1:7" x14ac:dyDescent="0.2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12"/>
        <v>3.5542136765718491E-2</v>
      </c>
      <c r="D245" s="4">
        <f t="shared" si="14"/>
        <v>2.2570386753541753</v>
      </c>
      <c r="E245" s="4">
        <f t="shared" si="15"/>
        <v>1.7955204717295163</v>
      </c>
      <c r="G245" s="4">
        <f t="shared" si="13"/>
        <v>1.0355421367657185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12"/>
        <v>3.6965398667526461E-2</v>
      </c>
      <c r="D246" s="4">
        <f t="shared" si="14"/>
        <v>2.0552120141342756</v>
      </c>
      <c r="E246" s="4">
        <f t="shared" si="15"/>
        <v>1.9476768522394308</v>
      </c>
      <c r="G246" s="4">
        <f t="shared" si="13"/>
        <v>1.0369653986675265</v>
      </c>
    </row>
    <row r="247" spans="1:7" x14ac:dyDescent="0.2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12"/>
        <v>2.6964398567516312E-2</v>
      </c>
      <c r="D247" s="4">
        <f t="shared" si="14"/>
        <v>2.0765529308836395</v>
      </c>
      <c r="E247" s="4">
        <f t="shared" si="15"/>
        <v>1.9288906948394962</v>
      </c>
      <c r="G247" s="4">
        <f t="shared" si="13"/>
        <v>1.0269643985675163</v>
      </c>
    </row>
    <row r="248" spans="1:7" x14ac:dyDescent="0.2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12"/>
        <v>3.3255418614534626E-2</v>
      </c>
      <c r="D248" s="4">
        <f t="shared" si="14"/>
        <v>1.8661643699811639</v>
      </c>
      <c r="E248" s="4">
        <f t="shared" si="15"/>
        <v>2.1545152798443401</v>
      </c>
      <c r="G248" s="4">
        <f t="shared" si="13"/>
        <v>1.0332554186145346</v>
      </c>
    </row>
    <row r="249" spans="1:7" x14ac:dyDescent="0.2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12"/>
        <v>2.8049575994781417E-2</v>
      </c>
      <c r="D249" s="4">
        <f t="shared" si="14"/>
        <v>2.2593957258658803</v>
      </c>
      <c r="E249" s="4">
        <f t="shared" si="15"/>
        <v>1.7940315974253949</v>
      </c>
      <c r="G249" s="4">
        <f t="shared" si="13"/>
        <v>1.0280495759947814</v>
      </c>
    </row>
    <row r="250" spans="1:7" x14ac:dyDescent="0.2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12"/>
        <v>3.0144167758846541E-2</v>
      </c>
      <c r="D250" s="4">
        <f t="shared" si="14"/>
        <v>2.2540620384047267</v>
      </c>
      <c r="E250" s="4">
        <f t="shared" si="15"/>
        <v>1.797408716136631</v>
      </c>
      <c r="G250" s="4">
        <f t="shared" si="13"/>
        <v>1.0301441677588465</v>
      </c>
    </row>
    <row r="251" spans="1:7" x14ac:dyDescent="0.2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12"/>
        <v>3.0955087366835166E-2</v>
      </c>
      <c r="D251" s="4">
        <f t="shared" si="14"/>
        <v>1.8621674173619833</v>
      </c>
      <c r="E251" s="4">
        <f t="shared" si="15"/>
        <v>2.159867538325388</v>
      </c>
      <c r="G251" s="4">
        <f t="shared" si="13"/>
        <v>1.0309550873668352</v>
      </c>
    </row>
    <row r="252" spans="1:7" x14ac:dyDescent="0.2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12"/>
        <v>3.1366294524189264E-2</v>
      </c>
      <c r="D252" s="4">
        <f t="shared" si="14"/>
        <v>1.9583550234252993</v>
      </c>
      <c r="E252" s="4">
        <f t="shared" si="15"/>
        <v>2.0434546442151005</v>
      </c>
      <c r="G252" s="4">
        <f t="shared" si="13"/>
        <v>1.0313662945241893</v>
      </c>
    </row>
    <row r="253" spans="1:7" x14ac:dyDescent="0.2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12"/>
        <v>3.4455319487546765E-2</v>
      </c>
      <c r="D253" s="4">
        <f t="shared" si="14"/>
        <v>2.2111375032990233</v>
      </c>
      <c r="E253" s="4">
        <f t="shared" si="15"/>
        <v>1.8256700806275876</v>
      </c>
      <c r="G253" s="4">
        <f t="shared" si="13"/>
        <v>1.0344553194875468</v>
      </c>
    </row>
    <row r="254" spans="1:7" x14ac:dyDescent="0.2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12"/>
        <v>3.4024455077086735E-2</v>
      </c>
      <c r="D254" s="4">
        <f t="shared" si="14"/>
        <v>1.8568608094768018</v>
      </c>
      <c r="E254" s="4">
        <f t="shared" si="15"/>
        <v>2.1670506912442398</v>
      </c>
      <c r="G254" s="4">
        <f t="shared" si="13"/>
        <v>1.0340244550770867</v>
      </c>
    </row>
    <row r="255" spans="1:7" x14ac:dyDescent="0.2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12"/>
        <v>2.9808863239265015E-2</v>
      </c>
      <c r="D255" s="4">
        <f t="shared" si="14"/>
        <v>2.082703865027292</v>
      </c>
      <c r="E255" s="4">
        <f t="shared" si="15"/>
        <v>1.9236135865967305</v>
      </c>
      <c r="G255" s="4">
        <f t="shared" si="13"/>
        <v>1.029808863239265</v>
      </c>
    </row>
    <row r="256" spans="1:7" x14ac:dyDescent="0.2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12"/>
        <v>3.383458646616555E-2</v>
      </c>
      <c r="D256" s="4">
        <f t="shared" si="14"/>
        <v>2.3714710252600297</v>
      </c>
      <c r="E256" s="4">
        <f t="shared" si="15"/>
        <v>1.7291440953412784</v>
      </c>
      <c r="G256" s="4">
        <f t="shared" si="13"/>
        <v>1.0338345864661656</v>
      </c>
    </row>
    <row r="257" spans="1:7" x14ac:dyDescent="0.2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12"/>
        <v>3.5385983987348046E-2</v>
      </c>
      <c r="D257" s="4">
        <f t="shared" si="14"/>
        <v>2.8134037819799778</v>
      </c>
      <c r="E257" s="4">
        <f t="shared" si="15"/>
        <v>1.5514491642386137</v>
      </c>
      <c r="G257" s="4">
        <f t="shared" si="13"/>
        <v>1.035385983987348</v>
      </c>
    </row>
    <row r="258" spans="1:7" x14ac:dyDescent="0.2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ref="C258:C321" si="16">IF(A258="","",((1/A258)+(1/B258))-1)</f>
        <v>2.8142785952212312E-2</v>
      </c>
      <c r="D258" s="4">
        <f t="shared" si="14"/>
        <v>1.8362511137332338</v>
      </c>
      <c r="E258" s="4">
        <f t="shared" si="15"/>
        <v>2.1958130561234772</v>
      </c>
      <c r="G258" s="4">
        <f t="shared" ref="G258:G321" si="17">IF(A258="","",C258+1)</f>
        <v>1.0281427859522123</v>
      </c>
    </row>
    <row r="259" spans="1:7" x14ac:dyDescent="0.2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si="16"/>
        <v>2.9836877968201669E-2</v>
      </c>
      <c r="D259" s="4">
        <f t="shared" ref="D259:D322" si="18">IF(A259="","",(2*A259)/(2-($C259*A259)))</f>
        <v>1.7126690831933518</v>
      </c>
      <c r="E259" s="4">
        <f t="shared" ref="E259:E322" si="19">IF(B259="","",(2*B259)/(2-($C259*B259)))</f>
        <v>2.4031757846421042</v>
      </c>
      <c r="G259" s="4">
        <f t="shared" si="17"/>
        <v>1.0298368779682017</v>
      </c>
    </row>
    <row r="260" spans="1:7" x14ac:dyDescent="0.2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16"/>
        <v>3.1029065200314232E-2</v>
      </c>
      <c r="D260" s="4">
        <f t="shared" si="18"/>
        <v>2.7962657880285557</v>
      </c>
      <c r="E260" s="4">
        <f t="shared" si="19"/>
        <v>1.5567104860898808</v>
      </c>
      <c r="G260" s="4">
        <f t="shared" si="17"/>
        <v>1.0310290652003142</v>
      </c>
    </row>
    <row r="261" spans="1:7" x14ac:dyDescent="0.2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16"/>
        <v>2.5439286650930981E-2</v>
      </c>
      <c r="D261" s="4">
        <f t="shared" si="18"/>
        <v>1.905071196602548</v>
      </c>
      <c r="E261" s="4">
        <f t="shared" si="19"/>
        <v>2.1048854540436102</v>
      </c>
      <c r="G261" s="4">
        <f t="shared" si="17"/>
        <v>1.025439286650931</v>
      </c>
    </row>
    <row r="262" spans="1:7" x14ac:dyDescent="0.2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16"/>
        <v>3.0713170223841679E-2</v>
      </c>
      <c r="D262" s="4">
        <f t="shared" si="18"/>
        <v>2.3412553321145642</v>
      </c>
      <c r="E262" s="4">
        <f t="shared" si="19"/>
        <v>1.7455701953657428</v>
      </c>
      <c r="G262" s="4">
        <f t="shared" si="17"/>
        <v>1.0307131702238417</v>
      </c>
    </row>
    <row r="263" spans="1:7" x14ac:dyDescent="0.2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16"/>
        <v>2.79347143753923E-2</v>
      </c>
      <c r="D263" s="4">
        <f t="shared" si="18"/>
        <v>1.8148675590999714</v>
      </c>
      <c r="E263" s="4">
        <f t="shared" si="19"/>
        <v>2.2271932890597692</v>
      </c>
      <c r="G263" s="4">
        <f t="shared" si="17"/>
        <v>1.0279347143753923</v>
      </c>
    </row>
    <row r="264" spans="1:7" x14ac:dyDescent="0.2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16"/>
        <v>3.1317766907055233E-2</v>
      </c>
      <c r="D264" s="4">
        <f t="shared" si="18"/>
        <v>2.6126885829105997</v>
      </c>
      <c r="E264" s="4">
        <f t="shared" si="19"/>
        <v>1.6200825197107724</v>
      </c>
      <c r="G264" s="4">
        <f t="shared" si="17"/>
        <v>1.0313177669070552</v>
      </c>
    </row>
    <row r="265" spans="1:7" x14ac:dyDescent="0.2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16"/>
        <v>2.3185220076411994E-2</v>
      </c>
      <c r="D265" s="4">
        <f t="shared" si="18"/>
        <v>1.974169551066798</v>
      </c>
      <c r="E265" s="4">
        <f t="shared" si="19"/>
        <v>2.0265153523890338</v>
      </c>
      <c r="G265" s="4">
        <f t="shared" si="17"/>
        <v>1.023185220076412</v>
      </c>
    </row>
    <row r="266" spans="1:7" x14ac:dyDescent="0.2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16"/>
        <v>2.9898714452668562E-2</v>
      </c>
      <c r="D266" s="4">
        <f t="shared" si="18"/>
        <v>2.8352892447880715</v>
      </c>
      <c r="E266" s="4">
        <f t="shared" si="19"/>
        <v>1.544873241555706</v>
      </c>
      <c r="G266" s="4">
        <f t="shared" si="17"/>
        <v>1.0298987144526686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16"/>
        <v>2.3185220076411994E-2</v>
      </c>
      <c r="D267" s="4">
        <f t="shared" si="18"/>
        <v>1.974169551066798</v>
      </c>
      <c r="E267" s="4">
        <f t="shared" si="19"/>
        <v>2.0265153523890338</v>
      </c>
      <c r="G267" s="4">
        <f t="shared" si="17"/>
        <v>1.023185220076412</v>
      </c>
    </row>
    <row r="268" spans="1:7" x14ac:dyDescent="0.2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16"/>
        <v>3.0713170223841679E-2</v>
      </c>
      <c r="D268" s="4">
        <f t="shared" si="18"/>
        <v>1.7455701953657428</v>
      </c>
      <c r="E268" s="4">
        <f t="shared" si="19"/>
        <v>2.3412553321145642</v>
      </c>
      <c r="G268" s="4">
        <f t="shared" si="17"/>
        <v>1.0307131702238417</v>
      </c>
    </row>
    <row r="269" spans="1:7" x14ac:dyDescent="0.2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16"/>
        <v>3.7088710615044818E-2</v>
      </c>
      <c r="D269" s="4">
        <f t="shared" si="18"/>
        <v>1.4478579244171366</v>
      </c>
      <c r="E269" s="4">
        <f t="shared" si="19"/>
        <v>3.2328509678631834</v>
      </c>
      <c r="G269" s="4">
        <f t="shared" si="17"/>
        <v>1.0370887106150448</v>
      </c>
    </row>
    <row r="270" spans="1:7" x14ac:dyDescent="0.2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16"/>
        <v>2.5641025641025772E-2</v>
      </c>
      <c r="D270" s="4">
        <f t="shared" si="18"/>
        <v>2.0000000000000004</v>
      </c>
      <c r="E270" s="4">
        <f t="shared" si="19"/>
        <v>2.0000000000000004</v>
      </c>
      <c r="G270" s="4">
        <f t="shared" si="17"/>
        <v>1.0256410256410258</v>
      </c>
    </row>
    <row r="271" spans="1:7" x14ac:dyDescent="0.2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16"/>
        <v>2.6072772238153963E-2</v>
      </c>
      <c r="D271" s="4">
        <f t="shared" si="18"/>
        <v>1.9587724496895047</v>
      </c>
      <c r="E271" s="4">
        <f t="shared" si="19"/>
        <v>2.0430003493778384</v>
      </c>
      <c r="G271" s="4">
        <f t="shared" si="17"/>
        <v>1.026072772238154</v>
      </c>
    </row>
    <row r="272" spans="1:7" x14ac:dyDescent="0.2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16"/>
        <v>2.9539874871307603E-2</v>
      </c>
      <c r="D272" s="4">
        <f t="shared" si="18"/>
        <v>1.8808371192373576</v>
      </c>
      <c r="E272" s="4">
        <f t="shared" si="19"/>
        <v>2.1352836729517204</v>
      </c>
      <c r="G272" s="4">
        <f t="shared" si="17"/>
        <v>1.0295398748713076</v>
      </c>
    </row>
    <row r="273" spans="1:7" x14ac:dyDescent="0.2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16"/>
        <v>2.6914031878756184E-2</v>
      </c>
      <c r="D273" s="4">
        <f t="shared" si="18"/>
        <v>2.2140584321666186</v>
      </c>
      <c r="E273" s="4">
        <f t="shared" si="19"/>
        <v>1.8236835835120324</v>
      </c>
      <c r="G273" s="4">
        <f t="shared" si="17"/>
        <v>1.0269140318787562</v>
      </c>
    </row>
    <row r="274" spans="1:7" x14ac:dyDescent="0.2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16"/>
        <v>2.2110972048393851E-2</v>
      </c>
      <c r="D274" s="4">
        <f t="shared" si="18"/>
        <v>1.9199038846615937</v>
      </c>
      <c r="E274" s="4">
        <f t="shared" si="19"/>
        <v>2.087070091423596</v>
      </c>
      <c r="G274" s="4">
        <f t="shared" si="17"/>
        <v>1.0221109720483939</v>
      </c>
    </row>
    <row r="275" spans="1:7" x14ac:dyDescent="0.2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16"/>
        <v>3.128132088410629E-2</v>
      </c>
      <c r="D275" s="4">
        <f t="shared" si="18"/>
        <v>2.2034055907479515</v>
      </c>
      <c r="E275" s="4">
        <f t="shared" si="19"/>
        <v>1.8309750325976726</v>
      </c>
      <c r="G275" s="4">
        <f t="shared" si="17"/>
        <v>1.0312813208841063</v>
      </c>
    </row>
    <row r="276" spans="1:7" x14ac:dyDescent="0.2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16"/>
        <v>3.0927835051546504E-2</v>
      </c>
      <c r="D276" s="4">
        <f t="shared" si="18"/>
        <v>2.0000000000000004</v>
      </c>
      <c r="E276" s="4">
        <f t="shared" si="19"/>
        <v>2.0000000000000004</v>
      </c>
      <c r="G276" s="4">
        <f t="shared" si="17"/>
        <v>1.0309278350515465</v>
      </c>
    </row>
    <row r="277" spans="1:7" x14ac:dyDescent="0.2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16"/>
        <v>3.5245772087877381E-2</v>
      </c>
      <c r="D277" s="4">
        <f t="shared" si="18"/>
        <v>2.3103888990323171</v>
      </c>
      <c r="E277" s="4">
        <f t="shared" si="19"/>
        <v>1.7631322279503969</v>
      </c>
      <c r="G277" s="4">
        <f t="shared" si="17"/>
        <v>1.0352457720878774</v>
      </c>
    </row>
    <row r="278" spans="1:7" x14ac:dyDescent="0.2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16"/>
        <v>3.3255418614534626E-2</v>
      </c>
      <c r="D278" s="4">
        <f t="shared" si="18"/>
        <v>2.1545152798443401</v>
      </c>
      <c r="E278" s="4">
        <f t="shared" si="19"/>
        <v>1.8661643699811639</v>
      </c>
      <c r="G278" s="4">
        <f t="shared" si="17"/>
        <v>1.0332554186145346</v>
      </c>
    </row>
    <row r="279" spans="1:7" x14ac:dyDescent="0.2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16"/>
        <v>3.8144547759932479E-2</v>
      </c>
      <c r="D279" s="4">
        <f t="shared" si="18"/>
        <v>2.3399678575843743</v>
      </c>
      <c r="E279" s="4">
        <f t="shared" si="19"/>
        <v>1.7462865578005351</v>
      </c>
      <c r="G279" s="4">
        <f t="shared" si="17"/>
        <v>1.0381445477599325</v>
      </c>
    </row>
    <row r="280" spans="1:7" x14ac:dyDescent="0.2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16"/>
        <v>4.0723981900452566E-2</v>
      </c>
      <c r="D280" s="4">
        <f t="shared" si="18"/>
        <v>1.760956175298805</v>
      </c>
      <c r="E280" s="4">
        <f t="shared" si="19"/>
        <v>2.3141361256544504</v>
      </c>
      <c r="G280" s="4">
        <f t="shared" si="17"/>
        <v>1.0407239819004526</v>
      </c>
    </row>
    <row r="281" spans="1:7" x14ac:dyDescent="0.2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16"/>
        <v>3.9682539682539542E-2</v>
      </c>
      <c r="D281" s="4">
        <f t="shared" si="18"/>
        <v>2.3551401869158877</v>
      </c>
      <c r="E281" s="4">
        <f t="shared" si="19"/>
        <v>1.7379310344827583</v>
      </c>
      <c r="G281" s="4">
        <f t="shared" si="17"/>
        <v>1.0396825396825395</v>
      </c>
    </row>
    <row r="282" spans="1:7" x14ac:dyDescent="0.2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16"/>
        <v>2.5439286650930981E-2</v>
      </c>
      <c r="D282" s="4">
        <f t="shared" si="18"/>
        <v>2.1048854540436102</v>
      </c>
      <c r="E282" s="4">
        <f t="shared" si="19"/>
        <v>1.905071196602548</v>
      </c>
      <c r="G282" s="4">
        <f t="shared" si="17"/>
        <v>1.025439286650931</v>
      </c>
    </row>
    <row r="283" spans="1:7" x14ac:dyDescent="0.2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16"/>
        <v>2.3828227284629522E-2</v>
      </c>
      <c r="D283" s="4">
        <f t="shared" si="18"/>
        <v>2.05931517929361</v>
      </c>
      <c r="E283" s="4">
        <f t="shared" si="19"/>
        <v>1.9440061084245355</v>
      </c>
      <c r="G283" s="4">
        <f t="shared" si="17"/>
        <v>1.0238282272846295</v>
      </c>
    </row>
    <row r="284" spans="1:7" x14ac:dyDescent="0.2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16"/>
        <v>2.9539874871307603E-2</v>
      </c>
      <c r="D284" s="4">
        <f t="shared" si="18"/>
        <v>1.8808371192373576</v>
      </c>
      <c r="E284" s="4">
        <f t="shared" si="19"/>
        <v>2.1352836729517204</v>
      </c>
      <c r="G284" s="4">
        <f t="shared" si="17"/>
        <v>1.0295398748713076</v>
      </c>
    </row>
    <row r="285" spans="1:7" x14ac:dyDescent="0.2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16"/>
        <v>3.2426572048097846E-2</v>
      </c>
      <c r="D285" s="4">
        <f t="shared" si="18"/>
        <v>1.5584056524076493</v>
      </c>
      <c r="E285" s="4">
        <f t="shared" si="19"/>
        <v>2.7908128180442859</v>
      </c>
      <c r="G285" s="4">
        <f t="shared" si="17"/>
        <v>1.0324265720480978</v>
      </c>
    </row>
    <row r="286" spans="1:7" x14ac:dyDescent="0.2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16"/>
        <v>3.9879931389365408E-2</v>
      </c>
      <c r="D286" s="4">
        <f t="shared" si="18"/>
        <v>1.8240125146656239</v>
      </c>
      <c r="E286" s="4">
        <f t="shared" si="19"/>
        <v>2.213573801613669</v>
      </c>
      <c r="G286" s="4">
        <f t="shared" si="17"/>
        <v>1.0398799313893654</v>
      </c>
    </row>
    <row r="287" spans="1:7" x14ac:dyDescent="0.2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16"/>
        <v>3.7988228999465079E-2</v>
      </c>
      <c r="D287" s="4">
        <f t="shared" si="18"/>
        <v>1.8422868408082802</v>
      </c>
      <c r="E287" s="4">
        <f t="shared" si="19"/>
        <v>2.1872440023405506</v>
      </c>
      <c r="G287" s="4">
        <f t="shared" si="17"/>
        <v>1.0379882289994651</v>
      </c>
    </row>
    <row r="288" spans="1:7" x14ac:dyDescent="0.2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16"/>
        <v>3.3495866016535869E-2</v>
      </c>
      <c r="D288" s="4">
        <f t="shared" si="18"/>
        <v>1.8346946713341112</v>
      </c>
      <c r="E288" s="4">
        <f t="shared" si="19"/>
        <v>2.1980428704566637</v>
      </c>
      <c r="G288" s="4">
        <f t="shared" si="17"/>
        <v>1.0334958660165359</v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4">
        <f t="shared" si="10"/>
        <v>3.972572221115378E-2</v>
      </c>
      <c r="E186" s="4">
        <f t="shared" si="11"/>
        <v>3.8795658215772746</v>
      </c>
      <c r="F186" s="4">
        <f t="shared" si="12"/>
        <v>3.7030973341818538</v>
      </c>
      <c r="G186" s="4">
        <f t="shared" si="13"/>
        <v>2.1177692056713266</v>
      </c>
      <c r="I186" s="4">
        <f t="shared" si="14"/>
        <v>1.0397257222111538</v>
      </c>
    </row>
    <row r="187" spans="1: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4">
        <f t="shared" si="10"/>
        <v>3.402724726254136E-2</v>
      </c>
      <c r="E187" s="4">
        <f t="shared" si="11"/>
        <v>4.0257998376831408</v>
      </c>
      <c r="F187" s="4">
        <f t="shared" si="12"/>
        <v>3.666381389558858</v>
      </c>
      <c r="G187" s="4">
        <f t="shared" si="13"/>
        <v>2.0883206665041767</v>
      </c>
      <c r="I187" s="4">
        <f t="shared" si="14"/>
        <v>1.0340272472625414</v>
      </c>
    </row>
    <row r="188" spans="1: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4">
        <f t="shared" si="10"/>
        <v>2.2515971139957625E-2</v>
      </c>
      <c r="E188" s="4">
        <f t="shared" si="11"/>
        <v>2.2472750236205354</v>
      </c>
      <c r="F188" s="4">
        <f t="shared" si="12"/>
        <v>3.6788471610305882</v>
      </c>
      <c r="G188" s="4">
        <f t="shared" si="13"/>
        <v>3.5311688239795958</v>
      </c>
      <c r="I188" s="4">
        <f t="shared" si="14"/>
        <v>1.0225159711399576</v>
      </c>
    </row>
    <row r="189" spans="1: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4">
        <f t="shared" si="10"/>
        <v>5.562981447086468E-2</v>
      </c>
      <c r="E189" s="4">
        <f t="shared" si="11"/>
        <v>10.601806716921391</v>
      </c>
      <c r="F189" s="4">
        <f t="shared" si="12"/>
        <v>5.2930886905447583</v>
      </c>
      <c r="G189" s="4">
        <f t="shared" si="13"/>
        <v>1.3951849591277303</v>
      </c>
      <c r="I189" s="4">
        <f t="shared" si="14"/>
        <v>1.0556298144708647</v>
      </c>
    </row>
    <row r="190" spans="1: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4">
        <f t="shared" si="10"/>
        <v>3.8240653790273083E-2</v>
      </c>
      <c r="E190" s="4">
        <f t="shared" si="11"/>
        <v>1.4876865178035474</v>
      </c>
      <c r="F190" s="4">
        <f t="shared" si="12"/>
        <v>4.6838964889971511</v>
      </c>
      <c r="G190" s="4">
        <f t="shared" si="13"/>
        <v>8.74753506304355</v>
      </c>
      <c r="I190" s="4">
        <f t="shared" si="14"/>
        <v>1.0382406537902731</v>
      </c>
    </row>
    <row r="191" spans="1: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4">
        <f t="shared" si="10"/>
        <v>3.2924727519812347E-2</v>
      </c>
      <c r="E191" s="4">
        <f t="shared" si="11"/>
        <v>2.8781282780699433</v>
      </c>
      <c r="F191" s="4">
        <f t="shared" si="12"/>
        <v>2.9420220093648473</v>
      </c>
      <c r="G191" s="4">
        <f t="shared" si="13"/>
        <v>3.1984679461769931</v>
      </c>
      <c r="I191" s="4">
        <f t="shared" si="14"/>
        <v>1.0329247275198123</v>
      </c>
    </row>
    <row r="192" spans="1: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4">
        <f t="shared" si="10"/>
        <v>2.5072671283297154E-2</v>
      </c>
      <c r="E192" s="4">
        <f t="shared" si="11"/>
        <v>1.9203331657989084</v>
      </c>
      <c r="F192" s="4">
        <f t="shared" si="12"/>
        <v>3.9459787986541146</v>
      </c>
      <c r="G192" s="4">
        <f t="shared" si="13"/>
        <v>4.4280217898248466</v>
      </c>
      <c r="I192" s="4">
        <f t="shared" si="14"/>
        <v>1.0250726712832972</v>
      </c>
    </row>
    <row r="193" spans="1: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4">
        <f t="shared" si="10"/>
        <v>3.2236672793974464E-2</v>
      </c>
      <c r="E193" s="4">
        <f t="shared" si="11"/>
        <v>2.4319339937257003</v>
      </c>
      <c r="F193" s="4">
        <f t="shared" si="12"/>
        <v>3.0785816063954865</v>
      </c>
      <c r="G193" s="4">
        <f t="shared" si="13"/>
        <v>3.7881698294184836</v>
      </c>
      <c r="I193" s="4">
        <f t="shared" si="14"/>
        <v>1.0322366727939745</v>
      </c>
    </row>
    <row r="194" spans="1: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4">
        <f t="shared" si="10"/>
        <v>3.3774469258340156E-2</v>
      </c>
      <c r="E194" s="4">
        <f t="shared" si="11"/>
        <v>3.2335809806835063</v>
      </c>
      <c r="F194" s="4">
        <f t="shared" si="12"/>
        <v>3.882604817127564</v>
      </c>
      <c r="G194" s="4">
        <f t="shared" si="13"/>
        <v>2.3084756550334147</v>
      </c>
      <c r="I194" s="4">
        <f t="shared" si="14"/>
        <v>1.0337744692583402</v>
      </c>
    </row>
    <row r="195" spans="1: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4">
        <f t="shared" ref="D195:D258" si="15">IF(A195="","",((1/A195)+(1/B195)+(1/C195))-1)</f>
        <v>2.6265996821027038E-2</v>
      </c>
      <c r="E195" s="4">
        <f t="shared" ref="E195:E258" si="16">IF(A195="","",(3*A195)/(3-($D195*A195)))</f>
        <v>4.7170874978883006</v>
      </c>
      <c r="F195" s="4">
        <f t="shared" ref="F195:F258" si="17">IF(B195="","",(3*B195)/(3-($D195*B195)))</f>
        <v>3.9950138194283014</v>
      </c>
      <c r="G195" s="4">
        <f t="shared" ref="G195:G258" si="18">IF(C195="","",(3*C195)/(3-($D195*C195)))</f>
        <v>1.8597981661592555</v>
      </c>
      <c r="I195" s="4">
        <f t="shared" ref="I195:I258" si="19">IF(A195="","",D195+1)</f>
        <v>1.026265996821027</v>
      </c>
    </row>
    <row r="196" spans="1: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4">
        <f t="shared" si="15"/>
        <v>2.7072421332916541E-2</v>
      </c>
      <c r="E196" s="4">
        <f t="shared" si="16"/>
        <v>2.7359205136625246</v>
      </c>
      <c r="F196" s="4">
        <f t="shared" si="17"/>
        <v>3.5076211025462767</v>
      </c>
      <c r="G196" s="4">
        <f t="shared" si="18"/>
        <v>2.8620590681444256</v>
      </c>
      <c r="I196" s="4">
        <f t="shared" si="19"/>
        <v>1.0270724213329165</v>
      </c>
    </row>
    <row r="197" spans="1: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4">
        <f t="shared" si="15"/>
        <v>2.665994308631281E-2</v>
      </c>
      <c r="E197" s="4">
        <f t="shared" si="16"/>
        <v>2.8714491597628844</v>
      </c>
      <c r="F197" s="4">
        <f t="shared" si="17"/>
        <v>3.4952984368578282</v>
      </c>
      <c r="G197" s="4">
        <f t="shared" si="18"/>
        <v>2.7348917315399737</v>
      </c>
      <c r="I197" s="4">
        <f t="shared" si="19"/>
        <v>1.0266599430863128</v>
      </c>
    </row>
    <row r="198" spans="1: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4">
        <f t="shared" si="15"/>
        <v>2.7741824903808165E-2</v>
      </c>
      <c r="E198" s="4">
        <f t="shared" si="16"/>
        <v>2.7901802541346412</v>
      </c>
      <c r="F198" s="4">
        <f t="shared" si="17"/>
        <v>3.0961799955859117</v>
      </c>
      <c r="G198" s="4">
        <f t="shared" si="18"/>
        <v>3.1385193930501907</v>
      </c>
      <c r="I198" s="4">
        <f t="shared" si="19"/>
        <v>1.0277418249038082</v>
      </c>
    </row>
    <row r="199" spans="1: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4">
        <f t="shared" si="15"/>
        <v>2.4233659707519672E-2</v>
      </c>
      <c r="E199" s="4">
        <f t="shared" si="16"/>
        <v>1.8780659874293721</v>
      </c>
      <c r="F199" s="4">
        <f t="shared" si="17"/>
        <v>3.6442087679181685</v>
      </c>
      <c r="G199" s="4">
        <f t="shared" si="18"/>
        <v>5.1778767148348477</v>
      </c>
      <c r="I199" s="4">
        <f t="shared" si="19"/>
        <v>1.0242336597075197</v>
      </c>
    </row>
    <row r="200" spans="1: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4">
        <f t="shared" si="15"/>
        <v>2.7012348045558188E-2</v>
      </c>
      <c r="E200" s="4">
        <f t="shared" si="16"/>
        <v>3.1678530463531471</v>
      </c>
      <c r="F200" s="4">
        <f t="shared" si="17"/>
        <v>3.083286816614677</v>
      </c>
      <c r="G200" s="4">
        <f t="shared" si="18"/>
        <v>2.7777810646511552</v>
      </c>
      <c r="I200" s="4">
        <f t="shared" si="19"/>
        <v>1.0270123480455582</v>
      </c>
    </row>
    <row r="201" spans="1: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4">
        <f t="shared" si="15"/>
        <v>2.8555951302410953E-2</v>
      </c>
      <c r="E201" s="4">
        <f t="shared" si="16"/>
        <v>2.3096863184928265</v>
      </c>
      <c r="F201" s="4">
        <f t="shared" si="17"/>
        <v>3.3644000257151516</v>
      </c>
      <c r="G201" s="4">
        <f t="shared" si="18"/>
        <v>3.7062986823926702</v>
      </c>
      <c r="I201" s="4">
        <f t="shared" si="19"/>
        <v>1.028555951302411</v>
      </c>
    </row>
    <row r="202" spans="1: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4">
        <f t="shared" si="15"/>
        <v>2.817623453940854E-2</v>
      </c>
      <c r="E202" s="4">
        <f t="shared" si="16"/>
        <v>2.6335681216646116</v>
      </c>
      <c r="F202" s="4">
        <f t="shared" si="17"/>
        <v>3.6189635604123773</v>
      </c>
      <c r="G202" s="4">
        <f t="shared" si="18"/>
        <v>2.907274128922348</v>
      </c>
      <c r="I202" s="4">
        <f t="shared" si="19"/>
        <v>1.0281762345394085</v>
      </c>
    </row>
    <row r="203" spans="1: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4">
        <f t="shared" si="15"/>
        <v>2.8693984427039076E-2</v>
      </c>
      <c r="E203" s="4">
        <f t="shared" si="16"/>
        <v>2.1222205071127398</v>
      </c>
      <c r="F203" s="4">
        <f t="shared" si="17"/>
        <v>3.5142839845825793</v>
      </c>
      <c r="G203" s="4">
        <f t="shared" si="18"/>
        <v>4.094292453939171</v>
      </c>
      <c r="I203" s="4">
        <f t="shared" si="19"/>
        <v>1.0286939844270391</v>
      </c>
    </row>
    <row r="204" spans="1: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4">
        <f t="shared" si="15"/>
        <v>3.545746034007502E-2</v>
      </c>
      <c r="E204" s="4">
        <f t="shared" si="16"/>
        <v>4.7639388146110271</v>
      </c>
      <c r="F204" s="4">
        <f t="shared" si="17"/>
        <v>4.220530030047013</v>
      </c>
      <c r="G204" s="4">
        <f t="shared" si="18"/>
        <v>1.8078194040443432</v>
      </c>
      <c r="I204" s="4">
        <f t="shared" si="19"/>
        <v>1.035457460340075</v>
      </c>
    </row>
    <row r="205" spans="1: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4">
        <f t="shared" si="15"/>
        <v>2.1601565792279676E-2</v>
      </c>
      <c r="E205" s="4">
        <f t="shared" si="16"/>
        <v>3.5589225669770799</v>
      </c>
      <c r="F205" s="4">
        <f t="shared" si="17"/>
        <v>3.4538093038774726</v>
      </c>
      <c r="G205" s="4">
        <f t="shared" si="18"/>
        <v>2.328393332207062</v>
      </c>
      <c r="I205" s="4">
        <f t="shared" si="19"/>
        <v>1.0216015657922797</v>
      </c>
    </row>
    <row r="206" spans="1: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4">
        <f t="shared" si="15"/>
        <v>2.9264628895086631E-2</v>
      </c>
      <c r="E206" s="4">
        <f t="shared" si="16"/>
        <v>2.2273663493967093</v>
      </c>
      <c r="F206" s="4">
        <f t="shared" si="17"/>
        <v>3.2924547905471635</v>
      </c>
      <c r="G206" s="4">
        <f t="shared" si="18"/>
        <v>4.0434340437900813</v>
      </c>
      <c r="I206" s="4">
        <f t="shared" si="19"/>
        <v>1.0292646288950866</v>
      </c>
    </row>
    <row r="207" spans="1: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4">
        <f t="shared" si="15"/>
        <v>2.8812158862021597E-2</v>
      </c>
      <c r="E207" s="4">
        <f t="shared" si="16"/>
        <v>4.1165612625204995</v>
      </c>
      <c r="F207" s="4">
        <f t="shared" si="17"/>
        <v>3.2695406682300892</v>
      </c>
      <c r="G207" s="4">
        <f t="shared" si="18"/>
        <v>2.2161871008514664</v>
      </c>
      <c r="I207" s="4">
        <f t="shared" si="19"/>
        <v>1.0288121588620216</v>
      </c>
    </row>
    <row r="208" spans="1: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4">
        <f t="shared" si="15"/>
        <v>3.3809281700863281E-2</v>
      </c>
      <c r="E208" s="4">
        <f t="shared" si="16"/>
        <v>3.2551916227916311</v>
      </c>
      <c r="F208" s="4">
        <f t="shared" si="17"/>
        <v>3.4382569820835003</v>
      </c>
      <c r="G208" s="4">
        <f t="shared" si="18"/>
        <v>2.4878507059123449</v>
      </c>
      <c r="I208" s="4">
        <f t="shared" si="19"/>
        <v>1.0338092817008633</v>
      </c>
    </row>
    <row r="209" spans="1: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4">
        <f t="shared" si="15"/>
        <v>3.1989543617450433E-2</v>
      </c>
      <c r="E209" s="4">
        <f t="shared" si="16"/>
        <v>2.6529863267621536</v>
      </c>
      <c r="F209" s="4">
        <f t="shared" si="17"/>
        <v>3.0671350891993909</v>
      </c>
      <c r="G209" s="4">
        <f t="shared" si="18"/>
        <v>3.3666732008030222</v>
      </c>
      <c r="I209" s="4">
        <f t="shared" si="19"/>
        <v>1.0319895436174504</v>
      </c>
    </row>
    <row r="210" spans="1: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4">
        <f t="shared" si="15"/>
        <v>3.8076309440035594E-2</v>
      </c>
      <c r="E210" s="4">
        <f t="shared" si="16"/>
        <v>1.3424915341530168</v>
      </c>
      <c r="F210" s="4">
        <f t="shared" si="17"/>
        <v>6.0632595531285975</v>
      </c>
      <c r="G210" s="4">
        <f t="shared" si="18"/>
        <v>11.08788134802321</v>
      </c>
      <c r="I210" s="4">
        <f t="shared" si="19"/>
        <v>1.0380763094400356</v>
      </c>
    </row>
    <row r="211" spans="1: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4">
        <f t="shared" si="15"/>
        <v>4.1185817956254756E-2</v>
      </c>
      <c r="E211" s="4">
        <f t="shared" si="16"/>
        <v>1.8350960253977868</v>
      </c>
      <c r="F211" s="4">
        <f t="shared" si="17"/>
        <v>4.4232218751953694</v>
      </c>
      <c r="G211" s="4">
        <f t="shared" si="18"/>
        <v>4.3670059654508604</v>
      </c>
      <c r="I211" s="4">
        <f t="shared" si="19"/>
        <v>1.0411858179562548</v>
      </c>
    </row>
    <row r="212" spans="1: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4">
        <f t="shared" si="15"/>
        <v>3.9440338972324795E-2</v>
      </c>
      <c r="E212" s="4">
        <f t="shared" si="16"/>
        <v>2.5422180728794679</v>
      </c>
      <c r="F212" s="4">
        <f t="shared" si="17"/>
        <v>3.8450112262617107</v>
      </c>
      <c r="G212" s="4">
        <f t="shared" si="18"/>
        <v>2.8854578504256598</v>
      </c>
      <c r="I212" s="4">
        <f t="shared" si="19"/>
        <v>1.0394403389723248</v>
      </c>
    </row>
    <row r="213" spans="1: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4">
        <f t="shared" si="15"/>
        <v>4.1016406562625063E-2</v>
      </c>
      <c r="E213" s="4">
        <f t="shared" si="16"/>
        <v>2.0139691067830761</v>
      </c>
      <c r="F213" s="4">
        <f t="shared" si="17"/>
        <v>4.3210374639769453</v>
      </c>
      <c r="G213" s="4">
        <f t="shared" si="18"/>
        <v>3.6759009561166951</v>
      </c>
      <c r="I213" s="4">
        <f t="shared" si="19"/>
        <v>1.0410164065626251</v>
      </c>
    </row>
    <row r="214" spans="1: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4">
        <f t="shared" si="15"/>
        <v>3.5183522283625424E-2</v>
      </c>
      <c r="E214" s="4">
        <f t="shared" si="16"/>
        <v>1.2068428564040128</v>
      </c>
      <c r="F214" s="4">
        <f t="shared" si="17"/>
        <v>8.4643695965468311</v>
      </c>
      <c r="G214" s="4">
        <f t="shared" si="18"/>
        <v>18.779548258193213</v>
      </c>
      <c r="I214" s="4">
        <f t="shared" si="19"/>
        <v>1.0351835222836254</v>
      </c>
    </row>
    <row r="215" spans="1: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4">
        <f t="shared" si="15"/>
        <v>4.0302965752377906E-2</v>
      </c>
      <c r="E215" s="4">
        <f t="shared" si="16"/>
        <v>1.2196624048528997</v>
      </c>
      <c r="F215" s="4">
        <f t="shared" si="17"/>
        <v>7.6292578270257545</v>
      </c>
      <c r="G215" s="4">
        <f t="shared" si="18"/>
        <v>20.397073925121632</v>
      </c>
      <c r="I215" s="4">
        <f t="shared" si="19"/>
        <v>1.0403029657523779</v>
      </c>
    </row>
    <row r="216" spans="1: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4">
        <f t="shared" si="15"/>
        <v>2.6309455423032313E-2</v>
      </c>
      <c r="E216" s="4">
        <f t="shared" si="16"/>
        <v>1.5302644130920549</v>
      </c>
      <c r="F216" s="4">
        <f t="shared" si="17"/>
        <v>4.8694276645519672</v>
      </c>
      <c r="G216" s="4">
        <f t="shared" si="18"/>
        <v>7.0843997624417234</v>
      </c>
      <c r="I216" s="4">
        <f t="shared" si="19"/>
        <v>1.0263094554230323</v>
      </c>
    </row>
    <row r="217" spans="1: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4">
        <f t="shared" si="15"/>
        <v>2.3428731762065169E-2</v>
      </c>
      <c r="E217" s="4">
        <f t="shared" si="16"/>
        <v>1.7845280814487192</v>
      </c>
      <c r="F217" s="4">
        <f t="shared" si="17"/>
        <v>4.1822804615685509</v>
      </c>
      <c r="G217" s="4">
        <f t="shared" si="18"/>
        <v>4.9869402985074629</v>
      </c>
      <c r="I217" s="4">
        <f t="shared" si="19"/>
        <v>1.0234287317620652</v>
      </c>
    </row>
    <row r="218" spans="1: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4">
        <f t="shared" si="15"/>
        <v>2.497741308972623E-2</v>
      </c>
      <c r="E218" s="4">
        <f t="shared" si="16"/>
        <v>1.6729827293982871</v>
      </c>
      <c r="F218" s="4">
        <f t="shared" si="17"/>
        <v>4.4919376441816787</v>
      </c>
      <c r="G218" s="4">
        <f t="shared" si="18"/>
        <v>5.5665612517782055</v>
      </c>
      <c r="I218" s="4">
        <f t="shared" si="19"/>
        <v>1.0249774130897262</v>
      </c>
    </row>
    <row r="219" spans="1: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4">
        <f t="shared" si="15"/>
        <v>3.1107561650239646E-2</v>
      </c>
      <c r="E219" s="4">
        <f t="shared" si="16"/>
        <v>1.7097848531272897</v>
      </c>
      <c r="F219" s="4">
        <f t="shared" si="17"/>
        <v>3.9558729098708039</v>
      </c>
      <c r="G219" s="4">
        <f t="shared" si="18"/>
        <v>6.1598208215014214</v>
      </c>
      <c r="I219" s="4">
        <f t="shared" si="19"/>
        <v>1.0311075616502396</v>
      </c>
    </row>
    <row r="220" spans="1: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4">
        <f t="shared" si="15"/>
        <v>2.7428024355308001E-2</v>
      </c>
      <c r="E220" s="4">
        <f t="shared" si="16"/>
        <v>2.4747546215604133</v>
      </c>
      <c r="F220" s="4">
        <f t="shared" si="17"/>
        <v>3.8081245138131736</v>
      </c>
      <c r="G220" s="4">
        <f t="shared" si="18"/>
        <v>3.0000922950833795</v>
      </c>
      <c r="I220" s="4">
        <f t="shared" si="19"/>
        <v>1.027428024355308</v>
      </c>
    </row>
    <row r="221" spans="1: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4">
        <f t="shared" si="15"/>
        <v>3.0912976100976097E-2</v>
      </c>
      <c r="E221" s="4">
        <f t="shared" si="16"/>
        <v>1.7510343516231972</v>
      </c>
      <c r="F221" s="4">
        <f t="shared" si="17"/>
        <v>4.1393325257141109</v>
      </c>
      <c r="G221" s="4">
        <f t="shared" si="18"/>
        <v>5.3383404651898658</v>
      </c>
      <c r="I221" s="4">
        <f t="shared" si="19"/>
        <v>1.0309129761009761</v>
      </c>
    </row>
    <row r="222" spans="1: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4">
        <f t="shared" si="15"/>
        <v>3.0195618358317855E-2</v>
      </c>
      <c r="E222" s="4">
        <f t="shared" si="16"/>
        <v>1.2556718591399729</v>
      </c>
      <c r="F222" s="4">
        <f t="shared" si="17"/>
        <v>7.2535363692855483</v>
      </c>
      <c r="G222" s="4">
        <f t="shared" si="18"/>
        <v>15.209170523850723</v>
      </c>
      <c r="I222" s="4">
        <f t="shared" si="19"/>
        <v>1.0301956183583179</v>
      </c>
    </row>
    <row r="223" spans="1: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4">
        <f t="shared" si="15"/>
        <v>2.2765506438790162E-2</v>
      </c>
      <c r="E223" s="4">
        <f t="shared" si="16"/>
        <v>4.3596098755472878</v>
      </c>
      <c r="F223" s="4">
        <f t="shared" si="17"/>
        <v>3.627162292818976</v>
      </c>
      <c r="G223" s="4">
        <f t="shared" si="18"/>
        <v>2.0205119925886974</v>
      </c>
      <c r="I223" s="4">
        <f t="shared" si="19"/>
        <v>1.0227655064387902</v>
      </c>
    </row>
    <row r="224" spans="1: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4">
        <f t="shared" si="15"/>
        <v>2.2383129800009449E-2</v>
      </c>
      <c r="E224" s="4">
        <f t="shared" si="16"/>
        <v>2.288416441688085</v>
      </c>
      <c r="F224" s="4">
        <f t="shared" si="17"/>
        <v>3.8473578342049835</v>
      </c>
      <c r="G224" s="4">
        <f t="shared" si="18"/>
        <v>3.2992633480122566</v>
      </c>
      <c r="I224" s="4">
        <f t="shared" si="19"/>
        <v>1.0223831298000094</v>
      </c>
    </row>
    <row r="225" spans="1: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4">
        <f t="shared" si="15"/>
        <v>2.1083386166347973E-2</v>
      </c>
      <c r="E225" s="4">
        <f t="shared" si="16"/>
        <v>3.6513530245372308</v>
      </c>
      <c r="F225" s="4">
        <f t="shared" si="17"/>
        <v>3.2317706236902035</v>
      </c>
      <c r="G225" s="4">
        <f t="shared" si="18"/>
        <v>2.3998021516490251</v>
      </c>
      <c r="I225" s="4">
        <f t="shared" si="19"/>
        <v>1.021083386166348</v>
      </c>
    </row>
    <row r="226" spans="1: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4">
        <f t="shared" si="15"/>
        <v>2.7101348163442118E-2</v>
      </c>
      <c r="E226" s="4">
        <f t="shared" si="16"/>
        <v>2.967473711828351</v>
      </c>
      <c r="F226" s="4">
        <f t="shared" si="17"/>
        <v>3.4439126043145136</v>
      </c>
      <c r="G226" s="4">
        <f t="shared" si="18"/>
        <v>2.6835147988081101</v>
      </c>
      <c r="I226" s="4">
        <f t="shared" si="19"/>
        <v>1.0271013481634421</v>
      </c>
    </row>
    <row r="227" spans="1: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4">
        <f t="shared" si="15"/>
        <v>2.931112769589328E-2</v>
      </c>
      <c r="E227" s="4">
        <f t="shared" si="16"/>
        <v>2.3110299671725452</v>
      </c>
      <c r="F227" s="4">
        <f t="shared" si="17"/>
        <v>3.4419862327760091</v>
      </c>
      <c r="G227" s="4">
        <f t="shared" si="18"/>
        <v>3.6132052846671119</v>
      </c>
      <c r="I227" s="4">
        <f t="shared" si="19"/>
        <v>1.0293111276958933</v>
      </c>
    </row>
    <row r="228" spans="1: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4">
        <f t="shared" si="15"/>
        <v>2.6508201137536158E-2</v>
      </c>
      <c r="E228" s="4">
        <f t="shared" si="16"/>
        <v>2.913102651772681</v>
      </c>
      <c r="F228" s="4">
        <f t="shared" si="17"/>
        <v>3.3566914389789275</v>
      </c>
      <c r="G228" s="4">
        <f t="shared" si="18"/>
        <v>2.7869826257150749</v>
      </c>
      <c r="I228" s="4">
        <f t="shared" si="19"/>
        <v>1.0265082011375362</v>
      </c>
    </row>
    <row r="229" spans="1: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4">
        <f t="shared" si="15"/>
        <v>2.7581271483710257E-2</v>
      </c>
      <c r="E229" s="4">
        <f t="shared" si="16"/>
        <v>2.2037634709768041</v>
      </c>
      <c r="F229" s="4">
        <f t="shared" si="17"/>
        <v>3.3819855445269558</v>
      </c>
      <c r="G229" s="4">
        <f t="shared" si="18"/>
        <v>3.9912750316065484</v>
      </c>
      <c r="I229" s="4">
        <f t="shared" si="19"/>
        <v>1.0275812714837103</v>
      </c>
    </row>
    <row r="230" spans="1: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4">
        <f t="shared" si="15"/>
        <v>3.0024305870725021E-2</v>
      </c>
      <c r="E230" s="4">
        <f t="shared" si="16"/>
        <v>1.8745190959476452</v>
      </c>
      <c r="F230" s="4">
        <f t="shared" si="17"/>
        <v>3.7345528276658655</v>
      </c>
      <c r="G230" s="4">
        <f t="shared" si="18"/>
        <v>5.0311892157028568</v>
      </c>
      <c r="I230" s="4">
        <f t="shared" si="19"/>
        <v>1.030024305870725</v>
      </c>
    </row>
    <row r="231" spans="1: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4">
        <f t="shared" si="15"/>
        <v>2.8485106377797775E-2</v>
      </c>
      <c r="E231" s="4">
        <f t="shared" si="16"/>
        <v>2.3304511941315584</v>
      </c>
      <c r="F231" s="4">
        <f t="shared" si="17"/>
        <v>3.3215532150940446</v>
      </c>
      <c r="G231" s="4">
        <f t="shared" si="18"/>
        <v>3.7059743201394544</v>
      </c>
      <c r="I231" s="4">
        <f t="shared" si="19"/>
        <v>1.0284851063777978</v>
      </c>
    </row>
    <row r="232" spans="1: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4">
        <f t="shared" si="15"/>
        <v>2.8121775025799822E-2</v>
      </c>
      <c r="E232" s="4">
        <f t="shared" si="16"/>
        <v>2.7911665866538646</v>
      </c>
      <c r="F232" s="4">
        <f t="shared" si="17"/>
        <v>3.3308507590948149</v>
      </c>
      <c r="G232" s="4">
        <f t="shared" si="18"/>
        <v>2.9282296650717705</v>
      </c>
      <c r="I232" s="4">
        <f t="shared" si="19"/>
        <v>1.0281217750257998</v>
      </c>
    </row>
    <row r="233" spans="1: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4">
        <f t="shared" si="15"/>
        <v>2.7251443704311651E-2</v>
      </c>
      <c r="E233" s="4">
        <f t="shared" si="16"/>
        <v>2.4639405699792936</v>
      </c>
      <c r="F233" s="4">
        <f t="shared" si="17"/>
        <v>3.4870643595795916</v>
      </c>
      <c r="G233" s="4">
        <f t="shared" si="18"/>
        <v>3.2533880284773362</v>
      </c>
      <c r="I233" s="4">
        <f t="shared" si="19"/>
        <v>1.0272514437043117</v>
      </c>
    </row>
    <row r="234" spans="1: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4">
        <f t="shared" si="15"/>
        <v>2.6927685421777037E-2</v>
      </c>
      <c r="E234" s="4">
        <f t="shared" si="16"/>
        <v>3.0091384538911581</v>
      </c>
      <c r="F234" s="4">
        <f t="shared" si="17"/>
        <v>3.3901123745923547</v>
      </c>
      <c r="G234" s="4">
        <f t="shared" si="18"/>
        <v>2.6830980005180063</v>
      </c>
      <c r="I234" s="4">
        <f t="shared" si="19"/>
        <v>1.026927685421777</v>
      </c>
    </row>
    <row r="235" spans="1: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4">
        <f t="shared" si="15"/>
        <v>3.056990889690514E-2</v>
      </c>
      <c r="E235" s="4">
        <f t="shared" si="16"/>
        <v>1.8336323849754692</v>
      </c>
      <c r="F235" s="4">
        <f t="shared" si="17"/>
        <v>3.6401982176187597</v>
      </c>
      <c r="G235" s="4">
        <f t="shared" si="18"/>
        <v>5.557899173155656</v>
      </c>
      <c r="I235" s="4">
        <f t="shared" si="19"/>
        <v>1.0305699088969051</v>
      </c>
    </row>
    <row r="236" spans="1: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4">
        <f t="shared" si="15"/>
        <v>4.3264710248923643E-2</v>
      </c>
      <c r="E236" s="4">
        <f t="shared" si="16"/>
        <v>5.4001737077700822</v>
      </c>
      <c r="F236" s="4">
        <f t="shared" si="17"/>
        <v>3.8305293587981613</v>
      </c>
      <c r="G236" s="4">
        <f t="shared" si="18"/>
        <v>1.8058356543886567</v>
      </c>
      <c r="I236" s="4">
        <f t="shared" si="19"/>
        <v>1.0432647102489236</v>
      </c>
    </row>
    <row r="237" spans="1: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4">
        <f t="shared" si="15"/>
        <v>3.8164347804831689E-2</v>
      </c>
      <c r="E237" s="4">
        <f t="shared" si="16"/>
        <v>3.2597991255994034</v>
      </c>
      <c r="F237" s="4">
        <f t="shared" si="17"/>
        <v>3.4991215561566085</v>
      </c>
      <c r="G237" s="4">
        <f t="shared" si="18"/>
        <v>2.4543092418098689</v>
      </c>
      <c r="I237" s="4">
        <f t="shared" si="19"/>
        <v>1.0381643478048317</v>
      </c>
    </row>
    <row r="238" spans="1: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4">
        <f t="shared" si="15"/>
        <v>3.9278528985168037E-2</v>
      </c>
      <c r="E238" s="4">
        <f t="shared" si="16"/>
        <v>2.734518935516888</v>
      </c>
      <c r="F238" s="4">
        <f t="shared" si="17"/>
        <v>3.6461289130249344</v>
      </c>
      <c r="G238" s="4">
        <f t="shared" si="18"/>
        <v>2.7774577115505403</v>
      </c>
      <c r="I238" s="4">
        <f t="shared" si="19"/>
        <v>1.039278528985168</v>
      </c>
    </row>
    <row r="239" spans="1: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4">
        <f t="shared" si="15"/>
        <v>3.8445223874994161E-2</v>
      </c>
      <c r="E239" s="4">
        <f t="shared" si="16"/>
        <v>3.5876998810579397</v>
      </c>
      <c r="F239" s="4">
        <f t="shared" si="17"/>
        <v>3.631486043317282</v>
      </c>
      <c r="G239" s="4">
        <f t="shared" si="18"/>
        <v>2.2426526799647055</v>
      </c>
      <c r="I239" s="4">
        <f t="shared" si="19"/>
        <v>1.0384452238749942</v>
      </c>
    </row>
    <row r="240" spans="1: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4">
        <f t="shared" si="15"/>
        <v>3.8090004274287104E-2</v>
      </c>
      <c r="E240" s="4">
        <f t="shared" si="16"/>
        <v>2.5819555826492753</v>
      </c>
      <c r="F240" s="4">
        <f t="shared" si="17"/>
        <v>3.2161794163469972</v>
      </c>
      <c r="G240" s="4">
        <f t="shared" si="18"/>
        <v>3.3137958478908964</v>
      </c>
      <c r="I240" s="4">
        <f t="shared" si="19"/>
        <v>1.0380900042742871</v>
      </c>
    </row>
    <row r="241" spans="1: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4">
        <f t="shared" si="15"/>
        <v>3.857849690042503E-2</v>
      </c>
      <c r="E241" s="4">
        <f t="shared" si="16"/>
        <v>2.4657839018358949</v>
      </c>
      <c r="F241" s="4">
        <f t="shared" si="17"/>
        <v>3.3808628975176589</v>
      </c>
      <c r="G241" s="4">
        <f t="shared" si="18"/>
        <v>3.3482107642937344</v>
      </c>
      <c r="I241" s="4">
        <f t="shared" si="19"/>
        <v>1.038578496900425</v>
      </c>
    </row>
    <row r="242" spans="1: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4">
        <f t="shared" si="15"/>
        <v>3.8274299143864265E-2</v>
      </c>
      <c r="E242" s="4">
        <f t="shared" si="16"/>
        <v>2.8607331519129175</v>
      </c>
      <c r="F242" s="4">
        <f t="shared" si="17"/>
        <v>3.6088449111470111</v>
      </c>
      <c r="G242" s="4">
        <f t="shared" si="18"/>
        <v>2.6785071942446037</v>
      </c>
      <c r="I242" s="4">
        <f t="shared" si="19"/>
        <v>1.0382742991438643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4">
        <f t="shared" si="15"/>
        <v>4.6518968673771255E-2</v>
      </c>
      <c r="E243" s="4">
        <f t="shared" si="16"/>
        <v>1.4624279381338758</v>
      </c>
      <c r="F243" s="4">
        <f t="shared" si="17"/>
        <v>5.0229561203324904</v>
      </c>
      <c r="G243" s="4">
        <f t="shared" si="18"/>
        <v>8.5382752922671852</v>
      </c>
      <c r="I243" s="4">
        <f t="shared" si="19"/>
        <v>1.0465189686737713</v>
      </c>
    </row>
    <row r="244" spans="1: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4">
        <f t="shared" si="15"/>
        <v>3.9197961740816689E-2</v>
      </c>
      <c r="E244" s="4">
        <f t="shared" si="16"/>
        <v>3.4159490832045112</v>
      </c>
      <c r="F244" s="4">
        <f t="shared" si="17"/>
        <v>3.7336714066200418</v>
      </c>
      <c r="G244" s="4">
        <f t="shared" si="18"/>
        <v>2.2757131089962388</v>
      </c>
      <c r="I244" s="4">
        <f t="shared" si="19"/>
        <v>1.0391979617408167</v>
      </c>
    </row>
    <row r="245" spans="1: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4">
        <f t="shared" si="15"/>
        <v>4.3644090487667819E-2</v>
      </c>
      <c r="E245" s="4">
        <f t="shared" si="16"/>
        <v>1.6695915061732578</v>
      </c>
      <c r="F245" s="4">
        <f t="shared" si="17"/>
        <v>4.2246098086676778</v>
      </c>
      <c r="G245" s="4">
        <f t="shared" si="18"/>
        <v>6.0848404532887059</v>
      </c>
      <c r="I245" s="4">
        <f t="shared" si="19"/>
        <v>1.0436440904876678</v>
      </c>
    </row>
    <row r="246" spans="1: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4">
        <f t="shared" si="15"/>
        <v>3.9059594987929325E-2</v>
      </c>
      <c r="E246" s="4">
        <f t="shared" si="16"/>
        <v>2.9382639124804162</v>
      </c>
      <c r="F246" s="4">
        <f t="shared" si="17"/>
        <v>3.8541631078453955</v>
      </c>
      <c r="G246" s="4">
        <f t="shared" si="18"/>
        <v>2.4987301734372522</v>
      </c>
      <c r="I246" s="4">
        <f t="shared" si="19"/>
        <v>1.0390595949879293</v>
      </c>
    </row>
    <row r="247" spans="1: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4">
        <f t="shared" si="15"/>
        <v>3.9138639948216314E-2</v>
      </c>
      <c r="E247" s="4">
        <f t="shared" si="16"/>
        <v>2.5949750408100498</v>
      </c>
      <c r="F247" s="4">
        <f t="shared" si="17"/>
        <v>3.6126011395698625</v>
      </c>
      <c r="G247" s="4">
        <f t="shared" si="18"/>
        <v>2.9600600897748435</v>
      </c>
      <c r="I247" s="4">
        <f t="shared" si="19"/>
        <v>1.0391386399482163</v>
      </c>
    </row>
    <row r="248" spans="1: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4">
        <f t="shared" si="15"/>
        <v>3.8706749265144502E-2</v>
      </c>
      <c r="E248" s="4">
        <f t="shared" si="16"/>
        <v>3.5778762742269623</v>
      </c>
      <c r="F248" s="4">
        <f t="shared" si="17"/>
        <v>3.3486900912705466</v>
      </c>
      <c r="G248" s="4">
        <f t="shared" si="18"/>
        <v>2.3703402607107118</v>
      </c>
      <c r="I248" s="4">
        <f t="shared" si="19"/>
        <v>1.0387067492651445</v>
      </c>
    </row>
    <row r="249" spans="1: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4">
        <f t="shared" si="15"/>
        <v>4.1041847094017259E-2</v>
      </c>
      <c r="E249" s="4">
        <f t="shared" si="16"/>
        <v>1.929629209429234</v>
      </c>
      <c r="F249" s="4">
        <f t="shared" si="17"/>
        <v>3.8196881383925119</v>
      </c>
      <c r="G249" s="4">
        <f t="shared" si="18"/>
        <v>4.546193423494918</v>
      </c>
      <c r="I249" s="4">
        <f t="shared" si="19"/>
        <v>1.0410418470940173</v>
      </c>
    </row>
    <row r="250" spans="1: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4">
        <f t="shared" si="15"/>
        <v>4.1504935654101516E-2</v>
      </c>
      <c r="E250" s="4">
        <f t="shared" si="16"/>
        <v>1.8670106963492812</v>
      </c>
      <c r="F250" s="4">
        <f t="shared" si="17"/>
        <v>3.7112479776801335</v>
      </c>
      <c r="G250" s="4">
        <f t="shared" si="18"/>
        <v>5.1299601356572335</v>
      </c>
      <c r="I250" s="4">
        <f t="shared" si="19"/>
        <v>1.0415049356541015</v>
      </c>
    </row>
    <row r="251" spans="1: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4">
        <f t="shared" si="15"/>
        <v>4.0008928147790224E-2</v>
      </c>
      <c r="E251" s="4">
        <f t="shared" si="16"/>
        <v>1.8967981304012196</v>
      </c>
      <c r="F251" s="4">
        <f t="shared" si="17"/>
        <v>3.8478152982691927</v>
      </c>
      <c r="G251" s="4">
        <f t="shared" si="18"/>
        <v>4.6968636120617591</v>
      </c>
      <c r="I251" s="4">
        <f t="shared" si="19"/>
        <v>1.0400089281477902</v>
      </c>
    </row>
    <row r="252" spans="1: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4">
        <f t="shared" si="15"/>
        <v>3.9500664950243403E-2</v>
      </c>
      <c r="E252" s="4">
        <f t="shared" si="16"/>
        <v>3.0367550755824939</v>
      </c>
      <c r="F252" s="4">
        <f t="shared" si="17"/>
        <v>3.4280484792226558</v>
      </c>
      <c r="G252" s="4">
        <f t="shared" si="18"/>
        <v>2.6385922253177028</v>
      </c>
      <c r="I252" s="4">
        <f t="shared" si="19"/>
        <v>1.0395006649502434</v>
      </c>
    </row>
    <row r="253" spans="1: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4">
        <f t="shared" si="15"/>
        <v>3.863342575629658E-2</v>
      </c>
      <c r="E253" s="4">
        <f t="shared" si="16"/>
        <v>2.3277463752997898</v>
      </c>
      <c r="F253" s="4">
        <f t="shared" si="17"/>
        <v>3.7200674224801866</v>
      </c>
      <c r="G253" s="4">
        <f t="shared" si="18"/>
        <v>3.3157861903866603</v>
      </c>
      <c r="I253" s="4">
        <f t="shared" si="19"/>
        <v>1.0386334257562966</v>
      </c>
    </row>
    <row r="254" spans="1: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4">
        <f t="shared" si="15"/>
        <v>3.9182928116549887E-2</v>
      </c>
      <c r="E254" s="4">
        <f t="shared" si="16"/>
        <v>2.2544862829954417</v>
      </c>
      <c r="F254" s="4">
        <f t="shared" si="17"/>
        <v>3.3178012374348969</v>
      </c>
      <c r="G254" s="4">
        <f t="shared" si="18"/>
        <v>3.9210221644873711</v>
      </c>
      <c r="I254" s="4">
        <f t="shared" si="19"/>
        <v>1.0391829281165499</v>
      </c>
    </row>
    <row r="255" spans="1: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4">
        <f t="shared" si="15"/>
        <v>3.8290546315166596E-2</v>
      </c>
      <c r="E255" s="4">
        <f t="shared" si="16"/>
        <v>2.7427695613465009</v>
      </c>
      <c r="F255" s="4">
        <f t="shared" si="17"/>
        <v>3.3362638567759979</v>
      </c>
      <c r="G255" s="4">
        <f t="shared" si="18"/>
        <v>2.9791293490723474</v>
      </c>
      <c r="I255" s="4">
        <f t="shared" si="19"/>
        <v>1.0382905463151666</v>
      </c>
    </row>
    <row r="256" spans="1: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4">
        <f t="shared" si="15"/>
        <v>4.0362993940314729E-2</v>
      </c>
      <c r="E256" s="4">
        <f t="shared" si="16"/>
        <v>4.0714452953634677</v>
      </c>
      <c r="F256" s="4">
        <f t="shared" si="17"/>
        <v>3.3767448563063516</v>
      </c>
      <c r="G256" s="4">
        <f t="shared" si="18"/>
        <v>2.1822445595804729</v>
      </c>
      <c r="I256" s="4">
        <f t="shared" si="19"/>
        <v>1.0403629939403147</v>
      </c>
    </row>
    <row r="257" spans="1: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4">
        <f t="shared" si="15"/>
        <v>4.2473739869918425E-2</v>
      </c>
      <c r="E257" s="4">
        <f t="shared" si="16"/>
        <v>4.6923063737883624</v>
      </c>
      <c r="F257" s="4">
        <f t="shared" si="17"/>
        <v>3.7157012117530881</v>
      </c>
      <c r="G257" s="4">
        <f t="shared" si="18"/>
        <v>1.9314080504879643</v>
      </c>
      <c r="I257" s="4">
        <f t="shared" si="19"/>
        <v>1.0424737398699184</v>
      </c>
    </row>
    <row r="258" spans="1: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4">
        <f t="shared" si="15"/>
        <v>3.9730878440555895E-2</v>
      </c>
      <c r="E258" s="4">
        <f t="shared" si="16"/>
        <v>2.9725921931212618</v>
      </c>
      <c r="F258" s="4">
        <f t="shared" si="17"/>
        <v>3.5712818195768192</v>
      </c>
      <c r="G258" s="4">
        <f t="shared" si="18"/>
        <v>2.6070060582676531</v>
      </c>
      <c r="I258" s="4">
        <f t="shared" si="19"/>
        <v>1.0397308784405559</v>
      </c>
    </row>
    <row r="259" spans="1: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4">
        <f t="shared" ref="D259:D322" si="20">IF(A259="","",((1/A259)+(1/B259)+(1/C259))-1)</f>
        <v>4.3385846461615474E-2</v>
      </c>
      <c r="E259" s="4">
        <f t="shared" ref="E259:E322" si="21">IF(A259="","",(3*A259)/(3-($D259*A259)))</f>
        <v>1.9114155978650522</v>
      </c>
      <c r="F259" s="4">
        <f t="shared" ref="F259:F322" si="22">IF(B259="","",(3*B259)/(3-($D259*B259)))</f>
        <v>3.6200965600482804</v>
      </c>
      <c r="G259" s="4">
        <f t="shared" ref="G259:G322" si="23">IF(C259="","",(3*C259)/(3-($D259*C259)))</f>
        <v>4.9852482858923759</v>
      </c>
      <c r="I259" s="4">
        <f t="shared" ref="I259:I322" si="24">IF(A259="","",D259+1)</f>
        <v>1.0433858464616155</v>
      </c>
    </row>
    <row r="260" spans="1: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4">
        <f t="shared" si="20"/>
        <v>4.8851688237877555E-2</v>
      </c>
      <c r="E260" s="4">
        <f t="shared" si="21"/>
        <v>2.6387102638096755</v>
      </c>
      <c r="F260" s="4">
        <f t="shared" si="22"/>
        <v>3.2204720042153139</v>
      </c>
      <c r="G260" s="4">
        <f t="shared" si="23"/>
        <v>3.2204720042153139</v>
      </c>
      <c r="I260" s="4">
        <f t="shared" si="24"/>
        <v>1.0488516882378776</v>
      </c>
    </row>
    <row r="261" spans="1: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4">
        <f t="shared" si="20"/>
        <v>5.0074680025373519E-2</v>
      </c>
      <c r="E261" s="4">
        <f t="shared" si="21"/>
        <v>2.4242836262046583</v>
      </c>
      <c r="F261" s="4">
        <f t="shared" si="22"/>
        <v>4.0687516232595504</v>
      </c>
      <c r="G261" s="4">
        <f t="shared" si="23"/>
        <v>2.9262750255822123</v>
      </c>
      <c r="I261" s="4">
        <f t="shared" si="24"/>
        <v>1.0500746800253735</v>
      </c>
    </row>
    <row r="262" spans="1: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4">
        <f t="shared" si="20"/>
        <v>6.1167227833894611E-2</v>
      </c>
      <c r="E262" s="4">
        <f t="shared" si="21"/>
        <v>2.0850234009360378</v>
      </c>
      <c r="F262" s="4">
        <f t="shared" si="22"/>
        <v>3.4691758598312794</v>
      </c>
      <c r="G262" s="4">
        <f t="shared" si="23"/>
        <v>4.3078162771958102</v>
      </c>
      <c r="I262" s="4">
        <f t="shared" si="24"/>
        <v>1.0611672278338946</v>
      </c>
    </row>
    <row r="263" spans="1: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4">
        <f t="shared" si="20"/>
        <v>5.1737880161285332E-2</v>
      </c>
      <c r="E263" s="4">
        <f t="shared" si="21"/>
        <v>2.2220061465803136</v>
      </c>
      <c r="F263" s="4">
        <f t="shared" si="22"/>
        <v>4.2963808500637883</v>
      </c>
      <c r="G263" s="4">
        <f t="shared" si="23"/>
        <v>3.1525632498213985</v>
      </c>
      <c r="I263" s="4">
        <f t="shared" si="24"/>
        <v>1.0517378801612853</v>
      </c>
    </row>
    <row r="264" spans="1: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4">
        <f t="shared" si="20"/>
        <v>5.4810828580413862E-2</v>
      </c>
      <c r="E264" s="4">
        <f t="shared" si="21"/>
        <v>1.6906576013741434</v>
      </c>
      <c r="F264" s="4">
        <f t="shared" si="22"/>
        <v>4.2921032921413529</v>
      </c>
      <c r="G264" s="4">
        <f t="shared" si="23"/>
        <v>5.6970911308540044</v>
      </c>
      <c r="I264" s="4">
        <f t="shared" si="24"/>
        <v>1.0548108285804139</v>
      </c>
    </row>
    <row r="265" spans="1: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4">
        <f t="shared" si="20"/>
        <v>5.0604710778257234E-2</v>
      </c>
      <c r="E265" s="4">
        <f t="shared" si="21"/>
        <v>2.2093816342043708</v>
      </c>
      <c r="F265" s="4">
        <f t="shared" si="22"/>
        <v>3.8554238123907232</v>
      </c>
      <c r="G265" s="4">
        <f t="shared" si="23"/>
        <v>3.4721039313255453</v>
      </c>
      <c r="I265" s="4">
        <f t="shared" si="24"/>
        <v>1.0506047107782572</v>
      </c>
    </row>
    <row r="266" spans="1: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4">
        <f t="shared" si="20"/>
        <v>5.6094101719053269E-2</v>
      </c>
      <c r="E266" s="4">
        <f t="shared" si="21"/>
        <v>1.3954862755876278</v>
      </c>
      <c r="F266" s="4">
        <f t="shared" si="22"/>
        <v>5.8583713366968393</v>
      </c>
      <c r="G266" s="4">
        <f t="shared" si="23"/>
        <v>8.8724838026424919</v>
      </c>
      <c r="I266" s="4">
        <f t="shared" si="24"/>
        <v>1.0560941017190533</v>
      </c>
    </row>
    <row r="267" spans="1: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4">
        <f t="shared" si="20"/>
        <v>2.1465627823801237E-2</v>
      </c>
      <c r="E267" s="4">
        <f t="shared" si="21"/>
        <v>2.6596695853851196</v>
      </c>
      <c r="F267" s="4">
        <f t="shared" si="22"/>
        <v>3.1284982833947272</v>
      </c>
      <c r="G267" s="4">
        <f t="shared" si="23"/>
        <v>3.2854612014975468</v>
      </c>
      <c r="I267" s="4">
        <f t="shared" si="24"/>
        <v>1.0214656278238012</v>
      </c>
    </row>
    <row r="268" spans="1: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4">
        <f t="shared" si="20"/>
        <v>4.205253084287297E-2</v>
      </c>
      <c r="E268" s="4">
        <f t="shared" si="21"/>
        <v>15.361829355733935</v>
      </c>
      <c r="F268" s="4">
        <f t="shared" si="22"/>
        <v>7.7370058412903351</v>
      </c>
      <c r="G268" s="4">
        <f t="shared" si="23"/>
        <v>1.2412266672341228</v>
      </c>
      <c r="I268" s="4">
        <f t="shared" si="24"/>
        <v>1.042052530842873</v>
      </c>
    </row>
    <row r="269" spans="1: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4">
        <f t="shared" si="20"/>
        <v>4.2145680324537471E-2</v>
      </c>
      <c r="E269" s="4">
        <f t="shared" si="21"/>
        <v>1.867755480752493</v>
      </c>
      <c r="F269" s="4">
        <f t="shared" si="22"/>
        <v>3.6588788904743934</v>
      </c>
      <c r="G269" s="4">
        <f t="shared" si="23"/>
        <v>5.2276579993527976</v>
      </c>
      <c r="I269" s="4">
        <f t="shared" si="24"/>
        <v>1.0421456803245375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4">
        <f t="shared" si="20"/>
        <v>4.1759795576099323E-2</v>
      </c>
      <c r="E270" s="4">
        <f t="shared" si="21"/>
        <v>1.8462596554758426</v>
      </c>
      <c r="F270" s="4">
        <f t="shared" si="22"/>
        <v>3.646115255386702</v>
      </c>
      <c r="G270" s="4">
        <f t="shared" si="23"/>
        <v>5.431834358927258</v>
      </c>
      <c r="I270" s="4">
        <f t="shared" si="24"/>
        <v>1.0417597955760993</v>
      </c>
    </row>
    <row r="271" spans="1: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4">
        <f t="shared" si="20"/>
        <v>4.0575546963467879E-2</v>
      </c>
      <c r="E271" s="4">
        <f t="shared" si="21"/>
        <v>2.0133732304436793</v>
      </c>
      <c r="F271" s="4">
        <f t="shared" si="22"/>
        <v>3.3884889771162685</v>
      </c>
      <c r="G271" s="4">
        <f t="shared" si="23"/>
        <v>4.8029745928024106</v>
      </c>
      <c r="I271" s="4">
        <f t="shared" si="24"/>
        <v>1.0405755469634679</v>
      </c>
    </row>
    <row r="272" spans="1: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4">
        <f t="shared" si="20"/>
        <v>3.7806619803999908E-2</v>
      </c>
      <c r="E272" s="4">
        <f t="shared" si="21"/>
        <v>3.5522030279223822</v>
      </c>
      <c r="F272" s="4">
        <f t="shared" si="22"/>
        <v>2.9776983866610056</v>
      </c>
      <c r="G272" s="4">
        <f t="shared" si="23"/>
        <v>2.6133220703555033</v>
      </c>
      <c r="I272" s="4">
        <f t="shared" si="24"/>
        <v>1.0378066198039999</v>
      </c>
    </row>
    <row r="273" spans="1: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4">
        <f t="shared" si="20"/>
        <v>3.9055848712053587E-2</v>
      </c>
      <c r="E273" s="4">
        <f t="shared" si="21"/>
        <v>2.6910890650767945</v>
      </c>
      <c r="F273" s="4">
        <f t="shared" si="22"/>
        <v>3.0678193502801099</v>
      </c>
      <c r="G273" s="4">
        <f t="shared" si="23"/>
        <v>3.3064540987470759</v>
      </c>
      <c r="I273" s="4">
        <f t="shared" si="24"/>
        <v>1.0390558487120536</v>
      </c>
    </row>
    <row r="274" spans="1: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4">
        <f t="shared" si="20"/>
        <v>4.5871929704480063E-2</v>
      </c>
      <c r="E274" s="4">
        <f t="shared" si="21"/>
        <v>1.4933377790034317</v>
      </c>
      <c r="F274" s="4">
        <f t="shared" si="22"/>
        <v>4.2265690276642482</v>
      </c>
      <c r="G274" s="4">
        <f t="shared" si="23"/>
        <v>10.665459523837866</v>
      </c>
      <c r="I274" s="4">
        <f t="shared" si="24"/>
        <v>1.0458719297044801</v>
      </c>
    </row>
    <row r="275" spans="1: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4">
        <f t="shared" si="20"/>
        <v>3.8481736492006036E-2</v>
      </c>
      <c r="E275" s="4">
        <f t="shared" si="21"/>
        <v>2.5401546404486055</v>
      </c>
      <c r="F275" s="4">
        <f t="shared" si="22"/>
        <v>3.1633544576385897</v>
      </c>
      <c r="G275" s="4">
        <f t="shared" si="23"/>
        <v>3.4458630742937562</v>
      </c>
      <c r="I275" s="4">
        <f t="shared" si="24"/>
        <v>1.038481736492006</v>
      </c>
    </row>
    <row r="276" spans="1: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4">
        <f t="shared" si="20"/>
        <v>4.1949059189472893E-2</v>
      </c>
      <c r="E276" s="4">
        <f t="shared" si="21"/>
        <v>1.8149191489746224</v>
      </c>
      <c r="F276" s="4">
        <f t="shared" si="22"/>
        <v>3.7464990370311648</v>
      </c>
      <c r="G276" s="4">
        <f t="shared" si="23"/>
        <v>5.4916265653196268</v>
      </c>
      <c r="I276" s="4">
        <f t="shared" si="24"/>
        <v>1.0419490591894729</v>
      </c>
    </row>
    <row r="277" spans="1: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4">
        <f t="shared" si="20"/>
        <v>3.7358698649021305E-2</v>
      </c>
      <c r="E277" s="4">
        <f t="shared" si="21"/>
        <v>3.2461217183770881</v>
      </c>
      <c r="F277" s="4">
        <f t="shared" si="22"/>
        <v>2.8904236950458233</v>
      </c>
      <c r="G277" s="4">
        <f t="shared" si="23"/>
        <v>2.8904236950458233</v>
      </c>
      <c r="I277" s="4">
        <f t="shared" si="24"/>
        <v>1.0373586986490213</v>
      </c>
    </row>
    <row r="278" spans="1: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4">
        <f t="shared" si="20"/>
        <v>3.9052976815477258E-2</v>
      </c>
      <c r="E278" s="4">
        <f t="shared" si="21"/>
        <v>2.1907441059321031</v>
      </c>
      <c r="F278" s="4">
        <f t="shared" si="22"/>
        <v>3.3390950413153759</v>
      </c>
      <c r="G278" s="4">
        <f t="shared" si="23"/>
        <v>4.0974916213952426</v>
      </c>
      <c r="I278" s="4">
        <f t="shared" si="24"/>
        <v>1.0390529768154773</v>
      </c>
    </row>
    <row r="279" spans="1: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4">
        <f t="shared" si="20"/>
        <v>4.8504853613724919E-2</v>
      </c>
      <c r="E279" s="4">
        <f t="shared" si="21"/>
        <v>2.7140938272813715</v>
      </c>
      <c r="F279" s="4">
        <f t="shared" si="22"/>
        <v>3.0096570455293432</v>
      </c>
      <c r="G279" s="4">
        <f t="shared" si="23"/>
        <v>3.3412506638843165</v>
      </c>
      <c r="I279" s="4">
        <f t="shared" si="24"/>
        <v>1.0485048536137249</v>
      </c>
    </row>
    <row r="280" spans="1: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4">
        <f t="shared" si="20"/>
        <v>5.5499898387371793E-2</v>
      </c>
      <c r="E280" s="4">
        <f t="shared" si="21"/>
        <v>7.1055175132852311</v>
      </c>
      <c r="F280" s="4">
        <f t="shared" si="22"/>
        <v>4.378022754301826</v>
      </c>
      <c r="G280" s="4">
        <f t="shared" si="23"/>
        <v>1.5851611587283427</v>
      </c>
      <c r="I280" s="4">
        <f t="shared" si="24"/>
        <v>1.0554998983873718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4">
        <f t="shared" si="20"/>
        <v>4.3245214271156573E-2</v>
      </c>
      <c r="E281" s="4">
        <f t="shared" si="21"/>
        <v>2.464553583937291</v>
      </c>
      <c r="F281" s="4">
        <f t="shared" si="22"/>
        <v>3.3877352597192152</v>
      </c>
      <c r="G281" s="4">
        <f t="shared" si="23"/>
        <v>3.3437597066336591</v>
      </c>
      <c r="I281" s="4">
        <f t="shared" si="24"/>
        <v>1.0432452142711566</v>
      </c>
    </row>
    <row r="282" spans="1: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4">
        <f t="shared" si="20"/>
        <v>2.3474143360055599E-2</v>
      </c>
      <c r="E282" s="4">
        <f t="shared" si="21"/>
        <v>3.8739759614217517</v>
      </c>
      <c r="F282" s="4">
        <f t="shared" si="22"/>
        <v>3.9270745839468835</v>
      </c>
      <c r="G282" s="4">
        <f t="shared" si="23"/>
        <v>2.0524407203903627</v>
      </c>
      <c r="I282" s="4">
        <f t="shared" si="24"/>
        <v>1.0234741433600556</v>
      </c>
    </row>
    <row r="283" spans="1: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4">
        <f t="shared" si="20"/>
        <v>2.5933474239868914E-2</v>
      </c>
      <c r="E283" s="4">
        <f t="shared" si="21"/>
        <v>6.8420854119056962</v>
      </c>
      <c r="F283" s="4">
        <f t="shared" si="22"/>
        <v>4.4336549764338686</v>
      </c>
      <c r="G283" s="4">
        <f t="shared" si="23"/>
        <v>1.5916009720702178</v>
      </c>
      <c r="I283" s="4">
        <f t="shared" si="24"/>
        <v>1.0259334742398689</v>
      </c>
    </row>
    <row r="284" spans="1: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4">
        <f t="shared" si="20"/>
        <v>2.6961762972258718E-2</v>
      </c>
      <c r="E284" s="4">
        <f t="shared" si="21"/>
        <v>3.8593757643950881</v>
      </c>
      <c r="F284" s="4">
        <f t="shared" si="22"/>
        <v>3.0831265266243286</v>
      </c>
      <c r="G284" s="4">
        <f t="shared" si="23"/>
        <v>2.4007029609567576</v>
      </c>
      <c r="I284" s="4">
        <f t="shared" si="24"/>
        <v>1.0269617629722587</v>
      </c>
    </row>
    <row r="285" spans="1: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4">
        <f t="shared" si="20"/>
        <v>2.7506608491205453E-2</v>
      </c>
      <c r="E285" s="4">
        <f t="shared" si="21"/>
        <v>2.4017501338227305</v>
      </c>
      <c r="F285" s="4">
        <f t="shared" si="22"/>
        <v>3.2224805565169756</v>
      </c>
      <c r="G285" s="4">
        <f t="shared" si="23"/>
        <v>3.6587551351809604</v>
      </c>
      <c r="I285" s="4">
        <f t="shared" si="24"/>
        <v>1.0275066084912055</v>
      </c>
    </row>
    <row r="286" spans="1: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4">
        <f t="shared" si="20"/>
        <v>2.9374872120651485E-2</v>
      </c>
      <c r="E286" s="4">
        <f t="shared" si="21"/>
        <v>4.1738851477570726</v>
      </c>
      <c r="F286" s="4">
        <f t="shared" si="22"/>
        <v>3.6671106702491998</v>
      </c>
      <c r="G286" s="4">
        <f t="shared" si="23"/>
        <v>2.0503533410203985</v>
      </c>
      <c r="I286" s="4">
        <f t="shared" si="24"/>
        <v>1.0293748721206515</v>
      </c>
    </row>
    <row r="287" spans="1: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4">
        <f t="shared" si="20"/>
        <v>2.6983815980250014E-2</v>
      </c>
      <c r="E287" s="4">
        <f t="shared" si="21"/>
        <v>2.557509470772561</v>
      </c>
      <c r="F287" s="4">
        <f t="shared" si="22"/>
        <v>3.1043249774951951</v>
      </c>
      <c r="G287" s="4">
        <f t="shared" si="23"/>
        <v>3.4859799466336394</v>
      </c>
      <c r="I287" s="4">
        <f t="shared" si="24"/>
        <v>1.02698381598025</v>
      </c>
    </row>
    <row r="288" spans="1: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4">
        <f t="shared" si="20"/>
        <v>2.8534979934265792E-2</v>
      </c>
      <c r="E288" s="4">
        <f t="shared" si="21"/>
        <v>2.1219818247613733</v>
      </c>
      <c r="F288" s="4">
        <f t="shared" si="22"/>
        <v>3.1305203944616369</v>
      </c>
      <c r="G288" s="4">
        <f t="shared" si="23"/>
        <v>4.7776774503026278</v>
      </c>
      <c r="I288" s="4">
        <f t="shared" si="24"/>
        <v>1.0285349799342658</v>
      </c>
    </row>
    <row r="289" spans="1: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4">
        <f t="shared" si="20"/>
        <v>2.8578208330991561E-2</v>
      </c>
      <c r="E289" s="4">
        <f t="shared" si="21"/>
        <v>2.2366614368510027</v>
      </c>
      <c r="F289" s="4">
        <f t="shared" si="22"/>
        <v>3.1943312047353518</v>
      </c>
      <c r="G289" s="4">
        <f t="shared" si="23"/>
        <v>4.1692639589892071</v>
      </c>
      <c r="I289" s="4">
        <f t="shared" si="24"/>
        <v>1.0285782083309916</v>
      </c>
    </row>
    <row r="290" spans="1: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4">
        <f t="shared" si="20"/>
        <v>3.0076502393160842E-2</v>
      </c>
      <c r="E290" s="4">
        <f t="shared" si="21"/>
        <v>1.8849606987292458</v>
      </c>
      <c r="F290" s="4">
        <f t="shared" si="22"/>
        <v>3.2953910463490739</v>
      </c>
      <c r="G290" s="4">
        <f t="shared" si="23"/>
        <v>6.0229775183992622</v>
      </c>
      <c r="I290" s="4">
        <f t="shared" si="24"/>
        <v>1.0300765023931608</v>
      </c>
    </row>
    <row r="291" spans="1: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4">
        <f t="shared" si="20"/>
        <v>2.7405293436151279E-2</v>
      </c>
      <c r="E291" s="4">
        <f t="shared" si="21"/>
        <v>3.0000240996801328</v>
      </c>
      <c r="F291" s="4">
        <f t="shared" si="22"/>
        <v>2.9894694693861346</v>
      </c>
      <c r="G291" s="4">
        <f t="shared" si="23"/>
        <v>3.0105807113591614</v>
      </c>
      <c r="I291" s="4">
        <f t="shared" si="24"/>
        <v>1.0274052934361513</v>
      </c>
    </row>
    <row r="292" spans="1: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4">
        <f t="shared" si="20"/>
        <v>4.0058680530430824E-2</v>
      </c>
      <c r="E292" s="4">
        <f t="shared" si="21"/>
        <v>1.2919084085635992</v>
      </c>
      <c r="F292" s="4">
        <f t="shared" si="22"/>
        <v>6.6172231852772301</v>
      </c>
      <c r="G292" s="4">
        <f t="shared" si="23"/>
        <v>13.363529920725005</v>
      </c>
      <c r="I292" s="4">
        <f t="shared" si="24"/>
        <v>1.0400586805304308</v>
      </c>
    </row>
    <row r="293" spans="1: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4">
        <f t="shared" si="20"/>
        <v>2.8137967103732286E-2</v>
      </c>
      <c r="E293" s="4">
        <f t="shared" si="21"/>
        <v>3.7150937730259805</v>
      </c>
      <c r="F293" s="4">
        <f t="shared" si="22"/>
        <v>3.8544872188619572</v>
      </c>
      <c r="G293" s="4">
        <f t="shared" si="23"/>
        <v>2.1213861013516762</v>
      </c>
      <c r="I293" s="4">
        <f t="shared" si="24"/>
        <v>1.0281379671037323</v>
      </c>
    </row>
    <row r="294" spans="1: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4">
        <f t="shared" si="20"/>
        <v>3.325985528875508E-2</v>
      </c>
      <c r="E294" s="4">
        <f t="shared" si="21"/>
        <v>1.4427126221706843</v>
      </c>
      <c r="F294" s="4">
        <f t="shared" si="22"/>
        <v>5.3607276503390278</v>
      </c>
      <c r="G294" s="4">
        <f t="shared" si="23"/>
        <v>8.3112098451576077</v>
      </c>
      <c r="I294" s="4">
        <f t="shared" si="24"/>
        <v>1.0332598552887551</v>
      </c>
    </row>
    <row r="295" spans="1: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4">
        <f t="shared" si="20"/>
        <v>2.7619132698921023E-2</v>
      </c>
      <c r="E295" s="4">
        <f t="shared" si="21"/>
        <v>2.7477966389336532</v>
      </c>
      <c r="F295" s="4">
        <f t="shared" si="22"/>
        <v>3.5845112633617227</v>
      </c>
      <c r="G295" s="4">
        <f t="shared" si="23"/>
        <v>2.8003831807561896</v>
      </c>
      <c r="I295" s="4">
        <f t="shared" si="24"/>
        <v>1.027619132698921</v>
      </c>
    </row>
    <row r="296" spans="1: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4">
        <f t="shared" si="20"/>
        <v>2.8362958086460388E-2</v>
      </c>
      <c r="E296" s="4">
        <f t="shared" si="21"/>
        <v>2.5080952162546439</v>
      </c>
      <c r="F296" s="4">
        <f t="shared" si="22"/>
        <v>3.470237339763929</v>
      </c>
      <c r="G296" s="4">
        <f t="shared" si="23"/>
        <v>3.1935992524674415</v>
      </c>
      <c r="I296" s="4">
        <f t="shared" si="24"/>
        <v>1.0283629580864604</v>
      </c>
    </row>
    <row r="297" spans="1: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4">
        <f t="shared" si="20"/>
        <v>2.793069281061511E-2</v>
      </c>
      <c r="E297" s="4">
        <f t="shared" si="21"/>
        <v>2.9276836202517247</v>
      </c>
      <c r="F297" s="4">
        <f t="shared" si="22"/>
        <v>3.0967836299774061</v>
      </c>
      <c r="G297" s="4">
        <f t="shared" si="23"/>
        <v>2.980471752929736</v>
      </c>
      <c r="I297" s="4">
        <f t="shared" si="24"/>
        <v>1.0279306928106151</v>
      </c>
    </row>
    <row r="298" spans="1: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4">
        <f t="shared" si="20"/>
        <v>2.7780784894898103E-2</v>
      </c>
      <c r="E298" s="4">
        <f t="shared" si="21"/>
        <v>2.2457517472258162</v>
      </c>
      <c r="F298" s="4">
        <f t="shared" si="22"/>
        <v>3.5425199904786258</v>
      </c>
      <c r="G298" s="4">
        <f t="shared" si="23"/>
        <v>3.6706693219084845</v>
      </c>
      <c r="I298" s="4">
        <f t="shared" si="24"/>
        <v>1.0277807848948981</v>
      </c>
    </row>
    <row r="299" spans="1: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4">
        <f t="shared" si="20"/>
        <v>3.1200565273979075E-2</v>
      </c>
      <c r="E299" s="4">
        <f t="shared" si="21"/>
        <v>1.492822686722993</v>
      </c>
      <c r="F299" s="4">
        <f t="shared" si="22"/>
        <v>4.7319514730832148</v>
      </c>
      <c r="G299" s="4">
        <f t="shared" si="23"/>
        <v>8.4175950036958493</v>
      </c>
      <c r="I299" s="4">
        <f t="shared" si="24"/>
        <v>1.0312005652739791</v>
      </c>
    </row>
    <row r="300" spans="1: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4">
        <f t="shared" si="20"/>
        <v>2.9410510916544563E-2</v>
      </c>
      <c r="E300" s="4">
        <f t="shared" si="21"/>
        <v>1.7701961769115804</v>
      </c>
      <c r="F300" s="4">
        <f t="shared" si="22"/>
        <v>4.0442292259802795</v>
      </c>
      <c r="G300" s="4">
        <f t="shared" si="23"/>
        <v>5.32410616443254</v>
      </c>
      <c r="I300" s="4">
        <f t="shared" si="24"/>
        <v>1.0294105109165446</v>
      </c>
    </row>
    <row r="301" spans="1: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4">
        <f t="shared" si="20"/>
        <v>2.7985102149039154E-2</v>
      </c>
      <c r="E301" s="4">
        <f t="shared" si="21"/>
        <v>2.444499625471956</v>
      </c>
      <c r="F301" s="4">
        <f t="shared" si="22"/>
        <v>3.5113681285276916</v>
      </c>
      <c r="G301" s="4">
        <f t="shared" si="23"/>
        <v>3.2665962720736932</v>
      </c>
      <c r="I301" s="4">
        <f t="shared" si="24"/>
        <v>1.0279851021490392</v>
      </c>
    </row>
    <row r="302" spans="1: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4">
        <f t="shared" si="20"/>
        <v>2.9172101781042681E-2</v>
      </c>
      <c r="E302" s="4">
        <f t="shared" si="21"/>
        <v>1.9669138300528486</v>
      </c>
      <c r="F302" s="4">
        <f t="shared" si="22"/>
        <v>3.516253367956351</v>
      </c>
      <c r="G302" s="4">
        <f t="shared" si="23"/>
        <v>4.8263548527084303</v>
      </c>
      <c r="I302" s="4">
        <f t="shared" si="24"/>
        <v>1.0291721017810427</v>
      </c>
    </row>
    <row r="303" spans="1: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4">
        <f t="shared" si="20"/>
        <v>3.8120899532058328E-2</v>
      </c>
      <c r="E303" s="4">
        <f t="shared" si="21"/>
        <v>2.4223342216042947</v>
      </c>
      <c r="F303" s="4">
        <f t="shared" si="22"/>
        <v>3.5535253958811359</v>
      </c>
      <c r="G303" s="4">
        <f t="shared" si="23"/>
        <v>3.270492230680988</v>
      </c>
      <c r="I303" s="4">
        <f t="shared" si="24"/>
        <v>1.0381208995320583</v>
      </c>
    </row>
    <row r="304" spans="1: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4">
        <f t="shared" si="20"/>
        <v>4.0716127074556852E-2</v>
      </c>
      <c r="E304" s="4">
        <f t="shared" si="21"/>
        <v>4.5664999417433707</v>
      </c>
      <c r="F304" s="4">
        <f t="shared" si="22"/>
        <v>3.8070430450710475</v>
      </c>
      <c r="G304" s="4">
        <f t="shared" si="23"/>
        <v>1.9292250246558289</v>
      </c>
      <c r="I304" s="4">
        <f t="shared" si="24"/>
        <v>1.0407161270745569</v>
      </c>
    </row>
    <row r="305" spans="1: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4">
        <f t="shared" si="20"/>
        <v>3.9017880735068955E-2</v>
      </c>
      <c r="E305" s="4">
        <f t="shared" si="21"/>
        <v>3.8870529686059552</v>
      </c>
      <c r="F305" s="4">
        <f t="shared" si="22"/>
        <v>3.7658319559432831</v>
      </c>
      <c r="G305" s="4">
        <f t="shared" si="23"/>
        <v>2.09560081378191</v>
      </c>
      <c r="I305" s="4">
        <f t="shared" si="24"/>
        <v>1.039017880735069</v>
      </c>
    </row>
    <row r="306" spans="1: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4">
        <f t="shared" si="20"/>
        <v>4.3146704831534377E-2</v>
      </c>
      <c r="E306" s="4">
        <f t="shared" si="21"/>
        <v>1.6376857294809224</v>
      </c>
      <c r="F306" s="4">
        <f t="shared" si="22"/>
        <v>4.560740803848196</v>
      </c>
      <c r="G306" s="4">
        <f t="shared" si="23"/>
        <v>5.8782170942047962</v>
      </c>
      <c r="I306" s="4">
        <f t="shared" si="24"/>
        <v>1.0431467048315344</v>
      </c>
    </row>
    <row r="307" spans="1: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4">
        <f t="shared" si="20"/>
        <v>2.27947727947726E-2</v>
      </c>
      <c r="E307" s="4">
        <f t="shared" si="21"/>
        <v>2.2580897557704129</v>
      </c>
      <c r="F307" s="4">
        <f t="shared" si="22"/>
        <v>3.4480286738351245</v>
      </c>
      <c r="G307" s="4">
        <f t="shared" si="23"/>
        <v>3.7435374779949959</v>
      </c>
      <c r="I307" s="4">
        <f t="shared" si="24"/>
        <v>1.0227947727947726</v>
      </c>
    </row>
    <row r="308" spans="1: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4">
        <f t="shared" si="20"/>
        <v>2.1973046925158446E-2</v>
      </c>
      <c r="E308" s="4">
        <f t="shared" si="21"/>
        <v>3.3922400953795537</v>
      </c>
      <c r="F308" s="4">
        <f t="shared" si="22"/>
        <v>3.6763994936502633</v>
      </c>
      <c r="G308" s="4">
        <f t="shared" si="23"/>
        <v>2.3083797500030463</v>
      </c>
      <c r="I308" s="4">
        <f t="shared" si="24"/>
        <v>1.0219730469251584</v>
      </c>
    </row>
    <row r="309" spans="1: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4">
        <f t="shared" si="20"/>
        <v>2.1774680503932275E-2</v>
      </c>
      <c r="E309" s="4">
        <f t="shared" si="21"/>
        <v>2.8476665369930294</v>
      </c>
      <c r="F309" s="4">
        <f t="shared" si="22"/>
        <v>3.0876815000151372</v>
      </c>
      <c r="G309" s="4">
        <f t="shared" si="23"/>
        <v>3.077229031256342</v>
      </c>
      <c r="I309" s="4">
        <f t="shared" si="24"/>
        <v>1.0217746805039323</v>
      </c>
    </row>
    <row r="310" spans="1: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4">
        <f t="shared" si="20"/>
        <v>2.261520816382534E-2</v>
      </c>
      <c r="E310" s="4">
        <f t="shared" si="21"/>
        <v>2.7144301641787072</v>
      </c>
      <c r="F310" s="4">
        <f t="shared" si="22"/>
        <v>3.0170950282452456</v>
      </c>
      <c r="G310" s="4">
        <f t="shared" si="23"/>
        <v>3.3316241549364771</v>
      </c>
      <c r="I310" s="4">
        <f t="shared" si="24"/>
        <v>1.0226152081638253</v>
      </c>
    </row>
    <row r="311" spans="1: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4">
        <f t="shared" si="20"/>
        <v>3.5342231678262781E-2</v>
      </c>
      <c r="E311" s="4">
        <f t="shared" si="21"/>
        <v>1.9225809351878143</v>
      </c>
      <c r="F311" s="4">
        <f t="shared" si="22"/>
        <v>3.2929760528498004</v>
      </c>
      <c r="G311" s="4">
        <f t="shared" si="23"/>
        <v>5.6757174009348947</v>
      </c>
      <c r="I311" s="4">
        <f t="shared" si="24"/>
        <v>1.0353422316782628</v>
      </c>
    </row>
    <row r="312" spans="1: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4">
        <f t="shared" si="20"/>
        <v>3.4708015762381583E-2</v>
      </c>
      <c r="E312" s="4">
        <f t="shared" si="21"/>
        <v>1.7133005469377347</v>
      </c>
      <c r="F312" s="4">
        <f t="shared" si="22"/>
        <v>3.8000282823804592</v>
      </c>
      <c r="G312" s="4">
        <f t="shared" si="23"/>
        <v>6.5284674025095715</v>
      </c>
      <c r="I312" s="4">
        <f t="shared" si="24"/>
        <v>1.0347080157623816</v>
      </c>
    </row>
    <row r="313" spans="1: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4">
        <f t="shared" si="20"/>
        <v>3.2884377290137712E-2</v>
      </c>
      <c r="E313" s="4">
        <f t="shared" si="21"/>
        <v>2.824842441977768</v>
      </c>
      <c r="F313" s="4">
        <f t="shared" si="22"/>
        <v>2.9632211218388522</v>
      </c>
      <c r="G313" s="4">
        <f t="shared" si="23"/>
        <v>3.2412036452998803</v>
      </c>
      <c r="I313" s="4">
        <f t="shared" si="24"/>
        <v>1.0328843772901377</v>
      </c>
    </row>
    <row r="314" spans="1: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4">
        <f t="shared" si="20"/>
        <v>3.72752479211238E-2</v>
      </c>
      <c r="E314" s="4">
        <f t="shared" si="21"/>
        <v>5.4450409257623784</v>
      </c>
      <c r="F314" s="4">
        <f t="shared" si="22"/>
        <v>3.1917492884358483</v>
      </c>
      <c r="G314" s="4">
        <f t="shared" si="23"/>
        <v>1.9879180903156675</v>
      </c>
      <c r="I314" s="4">
        <f t="shared" si="24"/>
        <v>1.0372752479211238</v>
      </c>
    </row>
    <row r="315" spans="1: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4">
        <f t="shared" si="20"/>
        <v>4.1150457177523636E-2</v>
      </c>
      <c r="E315" s="4">
        <f t="shared" si="21"/>
        <v>1.9297640209359161</v>
      </c>
      <c r="F315" s="4">
        <f t="shared" si="22"/>
        <v>4.0423674601738773</v>
      </c>
      <c r="G315" s="4">
        <f t="shared" si="23"/>
        <v>4.2658087043379771</v>
      </c>
      <c r="I315" s="4">
        <f t="shared" si="24"/>
        <v>1.0411504571775236</v>
      </c>
    </row>
    <row r="316" spans="1: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4">
        <f t="shared" si="20"/>
        <v>3.9190188320246344E-2</v>
      </c>
      <c r="E316" s="4">
        <f t="shared" si="21"/>
        <v>2.9817932333520623</v>
      </c>
      <c r="F316" s="4">
        <f t="shared" si="22"/>
        <v>3.9100102049709515</v>
      </c>
      <c r="G316" s="4">
        <f t="shared" si="23"/>
        <v>2.4457201028121793</v>
      </c>
      <c r="I316" s="4">
        <f t="shared" si="24"/>
        <v>1.0391901883202463</v>
      </c>
    </row>
    <row r="317" spans="1: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4">
        <f t="shared" si="20"/>
        <v>3.9475889374368744E-2</v>
      </c>
      <c r="E317" s="4">
        <f t="shared" si="21"/>
        <v>2.8747841711693538</v>
      </c>
      <c r="F317" s="4">
        <f t="shared" si="22"/>
        <v>3.1558247797908336</v>
      </c>
      <c r="G317" s="4">
        <f t="shared" si="23"/>
        <v>2.9826402052104397</v>
      </c>
      <c r="I317" s="4">
        <f t="shared" si="24"/>
        <v>1.0394758893743687</v>
      </c>
    </row>
    <row r="318" spans="1: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4">
        <f t="shared" si="20"/>
        <v>3.9675427687470677E-2</v>
      </c>
      <c r="E318" s="4">
        <f t="shared" si="21"/>
        <v>3.1131019386824126</v>
      </c>
      <c r="F318" s="4">
        <f t="shared" si="22"/>
        <v>3.3523148418499957</v>
      </c>
      <c r="G318" s="4">
        <f t="shared" si="23"/>
        <v>2.6282891258990633</v>
      </c>
      <c r="I318" s="4">
        <f t="shared" si="24"/>
        <v>1.0396754276874707</v>
      </c>
    </row>
    <row r="319" spans="1: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4">
        <f t="shared" si="20"/>
        <v>4.7516567602650772E-2</v>
      </c>
      <c r="E319" s="4">
        <f t="shared" si="21"/>
        <v>1.3899404912636111</v>
      </c>
      <c r="F319" s="4">
        <f t="shared" si="22"/>
        <v>5.5481710784004035</v>
      </c>
      <c r="G319" s="4">
        <f t="shared" si="23"/>
        <v>9.9695765694176384</v>
      </c>
      <c r="I319" s="4">
        <f t="shared" si="24"/>
        <v>1.0475165676026508</v>
      </c>
    </row>
    <row r="320" spans="1: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4">
        <f t="shared" si="20"/>
        <v>3.8806007101402251E-2</v>
      </c>
      <c r="E320" s="4">
        <f t="shared" si="21"/>
        <v>2.851431619364365</v>
      </c>
      <c r="F320" s="4">
        <f t="shared" si="22"/>
        <v>3.3055438733686295</v>
      </c>
      <c r="G320" s="4">
        <f t="shared" si="23"/>
        <v>2.8836984695810135</v>
      </c>
      <c r="I320" s="4">
        <f t="shared" si="24"/>
        <v>1.0388060071014023</v>
      </c>
    </row>
    <row r="321" spans="1: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4">
        <f t="shared" si="20"/>
        <v>4.0279777848325038E-2</v>
      </c>
      <c r="E321" s="4">
        <f t="shared" si="21"/>
        <v>2.1821124705925738</v>
      </c>
      <c r="F321" s="4">
        <f t="shared" si="22"/>
        <v>4.1377806783730096</v>
      </c>
      <c r="G321" s="4">
        <f t="shared" si="23"/>
        <v>3.3327442018262627</v>
      </c>
      <c r="I321" s="4">
        <f t="shared" si="24"/>
        <v>1.040279777848325</v>
      </c>
    </row>
    <row r="322" spans="1: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4">
        <f t="shared" si="20"/>
        <v>3.8708271051320464E-2</v>
      </c>
      <c r="E322" s="4">
        <f t="shared" si="21"/>
        <v>3.3378144272746182</v>
      </c>
      <c r="F322" s="4">
        <f t="shared" si="22"/>
        <v>3.7753654426460797</v>
      </c>
      <c r="G322" s="4">
        <f t="shared" si="23"/>
        <v>2.2960650189479708</v>
      </c>
      <c r="I322" s="4">
        <f t="shared" si="24"/>
        <v>1.0387082710513205</v>
      </c>
    </row>
    <row r="323" spans="1: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4">
        <f t="shared" ref="D323:D386" si="25">IF(A323="","",((1/A323)+(1/B323)+(1/C323))-1)</f>
        <v>3.9279486860131829E-2</v>
      </c>
      <c r="E323" s="4">
        <f t="shared" ref="E323:E386" si="26">IF(A323="","",(3*A323)/(3-($D323*A323)))</f>
        <v>2.3076812531436373</v>
      </c>
      <c r="F323" s="4">
        <f t="shared" ref="F323:F386" si="27">IF(B323="","",(3*B323)/(3-($D323*B323)))</f>
        <v>3.8883709667655424</v>
      </c>
      <c r="G323" s="4">
        <f t="shared" ref="G323:G386" si="28">IF(C323="","",(3*C323)/(3-($D323*C323)))</f>
        <v>3.2311484481110715</v>
      </c>
      <c r="I323" s="4">
        <f t="shared" ref="I323:I386" si="29">IF(A323="","",D323+1)</f>
        <v>1.0392794868601318</v>
      </c>
    </row>
    <row r="324" spans="1: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4">
        <f t="shared" si="25"/>
        <v>2.274654690530431E-2</v>
      </c>
      <c r="E324" s="4">
        <f t="shared" si="26"/>
        <v>2.4859921596426311</v>
      </c>
      <c r="F324" s="4">
        <f t="shared" si="27"/>
        <v>3.5110451342289113</v>
      </c>
      <c r="G324" s="4">
        <f t="shared" si="28"/>
        <v>3.1955963331578983</v>
      </c>
      <c r="I324" s="4">
        <f t="shared" si="29"/>
        <v>1.0227465469053043</v>
      </c>
    </row>
    <row r="325" spans="1: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4">
        <f t="shared" si="25"/>
        <v>2.2203904187085621E-2</v>
      </c>
      <c r="E325" s="4">
        <f t="shared" si="26"/>
        <v>2.174440495474383</v>
      </c>
      <c r="F325" s="4">
        <f t="shared" si="27"/>
        <v>3.7619053632198982</v>
      </c>
      <c r="G325" s="4">
        <f t="shared" si="28"/>
        <v>3.6457917938165592</v>
      </c>
      <c r="I325" s="4">
        <f t="shared" si="29"/>
        <v>1.0222039041870856</v>
      </c>
    </row>
    <row r="326" spans="1: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4">
        <f t="shared" si="25"/>
        <v>2.2565138108543881E-2</v>
      </c>
      <c r="E326" s="4">
        <f t="shared" si="26"/>
        <v>1.927547064963357</v>
      </c>
      <c r="F326" s="4">
        <f t="shared" si="27"/>
        <v>3.6790689816194497</v>
      </c>
      <c r="G326" s="4">
        <f t="shared" si="28"/>
        <v>4.7755941847112604</v>
      </c>
      <c r="I326" s="4">
        <f t="shared" si="29"/>
        <v>1.0225651381085439</v>
      </c>
    </row>
    <row r="327" spans="1: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4">
        <f t="shared" si="25"/>
        <v>2.770603689576534E-2</v>
      </c>
      <c r="E327" s="4">
        <f t="shared" si="26"/>
        <v>2.8111353500169241</v>
      </c>
      <c r="F327" s="4">
        <f t="shared" si="27"/>
        <v>3.4037343896410577</v>
      </c>
      <c r="G327" s="4">
        <f t="shared" si="28"/>
        <v>2.8532552187777624</v>
      </c>
      <c r="I327" s="4">
        <f t="shared" si="29"/>
        <v>1.0277060368957653</v>
      </c>
    </row>
    <row r="328" spans="1: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4">
        <f t="shared" si="25"/>
        <v>2.9366924227865354E-2</v>
      </c>
      <c r="E328" s="4">
        <f t="shared" si="26"/>
        <v>2.0295354722392398</v>
      </c>
      <c r="F328" s="4">
        <f t="shared" si="27"/>
        <v>3.7100157569307806</v>
      </c>
      <c r="G328" s="4">
        <f t="shared" si="28"/>
        <v>4.2063504683113786</v>
      </c>
      <c r="I328" s="4">
        <f t="shared" si="29"/>
        <v>1.0293669242278654</v>
      </c>
    </row>
    <row r="329" spans="1: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4">
        <f t="shared" si="25"/>
        <v>2.9470247828923046E-2</v>
      </c>
      <c r="E329" s="4">
        <f t="shared" si="26"/>
        <v>2.2172650229709001</v>
      </c>
      <c r="F329" s="4">
        <f t="shared" si="27"/>
        <v>3.5388929392335311</v>
      </c>
      <c r="G329" s="4">
        <f t="shared" si="28"/>
        <v>3.7534764983699129</v>
      </c>
      <c r="I329" s="4">
        <f t="shared" si="29"/>
        <v>1.029470247828923</v>
      </c>
    </row>
    <row r="330" spans="1: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4">
        <f t="shared" si="25"/>
        <v>2.1566291938717619E-2</v>
      </c>
      <c r="E330" s="4">
        <f t="shared" si="26"/>
        <v>3.7167214525466212</v>
      </c>
      <c r="F330" s="4">
        <f t="shared" si="27"/>
        <v>3.3172643794077543</v>
      </c>
      <c r="G330" s="4">
        <f t="shared" si="28"/>
        <v>2.3283295892132356</v>
      </c>
      <c r="I330" s="4">
        <f t="shared" si="29"/>
        <v>1.0215662919387176</v>
      </c>
    </row>
    <row r="331" spans="1: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4">
        <f t="shared" si="25"/>
        <v>2.1465504042445405E-2</v>
      </c>
      <c r="E331" s="4">
        <f t="shared" si="26"/>
        <v>2.6596692935152211</v>
      </c>
      <c r="F331" s="4">
        <f t="shared" si="27"/>
        <v>3.4637694203164626</v>
      </c>
      <c r="G331" s="4">
        <f t="shared" si="28"/>
        <v>2.9823096660540398</v>
      </c>
      <c r="I331" s="4">
        <f t="shared" si="29"/>
        <v>1.0214655040424454</v>
      </c>
    </row>
    <row r="332" spans="1: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4">
        <f t="shared" si="25"/>
        <v>2.3432235174684957E-2</v>
      </c>
      <c r="E332" s="4">
        <f t="shared" si="26"/>
        <v>1.5792426968607878</v>
      </c>
      <c r="F332" s="4">
        <f t="shared" si="27"/>
        <v>4.2356424455293453</v>
      </c>
      <c r="G332" s="4">
        <f t="shared" si="28"/>
        <v>7.6514952015694302</v>
      </c>
      <c r="I332" s="4">
        <f t="shared" si="29"/>
        <v>1.023432235174685</v>
      </c>
    </row>
    <row r="333" spans="1: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4">
        <f t="shared" si="25"/>
        <v>2.2368244340788435E-2</v>
      </c>
      <c r="E333" s="4">
        <f t="shared" si="26"/>
        <v>2.3401308747162242</v>
      </c>
      <c r="F333" s="4">
        <f t="shared" si="27"/>
        <v>3.4253013482824586</v>
      </c>
      <c r="G333" s="4">
        <f t="shared" si="28"/>
        <v>3.5621624125713707</v>
      </c>
      <c r="I333" s="4">
        <f t="shared" si="29"/>
        <v>1.0223682443407884</v>
      </c>
    </row>
    <row r="334" spans="1: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4">
        <f t="shared" si="25"/>
        <v>2.7684249038349318E-2</v>
      </c>
      <c r="E334" s="4">
        <f t="shared" si="26"/>
        <v>8.579413762058449</v>
      </c>
      <c r="F334" s="4">
        <f t="shared" si="27"/>
        <v>5.451072298453008</v>
      </c>
      <c r="G334" s="4">
        <f t="shared" si="28"/>
        <v>1.4285882141906043</v>
      </c>
      <c r="I334" s="4">
        <f t="shared" si="29"/>
        <v>1.0276842490383493</v>
      </c>
    </row>
    <row r="335" spans="1: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4">
        <f t="shared" si="25"/>
        <v>3.4291738665714E-2</v>
      </c>
      <c r="E335" s="4">
        <f t="shared" si="26"/>
        <v>9.0846239093574468</v>
      </c>
      <c r="F335" s="4">
        <f t="shared" si="27"/>
        <v>4.8330184443351687</v>
      </c>
      <c r="G335" s="4">
        <f t="shared" si="28"/>
        <v>1.4640991221491715</v>
      </c>
      <c r="I335" s="4">
        <f t="shared" si="29"/>
        <v>1.034291738665714</v>
      </c>
    </row>
    <row r="336" spans="1: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4">
        <f t="shared" si="25"/>
        <v>2.74228225556854E-2</v>
      </c>
      <c r="E336" s="4">
        <f t="shared" si="26"/>
        <v>1.4797483870229371</v>
      </c>
      <c r="F336" s="4">
        <f t="shared" si="27"/>
        <v>5.3493817490264988</v>
      </c>
      <c r="G336" s="4">
        <f t="shared" si="28"/>
        <v>7.2848098062490383</v>
      </c>
      <c r="I336" s="4">
        <f t="shared" si="29"/>
        <v>1.0274228225556854</v>
      </c>
    </row>
    <row r="337" spans="1: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4">
        <f t="shared" si="25"/>
        <v>2.2499900137628703E-2</v>
      </c>
      <c r="E337" s="4">
        <f t="shared" si="26"/>
        <v>3.0585885436720681</v>
      </c>
      <c r="F337" s="4">
        <f t="shared" si="27"/>
        <v>3.1423523415391172</v>
      </c>
      <c r="G337" s="4">
        <f t="shared" si="28"/>
        <v>2.8183393659446865</v>
      </c>
      <c r="I337" s="4">
        <f t="shared" si="29"/>
        <v>1.0224999001376287</v>
      </c>
    </row>
    <row r="338" spans="1: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4">
        <f t="shared" si="25"/>
        <v>2.1683289395252103E-2</v>
      </c>
      <c r="E338" s="4">
        <f t="shared" si="26"/>
        <v>3.3176935910809973</v>
      </c>
      <c r="F338" s="4">
        <f t="shared" si="27"/>
        <v>3.3596473721517586</v>
      </c>
      <c r="G338" s="4">
        <f t="shared" si="28"/>
        <v>2.4941667539460943</v>
      </c>
      <c r="I338" s="4">
        <f t="shared" si="29"/>
        <v>1.0216832893952521</v>
      </c>
    </row>
    <row r="339" spans="1: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4">
        <f t="shared" si="25"/>
        <v>2.2358328242604752E-2</v>
      </c>
      <c r="E339" s="4">
        <f t="shared" si="26"/>
        <v>3.3201721793607617</v>
      </c>
      <c r="F339" s="4">
        <f t="shared" si="27"/>
        <v>3.5621204712717649</v>
      </c>
      <c r="G339" s="4">
        <f t="shared" si="28"/>
        <v>2.3918916472124785</v>
      </c>
      <c r="I339" s="4">
        <f t="shared" si="29"/>
        <v>1.0223583282426048</v>
      </c>
    </row>
    <row r="340" spans="1: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4">
        <f t="shared" si="25"/>
        <v>2.1943712892852574E-2</v>
      </c>
      <c r="E340" s="4">
        <f t="shared" si="26"/>
        <v>3.0046137334993963</v>
      </c>
      <c r="F340" s="4">
        <f t="shared" si="27"/>
        <v>3.2033391922734635</v>
      </c>
      <c r="G340" s="4">
        <f t="shared" si="28"/>
        <v>2.8168675297434986</v>
      </c>
      <c r="I340" s="4">
        <f t="shared" si="29"/>
        <v>1.0219437128928526</v>
      </c>
    </row>
    <row r="341" spans="1: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4">
        <f t="shared" si="25"/>
        <v>2.3647338481266766E-2</v>
      </c>
      <c r="E341" s="4">
        <f t="shared" si="26"/>
        <v>1.7950443323402809</v>
      </c>
      <c r="F341" s="4">
        <f t="shared" si="27"/>
        <v>3.885463631212545</v>
      </c>
      <c r="G341" s="4">
        <f t="shared" si="28"/>
        <v>5.3896399360242242</v>
      </c>
      <c r="I341" s="4">
        <f t="shared" si="29"/>
        <v>1.0236473384812668</v>
      </c>
    </row>
    <row r="342" spans="1: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4">
        <f t="shared" si="25"/>
        <v>2.4326168143060434E-2</v>
      </c>
      <c r="E342" s="4">
        <f t="shared" si="26"/>
        <v>5.0702203637163139</v>
      </c>
      <c r="F342" s="4">
        <f t="shared" si="27"/>
        <v>4.4231481702999638</v>
      </c>
      <c r="G342" s="4">
        <f t="shared" si="28"/>
        <v>1.7340441096904942</v>
      </c>
      <c r="I342" s="4">
        <f t="shared" si="29"/>
        <v>1.0243261681430604</v>
      </c>
    </row>
    <row r="343" spans="1: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4">
        <f t="shared" si="25"/>
        <v>5.8428392980347743E-2</v>
      </c>
      <c r="E343" s="4">
        <f t="shared" si="26"/>
        <v>1.6195209431970543</v>
      </c>
      <c r="F343" s="4">
        <f t="shared" si="27"/>
        <v>3.7445214800798294</v>
      </c>
      <c r="G343" s="4">
        <f t="shared" si="28"/>
        <v>8.6597604384536933</v>
      </c>
      <c r="I343" s="4">
        <f t="shared" si="29"/>
        <v>1.0584283929803477</v>
      </c>
    </row>
    <row r="344" spans="1: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4">
        <f t="shared" si="25"/>
        <v>5.0172090222604382E-2</v>
      </c>
      <c r="E344" s="4">
        <f t="shared" si="26"/>
        <v>2.5112142714253776</v>
      </c>
      <c r="F344" s="4">
        <f t="shared" si="27"/>
        <v>3.4032708193793257</v>
      </c>
      <c r="G344" s="4">
        <f t="shared" si="28"/>
        <v>3.2472667513713795</v>
      </c>
      <c r="I344" s="4">
        <f t="shared" si="29"/>
        <v>1.0501720902226044</v>
      </c>
    </row>
    <row r="345" spans="1: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4">
        <f t="shared" si="25"/>
        <v>4.8763176537639952E-2</v>
      </c>
      <c r="E345" s="4">
        <f t="shared" si="26"/>
        <v>2.5082561310025486</v>
      </c>
      <c r="F345" s="4">
        <f t="shared" si="27"/>
        <v>3.4647194612376215</v>
      </c>
      <c r="G345" s="4">
        <f t="shared" si="28"/>
        <v>3.1980251428052284</v>
      </c>
      <c r="I345" s="4">
        <f t="shared" si="29"/>
        <v>1.04876317653764</v>
      </c>
    </row>
    <row r="346" spans="1: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4">
        <f t="shared" si="25"/>
        <v>4.8853573357517943E-2</v>
      </c>
      <c r="E346" s="4">
        <f t="shared" si="26"/>
        <v>2.8241738875717877</v>
      </c>
      <c r="F346" s="4">
        <f t="shared" si="27"/>
        <v>3.4762435198607027</v>
      </c>
      <c r="G346" s="4">
        <f t="shared" si="28"/>
        <v>2.7913677785793896</v>
      </c>
      <c r="I346" s="4">
        <f t="shared" si="29"/>
        <v>1.0488535733575179</v>
      </c>
    </row>
    <row r="347" spans="1: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4">
        <f t="shared" si="25"/>
        <v>2.51379326845238E-2</v>
      </c>
      <c r="E347" s="4">
        <f t="shared" si="26"/>
        <v>5.5572657657302145</v>
      </c>
      <c r="F347" s="4">
        <f t="shared" si="27"/>
        <v>4.2244228291249311</v>
      </c>
      <c r="G347" s="4">
        <f t="shared" si="28"/>
        <v>1.7142759220384081</v>
      </c>
      <c r="I347" s="4">
        <f t="shared" si="29"/>
        <v>1.0251379326845238</v>
      </c>
    </row>
    <row r="348" spans="1: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4">
        <f t="shared" si="25"/>
        <v>2.1983170552567932E-2</v>
      </c>
      <c r="E348" s="4">
        <f t="shared" si="26"/>
        <v>3.3922789276725616</v>
      </c>
      <c r="F348" s="4">
        <f t="shared" si="27"/>
        <v>3.8453854253449951</v>
      </c>
      <c r="G348" s="4">
        <f t="shared" si="28"/>
        <v>2.2463784569486074</v>
      </c>
      <c r="I348" s="4">
        <f t="shared" si="29"/>
        <v>1.0219831705525679</v>
      </c>
    </row>
    <row r="349" spans="1: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4">
        <f t="shared" si="25"/>
        <v>2.9872467766257182E-2</v>
      </c>
      <c r="E349" s="4">
        <f t="shared" si="26"/>
        <v>1.2145121905050351</v>
      </c>
      <c r="F349" s="4">
        <f t="shared" si="27"/>
        <v>7.6054171790958538</v>
      </c>
      <c r="G349" s="4">
        <f t="shared" si="28"/>
        <v>22.153826233329024</v>
      </c>
      <c r="I349" s="4">
        <f t="shared" si="29"/>
        <v>1.0298724677662572</v>
      </c>
    </row>
    <row r="350" spans="1: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4">
        <f t="shared" si="25"/>
        <v>2.1712156307091668E-2</v>
      </c>
      <c r="E350" s="4">
        <f t="shared" si="26"/>
        <v>2.4942266144634737</v>
      </c>
      <c r="F350" s="4">
        <f t="shared" si="27"/>
        <v>3.3073142753824012</v>
      </c>
      <c r="G350" s="4">
        <f t="shared" si="28"/>
        <v>3.3702489922962959</v>
      </c>
      <c r="I350" s="4">
        <f t="shared" si="29"/>
        <v>1.0217121563070917</v>
      </c>
    </row>
    <row r="351" spans="1: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4">
        <f t="shared" si="25"/>
        <v>2.801372521121781E-2</v>
      </c>
      <c r="E351" s="4">
        <f t="shared" si="26"/>
        <v>1.4390819823459982</v>
      </c>
      <c r="F351" s="4">
        <f t="shared" si="27"/>
        <v>5.17889880857095</v>
      </c>
      <c r="G351" s="4">
        <f t="shared" si="28"/>
        <v>8.9268725413319814</v>
      </c>
      <c r="I351" s="4">
        <f t="shared" si="29"/>
        <v>1.0280137252112178</v>
      </c>
    </row>
    <row r="352" spans="1: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4">
        <f t="shared" si="25"/>
        <v>2.1609313588298873E-2</v>
      </c>
      <c r="E352" s="4">
        <f t="shared" si="26"/>
        <v>2.4525754389804435</v>
      </c>
      <c r="F352" s="4">
        <f t="shared" si="27"/>
        <v>3.6115711256541623</v>
      </c>
      <c r="G352" s="4">
        <f t="shared" si="28"/>
        <v>3.1708028352193529</v>
      </c>
      <c r="I352" s="4">
        <f t="shared" si="29"/>
        <v>1.0216093135882989</v>
      </c>
    </row>
    <row r="353" spans="1: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4">
        <f t="shared" si="25"/>
        <v>3.6992953869528167E-2</v>
      </c>
      <c r="E353" s="4">
        <f t="shared" si="26"/>
        <v>1.7885965233973888</v>
      </c>
      <c r="F353" s="4">
        <f t="shared" si="27"/>
        <v>4.1743512273614298</v>
      </c>
      <c r="G353" s="4">
        <f t="shared" si="28"/>
        <v>4.9666186347041954</v>
      </c>
      <c r="I353" s="4">
        <f t="shared" si="29"/>
        <v>1.0369929538695282</v>
      </c>
    </row>
    <row r="354" spans="1: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4">
        <f t="shared" si="25"/>
        <v>2.9038596795948113E-2</v>
      </c>
      <c r="E354" s="4">
        <f t="shared" si="26"/>
        <v>1.9563583365917956</v>
      </c>
      <c r="F354" s="4">
        <f t="shared" si="27"/>
        <v>3.848192696934309</v>
      </c>
      <c r="G354" s="4">
        <f t="shared" si="28"/>
        <v>4.3671182643944944</v>
      </c>
      <c r="I354" s="4">
        <f t="shared" si="29"/>
        <v>1.0290385967959481</v>
      </c>
    </row>
    <row r="355" spans="1: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4">
        <f t="shared" si="25"/>
        <v>2.7936523239875388E-2</v>
      </c>
      <c r="E355" s="4">
        <f t="shared" si="26"/>
        <v>3.5751931652122</v>
      </c>
      <c r="F355" s="4">
        <f t="shared" si="27"/>
        <v>4.4034542550042222</v>
      </c>
      <c r="G355" s="4">
        <f t="shared" si="28"/>
        <v>2.0275734235379228</v>
      </c>
      <c r="I355" s="4">
        <f t="shared" si="29"/>
        <v>1.0279365232398754</v>
      </c>
    </row>
    <row r="356" spans="1: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4">
        <f t="shared" si="25"/>
        <v>2.8686875798051403E-2</v>
      </c>
      <c r="E356" s="4">
        <f t="shared" si="26"/>
        <v>2.1534489243540422</v>
      </c>
      <c r="F356" s="4">
        <f t="shared" si="27"/>
        <v>4.0834554696489489</v>
      </c>
      <c r="G356" s="4">
        <f t="shared" si="28"/>
        <v>3.439522770396001</v>
      </c>
      <c r="I356" s="4">
        <f t="shared" si="29"/>
        <v>1.0286868757980514</v>
      </c>
    </row>
    <row r="357" spans="1: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4">
        <f t="shared" si="25"/>
        <v>2.9049510297904924E-2</v>
      </c>
      <c r="E357" s="4">
        <f t="shared" si="26"/>
        <v>2.0811095449467594</v>
      </c>
      <c r="F357" s="4">
        <f t="shared" si="27"/>
        <v>3.2171962960085323</v>
      </c>
      <c r="G357" s="4">
        <f t="shared" si="28"/>
        <v>4.7925441526944068</v>
      </c>
      <c r="I357" s="4">
        <f t="shared" si="29"/>
        <v>1.0290495102979049</v>
      </c>
    </row>
    <row r="358" spans="1: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4">
        <f t="shared" si="25"/>
        <v>2.754868415290801E-2</v>
      </c>
      <c r="E358" s="4">
        <f t="shared" si="26"/>
        <v>2.9793410274507393</v>
      </c>
      <c r="F358" s="4">
        <f t="shared" si="27"/>
        <v>3.0532725034314949</v>
      </c>
      <c r="G358" s="4">
        <f t="shared" si="28"/>
        <v>2.9687873584627367</v>
      </c>
      <c r="I358" s="4">
        <f t="shared" si="29"/>
        <v>1.027548684152908</v>
      </c>
    </row>
    <row r="359" spans="1: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4">
        <f t="shared" si="25"/>
        <v>2.9832475084161647E-2</v>
      </c>
      <c r="E359" s="4">
        <f t="shared" si="26"/>
        <v>6.5052513128282072</v>
      </c>
      <c r="F359" s="4">
        <f t="shared" si="27"/>
        <v>4.0573531528937519</v>
      </c>
      <c r="G359" s="4">
        <f t="shared" si="28"/>
        <v>1.667189221565742</v>
      </c>
      <c r="I359" s="4">
        <f t="shared" si="29"/>
        <v>1.0298324750841616</v>
      </c>
    </row>
    <row r="360" spans="1: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4">
        <f t="shared" si="25"/>
        <v>2.5027256453359348E-2</v>
      </c>
      <c r="E360" s="4">
        <f t="shared" si="26"/>
        <v>1.786226552000419</v>
      </c>
      <c r="F360" s="4">
        <f t="shared" si="27"/>
        <v>4.1487898805084855</v>
      </c>
      <c r="G360" s="4">
        <f t="shared" si="28"/>
        <v>5.0219342810093321</v>
      </c>
      <c r="I360" s="4">
        <f t="shared" si="29"/>
        <v>1.0250272564533593</v>
      </c>
    </row>
    <row r="361" spans="1: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4">
        <f t="shared" si="25"/>
        <v>2.1725258150597337E-2</v>
      </c>
      <c r="E361" s="4">
        <f t="shared" si="26"/>
        <v>4.2042193406772075</v>
      </c>
      <c r="F361" s="4">
        <f t="shared" si="27"/>
        <v>3.4648085491273317</v>
      </c>
      <c r="G361" s="4">
        <f t="shared" si="28"/>
        <v>2.1118098660568441</v>
      </c>
      <c r="I361" s="4">
        <f t="shared" si="29"/>
        <v>1.0217252581505973</v>
      </c>
    </row>
    <row r="362" spans="1: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4">
        <f t="shared" si="25"/>
        <v>2.2627594121315653E-2</v>
      </c>
      <c r="E362" s="4">
        <f t="shared" si="26"/>
        <v>2.1751084629820738</v>
      </c>
      <c r="F362" s="4">
        <f t="shared" si="27"/>
        <v>3.2056800905163971</v>
      </c>
      <c r="G362" s="4">
        <f t="shared" si="28"/>
        <v>4.3800762987066406</v>
      </c>
      <c r="I362" s="4">
        <f t="shared" si="29"/>
        <v>1.0226275941213157</v>
      </c>
    </row>
    <row r="363" spans="1: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4">
        <f t="shared" si="25"/>
        <v>2.1252865291466305E-2</v>
      </c>
      <c r="E363" s="4">
        <f t="shared" si="26"/>
        <v>3.3894798961369403</v>
      </c>
      <c r="F363" s="4">
        <f t="shared" si="27"/>
        <v>3.0964668814459668</v>
      </c>
      <c r="G363" s="4">
        <f t="shared" si="28"/>
        <v>2.6176587209366677</v>
      </c>
      <c r="I363" s="4">
        <f t="shared" si="29"/>
        <v>1.0212528652914663</v>
      </c>
    </row>
    <row r="364" spans="1: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4">
        <f t="shared" si="25"/>
        <v>3.3272469060661392E-2</v>
      </c>
      <c r="E364" s="4">
        <f t="shared" si="26"/>
        <v>2.7302437223042837</v>
      </c>
      <c r="F364" s="4">
        <f t="shared" si="27"/>
        <v>3.103252885624344</v>
      </c>
      <c r="G364" s="4">
        <f t="shared" si="28"/>
        <v>3.2103777681285282</v>
      </c>
      <c r="I364" s="4">
        <f t="shared" si="29"/>
        <v>1.0332724690606614</v>
      </c>
    </row>
    <row r="365" spans="1: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4">
        <f t="shared" si="25"/>
        <v>3.2535495479151466E-2</v>
      </c>
      <c r="E365" s="4">
        <f t="shared" si="26"/>
        <v>3.7787621162786782</v>
      </c>
      <c r="F365" s="4">
        <f t="shared" si="27"/>
        <v>3.1543384297839827</v>
      </c>
      <c r="G365" s="4">
        <f t="shared" si="28"/>
        <v>2.3904036716998927</v>
      </c>
      <c r="I365" s="4">
        <f t="shared" si="29"/>
        <v>1.0325354954791515</v>
      </c>
    </row>
    <row r="366" spans="1: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4">
        <f t="shared" si="25"/>
        <v>3.3848271703722066E-2</v>
      </c>
      <c r="E366" s="4">
        <f t="shared" si="26"/>
        <v>2.161456980141617</v>
      </c>
      <c r="F366" s="4">
        <f t="shared" si="27"/>
        <v>3.0729747349288807</v>
      </c>
      <c r="G366" s="4">
        <f t="shared" si="28"/>
        <v>4.718505109520458</v>
      </c>
      <c r="I366" s="4">
        <f t="shared" si="29"/>
        <v>1.0338482717037221</v>
      </c>
    </row>
    <row r="367" spans="1: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4">
        <f t="shared" si="25"/>
        <v>3.3680548423896006E-2</v>
      </c>
      <c r="E367" s="4">
        <f t="shared" si="26"/>
        <v>2.4770200050901465</v>
      </c>
      <c r="F367" s="4">
        <f t="shared" si="27"/>
        <v>2.858907367824949</v>
      </c>
      <c r="G367" s="4">
        <f t="shared" si="28"/>
        <v>4.0567110470340575</v>
      </c>
      <c r="I367" s="4">
        <f t="shared" si="29"/>
        <v>1.033680548423896</v>
      </c>
    </row>
    <row r="368" spans="1: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4">
        <f t="shared" si="25"/>
        <v>3.9807422024476846E-2</v>
      </c>
      <c r="E368" s="4">
        <f t="shared" si="26"/>
        <v>2.3724034363490158</v>
      </c>
      <c r="F368" s="4">
        <f t="shared" si="27"/>
        <v>3.3309962713780283</v>
      </c>
      <c r="G368" s="4">
        <f t="shared" si="28"/>
        <v>3.5935539699017722</v>
      </c>
      <c r="I368" s="4">
        <f t="shared" si="29"/>
        <v>1.0398074220244768</v>
      </c>
    </row>
    <row r="369" spans="1:9" x14ac:dyDescent="0.2">
      <c r="A369" s="4">
        <f>IF('True_Odds_Calculator_3-way'!A370="","",'True_Odds_Calculator_3-way'!A370)</f>
        <v>3.11</v>
      </c>
      <c r="B369" s="4">
        <f>IF('True_Odds_Calculator_3-way'!B370="","",'True_Odds_Calculator_3-way'!B370)</f>
        <v>3.37</v>
      </c>
      <c r="C369" s="4">
        <f>IF('True_Odds_Calculator_3-way'!C370="","",'True_Odds_Calculator_3-way'!C370)</f>
        <v>2.38</v>
      </c>
      <c r="D369" s="4">
        <f t="shared" si="25"/>
        <v>3.8447380631529748E-2</v>
      </c>
      <c r="E369" s="4">
        <f t="shared" si="26"/>
        <v>3.2391012400852781</v>
      </c>
      <c r="F369" s="4">
        <f t="shared" si="27"/>
        <v>3.5221175235332005</v>
      </c>
      <c r="G369" s="4">
        <f t="shared" si="28"/>
        <v>2.4548776688014255</v>
      </c>
      <c r="I369" s="4">
        <f t="shared" si="29"/>
        <v>1.0384473806315297</v>
      </c>
    </row>
    <row r="370" spans="1:9" x14ac:dyDescent="0.2">
      <c r="A370" s="4">
        <f>IF('True_Odds_Calculator_3-way'!A371="","",'True_Odds_Calculator_3-way'!A371)</f>
        <v>1.23</v>
      </c>
      <c r="B370" s="4">
        <f>IF('True_Odds_Calculator_3-way'!B371="","",'True_Odds_Calculator_3-way'!B371)</f>
        <v>6.38</v>
      </c>
      <c r="C370" s="4">
        <f>IF('True_Odds_Calculator_3-way'!C371="","",'True_Odds_Calculator_3-way'!C371)</f>
        <v>16.420000000000002</v>
      </c>
      <c r="D370" s="4">
        <f t="shared" si="25"/>
        <v>3.0649281823002861E-2</v>
      </c>
      <c r="E370" s="4">
        <f t="shared" si="26"/>
        <v>1.2456531333140257</v>
      </c>
      <c r="F370" s="4">
        <f t="shared" si="27"/>
        <v>6.82484916978499</v>
      </c>
      <c r="G370" s="4">
        <f t="shared" si="28"/>
        <v>19.729737106916456</v>
      </c>
      <c r="I370" s="4">
        <f t="shared" si="29"/>
        <v>1.0306492818230029</v>
      </c>
    </row>
    <row r="371" spans="1:9" x14ac:dyDescent="0.2">
      <c r="A371" s="4">
        <f>IF('True_Odds_Calculator_3-way'!A372="","",'True_Odds_Calculator_3-way'!A372)</f>
        <v>2.2200000000000002</v>
      </c>
      <c r="B371" s="4">
        <f>IF('True_Odds_Calculator_3-way'!B372="","",'True_Odds_Calculator_3-way'!B372)</f>
        <v>3.21</v>
      </c>
      <c r="C371" s="4">
        <f>IF('True_Odds_Calculator_3-way'!C372="","",'True_Odds_Calculator_3-way'!C372)</f>
        <v>3.76</v>
      </c>
      <c r="D371" s="4">
        <f t="shared" si="25"/>
        <v>2.7934377009739775E-2</v>
      </c>
      <c r="E371" s="4">
        <f t="shared" si="26"/>
        <v>2.2668592425244309</v>
      </c>
      <c r="F371" s="4">
        <f t="shared" si="27"/>
        <v>3.3089023752905753</v>
      </c>
      <c r="G371" s="4">
        <f t="shared" si="28"/>
        <v>3.8964178187689908</v>
      </c>
      <c r="I371" s="4">
        <f t="shared" si="29"/>
        <v>1.0279343770097398</v>
      </c>
    </row>
    <row r="372" spans="1:9" x14ac:dyDescent="0.2">
      <c r="A372" s="4">
        <f>IF('True_Odds_Calculator_3-way'!A373="","",'True_Odds_Calculator_3-way'!A373)</f>
        <v>3.1</v>
      </c>
      <c r="B372" s="4">
        <f>IF('True_Odds_Calculator_3-way'!B373="","",'True_Odds_Calculator_3-way'!B373)</f>
        <v>3.06</v>
      </c>
      <c r="C372" s="4">
        <f>IF('True_Odds_Calculator_3-way'!C373="","",'True_Odds_Calculator_3-way'!C373)</f>
        <v>2.64</v>
      </c>
      <c r="D372" s="4">
        <f t="shared" si="25"/>
        <v>2.8165909570084136E-2</v>
      </c>
      <c r="E372" s="4">
        <f t="shared" si="26"/>
        <v>3.1929294886833062</v>
      </c>
      <c r="F372" s="4">
        <f t="shared" si="27"/>
        <v>3.1505117702116521</v>
      </c>
      <c r="G372" s="4">
        <f t="shared" si="28"/>
        <v>2.707098135528728</v>
      </c>
      <c r="I372" s="4">
        <f t="shared" si="29"/>
        <v>1.0281659095700841</v>
      </c>
    </row>
    <row r="373" spans="1:9" x14ac:dyDescent="0.2">
      <c r="A373" s="4">
        <f>IF('True_Odds_Calculator_3-way'!A374="","",'True_Odds_Calculator_3-way'!A374)</f>
        <v>2.54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3.2</v>
      </c>
      <c r="D373" s="4">
        <f t="shared" si="25"/>
        <v>2.7744195761703505E-2</v>
      </c>
      <c r="E373" s="4">
        <f t="shared" si="26"/>
        <v>2.6011000635232495</v>
      </c>
      <c r="F373" s="4">
        <f t="shared" si="27"/>
        <v>3.2020970599611198</v>
      </c>
      <c r="G373" s="4">
        <f t="shared" si="28"/>
        <v>3.2975881945724819</v>
      </c>
      <c r="I373" s="4">
        <f t="shared" si="29"/>
        <v>1.0277441957617035</v>
      </c>
    </row>
    <row r="374" spans="1:9" x14ac:dyDescent="0.2">
      <c r="A374" s="4">
        <f>IF('True_Odds_Calculator_3-way'!A375="","",'True_Odds_Calculator_3-way'!A375)</f>
        <v>2.33</v>
      </c>
      <c r="B374" s="4">
        <f>IF('True_Odds_Calculator_3-way'!B375="","",'True_Odds_Calculator_3-way'!B375)</f>
        <v>3.12</v>
      </c>
      <c r="C374" s="4">
        <f>IF('True_Odds_Calculator_3-way'!C375="","",'True_Odds_Calculator_3-way'!C375)</f>
        <v>3.59</v>
      </c>
      <c r="D374" s="4">
        <f t="shared" si="25"/>
        <v>2.824890190246987E-2</v>
      </c>
      <c r="E374" s="4">
        <f t="shared" si="26"/>
        <v>2.3822668890378882</v>
      </c>
      <c r="F374" s="4">
        <f t="shared" si="27"/>
        <v>3.2144364726099384</v>
      </c>
      <c r="G374" s="4">
        <f t="shared" si="28"/>
        <v>3.7156042142861345</v>
      </c>
      <c r="I374" s="4">
        <f t="shared" si="29"/>
        <v>1.0282489019024699</v>
      </c>
    </row>
    <row r="375" spans="1:9" x14ac:dyDescent="0.2">
      <c r="A375" s="4">
        <f>IF('True_Odds_Calculator_3-way'!A376="","",'True_Odds_Calculator_3-way'!A376)</f>
        <v>1.99</v>
      </c>
      <c r="B375" s="4">
        <f>IF('True_Odds_Calculator_3-way'!B376="","",'True_Odds_Calculator_3-way'!B376)</f>
        <v>3.41</v>
      </c>
      <c r="C375" s="4">
        <f>IF('True_Odds_Calculator_3-way'!C376="","",'True_Odds_Calculator_3-way'!C376)</f>
        <v>4.3099999999999996</v>
      </c>
      <c r="D375" s="4">
        <f t="shared" si="25"/>
        <v>2.7786256263798492E-2</v>
      </c>
      <c r="E375" s="4">
        <f t="shared" si="26"/>
        <v>2.0273675258982902</v>
      </c>
      <c r="F375" s="4">
        <f t="shared" si="27"/>
        <v>3.521212973947498</v>
      </c>
      <c r="G375" s="4">
        <f t="shared" si="28"/>
        <v>4.4892073068809459</v>
      </c>
      <c r="I375" s="4">
        <f t="shared" si="29"/>
        <v>1.0277862562637985</v>
      </c>
    </row>
    <row r="376" spans="1:9" x14ac:dyDescent="0.2">
      <c r="A376" s="4">
        <f>IF('True_Odds_Calculator_3-way'!A377="","",'True_Odds_Calculator_3-way'!A377)</f>
        <v>2.4</v>
      </c>
      <c r="B376" s="4">
        <f>IF('True_Odds_Calculator_3-way'!B377="","",'True_Odds_Calculator_3-way'!B377)</f>
        <v>3.33</v>
      </c>
      <c r="C376" s="4">
        <f>IF('True_Odds_Calculator_3-way'!C377="","",'True_Odds_Calculator_3-way'!C377)</f>
        <v>3.21</v>
      </c>
      <c r="D376" s="4">
        <f t="shared" si="25"/>
        <v>2.8493446717745785E-2</v>
      </c>
      <c r="E376" s="4">
        <f t="shared" si="26"/>
        <v>2.4559835491171431</v>
      </c>
      <c r="F376" s="4">
        <f t="shared" si="27"/>
        <v>3.4387601637458887</v>
      </c>
      <c r="G376" s="4">
        <f t="shared" si="28"/>
        <v>3.3109440215581656</v>
      </c>
      <c r="I376" s="4">
        <f t="shared" si="29"/>
        <v>1.0284934467177458</v>
      </c>
    </row>
    <row r="377" spans="1:9" x14ac:dyDescent="0.2">
      <c r="A377" s="4">
        <f>IF('True_Odds_Calculator_3-way'!A378="","",'True_Odds_Calculator_3-way'!A378)</f>
        <v>2.86</v>
      </c>
      <c r="B377" s="4">
        <f>IF('True_Odds_Calculator_3-way'!B378="","",'True_Odds_Calculator_3-way'!B378)</f>
        <v>3.44</v>
      </c>
      <c r="C377" s="4">
        <f>IF('True_Odds_Calculator_3-way'!C378="","",'True_Odds_Calculator_3-way'!C378)</f>
        <v>2.5499999999999998</v>
      </c>
      <c r="D377" s="4">
        <f t="shared" si="25"/>
        <v>3.2504886814052281E-2</v>
      </c>
      <c r="E377" s="4">
        <f t="shared" si="26"/>
        <v>2.9514598133685115</v>
      </c>
      <c r="F377" s="4">
        <f t="shared" si="27"/>
        <v>3.5731805510190129</v>
      </c>
      <c r="G377" s="4">
        <f t="shared" si="28"/>
        <v>2.6224562469599006</v>
      </c>
      <c r="I377" s="4">
        <f t="shared" si="29"/>
        <v>1.0325048868140523</v>
      </c>
    </row>
    <row r="378" spans="1:9" x14ac:dyDescent="0.2">
      <c r="A378" s="4">
        <f>IF('True_Odds_Calculator_3-way'!A379="","",'True_Odds_Calculator_3-way'!A379)</f>
        <v>3.64</v>
      </c>
      <c r="B378" s="4">
        <f>IF('True_Odds_Calculator_3-way'!B379="","",'True_Odds_Calculator_3-way'!B379)</f>
        <v>3.56</v>
      </c>
      <c r="C378" s="4">
        <f>IF('True_Odds_Calculator_3-way'!C379="","",'True_Odds_Calculator_3-way'!C379)</f>
        <v>2.09</v>
      </c>
      <c r="D378" s="4">
        <f t="shared" si="25"/>
        <v>3.4093050651300194E-2</v>
      </c>
      <c r="E378" s="4">
        <f t="shared" si="26"/>
        <v>3.7970705102417739</v>
      </c>
      <c r="F378" s="4">
        <f t="shared" si="27"/>
        <v>3.7100998307903175</v>
      </c>
      <c r="G378" s="4">
        <f t="shared" si="28"/>
        <v>2.1408483421733049</v>
      </c>
      <c r="I378" s="4">
        <f t="shared" si="29"/>
        <v>1.0340930506513002</v>
      </c>
    </row>
    <row r="379" spans="1:9" x14ac:dyDescent="0.2">
      <c r="A379" s="4">
        <f>IF('True_Odds_Calculator_3-way'!A380="","",'True_Odds_Calculator_3-way'!A380)</f>
        <v>2.64</v>
      </c>
      <c r="B379" s="4">
        <f>IF('True_Odds_Calculator_3-way'!B380="","",'True_Odds_Calculator_3-way'!B380)</f>
        <v>3.13</v>
      </c>
      <c r="C379" s="4">
        <f>IF('True_Odds_Calculator_3-way'!C380="","",'True_Odds_Calculator_3-way'!C380)</f>
        <v>2.98</v>
      </c>
      <c r="D379" s="4">
        <f t="shared" si="25"/>
        <v>3.3847166477910307E-2</v>
      </c>
      <c r="E379" s="4">
        <f t="shared" si="26"/>
        <v>2.7210477865341498</v>
      </c>
      <c r="F379" s="4">
        <f t="shared" si="27"/>
        <v>3.2445786514978652</v>
      </c>
      <c r="G379" s="4">
        <f t="shared" si="28"/>
        <v>3.0836779353732169</v>
      </c>
      <c r="I379" s="4">
        <f t="shared" si="29"/>
        <v>1.0338471664779103</v>
      </c>
    </row>
    <row r="380" spans="1:9" x14ac:dyDescent="0.2">
      <c r="A380" s="4">
        <f>IF('True_Odds_Calculator_3-way'!A381="","",'True_Odds_Calculator_3-way'!A381)</f>
        <v>2.2400000000000002</v>
      </c>
      <c r="B380" s="4">
        <f>IF('True_Odds_Calculator_3-way'!B381="","",'True_Odds_Calculator_3-way'!B381)</f>
        <v>3.38</v>
      </c>
      <c r="C380" s="4">
        <f>IF('True_Odds_Calculator_3-way'!C381="","",'True_Odds_Calculator_3-way'!C381)</f>
        <v>3.43</v>
      </c>
      <c r="D380" s="4">
        <f t="shared" si="25"/>
        <v>3.3831749098625075E-2</v>
      </c>
      <c r="E380" s="4">
        <f t="shared" si="26"/>
        <v>2.2980511607470278</v>
      </c>
      <c r="F380" s="4">
        <f t="shared" si="27"/>
        <v>3.5139412645771397</v>
      </c>
      <c r="G380" s="4">
        <f t="shared" si="28"/>
        <v>3.5680142391468825</v>
      </c>
      <c r="I380" s="4">
        <f t="shared" si="29"/>
        <v>1.0338317490986251</v>
      </c>
    </row>
    <row r="381" spans="1:9" x14ac:dyDescent="0.2">
      <c r="A381" s="4">
        <f>IF('True_Odds_Calculator_3-way'!A382="","",'True_Odds_Calculator_3-way'!A382)</f>
        <v>2.31</v>
      </c>
      <c r="B381" s="4">
        <f>IF('True_Odds_Calculator_3-way'!B382="","",'True_Odds_Calculator_3-way'!B382)</f>
        <v>3.56</v>
      </c>
      <c r="C381" s="4">
        <f>IF('True_Odds_Calculator_3-way'!C382="","",'True_Odds_Calculator_3-way'!C382)</f>
        <v>3.13</v>
      </c>
      <c r="D381" s="4">
        <f t="shared" si="25"/>
        <v>3.3288127196301032E-2</v>
      </c>
      <c r="E381" s="4">
        <f t="shared" si="26"/>
        <v>2.3707671672423016</v>
      </c>
      <c r="F381" s="4">
        <f t="shared" si="27"/>
        <v>3.7064102891475632</v>
      </c>
      <c r="G381" s="4">
        <f t="shared" si="28"/>
        <v>3.2426181138733372</v>
      </c>
      <c r="I381" s="4">
        <f t="shared" si="29"/>
        <v>1.033288127196301</v>
      </c>
    </row>
    <row r="382" spans="1:9" x14ac:dyDescent="0.2">
      <c r="A382" s="4">
        <f>IF('True_Odds_Calculator_3-way'!A383="","",'True_Odds_Calculator_3-way'!A383)</f>
        <v>2.88</v>
      </c>
      <c r="B382" s="4">
        <f>IF('True_Odds_Calculator_3-way'!B383="","",'True_Odds_Calculator_3-way'!B383)</f>
        <v>3.32</v>
      </c>
      <c r="C382" s="4">
        <f>IF('True_Odds_Calculator_3-way'!C383="","",'True_Odds_Calculator_3-way'!C383)</f>
        <v>2.6</v>
      </c>
      <c r="D382" s="4">
        <f t="shared" si="25"/>
        <v>3.3042426114715306E-2</v>
      </c>
      <c r="E382" s="4">
        <f t="shared" si="26"/>
        <v>2.9743485030245802</v>
      </c>
      <c r="F382" s="4">
        <f t="shared" si="27"/>
        <v>3.446010083834814</v>
      </c>
      <c r="G382" s="4">
        <f t="shared" si="28"/>
        <v>2.6766506264858227</v>
      </c>
      <c r="I382" s="4">
        <f t="shared" si="29"/>
        <v>1.0330424261147153</v>
      </c>
    </row>
    <row r="383" spans="1: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5.47</v>
      </c>
      <c r="C383" s="4">
        <f>IF('True_Odds_Calculator_3-way'!C384="","",'True_Odds_Calculator_3-way'!C384)</f>
        <v>10.37</v>
      </c>
      <c r="D383" s="4">
        <f t="shared" si="25"/>
        <v>3.6823129494825135E-2</v>
      </c>
      <c r="E383" s="4">
        <f t="shared" si="26"/>
        <v>1.3417390942631819</v>
      </c>
      <c r="F383" s="4">
        <f t="shared" si="27"/>
        <v>5.8636932897233498</v>
      </c>
      <c r="G383" s="4">
        <f t="shared" si="28"/>
        <v>11.882462634457971</v>
      </c>
      <c r="I383" s="4">
        <f t="shared" si="29"/>
        <v>1.0368231294948251</v>
      </c>
    </row>
    <row r="384" spans="1:9" x14ac:dyDescent="0.2">
      <c r="A384" s="4">
        <f>IF('True_Odds_Calculator_3-way'!A385="","",'True_Odds_Calculator_3-way'!A385)</f>
        <v>2.12</v>
      </c>
      <c r="B384" s="4">
        <f>IF('True_Odds_Calculator_3-way'!B385="","",'True_Odds_Calculator_3-way'!B385)</f>
        <v>3.36</v>
      </c>
      <c r="C384" s="4">
        <f>IF('True_Odds_Calculator_3-way'!C385="","",'True_Odds_Calculator_3-way'!C385)</f>
        <v>3.78</v>
      </c>
      <c r="D384" s="4">
        <f t="shared" si="25"/>
        <v>3.3867425376859384E-2</v>
      </c>
      <c r="E384" s="4">
        <f t="shared" si="26"/>
        <v>2.1719820031440293</v>
      </c>
      <c r="F384" s="4">
        <f t="shared" si="27"/>
        <v>3.4924748678017319</v>
      </c>
      <c r="G384" s="4">
        <f t="shared" si="28"/>
        <v>3.9484939066452061</v>
      </c>
      <c r="I384" s="4">
        <f t="shared" si="29"/>
        <v>1.0338674253768594</v>
      </c>
    </row>
    <row r="385" spans="1:9" x14ac:dyDescent="0.2">
      <c r="A385" s="4">
        <f>IF('True_Odds_Calculator_3-way'!A386="","",'True_Odds_Calculator_3-way'!A386)</f>
        <v>2.78</v>
      </c>
      <c r="B385" s="4">
        <f>IF('True_Odds_Calculator_3-way'!B386="","",'True_Odds_Calculator_3-way'!B386)</f>
        <v>3.36</v>
      </c>
      <c r="C385" s="4">
        <f>IF('True_Odds_Calculator_3-way'!C386="","",'True_Odds_Calculator_3-way'!C386)</f>
        <v>2.66</v>
      </c>
      <c r="D385" s="4">
        <f t="shared" si="25"/>
        <v>3.3271127458935013E-2</v>
      </c>
      <c r="E385" s="4">
        <f t="shared" si="26"/>
        <v>2.8684374986531274</v>
      </c>
      <c r="F385" s="4">
        <f t="shared" si="27"/>
        <v>3.4900521253946111</v>
      </c>
      <c r="G385" s="4">
        <f t="shared" si="28"/>
        <v>2.7408563580279957</v>
      </c>
      <c r="I385" s="4">
        <f t="shared" si="29"/>
        <v>1.033271127458935</v>
      </c>
    </row>
    <row r="386" spans="1:9" x14ac:dyDescent="0.2">
      <c r="A386" s="4">
        <f>IF('True_Odds_Calculator_3-way'!A387="","",'True_Odds_Calculator_3-way'!A387)</f>
        <v>2.9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2.57</v>
      </c>
      <c r="D386" s="4">
        <f t="shared" si="25"/>
        <v>3.1551692191702951E-2</v>
      </c>
      <c r="E386" s="4">
        <f t="shared" si="26"/>
        <v>2.9912324988413519</v>
      </c>
      <c r="F386" s="4">
        <f t="shared" si="27"/>
        <v>3.483084888969664</v>
      </c>
      <c r="G386" s="4">
        <f t="shared" si="28"/>
        <v>2.641395013269165</v>
      </c>
      <c r="I386" s="4">
        <f t="shared" si="29"/>
        <v>1.031551692191703</v>
      </c>
    </row>
    <row r="387" spans="1:9" x14ac:dyDescent="0.2">
      <c r="A387" s="4">
        <f>IF('True_Odds_Calculator_3-way'!A388="","",'True_Odds_Calculator_3-way'!A388)</f>
        <v>2</v>
      </c>
      <c r="B387" s="4">
        <f>IF('True_Odds_Calculator_3-way'!B388="","",'True_Odds_Calculator_3-way'!B388)</f>
        <v>3.39</v>
      </c>
      <c r="C387" s="4">
        <f>IF('True_Odds_Calculator_3-way'!C388="","",'True_Odds_Calculator_3-way'!C388)</f>
        <v>4.16</v>
      </c>
      <c r="D387" s="4">
        <f t="shared" ref="D387:D450" si="30">IF(A387="","",((1/A387)+(1/B387)+(1/C387))-1)</f>
        <v>3.5369866122078486E-2</v>
      </c>
      <c r="E387" s="4">
        <f t="shared" ref="E387:E450" si="31">IF(A387="","",(3*A387)/(3-($D387*A387)))</f>
        <v>2.0482987005441835</v>
      </c>
      <c r="F387" s="4">
        <f t="shared" ref="F387:F450" si="32">IF(B387="","",(3*B387)/(3-($D387*B387)))</f>
        <v>3.5311321069675823</v>
      </c>
      <c r="G387" s="4">
        <f t="shared" ref="G387:G450" si="33">IF(C387="","",(3*C387)/(3-($D387*C387)))</f>
        <v>4.3745553809248081</v>
      </c>
      <c r="I387" s="4">
        <f t="shared" ref="I387:I450" si="34">IF(A387="","",D387+1)</f>
        <v>1.0353698661220785</v>
      </c>
    </row>
    <row r="388" spans="1:9" x14ac:dyDescent="0.2">
      <c r="A388" s="4">
        <f>IF('True_Odds_Calculator_3-way'!A389="","",'True_Odds_Calculator_3-way'!A389)</f>
        <v>1.46</v>
      </c>
      <c r="B388" s="4">
        <f>IF('True_Odds_Calculator_3-way'!B389="","",'True_Odds_Calculator_3-way'!B389)</f>
        <v>4.5999999999999996</v>
      </c>
      <c r="C388" s="4">
        <f>IF('True_Odds_Calculator_3-way'!C389="","",'True_Odds_Calculator_3-way'!C389)</f>
        <v>7.42</v>
      </c>
      <c r="D388" s="4">
        <f t="shared" si="30"/>
        <v>3.709370068501161E-2</v>
      </c>
      <c r="E388" s="4">
        <f t="shared" si="31"/>
        <v>1.4868408489836447</v>
      </c>
      <c r="F388" s="4">
        <f t="shared" si="32"/>
        <v>4.8774126361451051</v>
      </c>
      <c r="G388" s="4">
        <f t="shared" si="33"/>
        <v>8.1695126429545653</v>
      </c>
      <c r="I388" s="4">
        <f t="shared" si="34"/>
        <v>1.0370937006850116</v>
      </c>
    </row>
    <row r="389" spans="1:9" x14ac:dyDescent="0.2">
      <c r="A389" s="4">
        <f>IF('True_Odds_Calculator_3-way'!A390="","",'True_Odds_Calculator_3-way'!A390)</f>
        <v>2.23</v>
      </c>
      <c r="B389" s="4">
        <f>IF('True_Odds_Calculator_3-way'!B390="","",'True_Odds_Calculator_3-way'!B390)</f>
        <v>3.47</v>
      </c>
      <c r="C389" s="4">
        <f>IF('True_Odds_Calculator_3-way'!C390="","",'True_Odds_Calculator_3-way'!C390)</f>
        <v>3.36</v>
      </c>
      <c r="D389" s="4">
        <f t="shared" si="30"/>
        <v>3.4233978932936004E-2</v>
      </c>
      <c r="E389" s="4">
        <f t="shared" si="31"/>
        <v>2.2882291569734794</v>
      </c>
      <c r="F389" s="4">
        <f t="shared" si="32"/>
        <v>3.613067735343507</v>
      </c>
      <c r="G389" s="4">
        <f t="shared" si="33"/>
        <v>3.4939658351271996</v>
      </c>
      <c r="I389" s="4">
        <f t="shared" si="34"/>
        <v>1.034233978932936</v>
      </c>
    </row>
    <row r="390" spans="1:9" x14ac:dyDescent="0.2">
      <c r="A390" s="4">
        <f>IF('True_Odds_Calculator_3-way'!A391="","",'True_Odds_Calculator_3-way'!A391)</f>
        <v>3.03</v>
      </c>
      <c r="B390" s="4">
        <f>IF('True_Odds_Calculator_3-way'!B391="","",'True_Odds_Calculator_3-way'!B391)</f>
        <v>3.22</v>
      </c>
      <c r="C390" s="4">
        <f>IF('True_Odds_Calculator_3-way'!C391="","",'True_Odds_Calculator_3-way'!C391)</f>
        <v>2.5499999999999998</v>
      </c>
      <c r="D390" s="4">
        <f t="shared" si="30"/>
        <v>3.2748872256608053E-2</v>
      </c>
      <c r="E390" s="4">
        <f t="shared" si="31"/>
        <v>3.1336497296398593</v>
      </c>
      <c r="F390" s="4">
        <f t="shared" si="32"/>
        <v>3.3373078950651309</v>
      </c>
      <c r="G390" s="4">
        <f t="shared" si="33"/>
        <v>2.6230156847488821</v>
      </c>
      <c r="I390" s="4">
        <f t="shared" si="34"/>
        <v>1.0327488722566081</v>
      </c>
    </row>
    <row r="391" spans="1:9" x14ac:dyDescent="0.2">
      <c r="A391" s="4">
        <f>IF('True_Odds_Calculator_3-way'!A392="","",'True_Odds_Calculator_3-way'!A392)</f>
        <v>2.52</v>
      </c>
      <c r="B391" s="4">
        <f>IF('True_Odds_Calculator_3-way'!B392="","",'True_Odds_Calculator_3-way'!B392)</f>
        <v>3.2</v>
      </c>
      <c r="C391" s="4">
        <f>IF('True_Odds_Calculator_3-way'!C392="","",'True_Odds_Calculator_3-way'!C392)</f>
        <v>3.08</v>
      </c>
      <c r="D391" s="4">
        <f t="shared" si="30"/>
        <v>3.400072150072142E-2</v>
      </c>
      <c r="E391" s="4">
        <f t="shared" si="31"/>
        <v>2.594088746783124</v>
      </c>
      <c r="F391" s="4">
        <f t="shared" si="32"/>
        <v>3.3204232381712919</v>
      </c>
      <c r="G391" s="4">
        <f t="shared" si="33"/>
        <v>3.1914036265950303</v>
      </c>
      <c r="I391" s="4">
        <f t="shared" si="34"/>
        <v>1.0340007215007214</v>
      </c>
    </row>
    <row r="392" spans="1:9" x14ac:dyDescent="0.2">
      <c r="A392" s="4">
        <f>IF('True_Odds_Calculator_3-way'!A393="","",'True_Odds_Calculator_3-way'!A393)</f>
        <v>2.2200000000000002</v>
      </c>
      <c r="B392" s="4">
        <f>IF('True_Odds_Calculator_3-way'!B393="","",'True_Odds_Calculator_3-way'!B393)</f>
        <v>3.07</v>
      </c>
      <c r="C392" s="4">
        <f>IF('True_Odds_Calculator_3-way'!C393="","",'True_Odds_Calculator_3-way'!C393)</f>
        <v>3.87</v>
      </c>
      <c r="D392" s="4">
        <f t="shared" si="30"/>
        <v>3.4581282289789073E-2</v>
      </c>
      <c r="E392" s="4">
        <f t="shared" si="31"/>
        <v>2.278302089701997</v>
      </c>
      <c r="F392" s="4">
        <f t="shared" si="32"/>
        <v>3.1826273872784179</v>
      </c>
      <c r="G392" s="4">
        <f t="shared" si="33"/>
        <v>4.0507011892742613</v>
      </c>
      <c r="I392" s="4">
        <f t="shared" si="34"/>
        <v>1.0345812822897891</v>
      </c>
    </row>
    <row r="393" spans="1:9" x14ac:dyDescent="0.2">
      <c r="A393" s="4">
        <f>IF('True_Odds_Calculator_3-way'!A394="","",'True_Odds_Calculator_3-way'!A394)</f>
        <v>1.65</v>
      </c>
      <c r="B393" s="4">
        <f>IF('True_Odds_Calculator_3-way'!B394="","",'True_Odds_Calculator_3-way'!B394)</f>
        <v>3.81</v>
      </c>
      <c r="C393" s="4">
        <f>IF('True_Odds_Calculator_3-way'!C394="","",'True_Odds_Calculator_3-way'!C394)</f>
        <v>5.92</v>
      </c>
      <c r="D393" s="4">
        <f t="shared" si="30"/>
        <v>3.7446716580574746E-2</v>
      </c>
      <c r="E393" s="4">
        <f t="shared" si="31"/>
        <v>1.6846975146962559</v>
      </c>
      <c r="F393" s="4">
        <f t="shared" si="32"/>
        <v>4.0002407706380199</v>
      </c>
      <c r="G393" s="4">
        <f t="shared" si="33"/>
        <v>6.3923627094655391</v>
      </c>
      <c r="I393" s="4">
        <f t="shared" si="34"/>
        <v>1.0374467165805747</v>
      </c>
    </row>
    <row r="394" spans="1:9" x14ac:dyDescent="0.2">
      <c r="A394" s="4">
        <f>IF('True_Odds_Calculator_3-way'!A395="","",'True_Odds_Calculator_3-way'!A395)</f>
        <v>3.91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2.02</v>
      </c>
      <c r="D394" s="4">
        <f t="shared" si="30"/>
        <v>3.4090099633989901E-2</v>
      </c>
      <c r="E394" s="4">
        <f t="shared" si="31"/>
        <v>4.0918018803654128</v>
      </c>
      <c r="F394" s="4">
        <f t="shared" si="32"/>
        <v>3.6775149966061602</v>
      </c>
      <c r="G394" s="4">
        <f t="shared" si="33"/>
        <v>2.067456394958668</v>
      </c>
      <c r="I394" s="4">
        <f t="shared" si="34"/>
        <v>1.0340900996339899</v>
      </c>
    </row>
    <row r="395" spans="1:9" x14ac:dyDescent="0.2">
      <c r="A395" s="4">
        <f>IF('True_Odds_Calculator_3-way'!A396="","",'True_Odds_Calculator_3-way'!A396)</f>
        <v>1.87</v>
      </c>
      <c r="B395" s="4">
        <f>IF('True_Odds_Calculator_3-way'!B396="","",'True_Odds_Calculator_3-way'!B396)</f>
        <v>3.64</v>
      </c>
      <c r="C395" s="4">
        <f>IF('True_Odds_Calculator_3-way'!C396="","",'True_Odds_Calculator_3-way'!C396)</f>
        <v>4.43</v>
      </c>
      <c r="D395" s="4">
        <f t="shared" si="30"/>
        <v>3.5218267325556996E-2</v>
      </c>
      <c r="E395" s="4">
        <f t="shared" si="31"/>
        <v>1.9119730080283006</v>
      </c>
      <c r="F395" s="4">
        <f t="shared" si="32"/>
        <v>3.8024859182245683</v>
      </c>
      <c r="G395" s="4">
        <f t="shared" si="33"/>
        <v>4.6730235891103513</v>
      </c>
      <c r="I395" s="4">
        <f t="shared" si="34"/>
        <v>1.035218267325557</v>
      </c>
    </row>
    <row r="396" spans="1:9" x14ac:dyDescent="0.2">
      <c r="A396" s="4">
        <f>IF('True_Odds_Calculator_3-way'!A397="","",'True_Odds_Calculator_3-way'!A397)</f>
        <v>3.23</v>
      </c>
      <c r="B396" s="4">
        <f>IF('True_Odds_Calculator_3-way'!B397="","",'True_Odds_Calculator_3-way'!B397)</f>
        <v>3.25</v>
      </c>
      <c r="C396" s="4">
        <f>IF('True_Odds_Calculator_3-way'!C397="","",'True_Odds_Calculator_3-way'!C397)</f>
        <v>2.4</v>
      </c>
      <c r="D396" s="4">
        <f t="shared" si="30"/>
        <v>3.3956497578788714E-2</v>
      </c>
      <c r="E396" s="4">
        <f t="shared" si="31"/>
        <v>3.3525693628157649</v>
      </c>
      <c r="F396" s="4">
        <f t="shared" si="32"/>
        <v>3.3741211133680058</v>
      </c>
      <c r="G396" s="4">
        <f t="shared" si="33"/>
        <v>2.4670170055814866</v>
      </c>
      <c r="I396" s="4">
        <f t="shared" si="34"/>
        <v>1.0339564975787887</v>
      </c>
    </row>
    <row r="397" spans="1:9" x14ac:dyDescent="0.2">
      <c r="A397" s="4">
        <f>IF('True_Odds_Calculator_3-way'!A398="","",'True_Odds_Calculator_3-way'!A398)</f>
        <v>2.99</v>
      </c>
      <c r="B397" s="4">
        <f>IF('True_Odds_Calculator_3-way'!B398="","",'True_Odds_Calculator_3-way'!B398)</f>
        <v>3.6</v>
      </c>
      <c r="C397" s="4">
        <f>IF('True_Odds_Calculator_3-way'!C398="","",'True_Odds_Calculator_3-way'!C398)</f>
        <v>2.37</v>
      </c>
      <c r="D397" s="4">
        <f t="shared" si="30"/>
        <v>3.4166866582936883E-2</v>
      </c>
      <c r="E397" s="4">
        <f t="shared" si="31"/>
        <v>3.0954078524921553</v>
      </c>
      <c r="F397" s="4">
        <f t="shared" si="32"/>
        <v>3.7539112623165032</v>
      </c>
      <c r="G397" s="4">
        <f t="shared" si="33"/>
        <v>2.4357452074099673</v>
      </c>
      <c r="I397" s="4">
        <f t="shared" si="34"/>
        <v>1.0341668665829369</v>
      </c>
    </row>
    <row r="398" spans="1:9" x14ac:dyDescent="0.2">
      <c r="A398" s="4">
        <f>IF('True_Odds_Calculator_3-way'!A399="","",'True_Odds_Calculator_3-way'!A399)</f>
        <v>1.95</v>
      </c>
      <c r="B398" s="4">
        <f>IF('True_Odds_Calculator_3-way'!B399="","",'True_Odds_Calculator_3-way'!B399)</f>
        <v>3.43</v>
      </c>
      <c r="C398" s="4">
        <f>IF('True_Odds_Calculator_3-way'!C399="","",'True_Odds_Calculator_3-way'!C399)</f>
        <v>4.32</v>
      </c>
      <c r="D398" s="4">
        <f t="shared" si="30"/>
        <v>3.5847183806367422E-2</v>
      </c>
      <c r="E398" s="4">
        <f t="shared" si="31"/>
        <v>1.9965202586451118</v>
      </c>
      <c r="F398" s="4">
        <f t="shared" si="32"/>
        <v>3.5765874381401059</v>
      </c>
      <c r="G398" s="4">
        <f t="shared" si="33"/>
        <v>4.5551358611687398</v>
      </c>
      <c r="I398" s="4">
        <f t="shared" si="34"/>
        <v>1.0358471838063674</v>
      </c>
    </row>
    <row r="399" spans="1:9" x14ac:dyDescent="0.2">
      <c r="A399" s="4">
        <f>IF('True_Odds_Calculator_3-way'!A400="","",'True_Odds_Calculator_3-way'!A400)</f>
        <v>3.14</v>
      </c>
      <c r="B399" s="4">
        <f>IF('True_Odds_Calculator_3-way'!B400="","",'True_Odds_Calculator_3-way'!B400)</f>
        <v>3.16</v>
      </c>
      <c r="C399" s="4">
        <f>IF('True_Odds_Calculator_3-way'!C400="","",'True_Odds_Calculator_3-way'!C400)</f>
        <v>2.5099999999999998</v>
      </c>
      <c r="D399" s="4">
        <f t="shared" si="30"/>
        <v>3.3333408284141441E-2</v>
      </c>
      <c r="E399" s="4">
        <f t="shared" si="31"/>
        <v>3.2535116621112539</v>
      </c>
      <c r="F399" s="4">
        <f t="shared" si="32"/>
        <v>3.2749887525322143</v>
      </c>
      <c r="G399" s="4">
        <f t="shared" si="33"/>
        <v>2.5820095390597175</v>
      </c>
      <c r="I399" s="4">
        <f t="shared" si="34"/>
        <v>1.0333334082841414</v>
      </c>
    </row>
    <row r="400" spans="1:9" x14ac:dyDescent="0.2">
      <c r="A400" s="4">
        <f>IF('True_Odds_Calculator_3-way'!A401="","",'True_Odds_Calculator_3-way'!A401)</f>
        <v>2.5499999999999998</v>
      </c>
      <c r="B400" s="4">
        <f>IF('True_Odds_Calculator_3-way'!B401="","",'True_Odds_Calculator_3-way'!B401)</f>
        <v>3.11</v>
      </c>
      <c r="C400" s="4">
        <f>IF('True_Odds_Calculator_3-way'!C401="","",'True_Odds_Calculator_3-way'!C401)</f>
        <v>3.13</v>
      </c>
      <c r="D400" s="4">
        <f t="shared" si="30"/>
        <v>3.3189088996600447E-2</v>
      </c>
      <c r="E400" s="4">
        <f t="shared" si="31"/>
        <v>2.6240256682170462</v>
      </c>
      <c r="F400" s="4">
        <f t="shared" si="32"/>
        <v>3.220815447998576</v>
      </c>
      <c r="G400" s="4">
        <f t="shared" si="33"/>
        <v>3.2422710362590195</v>
      </c>
      <c r="I400" s="4">
        <f t="shared" si="34"/>
        <v>1.0331890889966004</v>
      </c>
    </row>
    <row r="401" spans="1:9" x14ac:dyDescent="0.2">
      <c r="A401" s="4">
        <f>IF('True_Odds_Calculator_3-way'!A402="","",'True_Odds_Calculator_3-way'!A402)</f>
        <v>2.5499999999999998</v>
      </c>
      <c r="B401" s="4">
        <f>IF('True_Odds_Calculator_3-way'!B402="","",'True_Odds_Calculator_3-way'!B402)</f>
        <v>3.02</v>
      </c>
      <c r="C401" s="4">
        <f>IF('True_Odds_Calculator_3-way'!C402="","",'True_Odds_Calculator_3-way'!C402)</f>
        <v>3.07</v>
      </c>
      <c r="D401" s="4">
        <f t="shared" si="30"/>
        <v>4.9015589582468877E-2</v>
      </c>
      <c r="E401" s="4">
        <f t="shared" si="31"/>
        <v>2.6608600818521744</v>
      </c>
      <c r="F401" s="4">
        <f t="shared" si="32"/>
        <v>3.1767482566813596</v>
      </c>
      <c r="G401" s="4">
        <f t="shared" si="33"/>
        <v>3.2321208776636339</v>
      </c>
      <c r="I401" s="4">
        <f t="shared" si="34"/>
        <v>1.0490155895824689</v>
      </c>
    </row>
    <row r="402" spans="1:9" x14ac:dyDescent="0.2">
      <c r="A402" s="4">
        <f>IF('True_Odds_Calculator_3-way'!A403="","",'True_Odds_Calculator_3-way'!A403)</f>
        <v>3.04</v>
      </c>
      <c r="B402" s="4">
        <f>IF('True_Odds_Calculator_3-way'!B403="","",'True_Odds_Calculator_3-way'!B403)</f>
        <v>3.18</v>
      </c>
      <c r="C402" s="4">
        <f>IF('True_Odds_Calculator_3-way'!C403="","",'True_Odds_Calculator_3-way'!C403)</f>
        <v>2.4900000000000002</v>
      </c>
      <c r="D402" s="4">
        <f t="shared" si="30"/>
        <v>4.5019202928895163E-2</v>
      </c>
      <c r="E402" s="4">
        <f t="shared" si="31"/>
        <v>3.1853122201261455</v>
      </c>
      <c r="F402" s="4">
        <f t="shared" si="32"/>
        <v>3.3393552167644973</v>
      </c>
      <c r="G402" s="4">
        <f t="shared" si="33"/>
        <v>2.5866527057452116</v>
      </c>
      <c r="I402" s="4">
        <f t="shared" si="34"/>
        <v>1.0450192029288952</v>
      </c>
    </row>
    <row r="403" spans="1:9" x14ac:dyDescent="0.2">
      <c r="A403" s="4">
        <f>IF('True_Odds_Calculator_3-way'!A404="","",'True_Odds_Calculator_3-way'!A404)</f>
        <v>2.04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3.59</v>
      </c>
      <c r="D403" s="4">
        <f t="shared" si="30"/>
        <v>5.2033729444968646E-2</v>
      </c>
      <c r="E403" s="4">
        <f t="shared" si="31"/>
        <v>2.1148288540412445</v>
      </c>
      <c r="F403" s="4">
        <f t="shared" si="32"/>
        <v>3.7602248622198187</v>
      </c>
      <c r="G403" s="4">
        <f t="shared" si="33"/>
        <v>3.8283819735489577</v>
      </c>
      <c r="I403" s="4">
        <f t="shared" si="34"/>
        <v>1.0520337294449686</v>
      </c>
    </row>
    <row r="404" spans="1:9" x14ac:dyDescent="0.2">
      <c r="A404" s="4">
        <f>IF('True_Odds_Calculator_3-way'!A405="","",'True_Odds_Calculator_3-way'!A405)</f>
        <v>2.16</v>
      </c>
      <c r="B404" s="4">
        <f>IF('True_Odds_Calculator_3-way'!B405="","",'True_Odds_Calculator_3-way'!B405)</f>
        <v>3.18</v>
      </c>
      <c r="C404" s="4">
        <f>IF('True_Odds_Calculator_3-way'!C405="","",'True_Odds_Calculator_3-way'!C405)</f>
        <v>3.74</v>
      </c>
      <c r="D404" s="4">
        <f t="shared" si="30"/>
        <v>4.4808050912379382E-2</v>
      </c>
      <c r="E404" s="4">
        <f t="shared" si="31"/>
        <v>2.2320086078427011</v>
      </c>
      <c r="F404" s="4">
        <f t="shared" si="32"/>
        <v>3.3385705285089591</v>
      </c>
      <c r="G404" s="4">
        <f t="shared" si="33"/>
        <v>3.9612798807852578</v>
      </c>
      <c r="I404" s="4">
        <f t="shared" si="34"/>
        <v>1.0448080509123794</v>
      </c>
    </row>
    <row r="405" spans="1:9" x14ac:dyDescent="0.2">
      <c r="A405" s="4">
        <f>IF('True_Odds_Calculator_3-way'!A406="","",'True_Odds_Calculator_3-way'!A406)</f>
        <v>5.12</v>
      </c>
      <c r="B405" s="4">
        <f>IF('True_Odds_Calculator_3-way'!B406="","",'True_Odds_Calculator_3-way'!B406)</f>
        <v>3.9</v>
      </c>
      <c r="C405" s="4">
        <f>IF('True_Odds_Calculator_3-way'!C406="","",'True_Odds_Calculator_3-way'!C406)</f>
        <v>1.66</v>
      </c>
      <c r="D405" s="4">
        <f t="shared" si="30"/>
        <v>5.4132394964473418E-2</v>
      </c>
      <c r="E405" s="4">
        <f t="shared" si="31"/>
        <v>5.64116435061222</v>
      </c>
      <c r="F405" s="4">
        <f t="shared" si="32"/>
        <v>4.1952269896824408</v>
      </c>
      <c r="G405" s="4">
        <f t="shared" si="33"/>
        <v>1.7112577456974465</v>
      </c>
      <c r="I405" s="4">
        <f t="shared" si="34"/>
        <v>1.0541323949644734</v>
      </c>
    </row>
    <row r="406" spans="1:9" x14ac:dyDescent="0.2">
      <c r="A406" s="4">
        <f>IF('True_Odds_Calculator_3-way'!A407="","",'True_Odds_Calculator_3-way'!A407)</f>
        <v>1.89</v>
      </c>
      <c r="B406" s="4">
        <f>IF('True_Odds_Calculator_3-way'!B407="","",'True_Odds_Calculator_3-way'!B407)</f>
        <v>3.49</v>
      </c>
      <c r="C406" s="4">
        <f>IF('True_Odds_Calculator_3-way'!C407="","",'True_Odds_Calculator_3-way'!C407)</f>
        <v>4.2300000000000004</v>
      </c>
      <c r="D406" s="4">
        <f t="shared" si="30"/>
        <v>5.2040099775270132E-2</v>
      </c>
      <c r="E406" s="4">
        <f t="shared" si="31"/>
        <v>1.9540645188942605</v>
      </c>
      <c r="F406" s="4">
        <f t="shared" si="32"/>
        <v>3.7148999807075263</v>
      </c>
      <c r="G406" s="4">
        <f t="shared" si="33"/>
        <v>4.5649610502182476</v>
      </c>
      <c r="I406" s="4">
        <f t="shared" si="34"/>
        <v>1.0520400997752701</v>
      </c>
    </row>
    <row r="407" spans="1:9" x14ac:dyDescent="0.2">
      <c r="A407" s="4">
        <f>IF('True_Odds_Calculator_3-way'!A408="","",'True_Odds_Calculator_3-way'!A408)</f>
        <v>1.57</v>
      </c>
      <c r="B407" s="4">
        <f>IF('True_Odds_Calculator_3-way'!B408="","",'True_Odds_Calculator_3-way'!B408)</f>
        <v>3.89</v>
      </c>
      <c r="C407" s="4">
        <f>IF('True_Odds_Calculator_3-way'!C408="","",'True_Odds_Calculator_3-way'!C408)</f>
        <v>6.15</v>
      </c>
      <c r="D407" s="4">
        <f t="shared" si="30"/>
        <v>5.6613709915855681E-2</v>
      </c>
      <c r="E407" s="4">
        <f t="shared" si="31"/>
        <v>1.6179359499179364</v>
      </c>
      <c r="F407" s="4">
        <f t="shared" si="32"/>
        <v>4.1981850287787728</v>
      </c>
      <c r="G407" s="4">
        <f t="shared" si="33"/>
        <v>6.9574708892812476</v>
      </c>
      <c r="I407" s="4">
        <f t="shared" si="34"/>
        <v>1.0566137099158557</v>
      </c>
    </row>
    <row r="408" spans="1:9" x14ac:dyDescent="0.2">
      <c r="A408" s="4">
        <f>IF('True_Odds_Calculator_3-way'!A409="","",'True_Odds_Calculator_3-way'!A409)</f>
        <v>4.8</v>
      </c>
      <c r="B408" s="4">
        <f>IF('True_Odds_Calculator_3-way'!B409="","",'True_Odds_Calculator_3-way'!B409)</f>
        <v>3.82</v>
      </c>
      <c r="C408" s="4">
        <f>IF('True_Odds_Calculator_3-way'!C409="","",'True_Odds_Calculator_3-way'!C409)</f>
        <v>1.71</v>
      </c>
      <c r="D408" s="4">
        <f t="shared" si="30"/>
        <v>5.4908759682802177E-2</v>
      </c>
      <c r="E408" s="4">
        <f t="shared" si="31"/>
        <v>5.2623155520348019</v>
      </c>
      <c r="F408" s="4">
        <f t="shared" si="32"/>
        <v>4.1071610087344714</v>
      </c>
      <c r="G408" s="4">
        <f t="shared" si="33"/>
        <v>1.7652487428302479</v>
      </c>
      <c r="I408" s="4">
        <f t="shared" si="34"/>
        <v>1.0549087596828022</v>
      </c>
    </row>
    <row r="409" spans="1:9" x14ac:dyDescent="0.2">
      <c r="A409" s="4">
        <f>IF('True_Odds_Calculator_3-way'!A410="","",'True_Odds_Calculator_3-way'!A410)</f>
        <v>2.4</v>
      </c>
      <c r="B409" s="4">
        <f>IF('True_Odds_Calculator_3-way'!B410="","",'True_Odds_Calculator_3-way'!B410)</f>
        <v>2.88</v>
      </c>
      <c r="C409" s="4">
        <f>IF('True_Odds_Calculator_3-way'!C410="","",'True_Odds_Calculator_3-way'!C410)</f>
        <v>3.7</v>
      </c>
      <c r="D409" s="4">
        <f t="shared" si="30"/>
        <v>3.4159159159159014E-2</v>
      </c>
      <c r="E409" s="4">
        <f t="shared" si="31"/>
        <v>2.467428218585983</v>
      </c>
      <c r="F409" s="4">
        <f t="shared" si="32"/>
        <v>2.9776453055141574</v>
      </c>
      <c r="G409" s="4">
        <f t="shared" si="33"/>
        <v>3.8627356210729817</v>
      </c>
      <c r="I409" s="4">
        <f t="shared" si="34"/>
        <v>1.034159159159159</v>
      </c>
    </row>
    <row r="410" spans="1:9" x14ac:dyDescent="0.2">
      <c r="A410" s="4">
        <f>IF('True_Odds_Calculator_3-way'!A411="","",'True_Odds_Calculator_3-way'!A411)</f>
        <v>3.2</v>
      </c>
      <c r="B410" s="4">
        <f>IF('True_Odds_Calculator_3-way'!B411="","",'True_Odds_Calculator_3-way'!B411)</f>
        <v>3.09</v>
      </c>
      <c r="C410" s="4">
        <f>IF('True_Odds_Calculator_3-way'!C411="","",'True_Odds_Calculator_3-way'!C411)</f>
        <v>2.52</v>
      </c>
      <c r="D410" s="4">
        <f t="shared" si="30"/>
        <v>3.2949992294652564E-2</v>
      </c>
      <c r="E410" s="4">
        <f t="shared" si="31"/>
        <v>3.3165662201588697</v>
      </c>
      <c r="F410" s="4">
        <f t="shared" si="32"/>
        <v>3.198554103040697</v>
      </c>
      <c r="G410" s="4">
        <f t="shared" si="33"/>
        <v>2.5917339967881245</v>
      </c>
      <c r="I410" s="4">
        <f t="shared" si="34"/>
        <v>1.0329499922946526</v>
      </c>
    </row>
    <row r="411" spans="1:9" x14ac:dyDescent="0.2">
      <c r="A411" s="4">
        <f>IF('True_Odds_Calculator_3-way'!A412="","",'True_Odds_Calculator_3-way'!A412)</f>
        <v>6.67</v>
      </c>
      <c r="B411" s="4">
        <f>IF('True_Odds_Calculator_3-way'!B412="","",'True_Odds_Calculator_3-way'!B412)</f>
        <v>4.24</v>
      </c>
      <c r="C411" s="4">
        <f>IF('True_Odds_Calculator_3-way'!C412="","",'True_Odds_Calculator_3-way'!C412)</f>
        <v>1.53</v>
      </c>
      <c r="D411" s="4">
        <f t="shared" si="30"/>
        <v>3.9368865326863123E-2</v>
      </c>
      <c r="E411" s="4">
        <f t="shared" si="31"/>
        <v>7.309830250087229</v>
      </c>
      <c r="F411" s="4">
        <f t="shared" si="32"/>
        <v>4.489819528508475</v>
      </c>
      <c r="G411" s="4">
        <f t="shared" si="33"/>
        <v>1.5613489537102982</v>
      </c>
      <c r="I411" s="4">
        <f t="shared" si="34"/>
        <v>1.0393688653268631</v>
      </c>
    </row>
    <row r="412" spans="1:9" x14ac:dyDescent="0.2">
      <c r="A412" s="4">
        <f>IF('True_Odds_Calculator_3-way'!A413="","",'True_Odds_Calculator_3-way'!A413)</f>
        <v>4.13</v>
      </c>
      <c r="B412" s="4">
        <f>IF('True_Odds_Calculator_3-way'!B413="","",'True_Odds_Calculator_3-way'!B413)</f>
        <v>3.57</v>
      </c>
      <c r="C412" s="4">
        <f>IF('True_Odds_Calculator_3-way'!C413="","",'True_Odds_Calculator_3-way'!C413)</f>
        <v>1.95</v>
      </c>
      <c r="D412" s="4">
        <f t="shared" si="30"/>
        <v>3.5063308243767022E-2</v>
      </c>
      <c r="E412" s="4">
        <f t="shared" si="31"/>
        <v>4.3394682486436809</v>
      </c>
      <c r="F412" s="4">
        <f t="shared" si="32"/>
        <v>3.7254454668728663</v>
      </c>
      <c r="G412" s="4">
        <f t="shared" si="33"/>
        <v>1.9954792680349513</v>
      </c>
      <c r="I412" s="4">
        <f t="shared" si="34"/>
        <v>1.035063308243767</v>
      </c>
    </row>
    <row r="413" spans="1:9" x14ac:dyDescent="0.2">
      <c r="A413" s="4">
        <f>IF('True_Odds_Calculator_3-way'!A414="","",'True_Odds_Calculator_3-way'!A414)</f>
        <v>2.5499999999999998</v>
      </c>
      <c r="B413" s="4">
        <f>IF('True_Odds_Calculator_3-way'!B414="","",'True_Odds_Calculator_3-way'!B414)</f>
        <v>3.01</v>
      </c>
      <c r="C413" s="4">
        <f>IF('True_Odds_Calculator_3-way'!C414="","",'True_Odds_Calculator_3-way'!C414)</f>
        <v>3.23</v>
      </c>
      <c r="D413" s="4">
        <f t="shared" si="30"/>
        <v>3.3980299586174878E-2</v>
      </c>
      <c r="E413" s="4">
        <f t="shared" si="31"/>
        <v>2.6258428888242022</v>
      </c>
      <c r="F413" s="4">
        <f t="shared" si="32"/>
        <v>3.1162438699521711</v>
      </c>
      <c r="G413" s="4">
        <f t="shared" si="33"/>
        <v>3.3526585411645708</v>
      </c>
      <c r="I413" s="4">
        <f t="shared" si="34"/>
        <v>1.0339802995861749</v>
      </c>
    </row>
    <row r="414" spans="1:9" x14ac:dyDescent="0.2">
      <c r="A414" s="4">
        <f>IF('True_Odds_Calculator_3-way'!A415="","",'True_Odds_Calculator_3-way'!A415)</f>
        <v>2.35</v>
      </c>
      <c r="B414" s="4">
        <f>IF('True_Odds_Calculator_3-way'!B415="","",'True_Odds_Calculator_3-way'!B415)</f>
        <v>2.95</v>
      </c>
      <c r="C414" s="4">
        <f>IF('True_Odds_Calculator_3-way'!C415="","",'True_Odds_Calculator_3-way'!C415)</f>
        <v>3.72</v>
      </c>
      <c r="D414" s="4">
        <f t="shared" si="30"/>
        <v>3.3332170042149833E-2</v>
      </c>
      <c r="E414" s="4">
        <f t="shared" si="31"/>
        <v>2.4130040171665255</v>
      </c>
      <c r="F414" s="4">
        <f t="shared" si="32"/>
        <v>3.0499676737731805</v>
      </c>
      <c r="G414" s="4">
        <f t="shared" si="33"/>
        <v>3.8803835910502102</v>
      </c>
      <c r="I414" s="4">
        <f t="shared" si="34"/>
        <v>1.0333321700421498</v>
      </c>
    </row>
    <row r="415" spans="1:9" x14ac:dyDescent="0.2">
      <c r="A415" s="4">
        <f>IF('True_Odds_Calculator_3-way'!A416="","",'True_Odds_Calculator_3-way'!A416)</f>
        <v>3.16</v>
      </c>
      <c r="B415" s="4">
        <f>IF('True_Odds_Calculator_3-way'!B416="","",'True_Odds_Calculator_3-way'!B416)</f>
        <v>3.04</v>
      </c>
      <c r="C415" s="4">
        <f>IF('True_Odds_Calculator_3-way'!C416="","",'True_Odds_Calculator_3-way'!C416)</f>
        <v>2.58</v>
      </c>
      <c r="D415" s="4">
        <f t="shared" si="30"/>
        <v>3.2999963848390435E-2</v>
      </c>
      <c r="E415" s="4">
        <f t="shared" si="31"/>
        <v>3.2737970611814733</v>
      </c>
      <c r="F415" s="4">
        <f t="shared" si="32"/>
        <v>3.1451745207548809</v>
      </c>
      <c r="G415" s="4">
        <f t="shared" si="33"/>
        <v>2.655359006035146</v>
      </c>
      <c r="I415" s="4">
        <f t="shared" si="34"/>
        <v>1.0329999638483904</v>
      </c>
    </row>
    <row r="416" spans="1:9" x14ac:dyDescent="0.2">
      <c r="A416" s="4">
        <f>IF('True_Odds_Calculator_3-way'!A417="","",'True_Odds_Calculator_3-way'!A417)</f>
        <v>1.63</v>
      </c>
      <c r="B416" s="4">
        <f>IF('True_Odds_Calculator_3-way'!B417="","",'True_Odds_Calculator_3-way'!B417)</f>
        <v>3.78</v>
      </c>
      <c r="C416" s="4">
        <f>IF('True_Odds_Calculator_3-way'!C417="","",'True_Odds_Calculator_3-way'!C417)</f>
        <v>6.26</v>
      </c>
      <c r="D416" s="4">
        <f t="shared" si="30"/>
        <v>3.7791606011289058E-2</v>
      </c>
      <c r="E416" s="4">
        <f t="shared" si="31"/>
        <v>1.6641711573886921</v>
      </c>
      <c r="F416" s="4">
        <f t="shared" si="32"/>
        <v>3.9689932318859422</v>
      </c>
      <c r="G416" s="4">
        <f t="shared" si="33"/>
        <v>6.7959156057558099</v>
      </c>
      <c r="I416" s="4">
        <f t="shared" si="34"/>
        <v>1.0377916060112891</v>
      </c>
    </row>
    <row r="417" spans="1:9" x14ac:dyDescent="0.2">
      <c r="A417" s="4">
        <f>IF('True_Odds_Calculator_3-way'!A418="","",'True_Odds_Calculator_3-way'!A418)</f>
        <v>2.2799999999999998</v>
      </c>
      <c r="B417" s="4">
        <f>IF('True_Odds_Calculator_3-way'!B418="","",'True_Odds_Calculator_3-way'!B418)</f>
        <v>3.24</v>
      </c>
      <c r="C417" s="4">
        <f>IF('True_Odds_Calculator_3-way'!C418="","",'True_Odds_Calculator_3-way'!C418)</f>
        <v>3.48</v>
      </c>
      <c r="D417" s="4">
        <f t="shared" si="30"/>
        <v>3.4594788375792662E-2</v>
      </c>
      <c r="E417" s="4">
        <f t="shared" si="31"/>
        <v>2.3415645056924501</v>
      </c>
      <c r="F417" s="4">
        <f t="shared" si="32"/>
        <v>3.3657524949096307</v>
      </c>
      <c r="G417" s="4">
        <f t="shared" si="33"/>
        <v>3.6254907801034362</v>
      </c>
      <c r="I417" s="4">
        <f t="shared" si="34"/>
        <v>1.0345947883757927</v>
      </c>
    </row>
    <row r="418" spans="1:9" x14ac:dyDescent="0.2">
      <c r="A418" s="4">
        <f>IF('True_Odds_Calculator_3-way'!A419="","",'True_Odds_Calculator_3-way'!A419)</f>
        <v>4.92</v>
      </c>
      <c r="B418" s="4">
        <f>IF('True_Odds_Calculator_3-way'!B419="","",'True_Odds_Calculator_3-way'!B419)</f>
        <v>3.76</v>
      </c>
      <c r="C418" s="4">
        <f>IF('True_Odds_Calculator_3-way'!C419="","",'True_Odds_Calculator_3-way'!C419)</f>
        <v>1.76</v>
      </c>
      <c r="D418" s="4">
        <f t="shared" si="30"/>
        <v>3.7391297510654065E-2</v>
      </c>
      <c r="E418" s="4">
        <f t="shared" si="31"/>
        <v>5.2414124693486457</v>
      </c>
      <c r="F418" s="4">
        <f t="shared" si="32"/>
        <v>3.944871509881668</v>
      </c>
      <c r="G418" s="4">
        <f t="shared" si="33"/>
        <v>1.7994736643525506</v>
      </c>
      <c r="I418" s="4">
        <f t="shared" si="34"/>
        <v>1.0373912975106541</v>
      </c>
    </row>
    <row r="419" spans="1:9" x14ac:dyDescent="0.2">
      <c r="A419" s="4">
        <f>IF('True_Odds_Calculator_3-way'!A420="","",'True_Odds_Calculator_3-way'!A420)</f>
        <v>1.46</v>
      </c>
      <c r="B419" s="4">
        <f>IF('True_Odds_Calculator_3-way'!B420="","",'True_Odds_Calculator_3-way'!B420)</f>
        <v>4.47</v>
      </c>
      <c r="C419" s="4">
        <f>IF('True_Odds_Calculator_3-way'!C420="","",'True_Odds_Calculator_3-way'!C420)</f>
        <v>8.56</v>
      </c>
      <c r="D419" s="4">
        <f t="shared" si="30"/>
        <v>2.546758328829557E-2</v>
      </c>
      <c r="E419" s="4">
        <f t="shared" si="31"/>
        <v>1.4783226620207002</v>
      </c>
      <c r="F419" s="4">
        <f t="shared" si="32"/>
        <v>4.646312211408949</v>
      </c>
      <c r="G419" s="4">
        <f t="shared" si="33"/>
        <v>9.2307775688218108</v>
      </c>
      <c r="I419" s="4">
        <f t="shared" si="34"/>
        <v>1.0254675832882956</v>
      </c>
    </row>
    <row r="420" spans="1:9" x14ac:dyDescent="0.2">
      <c r="A420" s="4">
        <f>IF('True_Odds_Calculator_3-way'!A421="","",'True_Odds_Calculator_3-way'!A421)</f>
        <v>1.26</v>
      </c>
      <c r="B420" s="4">
        <f>IF('True_Odds_Calculator_3-way'!B421="","",'True_Odds_Calculator_3-way'!B421)</f>
        <v>6.1</v>
      </c>
      <c r="C420" s="4">
        <f>IF('True_Odds_Calculator_3-way'!C421="","",'True_Odds_Calculator_3-way'!C421)</f>
        <v>13.28</v>
      </c>
      <c r="D420" s="4">
        <f t="shared" si="30"/>
        <v>3.2886424699579031E-2</v>
      </c>
      <c r="E420" s="4">
        <f t="shared" si="31"/>
        <v>1.2776472449639351</v>
      </c>
      <c r="F420" s="4">
        <f t="shared" si="32"/>
        <v>6.5371318876692728</v>
      </c>
      <c r="G420" s="4">
        <f t="shared" si="33"/>
        <v>15.542657126846585</v>
      </c>
      <c r="I420" s="4">
        <f t="shared" si="34"/>
        <v>1.032886424699579</v>
      </c>
    </row>
    <row r="421" spans="1:9" x14ac:dyDescent="0.2">
      <c r="A421" s="4">
        <f>IF('True_Odds_Calculator_3-way'!A422="","",'True_Odds_Calculator_3-way'!A422)</f>
        <v>3.45</v>
      </c>
      <c r="B421" s="4">
        <f>IF('True_Odds_Calculator_3-way'!B422="","",'True_Odds_Calculator_3-way'!B422)</f>
        <v>3.07</v>
      </c>
      <c r="C421" s="4">
        <f>IF('True_Odds_Calculator_3-way'!C422="","",'True_Odds_Calculator_3-way'!C422)</f>
        <v>2.4300000000000002</v>
      </c>
      <c r="D421" s="4">
        <f t="shared" si="30"/>
        <v>2.7110605231425389E-2</v>
      </c>
      <c r="E421" s="4">
        <f t="shared" si="31"/>
        <v>3.5610227028238617</v>
      </c>
      <c r="F421" s="4">
        <f t="shared" si="32"/>
        <v>3.1576019379419362</v>
      </c>
      <c r="G421" s="4">
        <f t="shared" si="33"/>
        <v>2.4845599177133901</v>
      </c>
      <c r="I421" s="4">
        <f t="shared" si="34"/>
        <v>1.0271106052314254</v>
      </c>
    </row>
    <row r="422" spans="1:9" x14ac:dyDescent="0.2">
      <c r="A422" s="4">
        <f>IF('True_Odds_Calculator_3-way'!A423="","",'True_Odds_Calculator_3-way'!A423)</f>
        <v>2.71</v>
      </c>
      <c r="B422" s="4">
        <f>IF('True_Odds_Calculator_3-way'!B423="","",'True_Odds_Calculator_3-way'!B423)</f>
        <v>3.17</v>
      </c>
      <c r="C422" s="4">
        <f>IF('True_Odds_Calculator_3-way'!C423="","",'True_Odds_Calculator_3-way'!C423)</f>
        <v>2.92</v>
      </c>
      <c r="D422" s="4">
        <f t="shared" si="30"/>
        <v>2.692685671076922E-2</v>
      </c>
      <c r="E422" s="4">
        <f t="shared" si="31"/>
        <v>2.7775611964149358</v>
      </c>
      <c r="F422" s="4">
        <f t="shared" si="32"/>
        <v>3.2628365483670234</v>
      </c>
      <c r="G422" s="4">
        <f t="shared" si="33"/>
        <v>2.9985894528368013</v>
      </c>
      <c r="I422" s="4">
        <f t="shared" si="34"/>
        <v>1.0269268567107692</v>
      </c>
    </row>
    <row r="423" spans="1:9" x14ac:dyDescent="0.2">
      <c r="A423" s="4">
        <f>IF('True_Odds_Calculator_3-way'!A424="","",'True_Odds_Calculator_3-way'!A424)</f>
        <v>2.23</v>
      </c>
      <c r="B423" s="4">
        <f>IF('True_Odds_Calculator_3-way'!B424="","",'True_Odds_Calculator_3-way'!B424)</f>
        <v>3.32</v>
      </c>
      <c r="C423" s="4">
        <f>IF('True_Odds_Calculator_3-way'!C424="","",'True_Odds_Calculator_3-way'!C424)</f>
        <v>3.59</v>
      </c>
      <c r="D423" s="4">
        <f t="shared" si="30"/>
        <v>2.8186844584077164E-2</v>
      </c>
      <c r="E423" s="4">
        <f t="shared" si="31"/>
        <v>2.277723363612036</v>
      </c>
      <c r="F423" s="4">
        <f t="shared" si="32"/>
        <v>3.4268967012269762</v>
      </c>
      <c r="G423" s="4">
        <f t="shared" si="33"/>
        <v>3.715318654357191</v>
      </c>
      <c r="I423" s="4">
        <f t="shared" si="34"/>
        <v>1.0281868445840772</v>
      </c>
    </row>
    <row r="424" spans="1:9" x14ac:dyDescent="0.2">
      <c r="A424" s="4">
        <f>IF('True_Odds_Calculator_3-way'!A425="","",'True_Odds_Calculator_3-way'!A425)</f>
        <v>1.99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4.57</v>
      </c>
      <c r="D424" s="4">
        <f t="shared" si="30"/>
        <v>2.8079409815721545E-2</v>
      </c>
      <c r="E424" s="4">
        <f t="shared" si="31"/>
        <v>2.027769247257964</v>
      </c>
      <c r="F424" s="4">
        <f t="shared" si="32"/>
        <v>3.3626029652915124</v>
      </c>
      <c r="G424" s="4">
        <f t="shared" si="33"/>
        <v>4.7742136515431959</v>
      </c>
      <c r="I424" s="4">
        <f t="shared" si="34"/>
        <v>1.0280794098157215</v>
      </c>
    </row>
    <row r="425" spans="1:9" x14ac:dyDescent="0.2">
      <c r="A425" s="4">
        <f>IF('True_Odds_Calculator_3-way'!A426="","",'True_Odds_Calculator_3-way'!A426)</f>
        <v>1.8</v>
      </c>
      <c r="B425" s="4">
        <f>IF('True_Odds_Calculator_3-way'!B426="","",'True_Odds_Calculator_3-way'!B426)</f>
        <v>3.54</v>
      </c>
      <c r="C425" s="4">
        <f>IF('True_Odds_Calculator_3-way'!C426="","",'True_Odds_Calculator_3-way'!C426)</f>
        <v>5.24</v>
      </c>
      <c r="D425" s="4">
        <f t="shared" si="30"/>
        <v>2.8881125918258865E-2</v>
      </c>
      <c r="E425" s="4">
        <f t="shared" si="31"/>
        <v>1.8317416568649827</v>
      </c>
      <c r="F425" s="4">
        <f t="shared" si="32"/>
        <v>3.6648987548515133</v>
      </c>
      <c r="G425" s="4">
        <f t="shared" si="33"/>
        <v>5.5183784641421632</v>
      </c>
      <c r="I425" s="4">
        <f t="shared" si="34"/>
        <v>1.0288811259182589</v>
      </c>
    </row>
    <row r="426" spans="1:9" x14ac:dyDescent="0.2">
      <c r="A426" s="4">
        <f>IF('True_Odds_Calculator_3-way'!A427="","",'True_Odds_Calculator_3-way'!A427)</f>
        <v>1.59</v>
      </c>
      <c r="B426" s="4">
        <f>IF('True_Odds_Calculator_3-way'!B427="","",'True_Odds_Calculator_3-way'!B427)</f>
        <v>4.0999999999999996</v>
      </c>
      <c r="C426" s="4">
        <f>IF('True_Odds_Calculator_3-way'!C427="","",'True_Odds_Calculator_3-way'!C427)</f>
        <v>6.29</v>
      </c>
      <c r="D426" s="4">
        <f t="shared" si="30"/>
        <v>3.18157685581415E-2</v>
      </c>
      <c r="E426" s="4">
        <f t="shared" si="31"/>
        <v>1.6172710015367646</v>
      </c>
      <c r="F426" s="4">
        <f t="shared" si="32"/>
        <v>4.2863783772859474</v>
      </c>
      <c r="G426" s="4">
        <f t="shared" si="33"/>
        <v>6.7395774037510661</v>
      </c>
      <c r="I426" s="4">
        <f t="shared" si="34"/>
        <v>1.0318157685581415</v>
      </c>
    </row>
    <row r="427" spans="1:9" x14ac:dyDescent="0.2">
      <c r="A427" s="4">
        <f>IF('True_Odds_Calculator_3-way'!A428="","",'True_Odds_Calculator_3-way'!A428)</f>
        <v>3.04</v>
      </c>
      <c r="B427" s="4">
        <f>IF('True_Odds_Calculator_3-way'!B428="","",'True_Odds_Calculator_3-way'!B428)</f>
        <v>3.15</v>
      </c>
      <c r="C427" s="4">
        <f>IF('True_Odds_Calculator_3-way'!C428="","",'True_Odds_Calculator_3-way'!C428)</f>
        <v>2.62</v>
      </c>
      <c r="D427" s="4">
        <f t="shared" si="30"/>
        <v>2.8087075194347166E-2</v>
      </c>
      <c r="E427" s="4">
        <f t="shared" si="31"/>
        <v>3.1290578989553643</v>
      </c>
      <c r="F427" s="4">
        <f t="shared" si="32"/>
        <v>3.2457209487652285</v>
      </c>
      <c r="G427" s="4">
        <f t="shared" si="33"/>
        <v>2.6858830431226566</v>
      </c>
      <c r="I427" s="4">
        <f t="shared" si="34"/>
        <v>1.0280870751943472</v>
      </c>
    </row>
    <row r="428" spans="1:9" x14ac:dyDescent="0.2">
      <c r="A428" s="4">
        <f>IF('True_Odds_Calculator_3-way'!A429="","",'True_Odds_Calculator_3-way'!A429)</f>
        <v>3.05</v>
      </c>
      <c r="B428" s="4">
        <f>IF('True_Odds_Calculator_3-way'!B429="","",'True_Odds_Calculator_3-way'!B429)</f>
        <v>3.1</v>
      </c>
      <c r="C428" s="4">
        <f>IF('True_Odds_Calculator_3-way'!C429="","",'True_Odds_Calculator_3-way'!C429)</f>
        <v>2.65</v>
      </c>
      <c r="D428" s="4">
        <f t="shared" si="30"/>
        <v>2.7807988186344446E-2</v>
      </c>
      <c r="E428" s="4">
        <f t="shared" si="31"/>
        <v>3.1387366509035104</v>
      </c>
      <c r="F428" s="4">
        <f t="shared" si="32"/>
        <v>3.1917136396930035</v>
      </c>
      <c r="G428" s="4">
        <f t="shared" si="33"/>
        <v>2.7167330785286383</v>
      </c>
      <c r="I428" s="4">
        <f t="shared" si="34"/>
        <v>1.0278079881863444</v>
      </c>
    </row>
    <row r="429" spans="1: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2.85</v>
      </c>
      <c r="D429" s="4">
        <f t="shared" si="30"/>
        <v>2.825661715263772E-2</v>
      </c>
      <c r="E429" s="4">
        <f t="shared" si="31"/>
        <v>2.9497377950744541</v>
      </c>
      <c r="F429" s="4">
        <f t="shared" si="32"/>
        <v>3.1296113254471831</v>
      </c>
      <c r="G429" s="4">
        <f t="shared" si="33"/>
        <v>2.928615118378064</v>
      </c>
      <c r="I429" s="4">
        <f t="shared" si="34"/>
        <v>1.0282566171526377</v>
      </c>
    </row>
    <row r="430" spans="1:9" x14ac:dyDescent="0.2">
      <c r="A430" s="4">
        <f>IF('True_Odds_Calculator_3-way'!A431="","",'True_Odds_Calculator_3-way'!A431)</f>
        <v>2.35</v>
      </c>
      <c r="B430" s="4">
        <f>IF('True_Odds_Calculator_3-way'!B431="","",'True_Odds_Calculator_3-way'!B431)</f>
        <v>3.47</v>
      </c>
      <c r="C430" s="4">
        <f>IF('True_Odds_Calculator_3-way'!C431="","",'True_Odds_Calculator_3-way'!C431)</f>
        <v>3.13</v>
      </c>
      <c r="D430" s="4">
        <f t="shared" si="30"/>
        <v>3.3205170825336694E-2</v>
      </c>
      <c r="E430" s="4">
        <f t="shared" si="31"/>
        <v>2.4127575542876918</v>
      </c>
      <c r="F430" s="4">
        <f t="shared" si="32"/>
        <v>3.608596499785452</v>
      </c>
      <c r="G430" s="4">
        <f t="shared" si="33"/>
        <v>3.2423273896896534</v>
      </c>
      <c r="I430" s="4">
        <f t="shared" si="34"/>
        <v>1.0332051708253367</v>
      </c>
    </row>
    <row r="431" spans="1:9" x14ac:dyDescent="0.2">
      <c r="A431" s="4">
        <f>IF('True_Odds_Calculator_3-way'!A432="","",'True_Odds_Calculator_3-way'!A432)</f>
        <v>1.75</v>
      </c>
      <c r="B431" s="4">
        <f>IF('True_Odds_Calculator_3-way'!B432="","",'True_Odds_Calculator_3-way'!B432)</f>
        <v>3.79</v>
      </c>
      <c r="C431" s="4">
        <f>IF('True_Odds_Calculator_3-way'!C432="","",'True_Odds_Calculator_3-way'!C432)</f>
        <v>4.9400000000000004</v>
      </c>
      <c r="D431" s="4">
        <f t="shared" si="30"/>
        <v>3.7709963970205429E-2</v>
      </c>
      <c r="E431" s="4">
        <f t="shared" si="31"/>
        <v>1.7893614406837512</v>
      </c>
      <c r="F431" s="4">
        <f t="shared" si="32"/>
        <v>3.9795886143213708</v>
      </c>
      <c r="G431" s="4">
        <f t="shared" si="33"/>
        <v>5.2670621237330488</v>
      </c>
      <c r="I431" s="4">
        <f t="shared" si="34"/>
        <v>1.0377099639702054</v>
      </c>
    </row>
    <row r="432" spans="1:9" x14ac:dyDescent="0.2">
      <c r="A432" s="4">
        <f>IF('True_Odds_Calculator_3-way'!A433="","",'True_Odds_Calculator_3-way'!A433)</f>
        <v>5.62</v>
      </c>
      <c r="B432" s="4">
        <f>IF('True_Odds_Calculator_3-way'!B433="","",'True_Odds_Calculator_3-way'!B433)</f>
        <v>4.28</v>
      </c>
      <c r="C432" s="4">
        <f>IF('True_Odds_Calculator_3-way'!C433="","",'True_Odds_Calculator_3-way'!C433)</f>
        <v>1.6</v>
      </c>
      <c r="D432" s="4">
        <f t="shared" si="30"/>
        <v>3.6580802873582341E-2</v>
      </c>
      <c r="E432" s="4">
        <f t="shared" si="31"/>
        <v>6.0334612586851284</v>
      </c>
      <c r="F432" s="4">
        <f t="shared" si="32"/>
        <v>4.5156663600352935</v>
      </c>
      <c r="G432" s="4">
        <f t="shared" si="33"/>
        <v>1.6318367457700711</v>
      </c>
      <c r="I432" s="4">
        <f t="shared" si="34"/>
        <v>1.0365808028735823</v>
      </c>
    </row>
    <row r="433" spans="1:9" x14ac:dyDescent="0.2">
      <c r="A433" s="4">
        <f>IF('True_Odds_Calculator_3-way'!A434="","",'True_Odds_Calculator_3-way'!A434)</f>
        <v>4.0999999999999996</v>
      </c>
      <c r="B433" s="4">
        <f>IF('True_Odds_Calculator_3-way'!B434="","",'True_Odds_Calculator_3-way'!B434)</f>
        <v>3.29</v>
      </c>
      <c r="C433" s="4">
        <f>IF('True_Odds_Calculator_3-way'!C434="","",'True_Odds_Calculator_3-way'!C434)</f>
        <v>2.11</v>
      </c>
      <c r="D433" s="4">
        <f t="shared" si="30"/>
        <v>2.1787456094644941E-2</v>
      </c>
      <c r="E433" s="4">
        <f t="shared" si="31"/>
        <v>4.2258290898706754</v>
      </c>
      <c r="F433" s="4">
        <f t="shared" si="32"/>
        <v>3.370534115925977</v>
      </c>
      <c r="G433" s="4">
        <f t="shared" si="33"/>
        <v>2.1428364923837222</v>
      </c>
      <c r="I433" s="4">
        <f t="shared" si="34"/>
        <v>1.0217874560946449</v>
      </c>
    </row>
    <row r="434" spans="1:9" x14ac:dyDescent="0.2">
      <c r="A434" s="4">
        <f>IF('True_Odds_Calculator_3-way'!A435="","",'True_Odds_Calculator_3-way'!A435)</f>
        <v>3.77</v>
      </c>
      <c r="B434" s="4">
        <f>IF('True_Odds_Calculator_3-way'!B435="","",'True_Odds_Calculator_3-way'!B435)</f>
        <v>3.58</v>
      </c>
      <c r="C434" s="4">
        <f>IF('True_Odds_Calculator_3-way'!C435="","",'True_Odds_Calculator_3-way'!C435)</f>
        <v>2.09</v>
      </c>
      <c r="D434" s="4">
        <f t="shared" si="30"/>
        <v>2.3050497849999019E-2</v>
      </c>
      <c r="E434" s="4">
        <f t="shared" si="31"/>
        <v>3.8824624843907669</v>
      </c>
      <c r="F434" s="4">
        <f t="shared" si="32"/>
        <v>3.6812601559773674</v>
      </c>
      <c r="G434" s="4">
        <f t="shared" si="33"/>
        <v>2.124110049916673</v>
      </c>
      <c r="I434" s="4">
        <f t="shared" si="34"/>
        <v>1.023050497849999</v>
      </c>
    </row>
    <row r="435" spans="1:9" x14ac:dyDescent="0.2">
      <c r="A435" s="4">
        <f>IF('True_Odds_Calculator_3-way'!A436="","",'True_Odds_Calculator_3-way'!A436)</f>
        <v>8.18</v>
      </c>
      <c r="B435" s="4">
        <f>IF('True_Odds_Calculator_3-way'!B436="","",'True_Odds_Calculator_3-way'!B436)</f>
        <v>4.7</v>
      </c>
      <c r="C435" s="4">
        <f>IF('True_Odds_Calculator_3-way'!C436="","",'True_Odds_Calculator_3-way'!C436)</f>
        <v>1.45</v>
      </c>
      <c r="D435" s="4">
        <f t="shared" si="30"/>
        <v>2.4670518613657766E-2</v>
      </c>
      <c r="E435" s="4">
        <f t="shared" si="31"/>
        <v>8.7699386985636885</v>
      </c>
      <c r="F435" s="4">
        <f t="shared" si="32"/>
        <v>4.8889606725971051</v>
      </c>
      <c r="G435" s="4">
        <f t="shared" si="33"/>
        <v>1.4674985762885575</v>
      </c>
      <c r="I435" s="4">
        <f t="shared" si="34"/>
        <v>1.0246705186136578</v>
      </c>
    </row>
    <row r="436" spans="1:9" x14ac:dyDescent="0.2">
      <c r="A436" s="4">
        <f>IF('True_Odds_Calculator_3-way'!A437="","",'True_Odds_Calculator_3-way'!A437)</f>
        <v>2.2799999999999998</v>
      </c>
      <c r="B436" s="4">
        <f>IF('True_Odds_Calculator_3-way'!B437="","",'True_Odds_Calculator_3-way'!B437)</f>
        <v>3.37</v>
      </c>
      <c r="C436" s="4">
        <f>IF('True_Odds_Calculator_3-way'!C437="","",'True_Odds_Calculator_3-way'!C437)</f>
        <v>3.41</v>
      </c>
      <c r="D436" s="4">
        <f t="shared" si="30"/>
        <v>2.858752823738997E-2</v>
      </c>
      <c r="E436" s="4">
        <f t="shared" si="31"/>
        <v>2.3306366266861285</v>
      </c>
      <c r="F436" s="4">
        <f t="shared" si="32"/>
        <v>3.4818125731327796</v>
      </c>
      <c r="G436" s="4">
        <f t="shared" si="33"/>
        <v>3.5245277326792275</v>
      </c>
      <c r="I436" s="4">
        <f t="shared" si="34"/>
        <v>1.02858752823739</v>
      </c>
    </row>
    <row r="437" spans="1:9" x14ac:dyDescent="0.2">
      <c r="A437" s="4">
        <f>IF('True_Odds_Calculator_3-way'!A438="","",'True_Odds_Calculator_3-way'!A438)</f>
        <v>2.94</v>
      </c>
      <c r="B437" s="4">
        <f>IF('True_Odds_Calculator_3-way'!B438="","",'True_Odds_Calculator_3-way'!B438)</f>
        <v>3.3</v>
      </c>
      <c r="C437" s="4">
        <f>IF('True_Odds_Calculator_3-way'!C438="","",'True_Odds_Calculator_3-way'!C438)</f>
        <v>2.6</v>
      </c>
      <c r="D437" s="4">
        <f t="shared" si="30"/>
        <v>2.7781742067456427E-2</v>
      </c>
      <c r="E437" s="4">
        <f t="shared" si="31"/>
        <v>3.0222850570305764</v>
      </c>
      <c r="F437" s="4">
        <f t="shared" si="32"/>
        <v>3.4040267731836336</v>
      </c>
      <c r="G437" s="4">
        <f t="shared" si="33"/>
        <v>2.6641460014363569</v>
      </c>
      <c r="I437" s="4">
        <f t="shared" si="34"/>
        <v>1.0277817420674564</v>
      </c>
    </row>
    <row r="438" spans="1:9" x14ac:dyDescent="0.2">
      <c r="A438" s="4">
        <f>IF('True_Odds_Calculator_3-way'!A439="","",'True_Odds_Calculator_3-way'!A439)</f>
        <v>1.37</v>
      </c>
      <c r="B438" s="4">
        <f>IF('True_Odds_Calculator_3-way'!B439="","",'True_Odds_Calculator_3-way'!B439)</f>
        <v>4.96</v>
      </c>
      <c r="C438" s="4">
        <f>IF('True_Odds_Calculator_3-way'!C439="","",'True_Odds_Calculator_3-way'!C439)</f>
        <v>9.77</v>
      </c>
      <c r="D438" s="4">
        <f t="shared" si="30"/>
        <v>3.3894055867963013E-2</v>
      </c>
      <c r="E438" s="4">
        <f t="shared" si="31"/>
        <v>1.3915386322524235</v>
      </c>
      <c r="F438" s="4">
        <f t="shared" si="32"/>
        <v>5.2544497614320456</v>
      </c>
      <c r="G438" s="4">
        <f t="shared" si="33"/>
        <v>10.982237395979713</v>
      </c>
      <c r="I438" s="4">
        <f t="shared" si="34"/>
        <v>1.033894055867963</v>
      </c>
    </row>
    <row r="439" spans="1:9" x14ac:dyDescent="0.2">
      <c r="A439" s="4">
        <f>IF('True_Odds_Calculator_3-way'!A440="","",'True_Odds_Calculator_3-way'!A440)</f>
        <v>4.32</v>
      </c>
      <c r="B439" s="4">
        <f>IF('True_Odds_Calculator_3-way'!B440="","",'True_Odds_Calculator_3-way'!B440)</f>
        <v>3.52</v>
      </c>
      <c r="C439" s="4">
        <f>IF('True_Odds_Calculator_3-way'!C440="","",'True_Odds_Calculator_3-way'!C440)</f>
        <v>1.94</v>
      </c>
      <c r="D439" s="4">
        <f t="shared" si="30"/>
        <v>3.1036308098163712E-2</v>
      </c>
      <c r="E439" s="4">
        <f t="shared" si="31"/>
        <v>4.5221031151690347</v>
      </c>
      <c r="F439" s="4">
        <f t="shared" si="32"/>
        <v>3.6530284458345661</v>
      </c>
      <c r="G439" s="4">
        <f t="shared" si="33"/>
        <v>1.9797335410182479</v>
      </c>
      <c r="I439" s="4">
        <f t="shared" si="34"/>
        <v>1.0310363080981637</v>
      </c>
    </row>
    <row r="440" spans="1:9" x14ac:dyDescent="0.2">
      <c r="A440" s="4">
        <f>IF('True_Odds_Calculator_3-way'!A441="","",'True_Odds_Calculator_3-way'!A441)</f>
        <v>2.44</v>
      </c>
      <c r="B440" s="4">
        <f>IF('True_Odds_Calculator_3-way'!B441="","",'True_Odds_Calculator_3-way'!B441)</f>
        <v>3.25</v>
      </c>
      <c r="C440" s="4">
        <f>IF('True_Odds_Calculator_3-way'!C441="","",'True_Odds_Calculator_3-way'!C441)</f>
        <v>3.22</v>
      </c>
      <c r="D440" s="4">
        <f t="shared" si="30"/>
        <v>2.8087379477258256E-2</v>
      </c>
      <c r="E440" s="4">
        <f t="shared" si="31"/>
        <v>2.4970434646552233</v>
      </c>
      <c r="F440" s="4">
        <f t="shared" si="32"/>
        <v>3.35199446904591</v>
      </c>
      <c r="G440" s="4">
        <f t="shared" si="33"/>
        <v>3.3200911896258796</v>
      </c>
      <c r="I440" s="4">
        <f t="shared" si="34"/>
        <v>1.0280873794772583</v>
      </c>
    </row>
    <row r="441" spans="1:9" x14ac:dyDescent="0.2">
      <c r="A441" s="4">
        <f>IF('True_Odds_Calculator_3-way'!A442="","",'True_Odds_Calculator_3-way'!A442)</f>
        <v>2.6</v>
      </c>
      <c r="B441" s="4">
        <f>IF('True_Odds_Calculator_3-way'!B442="","",'True_Odds_Calculator_3-way'!B442)</f>
        <v>3.09</v>
      </c>
      <c r="C441" s="4">
        <f>IF('True_Odds_Calculator_3-way'!C442="","",'True_Odds_Calculator_3-way'!C442)</f>
        <v>3.12</v>
      </c>
      <c r="D441" s="4">
        <f t="shared" si="30"/>
        <v>2.8752800597460659E-2</v>
      </c>
      <c r="E441" s="4">
        <f t="shared" si="31"/>
        <v>2.6664454032525722</v>
      </c>
      <c r="F441" s="4">
        <f t="shared" si="32"/>
        <v>3.1843043995243749</v>
      </c>
      <c r="G441" s="4">
        <f t="shared" si="33"/>
        <v>3.2161729383506801</v>
      </c>
      <c r="I441" s="4">
        <f t="shared" si="34"/>
        <v>1.0287528005974607</v>
      </c>
    </row>
    <row r="442" spans="1:9" x14ac:dyDescent="0.2">
      <c r="A442" s="4">
        <f>IF('True_Odds_Calculator_3-way'!A443="","",'True_Odds_Calculator_3-way'!A443)</f>
        <v>1.71</v>
      </c>
      <c r="B442" s="4">
        <f>IF('True_Odds_Calculator_3-way'!B443="","",'True_Odds_Calculator_3-way'!B443)</f>
        <v>4.03</v>
      </c>
      <c r="C442" s="4">
        <f>IF('True_Odds_Calculator_3-way'!C443="","",'True_Odds_Calculator_3-way'!C443)</f>
        <v>5.19</v>
      </c>
      <c r="D442" s="4">
        <f t="shared" si="30"/>
        <v>2.5612506814112201E-2</v>
      </c>
      <c r="E442" s="4">
        <f t="shared" si="31"/>
        <v>1.7353343701263861</v>
      </c>
      <c r="F442" s="4">
        <f t="shared" si="32"/>
        <v>4.1735973503389729</v>
      </c>
      <c r="G442" s="4">
        <f t="shared" si="33"/>
        <v>5.430629207726934</v>
      </c>
      <c r="I442" s="4">
        <f t="shared" si="34"/>
        <v>1.0256125068141122</v>
      </c>
    </row>
    <row r="443" spans="1:9" x14ac:dyDescent="0.2">
      <c r="A443" s="4">
        <f>IF('True_Odds_Calculator_3-way'!A444="","",'True_Odds_Calculator_3-way'!A444)</f>
        <v>1.61</v>
      </c>
      <c r="B443" s="4">
        <f>IF('True_Odds_Calculator_3-way'!B444="","",'True_Odds_Calculator_3-way'!B444)</f>
        <v>4.24</v>
      </c>
      <c r="C443" s="4">
        <f>IF('True_Odds_Calculator_3-way'!C444="","",'True_Odds_Calculator_3-way'!C444)</f>
        <v>5.95</v>
      </c>
      <c r="D443" s="4">
        <f t="shared" si="30"/>
        <v>2.5034295916890104E-2</v>
      </c>
      <c r="E443" s="4">
        <f t="shared" si="31"/>
        <v>1.6319250305154152</v>
      </c>
      <c r="F443" s="4">
        <f t="shared" si="32"/>
        <v>4.3955214835464522</v>
      </c>
      <c r="G443" s="4">
        <f t="shared" si="33"/>
        <v>6.2608601825675994</v>
      </c>
      <c r="I443" s="4">
        <f t="shared" si="34"/>
        <v>1.0250342959168901</v>
      </c>
    </row>
    <row r="444" spans="1:9" x14ac:dyDescent="0.2">
      <c r="A444" s="4">
        <f>IF('True_Odds_Calculator_3-way'!A445="","",'True_Odds_Calculator_3-way'!A445)</f>
        <v>2.64</v>
      </c>
      <c r="B444" s="4">
        <f>IF('True_Odds_Calculator_3-way'!B445="","",'True_Odds_Calculator_3-way'!B445)</f>
        <v>3.1</v>
      </c>
      <c r="C444" s="4">
        <f>IF('True_Odds_Calculator_3-way'!C445="","",'True_Odds_Calculator_3-way'!C445)</f>
        <v>3.12</v>
      </c>
      <c r="D444" s="4">
        <f t="shared" si="30"/>
        <v>2.1881344461989638E-2</v>
      </c>
      <c r="E444" s="4">
        <f t="shared" si="31"/>
        <v>2.691832810444287</v>
      </c>
      <c r="F444" s="4">
        <f t="shared" si="32"/>
        <v>3.1717147626997377</v>
      </c>
      <c r="G444" s="4">
        <f t="shared" si="33"/>
        <v>3.192653943104069</v>
      </c>
      <c r="I444" s="4">
        <f t="shared" si="34"/>
        <v>1.0218813444619896</v>
      </c>
    </row>
    <row r="445" spans="1:9" x14ac:dyDescent="0.2">
      <c r="A445" s="4">
        <f>IF('True_Odds_Calculator_3-way'!A446="","",'True_Odds_Calculator_3-way'!A446)</f>
        <v>1.77</v>
      </c>
      <c r="B445" s="4">
        <f>IF('True_Odds_Calculator_3-way'!B446="","",'True_Odds_Calculator_3-way'!B446)</f>
        <v>3.98</v>
      </c>
      <c r="C445" s="4">
        <f>IF('True_Odds_Calculator_3-way'!C446="","",'True_Odds_Calculator_3-way'!C446)</f>
        <v>4.82</v>
      </c>
      <c r="D445" s="4">
        <f t="shared" si="30"/>
        <v>2.3696912487514377E-2</v>
      </c>
      <c r="E445" s="4">
        <f t="shared" si="31"/>
        <v>1.7950975794455353</v>
      </c>
      <c r="F445" s="4">
        <f t="shared" si="32"/>
        <v>4.1091841359745942</v>
      </c>
      <c r="G445" s="4">
        <f t="shared" si="33"/>
        <v>5.0107754511595459</v>
      </c>
      <c r="I445" s="4">
        <f t="shared" si="34"/>
        <v>1.0236969124875144</v>
      </c>
    </row>
    <row r="446" spans="1:9" x14ac:dyDescent="0.2">
      <c r="A446" s="4">
        <f>IF('True_Odds_Calculator_3-way'!A447="","",'True_Odds_Calculator_3-way'!A447)</f>
        <v>2.86</v>
      </c>
      <c r="B446" s="4">
        <f>IF('True_Odds_Calculator_3-way'!B447="","",'True_Odds_Calculator_3-way'!B447)</f>
        <v>3.37</v>
      </c>
      <c r="C446" s="4">
        <f>IF('True_Odds_Calculator_3-way'!C447="","",'True_Odds_Calculator_3-way'!C447)</f>
        <v>2.66</v>
      </c>
      <c r="D446" s="4">
        <f t="shared" si="30"/>
        <v>2.2326104318920237E-2</v>
      </c>
      <c r="E446" s="4">
        <f t="shared" si="31"/>
        <v>2.9221966753155333</v>
      </c>
      <c r="F446" s="4">
        <f t="shared" si="32"/>
        <v>3.4566926670840972</v>
      </c>
      <c r="G446" s="4">
        <f t="shared" si="33"/>
        <v>2.7137202981898523</v>
      </c>
      <c r="I446" s="4">
        <f t="shared" si="34"/>
        <v>1.0223261043189202</v>
      </c>
    </row>
    <row r="447" spans="1:9" x14ac:dyDescent="0.2">
      <c r="A447" s="4">
        <f>IF('True_Odds_Calculator_3-way'!A448="","",'True_Odds_Calculator_3-way'!A448)</f>
        <v>7.88</v>
      </c>
      <c r="B447" s="4">
        <f>IF('True_Odds_Calculator_3-way'!B448="","",'True_Odds_Calculator_3-way'!B448)</f>
        <v>4.54</v>
      </c>
      <c r="C447" s="4">
        <f>IF('True_Odds_Calculator_3-way'!C448="","",'True_Odds_Calculator_3-way'!C448)</f>
        <v>1.47</v>
      </c>
      <c r="D447" s="4">
        <f t="shared" si="30"/>
        <v>2.7439979323646391E-2</v>
      </c>
      <c r="E447" s="4">
        <f t="shared" si="31"/>
        <v>8.4920718445088497</v>
      </c>
      <c r="F447" s="4">
        <f t="shared" si="32"/>
        <v>4.7366952261912418</v>
      </c>
      <c r="G447" s="4">
        <f t="shared" si="33"/>
        <v>1.4900343913157206</v>
      </c>
      <c r="I447" s="4">
        <f t="shared" si="34"/>
        <v>1.0274399793236464</v>
      </c>
    </row>
    <row r="448" spans="1:9" x14ac:dyDescent="0.2">
      <c r="A448" s="4">
        <f>IF('True_Odds_Calculator_3-way'!A449="","",'True_Odds_Calculator_3-way'!A449)</f>
        <v>1.76</v>
      </c>
      <c r="B448" s="4">
        <f>IF('True_Odds_Calculator_3-way'!B449="","",'True_Odds_Calculator_3-way'!B449)</f>
        <v>3.69</v>
      </c>
      <c r="C448" s="4">
        <f>IF('True_Odds_Calculator_3-way'!C449="","",'True_Odds_Calculator_3-way'!C449)</f>
        <v>5.44</v>
      </c>
      <c r="D448" s="4">
        <f t="shared" si="30"/>
        <v>2.3008057620683253E-2</v>
      </c>
      <c r="E448" s="4">
        <f t="shared" si="31"/>
        <v>1.7840816418870371</v>
      </c>
      <c r="F448" s="4">
        <f t="shared" si="32"/>
        <v>3.7974680061178776</v>
      </c>
      <c r="G448" s="4">
        <f t="shared" si="33"/>
        <v>5.676845237279073</v>
      </c>
      <c r="I448" s="4">
        <f t="shared" si="34"/>
        <v>1.0230080576206833</v>
      </c>
    </row>
    <row r="449" spans="1:9" x14ac:dyDescent="0.2">
      <c r="A449" s="4">
        <f>IF('True_Odds_Calculator_3-way'!A450="","",'True_Odds_Calculator_3-way'!A450)</f>
        <v>2.09</v>
      </c>
      <c r="B449" s="4">
        <f>IF('True_Odds_Calculator_3-way'!B450="","",'True_Odds_Calculator_3-way'!B450)</f>
        <v>3.54</v>
      </c>
      <c r="C449" s="4">
        <f>IF('True_Odds_Calculator_3-way'!C450="","",'True_Odds_Calculator_3-way'!C450)</f>
        <v>3.82</v>
      </c>
      <c r="D449" s="4">
        <f t="shared" si="30"/>
        <v>2.2734879939787733E-2</v>
      </c>
      <c r="E449" s="4">
        <f t="shared" si="31"/>
        <v>2.123635483095013</v>
      </c>
      <c r="F449" s="4">
        <f t="shared" si="32"/>
        <v>3.6375860981913659</v>
      </c>
      <c r="G449" s="4">
        <f t="shared" si="33"/>
        <v>3.9338822744706921</v>
      </c>
      <c r="I449" s="4">
        <f t="shared" si="34"/>
        <v>1.0227348799397877</v>
      </c>
    </row>
    <row r="450" spans="1:9" x14ac:dyDescent="0.2">
      <c r="A450" s="4">
        <f>IF('True_Odds_Calculator_3-way'!A451="","",'True_Odds_Calculator_3-way'!A451)</f>
        <v>2.57</v>
      </c>
      <c r="B450" s="4">
        <f>IF('True_Odds_Calculator_3-way'!B451="","",'True_Odds_Calculator_3-way'!B451)</f>
        <v>3</v>
      </c>
      <c r="C450" s="4">
        <f>IF('True_Odds_Calculator_3-way'!C451="","",'True_Odds_Calculator_3-way'!C451)</f>
        <v>3.34</v>
      </c>
      <c r="D450" s="4">
        <f t="shared" si="30"/>
        <v>2.1839589303882523E-2</v>
      </c>
      <c r="E450" s="4">
        <f t="shared" si="31"/>
        <v>2.6189995118246907</v>
      </c>
      <c r="F450" s="4">
        <f t="shared" si="32"/>
        <v>3.0669816189606576</v>
      </c>
      <c r="G450" s="4">
        <f t="shared" si="33"/>
        <v>3.4232350803807226</v>
      </c>
      <c r="I450" s="4">
        <f t="shared" si="34"/>
        <v>1.0218395893038825</v>
      </c>
    </row>
    <row r="451" spans="1:9" x14ac:dyDescent="0.2">
      <c r="A451" s="4">
        <f>IF('True_Odds_Calculator_3-way'!A452="","",'True_Odds_Calculator_3-way'!A452)</f>
        <v>4.1399999999999997</v>
      </c>
      <c r="B451" s="4">
        <f>IF('True_Odds_Calculator_3-way'!B452="","",'True_Odds_Calculator_3-way'!B452)</f>
        <v>3.87</v>
      </c>
      <c r="C451" s="4">
        <f>IF('True_Odds_Calculator_3-way'!C452="","",'True_Odds_Calculator_3-way'!C452)</f>
        <v>1.91</v>
      </c>
      <c r="D451" s="4">
        <f t="shared" ref="D451:D514" si="35">IF(A451="","",((1/A451)+(1/B451)+(1/C451))-1)</f>
        <v>2.3504035960427938E-2</v>
      </c>
      <c r="E451" s="4">
        <f t="shared" ref="E451:E514" si="36">IF(A451="","",(3*A451)/(3-($D451*A451)))</f>
        <v>4.2787848230397705</v>
      </c>
      <c r="F451" s="4">
        <f t="shared" ref="F451:F514" si="37">IF(B451="","",(3*B451)/(3-($D451*B451)))</f>
        <v>3.9910081920839842</v>
      </c>
      <c r="G451" s="4">
        <f t="shared" ref="G451:G514" si="38">IF(C451="","",(3*C451)/(3-($D451*C451)))</f>
        <v>1.9390158918558467</v>
      </c>
      <c r="I451" s="4">
        <f t="shared" ref="I451:I514" si="39">IF(A451="","",D451+1)</f>
        <v>1.0235040359604279</v>
      </c>
    </row>
    <row r="452" spans="1:9" x14ac:dyDescent="0.2">
      <c r="A452" s="4">
        <f>IF('True_Odds_Calculator_3-way'!A453="","",'True_Odds_Calculator_3-way'!A453)</f>
        <v>3.66</v>
      </c>
      <c r="B452" s="4">
        <f>IF('True_Odds_Calculator_3-way'!B453="","",'True_Odds_Calculator_3-way'!B453)</f>
        <v>3.51</v>
      </c>
      <c r="C452" s="4">
        <f>IF('True_Odds_Calculator_3-way'!C453="","",'True_Odds_Calculator_3-way'!C453)</f>
        <v>2.15</v>
      </c>
      <c r="D452" s="4">
        <f t="shared" si="35"/>
        <v>2.3240607685899306E-2</v>
      </c>
      <c r="E452" s="4">
        <f t="shared" si="36"/>
        <v>3.7668021815117019</v>
      </c>
      <c r="F452" s="4">
        <f t="shared" si="37"/>
        <v>3.6081099616853227</v>
      </c>
      <c r="G452" s="4">
        <f t="shared" si="38"/>
        <v>2.186416446931478</v>
      </c>
      <c r="I452" s="4">
        <f t="shared" si="39"/>
        <v>1.0232406076858993</v>
      </c>
    </row>
    <row r="453" spans="1:9" x14ac:dyDescent="0.2">
      <c r="A453" s="4">
        <f>IF('True_Odds_Calculator_3-way'!A454="","",'True_Odds_Calculator_3-way'!A454)</f>
        <v>1.19</v>
      </c>
      <c r="B453" s="4">
        <f>IF('True_Odds_Calculator_3-way'!B454="","",'True_Odds_Calculator_3-way'!B454)</f>
        <v>7.77</v>
      </c>
      <c r="C453" s="4">
        <f>IF('True_Odds_Calculator_3-way'!C454="","",'True_Odds_Calculator_3-way'!C454)</f>
        <v>17.149999999999999</v>
      </c>
      <c r="D453" s="4">
        <f t="shared" si="35"/>
        <v>2.7345301054784832E-2</v>
      </c>
      <c r="E453" s="4">
        <f t="shared" si="36"/>
        <v>1.2030494404898138</v>
      </c>
      <c r="F453" s="4">
        <f t="shared" si="37"/>
        <v>8.3622508085667153</v>
      </c>
      <c r="G453" s="4">
        <f t="shared" si="38"/>
        <v>20.327708043257498</v>
      </c>
      <c r="I453" s="4">
        <f t="shared" si="39"/>
        <v>1.0273453010547848</v>
      </c>
    </row>
    <row r="454" spans="1:9" x14ac:dyDescent="0.2">
      <c r="A454" s="4">
        <f>IF('True_Odds_Calculator_3-way'!A455="","",'True_Odds_Calculator_3-way'!A455)</f>
        <v>3.35</v>
      </c>
      <c r="B454" s="4">
        <f>IF('True_Odds_Calculator_3-way'!B455="","",'True_Odds_Calculator_3-way'!B455)</f>
        <v>3.31</v>
      </c>
      <c r="C454" s="4">
        <f>IF('True_Odds_Calculator_3-way'!C455="","",'True_Odds_Calculator_3-way'!C455)</f>
        <v>2.37</v>
      </c>
      <c r="D454" s="4">
        <f t="shared" si="35"/>
        <v>2.2563194581986856E-2</v>
      </c>
      <c r="E454" s="4">
        <f t="shared" si="36"/>
        <v>3.4365867527536222</v>
      </c>
      <c r="F454" s="4">
        <f t="shared" si="37"/>
        <v>3.3945052742572881</v>
      </c>
      <c r="G454" s="4">
        <f t="shared" si="38"/>
        <v>2.4130117503855302</v>
      </c>
      <c r="I454" s="4">
        <f t="shared" si="39"/>
        <v>1.0225631945819869</v>
      </c>
    </row>
    <row r="455" spans="1:9" x14ac:dyDescent="0.2">
      <c r="A455" s="4">
        <f>IF('True_Odds_Calculator_3-way'!A456="","",'True_Odds_Calculator_3-way'!A456)</f>
        <v>2.62</v>
      </c>
      <c r="B455" s="4">
        <f>IF('True_Odds_Calculator_3-way'!B456="","",'True_Odds_Calculator_3-way'!B456)</f>
        <v>3.34</v>
      </c>
      <c r="C455" s="4">
        <f>IF('True_Odds_Calculator_3-way'!C456="","",'True_Odds_Calculator_3-way'!C456)</f>
        <v>2.93</v>
      </c>
      <c r="D455" s="4">
        <f t="shared" si="35"/>
        <v>2.2377515245412649E-2</v>
      </c>
      <c r="E455" s="4">
        <f t="shared" si="36"/>
        <v>2.6722233408664646</v>
      </c>
      <c r="F455" s="4">
        <f t="shared" si="37"/>
        <v>3.4253376062141667</v>
      </c>
      <c r="G455" s="4">
        <f t="shared" si="38"/>
        <v>2.9954670503629401</v>
      </c>
      <c r="I455" s="4">
        <f t="shared" si="39"/>
        <v>1.0223775152454126</v>
      </c>
    </row>
    <row r="456" spans="1:9" x14ac:dyDescent="0.2">
      <c r="A456" s="4">
        <f>IF('True_Odds_Calculator_3-way'!A457="","",'True_Odds_Calculator_3-way'!A457)</f>
        <v>3.88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2.0699999999999998</v>
      </c>
      <c r="D456" s="4">
        <f t="shared" si="35"/>
        <v>2.1722622606994424E-2</v>
      </c>
      <c r="E456" s="4">
        <f t="shared" si="36"/>
        <v>3.9921580512709003</v>
      </c>
      <c r="F456" s="4">
        <f t="shared" si="37"/>
        <v>3.654196083991204</v>
      </c>
      <c r="G456" s="4">
        <f t="shared" si="38"/>
        <v>2.1014985412066487</v>
      </c>
      <c r="I456" s="4">
        <f t="shared" si="39"/>
        <v>1.0217226226069944</v>
      </c>
    </row>
    <row r="457" spans="1:9" x14ac:dyDescent="0.2">
      <c r="A457" s="4">
        <f>IF('True_Odds_Calculator_3-way'!A458="","",'True_Odds_Calculator_3-way'!A458)</f>
        <v>3.1</v>
      </c>
      <c r="B457" s="4">
        <f>IF('True_Odds_Calculator_3-way'!B458="","",'True_Odds_Calculator_3-way'!B458)</f>
        <v>3.16</v>
      </c>
      <c r="C457" s="4">
        <f>IF('True_Odds_Calculator_3-way'!C458="","",'True_Odds_Calculator_3-way'!C458)</f>
        <v>2.61</v>
      </c>
      <c r="D457" s="4">
        <f t="shared" si="35"/>
        <v>2.2178103815929218E-2</v>
      </c>
      <c r="E457" s="4">
        <f t="shared" si="36"/>
        <v>3.1727101857397662</v>
      </c>
      <c r="F457" s="4">
        <f t="shared" si="37"/>
        <v>3.2355863251266772</v>
      </c>
      <c r="G457" s="4">
        <f t="shared" si="38"/>
        <v>2.6613506281539547</v>
      </c>
      <c r="I457" s="4">
        <f t="shared" si="39"/>
        <v>1.0221781038159292</v>
      </c>
    </row>
    <row r="458" spans="1:9" x14ac:dyDescent="0.2">
      <c r="A458" s="4">
        <f>IF('True_Odds_Calculator_3-way'!A459="","",'True_Odds_Calculator_3-way'!A459)</f>
        <v>1.88</v>
      </c>
      <c r="B458" s="4">
        <f>IF('True_Odds_Calculator_3-way'!B459="","",'True_Odds_Calculator_3-way'!B459)</f>
        <v>3.58</v>
      </c>
      <c r="C458" s="4">
        <f>IF('True_Odds_Calculator_3-way'!C459="","",'True_Odds_Calculator_3-way'!C459)</f>
        <v>4.71</v>
      </c>
      <c r="D458" s="4">
        <f t="shared" si="35"/>
        <v>2.3558727608647301E-2</v>
      </c>
      <c r="E458" s="4">
        <f t="shared" si="36"/>
        <v>1.9081712273366351</v>
      </c>
      <c r="F458" s="4">
        <f t="shared" si="37"/>
        <v>3.6835573770187016</v>
      </c>
      <c r="G458" s="4">
        <f t="shared" si="38"/>
        <v>4.8909007351428562</v>
      </c>
      <c r="I458" s="4">
        <f t="shared" si="39"/>
        <v>1.0235587276086473</v>
      </c>
    </row>
    <row r="459" spans="1:9" x14ac:dyDescent="0.2">
      <c r="A459" s="4">
        <f>IF('True_Odds_Calculator_3-way'!A460="","",'True_Odds_Calculator_3-way'!A460)</f>
        <v>4.71</v>
      </c>
      <c r="B459" s="4">
        <f>IF('True_Odds_Calculator_3-way'!B460="","",'True_Odds_Calculator_3-way'!B460)</f>
        <v>3.95</v>
      </c>
      <c r="C459" s="4">
        <f>IF('True_Odds_Calculator_3-way'!C460="","",'True_Odds_Calculator_3-way'!C460)</f>
        <v>1.77</v>
      </c>
      <c r="D459" s="4">
        <f t="shared" si="35"/>
        <v>3.0450533427533344E-2</v>
      </c>
      <c r="E459" s="4">
        <f t="shared" si="36"/>
        <v>4.9464779402321231</v>
      </c>
      <c r="F459" s="4">
        <f t="shared" si="37"/>
        <v>4.1149828396410859</v>
      </c>
      <c r="G459" s="4">
        <f t="shared" si="38"/>
        <v>1.8023812475523744</v>
      </c>
      <c r="I459" s="4">
        <f t="shared" si="39"/>
        <v>1.0304505334275333</v>
      </c>
    </row>
    <row r="460" spans="1:9" x14ac:dyDescent="0.2">
      <c r="A460" s="4">
        <f>IF('True_Odds_Calculator_3-way'!A461="","",'True_Odds_Calculator_3-way'!A461)</f>
        <v>9.43</v>
      </c>
      <c r="B460" s="4">
        <f>IF('True_Odds_Calculator_3-way'!B461="","",'True_Odds_Calculator_3-way'!B461)</f>
        <v>4.74</v>
      </c>
      <c r="C460" s="4">
        <f>IF('True_Odds_Calculator_3-way'!C461="","",'True_Odds_Calculator_3-way'!C461)</f>
        <v>1.4</v>
      </c>
      <c r="D460" s="4">
        <f t="shared" si="35"/>
        <v>3.1300717126991895E-2</v>
      </c>
      <c r="E460" s="4">
        <f t="shared" si="36"/>
        <v>10.459051282279841</v>
      </c>
      <c r="F460" s="4">
        <f t="shared" si="37"/>
        <v>4.9866136411448583</v>
      </c>
      <c r="G460" s="4">
        <f t="shared" si="38"/>
        <v>1.4207529400795602</v>
      </c>
      <c r="I460" s="4">
        <f t="shared" si="39"/>
        <v>1.0313007171269919</v>
      </c>
    </row>
    <row r="461" spans="1: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3.34</v>
      </c>
      <c r="C461" s="4">
        <f>IF('True_Odds_Calculator_3-way'!C462="","",'True_Odds_Calculator_3-way'!C462)</f>
        <v>2.58</v>
      </c>
      <c r="D461" s="4">
        <f t="shared" si="35"/>
        <v>3.3018858075271273E-2</v>
      </c>
      <c r="E461" s="4">
        <f t="shared" si="36"/>
        <v>2.9849456485173298</v>
      </c>
      <c r="F461" s="4">
        <f t="shared" si="37"/>
        <v>3.4674675587112183</v>
      </c>
      <c r="G461" s="4">
        <f t="shared" si="38"/>
        <v>2.6554034140773286</v>
      </c>
      <c r="I461" s="4">
        <f t="shared" si="39"/>
        <v>1.0330188580752713</v>
      </c>
    </row>
    <row r="462" spans="1:9" x14ac:dyDescent="0.2">
      <c r="A462" s="4">
        <f>IF('True_Odds_Calculator_3-way'!A463="","",'True_Odds_Calculator_3-way'!A463)</f>
        <v>2.16</v>
      </c>
      <c r="B462" s="4">
        <f>IF('True_Odds_Calculator_3-way'!B463="","",'True_Odds_Calculator_3-way'!B463)</f>
        <v>3.18</v>
      </c>
      <c r="C462" s="4">
        <f>IF('True_Odds_Calculator_3-way'!C463="","",'True_Odds_Calculator_3-way'!C463)</f>
        <v>3.88</v>
      </c>
      <c r="D462" s="4">
        <f t="shared" si="35"/>
        <v>3.5160330530880968E-2</v>
      </c>
      <c r="E462" s="4">
        <f t="shared" si="36"/>
        <v>2.216101582165646</v>
      </c>
      <c r="F462" s="4">
        <f t="shared" si="37"/>
        <v>3.3031066197613219</v>
      </c>
      <c r="G462" s="4">
        <f t="shared" si="38"/>
        <v>4.0648448672207875</v>
      </c>
      <c r="I462" s="4">
        <f t="shared" si="39"/>
        <v>1.035160330530881</v>
      </c>
    </row>
    <row r="463" spans="1:9" x14ac:dyDescent="0.2">
      <c r="A463" s="4">
        <f>IF('True_Odds_Calculator_3-way'!A464="","",'True_Odds_Calculator_3-way'!A464)</f>
        <v>2.39</v>
      </c>
      <c r="B463" s="4">
        <f>IF('True_Odds_Calculator_3-way'!B464="","",'True_Odds_Calculator_3-way'!B464)</f>
        <v>3.23</v>
      </c>
      <c r="C463" s="4">
        <f>IF('True_Odds_Calculator_3-way'!C464="","",'True_Odds_Calculator_3-way'!C464)</f>
        <v>3.28</v>
      </c>
      <c r="D463" s="4">
        <f t="shared" si="35"/>
        <v>3.2885613841306283E-2</v>
      </c>
      <c r="E463" s="4">
        <f t="shared" si="36"/>
        <v>2.4542998895398065</v>
      </c>
      <c r="F463" s="4">
        <f t="shared" si="37"/>
        <v>3.3485620136305556</v>
      </c>
      <c r="G463" s="4">
        <f t="shared" si="38"/>
        <v>3.4023305845416476</v>
      </c>
      <c r="I463" s="4">
        <f t="shared" si="39"/>
        <v>1.0328856138413063</v>
      </c>
    </row>
    <row r="464" spans="1:9" x14ac:dyDescent="0.2">
      <c r="A464" s="4">
        <f>IF('True_Odds_Calculator_3-way'!A465="","",'True_Odds_Calculator_3-way'!A465)</f>
        <v>6.27</v>
      </c>
      <c r="B464" s="4">
        <f>IF('True_Odds_Calculator_3-way'!B465="","",'True_Odds_Calculator_3-way'!B465)</f>
        <v>4.4400000000000004</v>
      </c>
      <c r="C464" s="4">
        <f>IF('True_Odds_Calculator_3-way'!C465="","",'True_Odds_Calculator_3-way'!C465)</f>
        <v>1.53</v>
      </c>
      <c r="D464" s="4">
        <f t="shared" si="35"/>
        <v>3.8309629640898901E-2</v>
      </c>
      <c r="E464" s="4">
        <f t="shared" si="36"/>
        <v>6.8157146862170519</v>
      </c>
      <c r="F464" s="4">
        <f t="shared" si="37"/>
        <v>4.7068713789568735</v>
      </c>
      <c r="G464" s="4">
        <f t="shared" si="38"/>
        <v>1.5604886893106136</v>
      </c>
      <c r="I464" s="4">
        <f t="shared" si="39"/>
        <v>1.0383096296408989</v>
      </c>
    </row>
    <row r="465" spans="1:9" x14ac:dyDescent="0.2">
      <c r="A465" s="4">
        <f>IF('True_Odds_Calculator_3-way'!A466="","",'True_Odds_Calculator_3-way'!A466)</f>
        <v>2.41</v>
      </c>
      <c r="B465" s="4">
        <f>IF('True_Odds_Calculator_3-way'!B466="","",'True_Odds_Calculator_3-way'!B466)</f>
        <v>3.38</v>
      </c>
      <c r="C465" s="4">
        <f>IF('True_Odds_Calculator_3-way'!C466="","",'True_Odds_Calculator_3-way'!C466)</f>
        <v>3.1</v>
      </c>
      <c r="D465" s="4">
        <f t="shared" si="35"/>
        <v>3.3376392663070353E-2</v>
      </c>
      <c r="E465" s="4">
        <f t="shared" si="36"/>
        <v>2.4763980990599253</v>
      </c>
      <c r="F465" s="4">
        <f t="shared" si="37"/>
        <v>3.5120680495016732</v>
      </c>
      <c r="G465" s="4">
        <f t="shared" si="38"/>
        <v>3.2107348382552265</v>
      </c>
      <c r="I465" s="4">
        <f t="shared" si="39"/>
        <v>1.0333763926630704</v>
      </c>
    </row>
    <row r="466" spans="1:9" x14ac:dyDescent="0.2">
      <c r="A466" s="4">
        <f>IF('True_Odds_Calculator_3-way'!A467="","",'True_Odds_Calculator_3-way'!A467)</f>
        <v>4.0199999999999996</v>
      </c>
      <c r="B466" s="4">
        <f>IF('True_Odds_Calculator_3-way'!B467="","",'True_Odds_Calculator_3-way'!B467)</f>
        <v>3.66</v>
      </c>
      <c r="C466" s="4">
        <f>IF('True_Odds_Calculator_3-way'!C467="","",'True_Odds_Calculator_3-way'!C467)</f>
        <v>2</v>
      </c>
      <c r="D466" s="4">
        <f t="shared" si="35"/>
        <v>2.1980262621319691E-2</v>
      </c>
      <c r="E466" s="4">
        <f t="shared" si="36"/>
        <v>4.1419965092055628</v>
      </c>
      <c r="F466" s="4">
        <f t="shared" si="37"/>
        <v>3.7608506722560198</v>
      </c>
      <c r="G466" s="4">
        <f t="shared" si="38"/>
        <v>2.0297428539896258</v>
      </c>
      <c r="I466" s="4">
        <f t="shared" si="39"/>
        <v>1.0219802626213197</v>
      </c>
    </row>
    <row r="467" spans="1:9" x14ac:dyDescent="0.2">
      <c r="A467" s="4">
        <f>IF('True_Odds_Calculator_3-way'!A468="","",'True_Odds_Calculator_3-way'!A468)</f>
        <v>4.49</v>
      </c>
      <c r="B467" s="4">
        <f>IF('True_Odds_Calculator_3-way'!B468="","",'True_Odds_Calculator_3-way'!B468)</f>
        <v>3.77</v>
      </c>
      <c r="C467" s="4">
        <f>IF('True_Odds_Calculator_3-way'!C468="","",'True_Odds_Calculator_3-way'!C468)</f>
        <v>1.87</v>
      </c>
      <c r="D467" s="4">
        <f t="shared" si="35"/>
        <v>2.2728496899180328E-2</v>
      </c>
      <c r="E467" s="4">
        <f t="shared" si="36"/>
        <v>4.6481148469492615</v>
      </c>
      <c r="F467" s="4">
        <f t="shared" si="37"/>
        <v>3.8808452629362211</v>
      </c>
      <c r="G467" s="4">
        <f t="shared" si="38"/>
        <v>1.8968738266530336</v>
      </c>
      <c r="I467" s="4">
        <f t="shared" si="39"/>
        <v>1.0227284968991803</v>
      </c>
    </row>
    <row r="468" spans="1:9" x14ac:dyDescent="0.2">
      <c r="A468" s="4">
        <f>IF('True_Odds_Calculator_3-way'!A469="","",'True_Odds_Calculator_3-way'!A469)</f>
        <v>2.2799999999999998</v>
      </c>
      <c r="B468" s="4">
        <f>IF('True_Odds_Calculator_3-way'!B469="","",'True_Odds_Calculator_3-way'!B469)</f>
        <v>3.69</v>
      </c>
      <c r="C468" s="4">
        <f>IF('True_Odds_Calculator_3-way'!C469="","",'True_Odds_Calculator_3-way'!C469)</f>
        <v>3.2</v>
      </c>
      <c r="D468" s="4">
        <f t="shared" si="35"/>
        <v>2.209920125517062E-2</v>
      </c>
      <c r="E468" s="4">
        <f t="shared" si="36"/>
        <v>2.3189476367996362</v>
      </c>
      <c r="F468" s="4">
        <f t="shared" si="37"/>
        <v>3.7931042256061143</v>
      </c>
      <c r="G468" s="4">
        <f t="shared" si="38"/>
        <v>3.2772529848275336</v>
      </c>
      <c r="I468" s="4">
        <f t="shared" si="39"/>
        <v>1.0220992012551706</v>
      </c>
    </row>
    <row r="469" spans="1:9" x14ac:dyDescent="0.2">
      <c r="A469" s="4">
        <f>IF('True_Odds_Calculator_3-way'!A470="","",'True_Odds_Calculator_3-way'!A470)</f>
        <v>11.62</v>
      </c>
      <c r="B469" s="4">
        <f>IF('True_Odds_Calculator_3-way'!B470="","",'True_Odds_Calculator_3-way'!B470)</f>
        <v>5.96</v>
      </c>
      <c r="C469" s="4">
        <f>IF('True_Odds_Calculator_3-way'!C470="","",'True_Odds_Calculator_3-way'!C470)</f>
        <v>1.3</v>
      </c>
      <c r="D469" s="4">
        <f t="shared" si="35"/>
        <v>2.3074523923557688E-2</v>
      </c>
      <c r="E469" s="4">
        <f t="shared" si="36"/>
        <v>12.760471233870788</v>
      </c>
      <c r="F469" s="4">
        <f t="shared" si="37"/>
        <v>6.246340935455045</v>
      </c>
      <c r="G469" s="4">
        <f t="shared" si="38"/>
        <v>1.3131299341683063</v>
      </c>
      <c r="I469" s="4">
        <f t="shared" si="39"/>
        <v>1.0230745239235577</v>
      </c>
    </row>
    <row r="470" spans="1:9" x14ac:dyDescent="0.2">
      <c r="A470" s="4">
        <f>IF('True_Odds_Calculator_3-way'!A471="","",'True_Odds_Calculator_3-way'!A471)</f>
        <v>1.87</v>
      </c>
      <c r="B470" s="4">
        <f>IF('True_Odds_Calculator_3-way'!B471="","",'True_Odds_Calculator_3-way'!B471)</f>
        <v>3.76</v>
      </c>
      <c r="C470" s="4">
        <f>IF('True_Odds_Calculator_3-way'!C471="","",'True_Odds_Calculator_3-way'!C471)</f>
        <v>4.25</v>
      </c>
      <c r="D470" s="4">
        <f t="shared" si="35"/>
        <v>3.601092274433948E-2</v>
      </c>
      <c r="E470" s="4">
        <f t="shared" si="36"/>
        <v>1.9129393840461422</v>
      </c>
      <c r="F470" s="4">
        <f t="shared" si="37"/>
        <v>3.9377240143369172</v>
      </c>
      <c r="G470" s="4">
        <f t="shared" si="38"/>
        <v>4.4784713375796175</v>
      </c>
      <c r="I470" s="4">
        <f t="shared" si="39"/>
        <v>1.0360109227443395</v>
      </c>
    </row>
    <row r="471" spans="1:9" x14ac:dyDescent="0.2">
      <c r="A471" s="4">
        <f>IF('True_Odds_Calculator_3-way'!A472="","",'True_Odds_Calculator_3-way'!A472)</f>
        <v>3.69</v>
      </c>
      <c r="B471" s="4">
        <f>IF('True_Odds_Calculator_3-way'!B472="","",'True_Odds_Calculator_3-way'!B472)</f>
        <v>3.61</v>
      </c>
      <c r="C471" s="4">
        <f>IF('True_Odds_Calculator_3-way'!C472="","",'True_Odds_Calculator_3-way'!C472)</f>
        <v>2.06</v>
      </c>
      <c r="D471" s="4">
        <f t="shared" si="35"/>
        <v>3.3447913480291191E-2</v>
      </c>
      <c r="E471" s="4">
        <f t="shared" si="36"/>
        <v>3.8483236267243282</v>
      </c>
      <c r="F471" s="4">
        <f t="shared" si="37"/>
        <v>3.761392235545491</v>
      </c>
      <c r="G471" s="4">
        <f t="shared" si="38"/>
        <v>2.1084254022309827</v>
      </c>
      <c r="I471" s="4">
        <f t="shared" si="39"/>
        <v>1.0334479134802912</v>
      </c>
    </row>
    <row r="472" spans="1:9" x14ac:dyDescent="0.2">
      <c r="A472" s="4">
        <f>IF('True_Odds_Calculator_3-way'!A473="","",'True_Odds_Calculator_3-way'!A473)</f>
        <v>1.47</v>
      </c>
      <c r="B472" s="4">
        <f>IF('True_Odds_Calculator_3-way'!B473="","",'True_Odds_Calculator_3-way'!B473)</f>
        <v>4.74</v>
      </c>
      <c r="C472" s="4">
        <f>IF('True_Odds_Calculator_3-way'!C473="","",'True_Odds_Calculator_3-way'!C473)</f>
        <v>7.11</v>
      </c>
      <c r="D472" s="4">
        <f t="shared" si="35"/>
        <v>3.1889549068572443E-2</v>
      </c>
      <c r="E472" s="4">
        <f t="shared" si="36"/>
        <v>1.4933346668762233</v>
      </c>
      <c r="F472" s="4">
        <f t="shared" si="37"/>
        <v>4.9914991164812061</v>
      </c>
      <c r="G472" s="4">
        <f t="shared" si="38"/>
        <v>7.6912944293178285</v>
      </c>
      <c r="I472" s="4">
        <f t="shared" si="39"/>
        <v>1.0318895490685724</v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22"/>
        <v>0.5714285714285714</v>
      </c>
      <c r="D186">
        <f t="shared" si="23"/>
        <v>0.46082949308755761</v>
      </c>
      <c r="E186">
        <f t="shared" si="24"/>
        <v>3.2258064516129004E-2</v>
      </c>
      <c r="F186">
        <f t="shared" si="25"/>
        <v>-0.23107307439104674</v>
      </c>
      <c r="G186">
        <v>0</v>
      </c>
      <c r="H186">
        <f t="shared" si="26"/>
        <v>0.26333113890717574</v>
      </c>
      <c r="I186">
        <f t="shared" si="27"/>
        <v>-1.0675210253672476</v>
      </c>
      <c r="J186">
        <f t="shared" si="28"/>
        <v>1.0675210253672476</v>
      </c>
      <c r="K186">
        <f t="shared" si="29"/>
        <v>0.55535785771485779</v>
      </c>
      <c r="L186">
        <f t="shared" si="30"/>
        <v>0.44464214228514221</v>
      </c>
      <c r="M186">
        <f t="shared" si="31"/>
        <v>1.8006407690254356</v>
      </c>
      <c r="N186">
        <f t="shared" si="32"/>
        <v>2.2489995996796797</v>
      </c>
    </row>
    <row r="187" spans="1:14" x14ac:dyDescent="0.25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22"/>
        <v>0.40485829959514169</v>
      </c>
      <c r="D187">
        <f t="shared" si="23"/>
        <v>0.62893081761006286</v>
      </c>
      <c r="E187">
        <f t="shared" si="24"/>
        <v>3.37891172052045E-2</v>
      </c>
      <c r="F187">
        <f t="shared" si="25"/>
        <v>-0.22083874417538774</v>
      </c>
      <c r="G187">
        <v>0</v>
      </c>
      <c r="H187">
        <f t="shared" si="26"/>
        <v>0.25462786138059224</v>
      </c>
      <c r="I187">
        <f t="shared" si="27"/>
        <v>-1.0737800400040409</v>
      </c>
      <c r="J187">
        <f t="shared" si="28"/>
        <v>1.0737800400040409</v>
      </c>
      <c r="K187">
        <f t="shared" si="29"/>
        <v>0.38782889624489203</v>
      </c>
      <c r="L187">
        <f t="shared" si="30"/>
        <v>0.61217110375510797</v>
      </c>
      <c r="M187">
        <f t="shared" si="31"/>
        <v>2.5784566588059405</v>
      </c>
      <c r="N187">
        <f t="shared" si="32"/>
        <v>1.6335302236023845</v>
      </c>
    </row>
    <row r="188" spans="1:14" x14ac:dyDescent="0.25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22"/>
        <v>0.38759689922480617</v>
      </c>
      <c r="D188">
        <f t="shared" si="23"/>
        <v>0.64516129032258063</v>
      </c>
      <c r="E188">
        <f t="shared" si="24"/>
        <v>3.275818954738674E-2</v>
      </c>
      <c r="F188">
        <f t="shared" si="25"/>
        <v>-0.21730432608152039</v>
      </c>
      <c r="G188">
        <v>0</v>
      </c>
      <c r="H188">
        <f t="shared" si="26"/>
        <v>0.25006251562890719</v>
      </c>
      <c r="I188">
        <f t="shared" si="27"/>
        <v>-1.072729223145815</v>
      </c>
      <c r="J188">
        <f t="shared" si="28"/>
        <v>1.072729223145815</v>
      </c>
      <c r="K188">
        <f t="shared" si="29"/>
        <v>0.37106960671234313</v>
      </c>
      <c r="L188">
        <f t="shared" si="30"/>
        <v>0.6289303932876571</v>
      </c>
      <c r="M188">
        <f t="shared" si="31"/>
        <v>2.6949121725703877</v>
      </c>
      <c r="N188">
        <f t="shared" si="32"/>
        <v>1.5900010727301979</v>
      </c>
    </row>
    <row r="189" spans="1:14" x14ac:dyDescent="0.25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22"/>
        <v>0.41666666666666669</v>
      </c>
      <c r="D189">
        <f t="shared" si="23"/>
        <v>0.61728395061728392</v>
      </c>
      <c r="E189">
        <f t="shared" si="24"/>
        <v>3.3950617283950546E-2</v>
      </c>
      <c r="F189">
        <f t="shared" si="25"/>
        <v>-0.22325102880658443</v>
      </c>
      <c r="G189">
        <v>0</v>
      </c>
      <c r="H189">
        <f t="shared" si="26"/>
        <v>0.25720164609053497</v>
      </c>
      <c r="I189">
        <f t="shared" si="27"/>
        <v>-1.0733469768527295</v>
      </c>
      <c r="J189">
        <f t="shared" si="28"/>
        <v>1.0733469768527295</v>
      </c>
      <c r="K189">
        <f t="shared" si="29"/>
        <v>0.3995707383438068</v>
      </c>
      <c r="L189">
        <f t="shared" si="30"/>
        <v>0.60042926165619326</v>
      </c>
      <c r="M189">
        <f t="shared" si="31"/>
        <v>2.502685767593821</v>
      </c>
      <c r="N189">
        <f t="shared" si="32"/>
        <v>1.6654751256486924</v>
      </c>
    </row>
    <row r="190" spans="1:14" x14ac:dyDescent="0.25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22"/>
        <v>0.38759689922480617</v>
      </c>
      <c r="D190">
        <f t="shared" si="23"/>
        <v>0.64516129032258063</v>
      </c>
      <c r="E190">
        <f t="shared" si="24"/>
        <v>3.275818954738674E-2</v>
      </c>
      <c r="F190">
        <f t="shared" si="25"/>
        <v>-0.21730432608152039</v>
      </c>
      <c r="G190">
        <v>0</v>
      </c>
      <c r="H190">
        <f t="shared" si="26"/>
        <v>0.25006251562890719</v>
      </c>
      <c r="I190">
        <f t="shared" si="27"/>
        <v>-1.072729223145815</v>
      </c>
      <c r="J190">
        <f t="shared" si="28"/>
        <v>1.072729223145815</v>
      </c>
      <c r="K190">
        <f t="shared" si="29"/>
        <v>0.37106960671234313</v>
      </c>
      <c r="L190">
        <f t="shared" si="30"/>
        <v>0.6289303932876571</v>
      </c>
      <c r="M190">
        <f t="shared" si="31"/>
        <v>2.6949121725703877</v>
      </c>
      <c r="N190">
        <f t="shared" si="32"/>
        <v>1.5900010727301979</v>
      </c>
    </row>
    <row r="191" spans="1:14" x14ac:dyDescent="0.25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22"/>
        <v>0.4065040650406504</v>
      </c>
      <c r="D191">
        <f t="shared" si="23"/>
        <v>0.62893081761006286</v>
      </c>
      <c r="E191">
        <f t="shared" si="24"/>
        <v>3.5434882650713373E-2</v>
      </c>
      <c r="F191">
        <f t="shared" si="25"/>
        <v>-0.22022805133711709</v>
      </c>
      <c r="G191">
        <v>0</v>
      </c>
      <c r="H191">
        <f t="shared" si="26"/>
        <v>0.25566293398783041</v>
      </c>
      <c r="I191">
        <f t="shared" si="27"/>
        <v>-1.0774510935845931</v>
      </c>
      <c r="J191">
        <f t="shared" si="28"/>
        <v>1.0774510935845931</v>
      </c>
      <c r="K191">
        <f t="shared" si="29"/>
        <v>0.38863950806180297</v>
      </c>
      <c r="L191">
        <f t="shared" si="30"/>
        <v>0.61136049193819697</v>
      </c>
      <c r="M191">
        <f t="shared" si="31"/>
        <v>2.5730785966335055</v>
      </c>
      <c r="N191">
        <f t="shared" si="32"/>
        <v>1.6356961452149104</v>
      </c>
    </row>
    <row r="192" spans="1:14" x14ac:dyDescent="0.25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22"/>
        <v>0.47619047619047616</v>
      </c>
      <c r="D192">
        <f t="shared" si="23"/>
        <v>0.55865921787709494</v>
      </c>
      <c r="E192">
        <f t="shared" si="24"/>
        <v>3.4849694067571102E-2</v>
      </c>
      <c r="F192">
        <f t="shared" si="25"/>
        <v>-0.2311785049215217</v>
      </c>
      <c r="G192">
        <v>0</v>
      </c>
      <c r="H192">
        <f t="shared" si="26"/>
        <v>0.2660281989890928</v>
      </c>
      <c r="I192">
        <f t="shared" si="27"/>
        <v>-1.072729223145815</v>
      </c>
      <c r="J192">
        <f t="shared" si="28"/>
        <v>1.072729223145815</v>
      </c>
      <c r="K192">
        <f t="shared" si="29"/>
        <v>0.4587151448829464</v>
      </c>
      <c r="L192">
        <f t="shared" si="30"/>
        <v>0.5412848551170536</v>
      </c>
      <c r="M192">
        <f t="shared" si="31"/>
        <v>2.1800021454603971</v>
      </c>
      <c r="N192">
        <f t="shared" si="32"/>
        <v>1.8474560862851939</v>
      </c>
    </row>
    <row r="193" spans="1:14" x14ac:dyDescent="0.25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22"/>
        <v>0.5181347150259068</v>
      </c>
      <c r="D193">
        <f t="shared" si="23"/>
        <v>0.5181347150259068</v>
      </c>
      <c r="E193">
        <f t="shared" si="24"/>
        <v>3.62694300518136E-2</v>
      </c>
      <c r="F193">
        <f t="shared" si="25"/>
        <v>-0.23219415286316403</v>
      </c>
      <c r="G193">
        <v>0</v>
      </c>
      <c r="H193">
        <f t="shared" si="26"/>
        <v>0.26846358291497763</v>
      </c>
      <c r="I193">
        <f t="shared" si="27"/>
        <v>-1.0752688172043015</v>
      </c>
      <c r="J193">
        <f t="shared" si="28"/>
        <v>1.0752688172043015</v>
      </c>
      <c r="K193">
        <f t="shared" si="29"/>
        <v>0.5</v>
      </c>
      <c r="L193">
        <f t="shared" si="30"/>
        <v>0.5</v>
      </c>
      <c r="M193">
        <f t="shared" si="31"/>
        <v>2</v>
      </c>
      <c r="N193">
        <f t="shared" si="32"/>
        <v>2</v>
      </c>
    </row>
    <row r="194" spans="1:14" x14ac:dyDescent="0.25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si="22"/>
        <v>0.50761421319796951</v>
      </c>
      <c r="D194">
        <f t="shared" si="23"/>
        <v>0.52910052910052918</v>
      </c>
      <c r="E194">
        <f t="shared" si="24"/>
        <v>3.6714742298498582E-2</v>
      </c>
      <c r="F194">
        <f t="shared" si="25"/>
        <v>-0.23186420648349593</v>
      </c>
      <c r="G194">
        <v>0</v>
      </c>
      <c r="H194">
        <f t="shared" si="26"/>
        <v>0.26857894878199451</v>
      </c>
      <c r="I194">
        <f t="shared" si="27"/>
        <v>-1.0762647825142235</v>
      </c>
      <c r="J194">
        <f t="shared" si="28"/>
        <v>1.0762647825142235</v>
      </c>
      <c r="K194">
        <f t="shared" si="29"/>
        <v>0.48924233430661629</v>
      </c>
      <c r="L194">
        <f t="shared" si="30"/>
        <v>0.51075766569338388</v>
      </c>
      <c r="M194">
        <f t="shared" si="31"/>
        <v>2.0439768390387969</v>
      </c>
      <c r="N194">
        <f t="shared" si="32"/>
        <v>1.9578756564376583</v>
      </c>
    </row>
    <row r="195" spans="1:14" x14ac:dyDescent="0.25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ref="C195:C258" si="33">1/A195</f>
        <v>0.42735042735042739</v>
      </c>
      <c r="D195">
        <f t="shared" ref="D195:D258" si="34">1/B195</f>
        <v>0.61349693251533743</v>
      </c>
      <c r="E195">
        <f t="shared" ref="E195:E258" si="35">C195+D195-1</f>
        <v>4.0847359865764821E-2</v>
      </c>
      <c r="F195">
        <f t="shared" ref="F195:F258" si="36">C195+D195-(C195*D195)-1</f>
        <v>-0.22133081642284091</v>
      </c>
      <c r="G195">
        <v>0</v>
      </c>
      <c r="H195">
        <f t="shared" ref="H195:H258" si="37">C195*D195</f>
        <v>0.26217817628860579</v>
      </c>
      <c r="I195">
        <f t="shared" ref="I195:I258" si="38">((-4*F195*H195)^0.5)/(2*F195)</f>
        <v>-1.0883719140805654</v>
      </c>
      <c r="J195">
        <f t="shared" ref="J195:J258" si="39">(-((-4*F195*H195)^0.5))/(2*F195)</f>
        <v>1.0883719140805654</v>
      </c>
      <c r="K195">
        <f t="shared" ref="K195:K258" si="40">IF(A195="","",(C195/($J195+C195-($J195*C195))))</f>
        <v>0.40676559136170881</v>
      </c>
      <c r="L195">
        <f t="shared" ref="L195:L258" si="41">IF(B195="","",(D195/($J195+D195-($J195*D195))))</f>
        <v>0.59323440863829113</v>
      </c>
      <c r="M195">
        <f t="shared" ref="M195:M258" si="42">IF(A195="","",1/K195)</f>
        <v>2.4584183648679576</v>
      </c>
      <c r="N195">
        <f t="shared" ref="N195:N258" si="43">IF(B195="","",1/L195)</f>
        <v>1.6856743058707564</v>
      </c>
    </row>
    <row r="196" spans="1:14" x14ac:dyDescent="0.25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33"/>
        <v>0.46728971962616822</v>
      </c>
      <c r="D196">
        <f t="shared" si="34"/>
        <v>0.5714285714285714</v>
      </c>
      <c r="E196">
        <f t="shared" si="35"/>
        <v>3.8718291054739673E-2</v>
      </c>
      <c r="F196">
        <f t="shared" si="36"/>
        <v>-0.22830440587449929</v>
      </c>
      <c r="G196">
        <v>0</v>
      </c>
      <c r="H196">
        <f t="shared" si="37"/>
        <v>0.26702269692923897</v>
      </c>
      <c r="I196">
        <f t="shared" si="38"/>
        <v>-1.0814761408717504</v>
      </c>
      <c r="J196">
        <f t="shared" si="39"/>
        <v>1.0814761408717504</v>
      </c>
      <c r="K196">
        <f t="shared" si="40"/>
        <v>0.44785153960345248</v>
      </c>
      <c r="L196">
        <f t="shared" si="41"/>
        <v>0.55214846039654741</v>
      </c>
      <c r="M196">
        <f t="shared" si="42"/>
        <v>2.2328828005937953</v>
      </c>
      <c r="N196">
        <f t="shared" si="43"/>
        <v>1.8111071056538131</v>
      </c>
    </row>
    <row r="197" spans="1:14" x14ac:dyDescent="0.25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33"/>
        <v>0.58823529411764708</v>
      </c>
      <c r="D197">
        <f t="shared" si="34"/>
        <v>0.47169811320754712</v>
      </c>
      <c r="E197">
        <f t="shared" si="35"/>
        <v>5.9933407325194255E-2</v>
      </c>
      <c r="F197">
        <f t="shared" si="36"/>
        <v>-0.21753607103218642</v>
      </c>
      <c r="G197">
        <v>0</v>
      </c>
      <c r="H197">
        <f t="shared" si="37"/>
        <v>0.27746947835738067</v>
      </c>
      <c r="I197">
        <f t="shared" si="38"/>
        <v>-1.1293848786315641</v>
      </c>
      <c r="J197">
        <f t="shared" si="39"/>
        <v>1.1293848786315641</v>
      </c>
      <c r="K197">
        <f t="shared" si="40"/>
        <v>0.55848155988774717</v>
      </c>
      <c r="L197">
        <f t="shared" si="41"/>
        <v>0.44151844011225283</v>
      </c>
      <c r="M197">
        <f t="shared" si="42"/>
        <v>1.7905694150420945</v>
      </c>
      <c r="N197">
        <f t="shared" si="43"/>
        <v>2.264911064067352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33"/>
        <v>0.49019607843137253</v>
      </c>
      <c r="D198">
        <f t="shared" si="34"/>
        <v>0.54347826086956519</v>
      </c>
      <c r="E198">
        <f t="shared" si="35"/>
        <v>3.3674339300937772E-2</v>
      </c>
      <c r="F198">
        <f t="shared" si="36"/>
        <v>-0.23273657289002547</v>
      </c>
      <c r="G198">
        <v>0</v>
      </c>
      <c r="H198">
        <f t="shared" si="37"/>
        <v>0.2664109121909633</v>
      </c>
      <c r="I198">
        <f t="shared" si="38"/>
        <v>-1.0699012312772824</v>
      </c>
      <c r="J198">
        <f t="shared" si="39"/>
        <v>1.0699012312772824</v>
      </c>
      <c r="K198">
        <f t="shared" si="40"/>
        <v>0.47332857821916891</v>
      </c>
      <c r="L198">
        <f t="shared" si="41"/>
        <v>0.52667142178083093</v>
      </c>
      <c r="M198">
        <f t="shared" si="42"/>
        <v>2.1126972805283741</v>
      </c>
      <c r="N198">
        <f t="shared" si="43"/>
        <v>1.8987170342729172</v>
      </c>
    </row>
    <row r="199" spans="1:14" x14ac:dyDescent="0.25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33"/>
        <v>0.58479532163742687</v>
      </c>
      <c r="D199">
        <f t="shared" si="34"/>
        <v>0.45454545454545453</v>
      </c>
      <c r="E199">
        <f t="shared" si="35"/>
        <v>3.9340776182881454E-2</v>
      </c>
      <c r="F199">
        <f t="shared" si="36"/>
        <v>-0.22647527910685805</v>
      </c>
      <c r="G199">
        <v>0</v>
      </c>
      <c r="H199">
        <f t="shared" si="37"/>
        <v>0.26581605528973945</v>
      </c>
      <c r="I199">
        <f t="shared" si="38"/>
        <v>-1.0833784750435986</v>
      </c>
      <c r="J199">
        <f t="shared" si="39"/>
        <v>1.0833784750435986</v>
      </c>
      <c r="K199">
        <f t="shared" si="40"/>
        <v>0.56522763114868146</v>
      </c>
      <c r="L199">
        <f t="shared" si="41"/>
        <v>0.43477236885131854</v>
      </c>
      <c r="M199">
        <f t="shared" si="42"/>
        <v>1.7691987172809549</v>
      </c>
      <c r="N199">
        <f t="shared" si="43"/>
        <v>2.3000541700523187</v>
      </c>
    </row>
    <row r="200" spans="1:14" x14ac:dyDescent="0.25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33"/>
        <v>0.45454545454545453</v>
      </c>
      <c r="D200">
        <f t="shared" si="34"/>
        <v>0.58479532163742687</v>
      </c>
      <c r="E200">
        <f t="shared" si="35"/>
        <v>3.9340776182881454E-2</v>
      </c>
      <c r="F200">
        <f t="shared" si="36"/>
        <v>-0.22647527910685805</v>
      </c>
      <c r="G200">
        <v>0</v>
      </c>
      <c r="H200">
        <f t="shared" si="37"/>
        <v>0.26581605528973945</v>
      </c>
      <c r="I200">
        <f t="shared" si="38"/>
        <v>-1.0833784750435986</v>
      </c>
      <c r="J200">
        <f t="shared" si="39"/>
        <v>1.0833784750435986</v>
      </c>
      <c r="K200">
        <f t="shared" si="40"/>
        <v>0.43477236885131854</v>
      </c>
      <c r="L200">
        <f t="shared" si="41"/>
        <v>0.56522763114868146</v>
      </c>
      <c r="M200">
        <f t="shared" si="42"/>
        <v>2.3000541700523187</v>
      </c>
      <c r="N200">
        <f t="shared" si="43"/>
        <v>1.7691987172809549</v>
      </c>
    </row>
    <row r="201" spans="1:14" x14ac:dyDescent="0.25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33"/>
        <v>0.48076923076923073</v>
      </c>
      <c r="D201">
        <f t="shared" si="34"/>
        <v>0.55865921787709494</v>
      </c>
      <c r="E201">
        <f t="shared" si="35"/>
        <v>3.9428448646325664E-2</v>
      </c>
      <c r="F201">
        <f t="shared" si="36"/>
        <v>-0.22915771379458527</v>
      </c>
      <c r="G201">
        <v>0</v>
      </c>
      <c r="H201">
        <f t="shared" si="37"/>
        <v>0.26858616244091099</v>
      </c>
      <c r="I201">
        <f t="shared" si="38"/>
        <v>-1.0826163374360513</v>
      </c>
      <c r="J201">
        <f t="shared" si="39"/>
        <v>1.0826163374360513</v>
      </c>
      <c r="K201">
        <f t="shared" si="40"/>
        <v>0.46099399689806597</v>
      </c>
      <c r="L201">
        <f t="shared" si="41"/>
        <v>0.53900600310193403</v>
      </c>
      <c r="M201">
        <f t="shared" si="42"/>
        <v>2.1692256444309357</v>
      </c>
      <c r="N201">
        <f t="shared" si="43"/>
        <v>1.8552669065744805</v>
      </c>
    </row>
    <row r="202" spans="1:14" x14ac:dyDescent="0.25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33"/>
        <v>0.4587155963302752</v>
      </c>
      <c r="D202">
        <f t="shared" si="34"/>
        <v>0.58139534883720934</v>
      </c>
      <c r="E202">
        <f t="shared" si="35"/>
        <v>4.0110945167484591E-2</v>
      </c>
      <c r="F202">
        <f t="shared" si="36"/>
        <v>-0.22658416897802425</v>
      </c>
      <c r="G202">
        <v>0</v>
      </c>
      <c r="H202">
        <f t="shared" si="37"/>
        <v>0.26669511414550884</v>
      </c>
      <c r="I202">
        <f t="shared" si="38"/>
        <v>-1.0849075915068656</v>
      </c>
      <c r="J202">
        <f t="shared" si="39"/>
        <v>1.0849075915068656</v>
      </c>
      <c r="K202">
        <f t="shared" si="40"/>
        <v>0.43855976031354993</v>
      </c>
      <c r="L202">
        <f t="shared" si="41"/>
        <v>0.56144023968644996</v>
      </c>
      <c r="M202">
        <f t="shared" si="42"/>
        <v>2.2801909579781015</v>
      </c>
      <c r="N202">
        <f t="shared" si="43"/>
        <v>1.7811334658849434</v>
      </c>
    </row>
    <row r="203" spans="1:14" x14ac:dyDescent="0.25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33"/>
        <v>0.45454545454545453</v>
      </c>
      <c r="D203">
        <f t="shared" si="34"/>
        <v>0.58479532163742687</v>
      </c>
      <c r="E203">
        <f t="shared" si="35"/>
        <v>3.9340776182881454E-2</v>
      </c>
      <c r="F203">
        <f t="shared" si="36"/>
        <v>-0.22647527910685805</v>
      </c>
      <c r="G203">
        <v>0</v>
      </c>
      <c r="H203">
        <f t="shared" si="37"/>
        <v>0.26581605528973945</v>
      </c>
      <c r="I203">
        <f t="shared" si="38"/>
        <v>-1.0833784750435986</v>
      </c>
      <c r="J203">
        <f t="shared" si="39"/>
        <v>1.0833784750435986</v>
      </c>
      <c r="K203">
        <f t="shared" si="40"/>
        <v>0.43477236885131854</v>
      </c>
      <c r="L203">
        <f t="shared" si="41"/>
        <v>0.56522763114868146</v>
      </c>
      <c r="M203">
        <f t="shared" si="42"/>
        <v>2.3000541700523187</v>
      </c>
      <c r="N203">
        <f t="shared" si="43"/>
        <v>1.7691987172809549</v>
      </c>
    </row>
    <row r="204" spans="1:14" x14ac:dyDescent="0.25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33"/>
        <v>0.54644808743169393</v>
      </c>
      <c r="D204">
        <f t="shared" si="34"/>
        <v>0.48780487804878053</v>
      </c>
      <c r="E204">
        <f t="shared" si="35"/>
        <v>3.4252965480474407E-2</v>
      </c>
      <c r="F204">
        <f t="shared" si="36"/>
        <v>-0.23230707716913246</v>
      </c>
      <c r="G204">
        <v>0</v>
      </c>
      <c r="H204">
        <f t="shared" si="37"/>
        <v>0.26656004264960681</v>
      </c>
      <c r="I204">
        <f t="shared" si="38"/>
        <v>-1.0711894933108055</v>
      </c>
      <c r="J204">
        <f t="shared" si="39"/>
        <v>1.0711894933108055</v>
      </c>
      <c r="K204">
        <f t="shared" si="40"/>
        <v>0.52935616627105819</v>
      </c>
      <c r="L204">
        <f t="shared" si="41"/>
        <v>0.47064383372894186</v>
      </c>
      <c r="M204">
        <f t="shared" si="42"/>
        <v>1.8890872794479689</v>
      </c>
      <c r="N204">
        <f t="shared" si="43"/>
        <v>2.1247489679763456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33"/>
        <v>0.50505050505050508</v>
      </c>
      <c r="D205">
        <f t="shared" si="34"/>
        <v>0.52910052910052918</v>
      </c>
      <c r="E205">
        <f t="shared" si="35"/>
        <v>3.4151034151034265E-2</v>
      </c>
      <c r="F205">
        <f t="shared" si="36"/>
        <v>-0.23307145529367745</v>
      </c>
      <c r="G205">
        <v>0</v>
      </c>
      <c r="H205">
        <f t="shared" si="37"/>
        <v>0.26722248944471172</v>
      </c>
      <c r="I205">
        <f t="shared" si="38"/>
        <v>-1.0707595557083738</v>
      </c>
      <c r="J205">
        <f t="shared" si="39"/>
        <v>1.0707595557083738</v>
      </c>
      <c r="K205">
        <f t="shared" si="40"/>
        <v>0.48796093876492608</v>
      </c>
      <c r="L205">
        <f t="shared" si="41"/>
        <v>0.5120390612350737</v>
      </c>
      <c r="M205">
        <f t="shared" si="42"/>
        <v>2.0493443645942064</v>
      </c>
      <c r="N205">
        <f t="shared" si="43"/>
        <v>1.9529760045804527</v>
      </c>
    </row>
    <row r="206" spans="1:14" x14ac:dyDescent="0.25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33"/>
        <v>0.45662100456621008</v>
      </c>
      <c r="D206">
        <f t="shared" si="34"/>
        <v>0.58139534883720934</v>
      </c>
      <c r="E206">
        <f t="shared" si="35"/>
        <v>3.8016353403419467E-2</v>
      </c>
      <c r="F206">
        <f t="shared" si="36"/>
        <v>-0.22746097483274919</v>
      </c>
      <c r="G206">
        <v>0</v>
      </c>
      <c r="H206">
        <f t="shared" si="37"/>
        <v>0.26547732823616865</v>
      </c>
      <c r="I206">
        <f t="shared" si="38"/>
        <v>-1.0803395392536077</v>
      </c>
      <c r="J206">
        <f t="shared" si="39"/>
        <v>1.0803395392536077</v>
      </c>
      <c r="K206">
        <f t="shared" si="40"/>
        <v>0.43752110049466114</v>
      </c>
      <c r="L206">
        <f t="shared" si="41"/>
        <v>0.5624788995053388</v>
      </c>
      <c r="M206">
        <f t="shared" si="42"/>
        <v>2.2856040517117928</v>
      </c>
      <c r="N206">
        <f t="shared" si="43"/>
        <v>1.7778444682625973</v>
      </c>
    </row>
    <row r="207" spans="1:14" x14ac:dyDescent="0.25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33"/>
        <v>0.44843049327354262</v>
      </c>
      <c r="D207">
        <f t="shared" si="34"/>
        <v>0.59171597633136097</v>
      </c>
      <c r="E207">
        <f t="shared" si="35"/>
        <v>4.0146469604903645E-2</v>
      </c>
      <c r="F207">
        <f t="shared" si="36"/>
        <v>-0.2251970175392044</v>
      </c>
      <c r="G207">
        <v>0</v>
      </c>
      <c r="H207">
        <f t="shared" si="37"/>
        <v>0.26534348714410805</v>
      </c>
      <c r="I207">
        <f t="shared" si="38"/>
        <v>-1.0854826817097272</v>
      </c>
      <c r="J207">
        <f t="shared" si="39"/>
        <v>1.0854826817097272</v>
      </c>
      <c r="K207">
        <f t="shared" si="40"/>
        <v>0.42823917030934305</v>
      </c>
      <c r="L207">
        <f t="shared" si="41"/>
        <v>0.571760829690657</v>
      </c>
      <c r="M207">
        <f t="shared" si="42"/>
        <v>2.3351436985029639</v>
      </c>
      <c r="N207">
        <f t="shared" si="43"/>
        <v>1.7489830503797115</v>
      </c>
    </row>
    <row r="208" spans="1:14" x14ac:dyDescent="0.25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33"/>
        <v>0.40160642570281119</v>
      </c>
      <c r="D208">
        <f t="shared" si="34"/>
        <v>0.63694267515923564</v>
      </c>
      <c r="E208">
        <f t="shared" si="35"/>
        <v>3.8549100862046881E-2</v>
      </c>
      <c r="F208">
        <f t="shared" si="36"/>
        <v>-0.21725117028624052</v>
      </c>
      <c r="G208">
        <v>0</v>
      </c>
      <c r="H208">
        <f t="shared" si="37"/>
        <v>0.25580027114828735</v>
      </c>
      <c r="I208">
        <f t="shared" si="38"/>
        <v>-1.0850991866680071</v>
      </c>
      <c r="J208">
        <f t="shared" si="39"/>
        <v>1.0850991866680071</v>
      </c>
      <c r="K208">
        <f t="shared" si="40"/>
        <v>0.38214645569254196</v>
      </c>
      <c r="L208">
        <f t="shared" si="41"/>
        <v>0.61785354430745798</v>
      </c>
      <c r="M208">
        <f t="shared" si="42"/>
        <v>2.6167977881353308</v>
      </c>
      <c r="N208">
        <f t="shared" si="43"/>
        <v>1.6185065364007643</v>
      </c>
    </row>
    <row r="209" spans="1:14" x14ac:dyDescent="0.25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33"/>
        <v>0.46082949308755761</v>
      </c>
      <c r="D209">
        <f t="shared" si="34"/>
        <v>0.57471264367816088</v>
      </c>
      <c r="E209">
        <f t="shared" si="35"/>
        <v>3.5542136765718491E-2</v>
      </c>
      <c r="F209">
        <f t="shared" si="36"/>
        <v>-0.22930239949149844</v>
      </c>
      <c r="G209">
        <v>0</v>
      </c>
      <c r="H209">
        <f t="shared" si="37"/>
        <v>0.26484453625721699</v>
      </c>
      <c r="I209">
        <f t="shared" si="38"/>
        <v>-1.0747098003652684</v>
      </c>
      <c r="J209">
        <f t="shared" si="39"/>
        <v>1.0747098003652684</v>
      </c>
      <c r="K209">
        <f t="shared" si="40"/>
        <v>0.44298545385174265</v>
      </c>
      <c r="L209">
        <f t="shared" si="41"/>
        <v>0.55701454614825729</v>
      </c>
      <c r="M209">
        <f t="shared" si="42"/>
        <v>2.2574104664273644</v>
      </c>
      <c r="N209">
        <f t="shared" si="43"/>
        <v>1.7952852522702987</v>
      </c>
    </row>
    <row r="210" spans="1:14" x14ac:dyDescent="0.25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33"/>
        <v>0.48309178743961356</v>
      </c>
      <c r="D210">
        <f t="shared" si="34"/>
        <v>0.55555555555555558</v>
      </c>
      <c r="E210">
        <f t="shared" si="35"/>
        <v>3.8647342995169254E-2</v>
      </c>
      <c r="F210">
        <f t="shared" si="36"/>
        <v>-0.22973698336017168</v>
      </c>
      <c r="G210">
        <v>0</v>
      </c>
      <c r="H210">
        <f t="shared" si="37"/>
        <v>0.26838432635534087</v>
      </c>
      <c r="I210">
        <f t="shared" si="38"/>
        <v>-1.0808442529177926</v>
      </c>
      <c r="J210">
        <f t="shared" si="39"/>
        <v>1.0808442529177926</v>
      </c>
      <c r="K210">
        <f t="shared" si="40"/>
        <v>0.46371363147270434</v>
      </c>
      <c r="L210">
        <f t="shared" si="41"/>
        <v>0.53628636852729539</v>
      </c>
      <c r="M210">
        <f t="shared" si="42"/>
        <v>2.1565033506220384</v>
      </c>
      <c r="N210">
        <f t="shared" si="43"/>
        <v>1.8646754023342345</v>
      </c>
    </row>
    <row r="211" spans="1:14" x14ac:dyDescent="0.25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33"/>
        <v>0.52910052910052918</v>
      </c>
      <c r="D211">
        <f t="shared" si="34"/>
        <v>0.50505050505050508</v>
      </c>
      <c r="E211">
        <f t="shared" si="35"/>
        <v>3.4151034151034265E-2</v>
      </c>
      <c r="F211">
        <f t="shared" si="36"/>
        <v>-0.23307145529367745</v>
      </c>
      <c r="G211">
        <v>0</v>
      </c>
      <c r="H211">
        <f t="shared" si="37"/>
        <v>0.26722248944471172</v>
      </c>
      <c r="I211">
        <f t="shared" si="38"/>
        <v>-1.0707595557083738</v>
      </c>
      <c r="J211">
        <f t="shared" si="39"/>
        <v>1.0707595557083738</v>
      </c>
      <c r="K211">
        <f t="shared" si="40"/>
        <v>0.5120390612350737</v>
      </c>
      <c r="L211">
        <f t="shared" si="41"/>
        <v>0.48796093876492608</v>
      </c>
      <c r="M211">
        <f t="shared" si="42"/>
        <v>1.9529760045804527</v>
      </c>
      <c r="N211">
        <f t="shared" si="43"/>
        <v>2.0493443645942064</v>
      </c>
    </row>
    <row r="212" spans="1:14" x14ac:dyDescent="0.25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33"/>
        <v>0.42016806722689076</v>
      </c>
      <c r="D212">
        <f t="shared" si="34"/>
        <v>0.61728395061728392</v>
      </c>
      <c r="E212">
        <f t="shared" si="35"/>
        <v>3.7452017844174623E-2</v>
      </c>
      <c r="F212">
        <f t="shared" si="36"/>
        <v>-0.22191098661686903</v>
      </c>
      <c r="G212">
        <v>0</v>
      </c>
      <c r="H212">
        <f t="shared" si="37"/>
        <v>0.25936300446104366</v>
      </c>
      <c r="I212">
        <f t="shared" si="38"/>
        <v>-1.0810968751610261</v>
      </c>
      <c r="J212">
        <f t="shared" si="39"/>
        <v>1.0810968751610261</v>
      </c>
      <c r="K212">
        <f t="shared" si="40"/>
        <v>0.4012980084049661</v>
      </c>
      <c r="L212">
        <f t="shared" si="41"/>
        <v>0.59870199159503401</v>
      </c>
      <c r="M212">
        <f t="shared" si="42"/>
        <v>2.4919136877222163</v>
      </c>
      <c r="N212">
        <f t="shared" si="43"/>
        <v>1.6702800625998362</v>
      </c>
    </row>
    <row r="213" spans="1:14" x14ac:dyDescent="0.25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33"/>
        <v>0.57471264367816088</v>
      </c>
      <c r="D213">
        <f t="shared" si="34"/>
        <v>0.46296296296296291</v>
      </c>
      <c r="E213">
        <f t="shared" si="35"/>
        <v>3.7675606641123682E-2</v>
      </c>
      <c r="F213">
        <f t="shared" si="36"/>
        <v>-0.22839506172839519</v>
      </c>
      <c r="G213">
        <v>0</v>
      </c>
      <c r="H213">
        <f t="shared" si="37"/>
        <v>0.26607066836951887</v>
      </c>
      <c r="I213">
        <f t="shared" si="38"/>
        <v>-1.0793322294408634</v>
      </c>
      <c r="J213">
        <f t="shared" si="39"/>
        <v>1.0793322294408634</v>
      </c>
      <c r="K213">
        <f t="shared" si="40"/>
        <v>0.55595527201895822</v>
      </c>
      <c r="L213">
        <f t="shared" si="41"/>
        <v>0.44404472798104189</v>
      </c>
      <c r="M213">
        <f t="shared" si="42"/>
        <v>1.7987058497862392</v>
      </c>
      <c r="N213">
        <f t="shared" si="43"/>
        <v>2.2520253861514017</v>
      </c>
    </row>
    <row r="214" spans="1:14" x14ac:dyDescent="0.25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33"/>
        <v>0.43859649122807021</v>
      </c>
      <c r="D214">
        <f t="shared" si="34"/>
        <v>0.60240963855421692</v>
      </c>
      <c r="E214">
        <f t="shared" si="35"/>
        <v>4.1006129782287015E-2</v>
      </c>
      <c r="F214">
        <f t="shared" si="36"/>
        <v>-0.22320862396956254</v>
      </c>
      <c r="G214">
        <v>0</v>
      </c>
      <c r="H214">
        <f t="shared" si="37"/>
        <v>0.26421475375184955</v>
      </c>
      <c r="I214">
        <f t="shared" si="38"/>
        <v>-1.0879853497231113</v>
      </c>
      <c r="J214">
        <f t="shared" si="39"/>
        <v>1.0879853497231113</v>
      </c>
      <c r="K214">
        <f t="shared" si="40"/>
        <v>0.41795165071949136</v>
      </c>
      <c r="L214">
        <f t="shared" si="41"/>
        <v>0.58204834928050886</v>
      </c>
      <c r="M214">
        <f t="shared" si="42"/>
        <v>2.3926212476455824</v>
      </c>
      <c r="N214">
        <f t="shared" si="43"/>
        <v>1.7180703308172531</v>
      </c>
    </row>
    <row r="215" spans="1:14" x14ac:dyDescent="0.25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33"/>
        <v>0.42918454935622319</v>
      </c>
      <c r="D215">
        <f t="shared" si="34"/>
        <v>0.6097560975609756</v>
      </c>
      <c r="E215">
        <f t="shared" si="35"/>
        <v>3.8940646917198674E-2</v>
      </c>
      <c r="F215">
        <f t="shared" si="36"/>
        <v>-0.2227572490317179</v>
      </c>
      <c r="G215">
        <v>0</v>
      </c>
      <c r="H215">
        <f t="shared" si="37"/>
        <v>0.26169789594891657</v>
      </c>
      <c r="I215">
        <f t="shared" si="38"/>
        <v>-1.0838874619051497</v>
      </c>
      <c r="J215">
        <f t="shared" si="39"/>
        <v>1.0838874619051497</v>
      </c>
      <c r="K215">
        <f t="shared" si="40"/>
        <v>0.4095724747444402</v>
      </c>
      <c r="L215">
        <f t="shared" si="41"/>
        <v>0.59042752525555997</v>
      </c>
      <c r="M215">
        <f t="shared" si="42"/>
        <v>2.4415703243338491</v>
      </c>
      <c r="N215">
        <f t="shared" si="43"/>
        <v>1.6936879756192957</v>
      </c>
    </row>
    <row r="216" spans="1:14" x14ac:dyDescent="0.25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33"/>
        <v>0.42553191489361702</v>
      </c>
      <c r="D216">
        <f t="shared" si="34"/>
        <v>0.61349693251533743</v>
      </c>
      <c r="E216">
        <f t="shared" si="35"/>
        <v>3.9028847408954404E-2</v>
      </c>
      <c r="F216">
        <f t="shared" si="36"/>
        <v>-0.22203367706565724</v>
      </c>
      <c r="G216">
        <v>0</v>
      </c>
      <c r="H216">
        <f t="shared" si="37"/>
        <v>0.2610625244746117</v>
      </c>
      <c r="I216">
        <f t="shared" si="38"/>
        <v>-1.0843334143872592</v>
      </c>
      <c r="J216">
        <f t="shared" si="39"/>
        <v>1.0843334143872592</v>
      </c>
      <c r="K216">
        <f t="shared" si="40"/>
        <v>0.4058688457449498</v>
      </c>
      <c r="L216">
        <f t="shared" si="41"/>
        <v>0.59413115425505014</v>
      </c>
      <c r="M216">
        <f t="shared" si="42"/>
        <v>2.4638501094227996</v>
      </c>
      <c r="N216">
        <f t="shared" si="43"/>
        <v>1.6831300510639733</v>
      </c>
    </row>
    <row r="217" spans="1:14" x14ac:dyDescent="0.25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33"/>
        <v>0.4854368932038835</v>
      </c>
      <c r="D217">
        <f t="shared" si="34"/>
        <v>0.56818181818181823</v>
      </c>
      <c r="E217">
        <f t="shared" si="35"/>
        <v>5.3618711385701623E-2</v>
      </c>
      <c r="F217">
        <f t="shared" si="36"/>
        <v>-0.222197705207414</v>
      </c>
      <c r="G217">
        <v>0</v>
      </c>
      <c r="H217">
        <f t="shared" si="37"/>
        <v>0.27581641659311568</v>
      </c>
      <c r="I217">
        <f t="shared" si="38"/>
        <v>-1.1141412945539659</v>
      </c>
      <c r="J217">
        <f t="shared" si="39"/>
        <v>1.1141412945539659</v>
      </c>
      <c r="K217">
        <f t="shared" si="40"/>
        <v>0.45850742297558345</v>
      </c>
      <c r="L217">
        <f t="shared" si="41"/>
        <v>0.54149257702441678</v>
      </c>
      <c r="M217">
        <f t="shared" si="42"/>
        <v>2.1809897722272038</v>
      </c>
      <c r="N217">
        <f t="shared" si="43"/>
        <v>1.8467473838610133</v>
      </c>
    </row>
    <row r="218" spans="1:14" x14ac:dyDescent="0.25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33"/>
        <v>0.52356020942408377</v>
      </c>
      <c r="D218">
        <f t="shared" si="34"/>
        <v>0.5181347150259068</v>
      </c>
      <c r="E218">
        <f t="shared" si="35"/>
        <v>4.1694924449990456E-2</v>
      </c>
      <c r="F218">
        <f t="shared" si="36"/>
        <v>-0.2295797954588612</v>
      </c>
      <c r="G218">
        <v>0</v>
      </c>
      <c r="H218">
        <f t="shared" si="37"/>
        <v>0.27127471990885171</v>
      </c>
      <c r="I218">
        <f t="shared" si="38"/>
        <v>-1.0870207379990005</v>
      </c>
      <c r="J218">
        <f t="shared" si="39"/>
        <v>1.0870207379990005</v>
      </c>
      <c r="K218">
        <f t="shared" si="40"/>
        <v>0.50271747157230162</v>
      </c>
      <c r="L218">
        <f t="shared" si="41"/>
        <v>0.49728252842769838</v>
      </c>
      <c r="M218">
        <f t="shared" si="42"/>
        <v>1.9891888715790902</v>
      </c>
      <c r="N218">
        <f t="shared" si="43"/>
        <v>2.0109292863390706</v>
      </c>
    </row>
    <row r="219" spans="1:14" x14ac:dyDescent="0.25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33"/>
        <v>0.47169811320754712</v>
      </c>
      <c r="D219">
        <f t="shared" si="34"/>
        <v>0.58139534883720934</v>
      </c>
      <c r="E219">
        <f t="shared" si="35"/>
        <v>5.3093462044756512E-2</v>
      </c>
      <c r="F219">
        <f t="shared" si="36"/>
        <v>-0.22114962702939889</v>
      </c>
      <c r="G219">
        <v>0</v>
      </c>
      <c r="H219">
        <f t="shared" si="37"/>
        <v>0.27424308907415534</v>
      </c>
      <c r="I219">
        <f t="shared" si="38"/>
        <v>-1.1135885079684349</v>
      </c>
      <c r="J219">
        <f t="shared" si="39"/>
        <v>1.1135885079684349</v>
      </c>
      <c r="K219">
        <f t="shared" si="40"/>
        <v>0.44499443206436479</v>
      </c>
      <c r="L219">
        <f t="shared" si="41"/>
        <v>0.55500556793563516</v>
      </c>
      <c r="M219">
        <f t="shared" si="42"/>
        <v>2.2472191289246473</v>
      </c>
      <c r="N219">
        <f t="shared" si="43"/>
        <v>1.8017837257372731</v>
      </c>
    </row>
    <row r="220" spans="1:14" x14ac:dyDescent="0.25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33"/>
        <v>0.48076923076923073</v>
      </c>
      <c r="D220">
        <f t="shared" si="34"/>
        <v>0.56818181818181823</v>
      </c>
      <c r="E220">
        <f t="shared" si="35"/>
        <v>4.8951048951048959E-2</v>
      </c>
      <c r="F220">
        <f t="shared" si="36"/>
        <v>-0.22421328671328666</v>
      </c>
      <c r="G220">
        <v>0</v>
      </c>
      <c r="H220">
        <f t="shared" si="37"/>
        <v>0.27316433566433568</v>
      </c>
      <c r="I220">
        <f t="shared" si="38"/>
        <v>-1.1037769642208699</v>
      </c>
      <c r="J220">
        <f t="shared" si="39"/>
        <v>1.1037769642208699</v>
      </c>
      <c r="K220">
        <f t="shared" si="40"/>
        <v>0.45618791322653113</v>
      </c>
      <c r="L220">
        <f t="shared" si="41"/>
        <v>0.54381208677346893</v>
      </c>
      <c r="M220">
        <f t="shared" si="42"/>
        <v>2.1920791213585393</v>
      </c>
      <c r="N220">
        <f t="shared" si="43"/>
        <v>1.838870492807861</v>
      </c>
    </row>
    <row r="221" spans="1:14" x14ac:dyDescent="0.25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33"/>
        <v>0.5617977528089888</v>
      </c>
      <c r="D221">
        <f t="shared" si="34"/>
        <v>0.49019607843137253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0.53589838486224539</v>
      </c>
      <c r="L221">
        <f t="shared" si="41"/>
        <v>0.4641016151377545</v>
      </c>
      <c r="M221">
        <f t="shared" si="42"/>
        <v>1.8660254037844388</v>
      </c>
      <c r="N221">
        <f t="shared" si="43"/>
        <v>2.1547005383792519</v>
      </c>
    </row>
    <row r="222" spans="1:14" x14ac:dyDescent="0.25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33"/>
        <v>0.56818181818181823</v>
      </c>
      <c r="D222">
        <f t="shared" si="34"/>
        <v>0.48309178743961356</v>
      </c>
      <c r="E222">
        <f t="shared" si="35"/>
        <v>5.1273605621431795E-2</v>
      </c>
      <c r="F222">
        <f t="shared" si="36"/>
        <v>-0.22321036451471232</v>
      </c>
      <c r="G222">
        <v>0</v>
      </c>
      <c r="H222">
        <f t="shared" si="37"/>
        <v>0.27448397013614412</v>
      </c>
      <c r="I222">
        <f t="shared" si="38"/>
        <v>-1.1089228054693063</v>
      </c>
      <c r="J222">
        <f t="shared" si="39"/>
        <v>1.1089228054693063</v>
      </c>
      <c r="K222">
        <f t="shared" si="40"/>
        <v>0.54265798255600095</v>
      </c>
      <c r="L222">
        <f t="shared" si="41"/>
        <v>0.45734201744399888</v>
      </c>
      <c r="M222">
        <f t="shared" si="42"/>
        <v>1.8427813321566728</v>
      </c>
      <c r="N222">
        <f t="shared" si="43"/>
        <v>2.1865474018521578</v>
      </c>
    </row>
    <row r="223" spans="1:14" x14ac:dyDescent="0.25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33"/>
        <v>0.60240963855421692</v>
      </c>
      <c r="D223">
        <f t="shared" si="34"/>
        <v>0.4504504504504504</v>
      </c>
      <c r="E223">
        <f t="shared" si="35"/>
        <v>5.2860089004667321E-2</v>
      </c>
      <c r="F223">
        <f t="shared" si="36"/>
        <v>-0.21849560403777268</v>
      </c>
      <c r="G223">
        <v>0</v>
      </c>
      <c r="H223">
        <f t="shared" si="37"/>
        <v>0.27135569304244</v>
      </c>
      <c r="I223">
        <f t="shared" si="38"/>
        <v>-1.114417996729983</v>
      </c>
      <c r="J223">
        <f t="shared" si="39"/>
        <v>1.114417996729983</v>
      </c>
      <c r="K223">
        <f t="shared" si="40"/>
        <v>0.57619755184467469</v>
      </c>
      <c r="L223">
        <f t="shared" si="41"/>
        <v>0.42380244815532536</v>
      </c>
      <c r="M223">
        <f t="shared" si="42"/>
        <v>1.7355158778417885</v>
      </c>
      <c r="N223">
        <f t="shared" si="43"/>
        <v>2.3595899560105793</v>
      </c>
    </row>
    <row r="224" spans="1:14" x14ac:dyDescent="0.25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33"/>
        <v>0.5524861878453039</v>
      </c>
      <c r="D224">
        <f t="shared" si="34"/>
        <v>0.49504950495049505</v>
      </c>
      <c r="E224">
        <f t="shared" si="35"/>
        <v>4.7535692795798834E-2</v>
      </c>
      <c r="F224">
        <f t="shared" si="36"/>
        <v>-0.22597232098900499</v>
      </c>
      <c r="G224">
        <v>0</v>
      </c>
      <c r="H224">
        <f t="shared" si="37"/>
        <v>0.27350801378480388</v>
      </c>
      <c r="I224">
        <f t="shared" si="38"/>
        <v>-1.1001639366407492</v>
      </c>
      <c r="J224">
        <f t="shared" si="39"/>
        <v>1.1001639366407492</v>
      </c>
      <c r="K224">
        <f t="shared" si="40"/>
        <v>0.52878359784482387</v>
      </c>
      <c r="L224">
        <f t="shared" si="41"/>
        <v>0.47121640215517624</v>
      </c>
      <c r="M224">
        <f t="shared" si="42"/>
        <v>1.8911327886790064</v>
      </c>
      <c r="N224">
        <f t="shared" si="43"/>
        <v>2.1221672153735645</v>
      </c>
    </row>
    <row r="225" spans="1:14" x14ac:dyDescent="0.25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33"/>
        <v>0.36363636363636365</v>
      </c>
      <c r="D225">
        <f t="shared" si="34"/>
        <v>0.67567567567567566</v>
      </c>
      <c r="E225">
        <f t="shared" si="35"/>
        <v>3.9312039312039193E-2</v>
      </c>
      <c r="F225">
        <f t="shared" si="36"/>
        <v>-0.20638820638820654</v>
      </c>
      <c r="G225">
        <v>0</v>
      </c>
      <c r="H225">
        <f t="shared" si="37"/>
        <v>0.24570024570024571</v>
      </c>
      <c r="I225">
        <f t="shared" si="38"/>
        <v>-1.0910894511799616</v>
      </c>
      <c r="J225">
        <f t="shared" si="39"/>
        <v>1.0910894511799616</v>
      </c>
      <c r="K225">
        <f t="shared" si="40"/>
        <v>0.34371270786706143</v>
      </c>
      <c r="L225">
        <f t="shared" si="41"/>
        <v>0.65628729213293868</v>
      </c>
      <c r="M225">
        <f t="shared" si="42"/>
        <v>2.9094065395649333</v>
      </c>
      <c r="N225">
        <f t="shared" si="43"/>
        <v>1.5237229365663816</v>
      </c>
    </row>
    <row r="226" spans="1:14" x14ac:dyDescent="0.25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33"/>
        <v>0.41152263374485593</v>
      </c>
      <c r="D226">
        <f t="shared" si="34"/>
        <v>0.625</v>
      </c>
      <c r="E226">
        <f t="shared" si="35"/>
        <v>3.652263374485587E-2</v>
      </c>
      <c r="F226">
        <f t="shared" si="36"/>
        <v>-0.2206790123456791</v>
      </c>
      <c r="G226">
        <v>0</v>
      </c>
      <c r="H226">
        <f t="shared" si="37"/>
        <v>0.25720164609053497</v>
      </c>
      <c r="I226">
        <f t="shared" si="38"/>
        <v>-1.0795837927188259</v>
      </c>
      <c r="J226">
        <f t="shared" si="39"/>
        <v>1.0795837927188259</v>
      </c>
      <c r="K226">
        <f t="shared" si="40"/>
        <v>0.39311192066596734</v>
      </c>
      <c r="L226">
        <f t="shared" si="41"/>
        <v>0.60688807933403277</v>
      </c>
      <c r="M226">
        <f t="shared" si="42"/>
        <v>2.5438048235879216</v>
      </c>
      <c r="N226">
        <f t="shared" si="43"/>
        <v>1.6477502756312954</v>
      </c>
    </row>
    <row r="227" spans="1:14" x14ac:dyDescent="0.25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33"/>
        <v>0.52356020942408377</v>
      </c>
      <c r="D227">
        <f t="shared" si="34"/>
        <v>0.51020408163265307</v>
      </c>
      <c r="E227">
        <f t="shared" si="35"/>
        <v>3.3764291056736839E-2</v>
      </c>
      <c r="F227">
        <f t="shared" si="36"/>
        <v>-0.23335826477187727</v>
      </c>
      <c r="G227">
        <v>0</v>
      </c>
      <c r="H227">
        <f t="shared" si="37"/>
        <v>0.26712255582861416</v>
      </c>
      <c r="I227">
        <f t="shared" si="38"/>
        <v>-1.0699012312772824</v>
      </c>
      <c r="J227">
        <f t="shared" si="39"/>
        <v>1.0699012312772824</v>
      </c>
      <c r="K227">
        <f t="shared" si="40"/>
        <v>0.50668568712332396</v>
      </c>
      <c r="L227">
        <f t="shared" si="41"/>
        <v>0.49331431287667615</v>
      </c>
      <c r="M227">
        <f t="shared" si="42"/>
        <v>1.9736101204623264</v>
      </c>
      <c r="N227">
        <f t="shared" si="43"/>
        <v>2.0271051820261912</v>
      </c>
    </row>
    <row r="228" spans="1:14" x14ac:dyDescent="0.25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33"/>
        <v>0.51020408163265307</v>
      </c>
      <c r="D228">
        <f t="shared" si="34"/>
        <v>0.52356020942408377</v>
      </c>
      <c r="E228">
        <f t="shared" si="35"/>
        <v>3.3764291056736839E-2</v>
      </c>
      <c r="F228">
        <f t="shared" si="36"/>
        <v>-0.23335826477187727</v>
      </c>
      <c r="G228">
        <v>0</v>
      </c>
      <c r="H228">
        <f t="shared" si="37"/>
        <v>0.26712255582861416</v>
      </c>
      <c r="I228">
        <f t="shared" si="38"/>
        <v>-1.0699012312772824</v>
      </c>
      <c r="J228">
        <f t="shared" si="39"/>
        <v>1.0699012312772824</v>
      </c>
      <c r="K228">
        <f t="shared" si="40"/>
        <v>0.49331431287667615</v>
      </c>
      <c r="L228">
        <f t="shared" si="41"/>
        <v>0.50668568712332396</v>
      </c>
      <c r="M228">
        <f t="shared" si="42"/>
        <v>2.0271051820261912</v>
      </c>
      <c r="N228">
        <f t="shared" si="43"/>
        <v>1.9736101204623264</v>
      </c>
    </row>
    <row r="229" spans="1:14" x14ac:dyDescent="0.25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33"/>
        <v>0.38314176245210729</v>
      </c>
      <c r="D229">
        <f t="shared" si="34"/>
        <v>0.65359477124183007</v>
      </c>
      <c r="E229">
        <f t="shared" si="35"/>
        <v>3.6736533693937368E-2</v>
      </c>
      <c r="F229">
        <f t="shared" si="36"/>
        <v>-0.21368291888913937</v>
      </c>
      <c r="G229">
        <v>0</v>
      </c>
      <c r="H229">
        <f t="shared" si="37"/>
        <v>0.25041945258307668</v>
      </c>
      <c r="I229">
        <f t="shared" si="38"/>
        <v>-1.0825528985483326</v>
      </c>
      <c r="J229">
        <f t="shared" si="39"/>
        <v>1.0825528985483326</v>
      </c>
      <c r="K229">
        <f t="shared" si="40"/>
        <v>0.36457628549193738</v>
      </c>
      <c r="L229">
        <f t="shared" si="41"/>
        <v>0.63542371450806256</v>
      </c>
      <c r="M229">
        <f t="shared" si="42"/>
        <v>2.7429101666628148</v>
      </c>
      <c r="N229">
        <f t="shared" si="43"/>
        <v>1.5737530362306167</v>
      </c>
    </row>
    <row r="230" spans="1:14" x14ac:dyDescent="0.25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33"/>
        <v>0.40160642570281119</v>
      </c>
      <c r="D230">
        <f t="shared" si="34"/>
        <v>0.63694267515923564</v>
      </c>
      <c r="E230">
        <f t="shared" si="35"/>
        <v>3.8549100862046881E-2</v>
      </c>
      <c r="F230">
        <f t="shared" si="36"/>
        <v>-0.21725117028624052</v>
      </c>
      <c r="G230">
        <v>0</v>
      </c>
      <c r="H230">
        <f t="shared" si="37"/>
        <v>0.25580027114828735</v>
      </c>
      <c r="I230">
        <f t="shared" si="38"/>
        <v>-1.0850991866680071</v>
      </c>
      <c r="J230">
        <f t="shared" si="39"/>
        <v>1.0850991866680071</v>
      </c>
      <c r="K230">
        <f t="shared" si="40"/>
        <v>0.38214645569254196</v>
      </c>
      <c r="L230">
        <f t="shared" si="41"/>
        <v>0.61785354430745798</v>
      </c>
      <c r="M230">
        <f t="shared" si="42"/>
        <v>2.6167977881353308</v>
      </c>
      <c r="N230">
        <f t="shared" si="43"/>
        <v>1.6185065364007643</v>
      </c>
    </row>
    <row r="231" spans="1:14" x14ac:dyDescent="0.25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33"/>
        <v>0.4098360655737705</v>
      </c>
      <c r="D231">
        <f t="shared" si="34"/>
        <v>0.62893081761006286</v>
      </c>
      <c r="E231">
        <f t="shared" si="35"/>
        <v>3.8766883183833478E-2</v>
      </c>
      <c r="F231">
        <f t="shared" si="36"/>
        <v>-0.21899164862356935</v>
      </c>
      <c r="G231">
        <v>0</v>
      </c>
      <c r="H231">
        <f t="shared" si="37"/>
        <v>0.25775853180740282</v>
      </c>
      <c r="I231">
        <f t="shared" si="38"/>
        <v>-1.0849075915068658</v>
      </c>
      <c r="J231">
        <f t="shared" si="39"/>
        <v>1.0849075915068658</v>
      </c>
      <c r="K231">
        <f t="shared" si="40"/>
        <v>0.39027939969909758</v>
      </c>
      <c r="L231">
        <f t="shared" si="41"/>
        <v>0.60972060030090225</v>
      </c>
      <c r="M231">
        <f t="shared" si="42"/>
        <v>2.5622669317698867</v>
      </c>
      <c r="N231">
        <f t="shared" si="43"/>
        <v>1.6400954789890509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33"/>
        <v>0.46296296296296291</v>
      </c>
      <c r="D232">
        <f t="shared" si="34"/>
        <v>0.57471264367816088</v>
      </c>
      <c r="E232">
        <f t="shared" si="35"/>
        <v>3.7675606641123682E-2</v>
      </c>
      <c r="F232">
        <f t="shared" si="36"/>
        <v>-0.22839506172839519</v>
      </c>
      <c r="G232">
        <v>0</v>
      </c>
      <c r="H232">
        <f t="shared" si="37"/>
        <v>0.26607066836951887</v>
      </c>
      <c r="I232">
        <f t="shared" si="38"/>
        <v>-1.0793322294408634</v>
      </c>
      <c r="J232">
        <f t="shared" si="39"/>
        <v>1.0793322294408634</v>
      </c>
      <c r="K232">
        <f t="shared" si="40"/>
        <v>0.44404472798104189</v>
      </c>
      <c r="L232">
        <f t="shared" si="41"/>
        <v>0.55595527201895822</v>
      </c>
      <c r="M232">
        <f t="shared" si="42"/>
        <v>2.2520253861514017</v>
      </c>
      <c r="N232">
        <f t="shared" si="43"/>
        <v>1.7987058497862392</v>
      </c>
    </row>
    <row r="233" spans="1:14" x14ac:dyDescent="0.25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33"/>
        <v>0.42372881355932207</v>
      </c>
      <c r="D233">
        <f t="shared" si="34"/>
        <v>0.61349693251533743</v>
      </c>
      <c r="E233">
        <f t="shared" si="35"/>
        <v>3.7225746074659449E-2</v>
      </c>
      <c r="F233">
        <f t="shared" si="36"/>
        <v>-0.2227305812623479</v>
      </c>
      <c r="G233">
        <v>0</v>
      </c>
      <c r="H233">
        <f t="shared" si="37"/>
        <v>0.25995632733700741</v>
      </c>
      <c r="I233">
        <f t="shared" si="38"/>
        <v>-1.0803395392536073</v>
      </c>
      <c r="J233">
        <f t="shared" si="39"/>
        <v>1.0803395392536073</v>
      </c>
      <c r="K233">
        <f t="shared" si="40"/>
        <v>0.40497933867464492</v>
      </c>
      <c r="L233">
        <f t="shared" si="41"/>
        <v>0.59502066132535514</v>
      </c>
      <c r="M233">
        <f t="shared" si="42"/>
        <v>2.4692617733849058</v>
      </c>
      <c r="N233">
        <f t="shared" si="43"/>
        <v>1.6806139097297725</v>
      </c>
    </row>
    <row r="234" spans="1:14" x14ac:dyDescent="0.25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33"/>
        <v>0.5617977528089888</v>
      </c>
      <c r="D234">
        <f t="shared" si="34"/>
        <v>0.47619047619047616</v>
      </c>
      <c r="E234">
        <f t="shared" si="35"/>
        <v>3.7988228999465079E-2</v>
      </c>
      <c r="F234">
        <f t="shared" si="36"/>
        <v>-0.2295345104333868</v>
      </c>
      <c r="G234">
        <v>0</v>
      </c>
      <c r="H234">
        <f t="shared" si="37"/>
        <v>0.26752273943285182</v>
      </c>
      <c r="I234">
        <f t="shared" si="38"/>
        <v>-1.0795837927188263</v>
      </c>
      <c r="J234">
        <f t="shared" si="39"/>
        <v>1.0795837927188263</v>
      </c>
      <c r="K234">
        <f t="shared" si="40"/>
        <v>0.54286595577264729</v>
      </c>
      <c r="L234">
        <f t="shared" si="41"/>
        <v>0.45713404422735271</v>
      </c>
      <c r="M234">
        <f t="shared" si="42"/>
        <v>1.8420753583206844</v>
      </c>
      <c r="N234">
        <f t="shared" si="43"/>
        <v>2.1875421719907089</v>
      </c>
    </row>
    <row r="235" spans="1:14" x14ac:dyDescent="0.25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33"/>
        <v>0.54644808743169393</v>
      </c>
      <c r="D235">
        <f t="shared" si="34"/>
        <v>0.48309178743961356</v>
      </c>
      <c r="E235">
        <f t="shared" si="35"/>
        <v>2.9539874871307603E-2</v>
      </c>
      <c r="F235">
        <f t="shared" si="36"/>
        <v>-0.23444470842902765</v>
      </c>
      <c r="G235">
        <v>0</v>
      </c>
      <c r="H235">
        <f t="shared" si="37"/>
        <v>0.26398458330033525</v>
      </c>
      <c r="I235">
        <f t="shared" si="38"/>
        <v>-1.0611311532512866</v>
      </c>
      <c r="J235">
        <f t="shared" si="39"/>
        <v>1.0611311532512866</v>
      </c>
      <c r="K235">
        <f t="shared" si="40"/>
        <v>0.53170592832305175</v>
      </c>
      <c r="L235">
        <f t="shared" si="41"/>
        <v>0.46829407167694814</v>
      </c>
      <c r="M235">
        <f t="shared" si="42"/>
        <v>1.8807388571985679</v>
      </c>
      <c r="N235">
        <f t="shared" si="43"/>
        <v>2.1354103339788768</v>
      </c>
    </row>
    <row r="236" spans="1:14" x14ac:dyDescent="0.25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33"/>
        <v>0.63694267515923564</v>
      </c>
      <c r="D236">
        <f t="shared" si="34"/>
        <v>0.39525691699604748</v>
      </c>
      <c r="E236">
        <f t="shared" si="35"/>
        <v>3.2199592155283119E-2</v>
      </c>
      <c r="F236">
        <f t="shared" si="36"/>
        <v>-0.21955640593137127</v>
      </c>
      <c r="G236">
        <v>0</v>
      </c>
      <c r="H236">
        <f t="shared" si="37"/>
        <v>0.25175599808665444</v>
      </c>
      <c r="I236">
        <f t="shared" si="38"/>
        <v>-1.0708209436720593</v>
      </c>
      <c r="J236">
        <f t="shared" si="39"/>
        <v>1.0708209436720593</v>
      </c>
      <c r="K236">
        <f t="shared" si="40"/>
        <v>0.62097609898291362</v>
      </c>
      <c r="L236">
        <f t="shared" si="41"/>
        <v>0.37902390101708633</v>
      </c>
      <c r="M236">
        <f t="shared" si="42"/>
        <v>1.610367937893074</v>
      </c>
      <c r="N236">
        <f t="shared" si="43"/>
        <v>2.6383560438182503</v>
      </c>
    </row>
    <row r="237" spans="1:14" x14ac:dyDescent="0.25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33"/>
        <v>0.41666666666666669</v>
      </c>
      <c r="D237">
        <f t="shared" si="34"/>
        <v>0.61728395061728392</v>
      </c>
      <c r="E237">
        <f t="shared" si="35"/>
        <v>3.3950617283950546E-2</v>
      </c>
      <c r="F237">
        <f t="shared" si="36"/>
        <v>-0.22325102880658443</v>
      </c>
      <c r="G237">
        <v>0</v>
      </c>
      <c r="H237">
        <f t="shared" si="37"/>
        <v>0.25720164609053497</v>
      </c>
      <c r="I237">
        <f t="shared" si="38"/>
        <v>-1.0733469768527295</v>
      </c>
      <c r="J237">
        <f t="shared" si="39"/>
        <v>1.0733469768527295</v>
      </c>
      <c r="K237">
        <f t="shared" si="40"/>
        <v>0.3995707383438068</v>
      </c>
      <c r="L237">
        <f t="shared" si="41"/>
        <v>0.60042926165619326</v>
      </c>
      <c r="M237">
        <f t="shared" si="42"/>
        <v>2.502685767593821</v>
      </c>
      <c r="N237">
        <f t="shared" si="43"/>
        <v>1.6654751256486924</v>
      </c>
    </row>
    <row r="238" spans="1:14" x14ac:dyDescent="0.25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33"/>
        <v>0.44843049327354262</v>
      </c>
      <c r="D238">
        <f t="shared" si="34"/>
        <v>0.58479532163742687</v>
      </c>
      <c r="E238">
        <f t="shared" si="35"/>
        <v>3.3225814910969431E-2</v>
      </c>
      <c r="F238">
        <f t="shared" si="36"/>
        <v>-0.22901423963496192</v>
      </c>
      <c r="G238">
        <v>0</v>
      </c>
      <c r="H238">
        <f t="shared" si="37"/>
        <v>0.26224005454593136</v>
      </c>
      <c r="I238">
        <f t="shared" si="38"/>
        <v>-1.070084984173661</v>
      </c>
      <c r="J238">
        <f t="shared" si="39"/>
        <v>1.070084984173661</v>
      </c>
      <c r="K238">
        <f t="shared" si="40"/>
        <v>0.43174080130549697</v>
      </c>
      <c r="L238">
        <f t="shared" si="41"/>
        <v>0.56825919869450314</v>
      </c>
      <c r="M238">
        <f t="shared" si="42"/>
        <v>2.3162045305336028</v>
      </c>
      <c r="N238">
        <f t="shared" si="43"/>
        <v>1.7597603387632996</v>
      </c>
    </row>
    <row r="239" spans="1:14" x14ac:dyDescent="0.25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33"/>
        <v>0.49261083743842371</v>
      </c>
      <c r="D239">
        <f t="shared" si="34"/>
        <v>0.5376344086021505</v>
      </c>
      <c r="E239">
        <f t="shared" si="35"/>
        <v>3.0245246040574214E-2</v>
      </c>
      <c r="F239">
        <f t="shared" si="36"/>
        <v>-0.23459929021664283</v>
      </c>
      <c r="G239">
        <v>0</v>
      </c>
      <c r="H239">
        <f t="shared" si="37"/>
        <v>0.26484453625721704</v>
      </c>
      <c r="I239">
        <f t="shared" si="38"/>
        <v>-1.0625078858299792</v>
      </c>
      <c r="J239">
        <f t="shared" si="39"/>
        <v>1.0625078858299792</v>
      </c>
      <c r="K239">
        <f t="shared" si="40"/>
        <v>0.47746756040114985</v>
      </c>
      <c r="L239">
        <f t="shared" si="41"/>
        <v>0.5225324395988501</v>
      </c>
      <c r="M239">
        <f t="shared" si="42"/>
        <v>2.0943831224048783</v>
      </c>
      <c r="N239">
        <f t="shared" si="43"/>
        <v>1.9137567818137824</v>
      </c>
    </row>
    <row r="240" spans="1:14" x14ac:dyDescent="0.25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33"/>
        <v>0.4081632653061224</v>
      </c>
      <c r="D240">
        <f t="shared" si="34"/>
        <v>0.625</v>
      </c>
      <c r="E240">
        <f t="shared" si="35"/>
        <v>3.3163265306122458E-2</v>
      </c>
      <c r="F240">
        <f t="shared" si="36"/>
        <v>-0.22193877551020402</v>
      </c>
      <c r="G240">
        <v>0</v>
      </c>
      <c r="H240">
        <f t="shared" si="37"/>
        <v>0.25510204081632648</v>
      </c>
      <c r="I240">
        <f t="shared" si="38"/>
        <v>-1.0721125348377949</v>
      </c>
      <c r="J240">
        <f t="shared" si="39"/>
        <v>1.0721125348377949</v>
      </c>
      <c r="K240">
        <f t="shared" si="40"/>
        <v>0.39145635918691934</v>
      </c>
      <c r="L240">
        <f t="shared" si="41"/>
        <v>0.60854364081308054</v>
      </c>
      <c r="M240">
        <f t="shared" si="42"/>
        <v>2.5545631755148031</v>
      </c>
      <c r="N240">
        <f t="shared" si="43"/>
        <v>1.643267520902677</v>
      </c>
    </row>
    <row r="241" spans="1:14" x14ac:dyDescent="0.25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33"/>
        <v>0.47619047619047616</v>
      </c>
      <c r="D241">
        <f t="shared" si="34"/>
        <v>0.55865921787709494</v>
      </c>
      <c r="E241">
        <f t="shared" si="35"/>
        <v>3.4849694067571102E-2</v>
      </c>
      <c r="F241">
        <f t="shared" si="36"/>
        <v>-0.2311785049215217</v>
      </c>
      <c r="G241">
        <v>0</v>
      </c>
      <c r="H241">
        <f t="shared" si="37"/>
        <v>0.2660281989890928</v>
      </c>
      <c r="I241">
        <f t="shared" si="38"/>
        <v>-1.072729223145815</v>
      </c>
      <c r="J241">
        <f t="shared" si="39"/>
        <v>1.072729223145815</v>
      </c>
      <c r="K241">
        <f t="shared" si="40"/>
        <v>0.4587151448829464</v>
      </c>
      <c r="L241">
        <f t="shared" si="41"/>
        <v>0.5412848551170536</v>
      </c>
      <c r="M241">
        <f t="shared" si="42"/>
        <v>2.1800021454603971</v>
      </c>
      <c r="N241">
        <f t="shared" si="43"/>
        <v>1.8474560862851939</v>
      </c>
    </row>
    <row r="242" spans="1:14" x14ac:dyDescent="0.25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33"/>
        <v>0.54054054054054046</v>
      </c>
      <c r="D242">
        <f t="shared" si="34"/>
        <v>0.48780487804878053</v>
      </c>
      <c r="E242">
        <f t="shared" si="35"/>
        <v>2.8345418589321048E-2</v>
      </c>
      <c r="F242">
        <f t="shared" si="36"/>
        <v>-0.2353328938694792</v>
      </c>
      <c r="G242">
        <v>0</v>
      </c>
      <c r="H242">
        <f t="shared" si="37"/>
        <v>0.26367831245880025</v>
      </c>
      <c r="I242">
        <f t="shared" si="38"/>
        <v>-1.0585122480499263</v>
      </c>
      <c r="J242">
        <f t="shared" si="39"/>
        <v>1.0585122480499263</v>
      </c>
      <c r="K242">
        <f t="shared" si="40"/>
        <v>0.52638909307720383</v>
      </c>
      <c r="L242">
        <f t="shared" si="41"/>
        <v>0.47361090692279612</v>
      </c>
      <c r="M242">
        <f t="shared" si="42"/>
        <v>1.8997354108424378</v>
      </c>
      <c r="N242">
        <f t="shared" si="43"/>
        <v>2.1114378604524222</v>
      </c>
    </row>
    <row r="243" spans="1:14" x14ac:dyDescent="0.25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33"/>
        <v>0.45248868778280543</v>
      </c>
      <c r="D243">
        <f t="shared" si="34"/>
        <v>0.58139534883720934</v>
      </c>
      <c r="E243">
        <f t="shared" si="35"/>
        <v>3.3884036620014824E-2</v>
      </c>
      <c r="F243">
        <f t="shared" si="36"/>
        <v>-0.2291907818583605</v>
      </c>
      <c r="G243">
        <v>0</v>
      </c>
      <c r="H243">
        <f t="shared" si="37"/>
        <v>0.26307481847837527</v>
      </c>
      <c r="I243">
        <f t="shared" si="38"/>
        <v>-1.0713739108887084</v>
      </c>
      <c r="J243">
        <f t="shared" si="39"/>
        <v>1.0713739108887084</v>
      </c>
      <c r="K243">
        <f t="shared" si="40"/>
        <v>0.43547132891069945</v>
      </c>
      <c r="L243">
        <f t="shared" si="41"/>
        <v>0.56452867108930049</v>
      </c>
      <c r="M243">
        <f t="shared" si="42"/>
        <v>2.2963624321753371</v>
      </c>
      <c r="N243">
        <f t="shared" si="43"/>
        <v>1.7713892158398703</v>
      </c>
    </row>
    <row r="244" spans="1:14" x14ac:dyDescent="0.25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33"/>
        <v>0.42918454935622319</v>
      </c>
      <c r="D244">
        <f t="shared" si="34"/>
        <v>0.60606060606060608</v>
      </c>
      <c r="E244">
        <f t="shared" si="35"/>
        <v>3.5245155416829377E-2</v>
      </c>
      <c r="F244">
        <f t="shared" si="36"/>
        <v>-0.22486669267785131</v>
      </c>
      <c r="G244">
        <v>0</v>
      </c>
      <c r="H244">
        <f t="shared" si="37"/>
        <v>0.26011184809468074</v>
      </c>
      <c r="I244">
        <f t="shared" si="38"/>
        <v>-1.0755175492958089</v>
      </c>
      <c r="J244">
        <f t="shared" si="39"/>
        <v>1.0755175492958089</v>
      </c>
      <c r="K244">
        <f t="shared" si="40"/>
        <v>0.41144841377386249</v>
      </c>
      <c r="L244">
        <f t="shared" si="41"/>
        <v>0.58855158622613757</v>
      </c>
      <c r="M244">
        <f t="shared" si="42"/>
        <v>2.4304383405634256</v>
      </c>
      <c r="N244">
        <f t="shared" si="43"/>
        <v>1.6990864070422753</v>
      </c>
    </row>
    <row r="245" spans="1:14" x14ac:dyDescent="0.25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33"/>
        <v>0.46082949308755761</v>
      </c>
      <c r="D245">
        <f t="shared" si="34"/>
        <v>0.57471264367816088</v>
      </c>
      <c r="E245">
        <f t="shared" si="35"/>
        <v>3.5542136765718491E-2</v>
      </c>
      <c r="F245">
        <f t="shared" si="36"/>
        <v>-0.22930239949149844</v>
      </c>
      <c r="G245">
        <v>0</v>
      </c>
      <c r="H245">
        <f t="shared" si="37"/>
        <v>0.26484453625721699</v>
      </c>
      <c r="I245">
        <f t="shared" si="38"/>
        <v>-1.0747098003652684</v>
      </c>
      <c r="J245">
        <f t="shared" si="39"/>
        <v>1.0747098003652684</v>
      </c>
      <c r="K245">
        <f t="shared" si="40"/>
        <v>0.44298545385174265</v>
      </c>
      <c r="L245">
        <f t="shared" si="41"/>
        <v>0.55701454614825729</v>
      </c>
      <c r="M245">
        <f t="shared" si="42"/>
        <v>2.2574104664273644</v>
      </c>
      <c r="N245">
        <f t="shared" si="43"/>
        <v>1.7952852522702987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33"/>
        <v>0.50505050505050508</v>
      </c>
      <c r="D246">
        <f t="shared" si="34"/>
        <v>0.53191489361702127</v>
      </c>
      <c r="E246">
        <f t="shared" si="35"/>
        <v>3.6965398667526461E-2</v>
      </c>
      <c r="F246">
        <f t="shared" si="36"/>
        <v>-0.23167848699763582</v>
      </c>
      <c r="G246">
        <v>0</v>
      </c>
      <c r="H246">
        <f t="shared" si="37"/>
        <v>0.26864388566516229</v>
      </c>
      <c r="I246">
        <f t="shared" si="38"/>
        <v>-1.0768262306348704</v>
      </c>
      <c r="J246">
        <f t="shared" si="39"/>
        <v>1.0768262306348704</v>
      </c>
      <c r="K246">
        <f t="shared" si="40"/>
        <v>0.4865494129951195</v>
      </c>
      <c r="L246">
        <f t="shared" si="41"/>
        <v>0.51345058700488033</v>
      </c>
      <c r="M246">
        <f t="shared" si="42"/>
        <v>2.0552897060221729</v>
      </c>
      <c r="N246">
        <f t="shared" si="43"/>
        <v>1.947607082958686</v>
      </c>
    </row>
    <row r="247" spans="1:14" x14ac:dyDescent="0.25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33"/>
        <v>0.49504950495049505</v>
      </c>
      <c r="D247">
        <f t="shared" si="34"/>
        <v>0.53191489361702127</v>
      </c>
      <c r="E247">
        <f t="shared" si="35"/>
        <v>2.6964398567516312E-2</v>
      </c>
      <c r="F247">
        <f t="shared" si="36"/>
        <v>-0.23635980619338537</v>
      </c>
      <c r="G247">
        <v>0</v>
      </c>
      <c r="H247">
        <f t="shared" si="37"/>
        <v>0.26332420476090163</v>
      </c>
      <c r="I247">
        <f t="shared" si="38"/>
        <v>-1.0555008273018724</v>
      </c>
      <c r="J247">
        <f t="shared" si="39"/>
        <v>1.0555008273018724</v>
      </c>
      <c r="K247">
        <f t="shared" si="40"/>
        <v>0.48155387561543506</v>
      </c>
      <c r="L247">
        <f t="shared" si="41"/>
        <v>0.51844612438456505</v>
      </c>
      <c r="M247">
        <f t="shared" si="42"/>
        <v>2.0766108438479098</v>
      </c>
      <c r="N247">
        <f t="shared" si="43"/>
        <v>1.9288407280256479</v>
      </c>
    </row>
    <row r="248" spans="1:14" x14ac:dyDescent="0.25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33"/>
        <v>0.5524861878453039</v>
      </c>
      <c r="D248">
        <f t="shared" si="34"/>
        <v>0.48076923076923073</v>
      </c>
      <c r="E248">
        <f t="shared" si="35"/>
        <v>3.3255418614534626E-2</v>
      </c>
      <c r="F248">
        <f t="shared" si="36"/>
        <v>-0.23236294092647691</v>
      </c>
      <c r="G248">
        <v>0</v>
      </c>
      <c r="H248">
        <f t="shared" si="37"/>
        <v>0.26561835954101148</v>
      </c>
      <c r="I248">
        <f t="shared" si="38"/>
        <v>-1.0691671651659735</v>
      </c>
      <c r="J248">
        <f t="shared" si="39"/>
        <v>1.0691671651659735</v>
      </c>
      <c r="K248">
        <f t="shared" si="40"/>
        <v>0.5358983848622455</v>
      </c>
      <c r="L248">
        <f t="shared" si="41"/>
        <v>0.4641016151377545</v>
      </c>
      <c r="M248">
        <f t="shared" si="42"/>
        <v>1.8660254037844384</v>
      </c>
      <c r="N248">
        <f t="shared" si="43"/>
        <v>2.1547005383792519</v>
      </c>
    </row>
    <row r="249" spans="1:14" x14ac:dyDescent="0.25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33"/>
        <v>0.45662100456621008</v>
      </c>
      <c r="D249">
        <f t="shared" si="34"/>
        <v>0.5714285714285714</v>
      </c>
      <c r="E249">
        <f t="shared" si="35"/>
        <v>2.8049575994781417E-2</v>
      </c>
      <c r="F249">
        <f t="shared" si="36"/>
        <v>-0.23287671232876717</v>
      </c>
      <c r="G249">
        <v>0</v>
      </c>
      <c r="H249">
        <f t="shared" si="37"/>
        <v>0.26092628832354858</v>
      </c>
      <c r="I249">
        <f t="shared" si="38"/>
        <v>-1.0585122480499263</v>
      </c>
      <c r="J249">
        <f t="shared" si="39"/>
        <v>1.0585122480499263</v>
      </c>
      <c r="K249">
        <f t="shared" si="40"/>
        <v>0.44255041223763469</v>
      </c>
      <c r="L249">
        <f t="shared" si="41"/>
        <v>0.55744958776236542</v>
      </c>
      <c r="M249">
        <f t="shared" si="42"/>
        <v>2.2596295751794115</v>
      </c>
      <c r="N249">
        <f t="shared" si="43"/>
        <v>1.7938841860374448</v>
      </c>
    </row>
    <row r="250" spans="1:14" x14ac:dyDescent="0.25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33"/>
        <v>0.4587155963302752</v>
      </c>
      <c r="D250">
        <f t="shared" si="34"/>
        <v>0.5714285714285714</v>
      </c>
      <c r="E250">
        <f t="shared" si="35"/>
        <v>3.0144167758846541E-2</v>
      </c>
      <c r="F250">
        <f t="shared" si="36"/>
        <v>-0.23197903014416776</v>
      </c>
      <c r="G250">
        <v>0</v>
      </c>
      <c r="H250">
        <f t="shared" si="37"/>
        <v>0.26212319790301436</v>
      </c>
      <c r="I250">
        <f t="shared" si="38"/>
        <v>-1.0629880069054676</v>
      </c>
      <c r="J250">
        <f t="shared" si="39"/>
        <v>1.0629880069054676</v>
      </c>
      <c r="K250">
        <f t="shared" si="40"/>
        <v>0.44359159560776512</v>
      </c>
      <c r="L250">
        <f t="shared" si="41"/>
        <v>0.55640840439223493</v>
      </c>
      <c r="M250">
        <f t="shared" si="42"/>
        <v>2.2543258481484516</v>
      </c>
      <c r="N250">
        <f t="shared" si="43"/>
        <v>1.797241005179101</v>
      </c>
    </row>
    <row r="251" spans="1:14" x14ac:dyDescent="0.25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33"/>
        <v>0.5524861878453039</v>
      </c>
      <c r="D251">
        <f t="shared" si="34"/>
        <v>0.47846889952153115</v>
      </c>
      <c r="E251">
        <f t="shared" si="35"/>
        <v>3.0955087366835166E-2</v>
      </c>
      <c r="F251">
        <f t="shared" si="36"/>
        <v>-0.23339237093235332</v>
      </c>
      <c r="G251">
        <v>0</v>
      </c>
      <c r="H251">
        <f t="shared" si="37"/>
        <v>0.26434745829918849</v>
      </c>
      <c r="I251">
        <f t="shared" si="38"/>
        <v>-1.064251428023502</v>
      </c>
      <c r="J251">
        <f t="shared" si="39"/>
        <v>1.064251428023502</v>
      </c>
      <c r="K251">
        <f t="shared" si="40"/>
        <v>0.53704433642160887</v>
      </c>
      <c r="L251">
        <f t="shared" si="41"/>
        <v>0.46295566357839102</v>
      </c>
      <c r="M251">
        <f t="shared" si="42"/>
        <v>1.8620436566990362</v>
      </c>
      <c r="N251">
        <f t="shared" si="43"/>
        <v>2.1600340565456171</v>
      </c>
    </row>
    <row r="252" spans="1:14" x14ac:dyDescent="0.25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33"/>
        <v>0.52631578947368418</v>
      </c>
      <c r="D252">
        <f t="shared" si="34"/>
        <v>0.50505050505050508</v>
      </c>
      <c r="E252">
        <f t="shared" si="35"/>
        <v>3.1366294524189264E-2</v>
      </c>
      <c r="F252">
        <f t="shared" si="36"/>
        <v>-0.23444976076555024</v>
      </c>
      <c r="G252">
        <v>0</v>
      </c>
      <c r="H252">
        <f t="shared" si="37"/>
        <v>0.26581605528973951</v>
      </c>
      <c r="I252">
        <f t="shared" si="38"/>
        <v>-1.0647942749998998</v>
      </c>
      <c r="J252">
        <f t="shared" si="39"/>
        <v>1.0647942749998998</v>
      </c>
      <c r="K252">
        <f t="shared" si="40"/>
        <v>0.51064311812610408</v>
      </c>
      <c r="L252">
        <f t="shared" si="41"/>
        <v>0.48935688187389592</v>
      </c>
      <c r="M252">
        <f t="shared" si="42"/>
        <v>1.9583148474999099</v>
      </c>
      <c r="N252">
        <f t="shared" si="43"/>
        <v>2.0434983894999017</v>
      </c>
    </row>
    <row r="253" spans="1:14" x14ac:dyDescent="0.25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33"/>
        <v>0.46948356807511737</v>
      </c>
      <c r="D253">
        <f t="shared" si="34"/>
        <v>0.56497175141242939</v>
      </c>
      <c r="E253">
        <f t="shared" si="35"/>
        <v>3.4455319487546765E-2</v>
      </c>
      <c r="F253">
        <f t="shared" si="36"/>
        <v>-0.23078963422720888</v>
      </c>
      <c r="G253">
        <v>0</v>
      </c>
      <c r="H253">
        <f t="shared" si="37"/>
        <v>0.26524495371475559</v>
      </c>
      <c r="I253">
        <f t="shared" si="38"/>
        <v>-1.0720509244860594</v>
      </c>
      <c r="J253">
        <f t="shared" si="39"/>
        <v>1.0720509244860594</v>
      </c>
      <c r="K253">
        <f t="shared" si="40"/>
        <v>0.45219863720922326</v>
      </c>
      <c r="L253">
        <f t="shared" si="41"/>
        <v>0.54780136279077696</v>
      </c>
      <c r="M253">
        <f t="shared" si="42"/>
        <v>2.2114175446692466</v>
      </c>
      <c r="N253">
        <f t="shared" si="43"/>
        <v>1.8254792118542653</v>
      </c>
    </row>
    <row r="254" spans="1:14" x14ac:dyDescent="0.25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33"/>
        <v>0.55555555555555558</v>
      </c>
      <c r="D254">
        <f t="shared" si="34"/>
        <v>0.47846889952153115</v>
      </c>
      <c r="E254">
        <f t="shared" si="35"/>
        <v>3.4024455077086735E-2</v>
      </c>
      <c r="F254">
        <f t="shared" si="36"/>
        <v>-0.23179160021265277</v>
      </c>
      <c r="G254">
        <v>0</v>
      </c>
      <c r="H254">
        <f t="shared" si="37"/>
        <v>0.26581605528973956</v>
      </c>
      <c r="I254">
        <f t="shared" si="38"/>
        <v>-1.0708823421952987</v>
      </c>
      <c r="J254">
        <f t="shared" si="39"/>
        <v>1.0708823421952987</v>
      </c>
      <c r="K254">
        <f t="shared" si="40"/>
        <v>0.53858826760586154</v>
      </c>
      <c r="L254">
        <f t="shared" si="41"/>
        <v>0.46141173239413841</v>
      </c>
      <c r="M254">
        <f t="shared" si="42"/>
        <v>1.8567058737562385</v>
      </c>
      <c r="N254">
        <f t="shared" si="43"/>
        <v>2.1672617529928755</v>
      </c>
    </row>
    <row r="255" spans="1:14" x14ac:dyDescent="0.25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33"/>
        <v>0.49504950495049505</v>
      </c>
      <c r="D255">
        <f t="shared" si="34"/>
        <v>0.53475935828876997</v>
      </c>
      <c r="E255">
        <f t="shared" si="35"/>
        <v>2.9808863239265015E-2</v>
      </c>
      <c r="F255">
        <f t="shared" si="36"/>
        <v>-0.23492349234923493</v>
      </c>
      <c r="G255">
        <v>0</v>
      </c>
      <c r="H255">
        <f t="shared" si="37"/>
        <v>0.2647323555885</v>
      </c>
      <c r="I255">
        <f t="shared" si="38"/>
        <v>-1.0615495921641367</v>
      </c>
      <c r="J255">
        <f t="shared" si="39"/>
        <v>1.0615495921641367</v>
      </c>
      <c r="K255">
        <f t="shared" si="40"/>
        <v>0.48012738724303272</v>
      </c>
      <c r="L255">
        <f t="shared" si="41"/>
        <v>0.51987261275696728</v>
      </c>
      <c r="M255">
        <f t="shared" si="42"/>
        <v>2.0827805840074194</v>
      </c>
      <c r="N255">
        <f t="shared" si="43"/>
        <v>1.9235481451827992</v>
      </c>
    </row>
    <row r="256" spans="1:14" x14ac:dyDescent="0.25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33"/>
        <v>0.43859649122807021</v>
      </c>
      <c r="D256">
        <f t="shared" si="34"/>
        <v>0.59523809523809523</v>
      </c>
      <c r="E256">
        <f t="shared" si="35"/>
        <v>3.383458646616555E-2</v>
      </c>
      <c r="F256">
        <f t="shared" si="36"/>
        <v>-0.2272347535505429</v>
      </c>
      <c r="G256">
        <v>0</v>
      </c>
      <c r="H256">
        <f t="shared" si="37"/>
        <v>0.26106934001670845</v>
      </c>
      <c r="I256">
        <f t="shared" si="38"/>
        <v>-1.0718661571406805</v>
      </c>
      <c r="J256">
        <f t="shared" si="39"/>
        <v>1.0718661571406805</v>
      </c>
      <c r="K256">
        <f t="shared" si="40"/>
        <v>0.42158717195874679</v>
      </c>
      <c r="L256">
        <f t="shared" si="41"/>
        <v>0.57841282804125305</v>
      </c>
      <c r="M256">
        <f t="shared" si="42"/>
        <v>2.3719886811400706</v>
      </c>
      <c r="N256">
        <f t="shared" si="43"/>
        <v>1.728868986855663</v>
      </c>
    </row>
    <row r="257" spans="1:14" x14ac:dyDescent="0.25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33"/>
        <v>0.37313432835820892</v>
      </c>
      <c r="D257">
        <f t="shared" si="34"/>
        <v>0.66225165562913912</v>
      </c>
      <c r="E257">
        <f t="shared" si="35"/>
        <v>3.5385983987348046E-2</v>
      </c>
      <c r="F257">
        <f t="shared" si="36"/>
        <v>-0.21172284273994268</v>
      </c>
      <c r="G257">
        <v>0</v>
      </c>
      <c r="H257">
        <f t="shared" si="37"/>
        <v>0.2471088267272907</v>
      </c>
      <c r="I257">
        <f t="shared" si="38"/>
        <v>-1.0803395392536073</v>
      </c>
      <c r="J257">
        <f t="shared" si="39"/>
        <v>1.0803395392536073</v>
      </c>
      <c r="K257">
        <f t="shared" si="40"/>
        <v>0.3552435190021288</v>
      </c>
      <c r="L257">
        <f t="shared" si="41"/>
        <v>0.64475648099787108</v>
      </c>
      <c r="M257">
        <f t="shared" si="42"/>
        <v>2.8149704259460604</v>
      </c>
      <c r="N257">
        <f t="shared" si="43"/>
        <v>1.5509731650193399</v>
      </c>
    </row>
    <row r="258" spans="1:14" x14ac:dyDescent="0.25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si="33"/>
        <v>0.55865921787709494</v>
      </c>
      <c r="D258">
        <f t="shared" si="34"/>
        <v>0.46948356807511737</v>
      </c>
      <c r="E258">
        <f t="shared" si="35"/>
        <v>2.8142785952212312E-2</v>
      </c>
      <c r="F258">
        <f t="shared" si="36"/>
        <v>-0.2341385369947806</v>
      </c>
      <c r="G258">
        <v>0</v>
      </c>
      <c r="H258">
        <f t="shared" si="37"/>
        <v>0.26228132294699291</v>
      </c>
      <c r="I258">
        <f t="shared" si="38"/>
        <v>-1.0583936671670078</v>
      </c>
      <c r="J258">
        <f t="shared" si="39"/>
        <v>1.0583936671670078</v>
      </c>
      <c r="K258">
        <f t="shared" si="40"/>
        <v>0.5446234509412119</v>
      </c>
      <c r="L258">
        <f t="shared" si="41"/>
        <v>0.45537654905878816</v>
      </c>
      <c r="M258">
        <f t="shared" si="42"/>
        <v>1.8361309970619364</v>
      </c>
      <c r="N258">
        <f t="shared" si="43"/>
        <v>2.1959848438987186</v>
      </c>
    </row>
    <row r="259" spans="1:14" x14ac:dyDescent="0.25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ref="C259:C322" si="44">1/A259</f>
        <v>0.5988023952095809</v>
      </c>
      <c r="D259">
        <f t="shared" ref="D259:D322" si="45">1/B259</f>
        <v>0.43103448275862072</v>
      </c>
      <c r="E259">
        <f t="shared" ref="E259:E322" si="46">C259+D259-1</f>
        <v>2.9836877968201669E-2</v>
      </c>
      <c r="F259">
        <f t="shared" ref="F259:F322" si="47">C259+D259-(C259*D259)-1</f>
        <v>-0.22826760272558322</v>
      </c>
      <c r="G259">
        <v>0</v>
      </c>
      <c r="H259">
        <f t="shared" ref="H259:H322" si="48">C259*D259</f>
        <v>0.25810448069378489</v>
      </c>
      <c r="I259">
        <f t="shared" ref="I259:I322" si="49">((-4*F259*H259)^0.5)/(2*F259)</f>
        <v>-1.0633485251477839</v>
      </c>
      <c r="J259">
        <f t="shared" ref="J259:J322" si="50">(-((-4*F259*H259)^0.5))/(2*F259)</f>
        <v>1.0633485251477839</v>
      </c>
      <c r="K259">
        <f t="shared" ref="K259:K322" si="51">IF(A259="","",(C259/($J259+C259-($J259*C259))))</f>
        <v>0.5839608682450772</v>
      </c>
      <c r="L259">
        <f t="shared" ref="L259:L322" si="52">IF(B259="","",(D259/($J259+D259-($J259*D259))))</f>
        <v>0.41603913175492269</v>
      </c>
      <c r="M259">
        <f t="shared" ref="M259:M322" si="53">IF(A259="","",1/K259)</f>
        <v>1.7124435118490151</v>
      </c>
      <c r="N259">
        <f t="shared" ref="N259:N322" si="54">IF(B259="","",1/L259)</f>
        <v>2.4036200531950747</v>
      </c>
    </row>
    <row r="260" spans="1:14" x14ac:dyDescent="0.25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44"/>
        <v>0.37313432835820892</v>
      </c>
      <c r="D260">
        <f t="shared" si="45"/>
        <v>0.65789473684210531</v>
      </c>
      <c r="E260">
        <f t="shared" si="46"/>
        <v>3.1029065200314232E-2</v>
      </c>
      <c r="F260">
        <f t="shared" si="47"/>
        <v>-0.21445404556166536</v>
      </c>
      <c r="G260">
        <v>0</v>
      </c>
      <c r="H260">
        <f t="shared" si="48"/>
        <v>0.24548311076197957</v>
      </c>
      <c r="I260">
        <f t="shared" si="49"/>
        <v>-1.0699012312772824</v>
      </c>
      <c r="J260">
        <f t="shared" si="50"/>
        <v>1.0699012312772824</v>
      </c>
      <c r="K260">
        <f t="shared" si="51"/>
        <v>0.35747044452054633</v>
      </c>
      <c r="L260">
        <f t="shared" si="52"/>
        <v>0.64252955547945367</v>
      </c>
      <c r="M260">
        <f t="shared" si="53"/>
        <v>2.7974340685458348</v>
      </c>
      <c r="N260">
        <f t="shared" si="54"/>
        <v>1.5563486402641866</v>
      </c>
    </row>
    <row r="261" spans="1:14" x14ac:dyDescent="0.25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44"/>
        <v>0.5376344086021505</v>
      </c>
      <c r="D261">
        <f t="shared" si="45"/>
        <v>0.48780487804878053</v>
      </c>
      <c r="E261">
        <f t="shared" si="46"/>
        <v>2.5439286650930981E-2</v>
      </c>
      <c r="F261">
        <f t="shared" si="47"/>
        <v>-0.23682140047206923</v>
      </c>
      <c r="G261">
        <v>0</v>
      </c>
      <c r="H261">
        <f t="shared" si="48"/>
        <v>0.26226068712300027</v>
      </c>
      <c r="I261">
        <f t="shared" si="49"/>
        <v>-1.0523401123547818</v>
      </c>
      <c r="J261">
        <f t="shared" si="50"/>
        <v>1.0523401123547818</v>
      </c>
      <c r="K261">
        <f t="shared" si="51"/>
        <v>0.52493093970332627</v>
      </c>
      <c r="L261">
        <f t="shared" si="52"/>
        <v>0.47506906029667378</v>
      </c>
      <c r="M261">
        <f t="shared" si="53"/>
        <v>1.9050124966251125</v>
      </c>
      <c r="N261">
        <f t="shared" si="54"/>
        <v>2.1049571179725204</v>
      </c>
    </row>
    <row r="262" spans="1:14" x14ac:dyDescent="0.25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44"/>
        <v>0.44247787610619471</v>
      </c>
      <c r="D262">
        <f t="shared" si="45"/>
        <v>0.58823529411764708</v>
      </c>
      <c r="E262">
        <f t="shared" si="46"/>
        <v>3.0713170223841679E-2</v>
      </c>
      <c r="F262">
        <f t="shared" si="47"/>
        <v>-0.2295679333680376</v>
      </c>
      <c r="G262">
        <v>0</v>
      </c>
      <c r="H262">
        <f t="shared" si="48"/>
        <v>0.26028110359187923</v>
      </c>
      <c r="I262">
        <f t="shared" si="49"/>
        <v>-1.0647942749998995</v>
      </c>
      <c r="J262">
        <f t="shared" si="50"/>
        <v>1.0647942749998995</v>
      </c>
      <c r="K262">
        <f t="shared" si="51"/>
        <v>0.42705098312484241</v>
      </c>
      <c r="L262">
        <f t="shared" si="52"/>
        <v>0.57294901687515787</v>
      </c>
      <c r="M262">
        <f t="shared" si="53"/>
        <v>2.3416407864998732</v>
      </c>
      <c r="N262">
        <f t="shared" si="54"/>
        <v>1.7453559924999296</v>
      </c>
    </row>
    <row r="263" spans="1:14" x14ac:dyDescent="0.25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44"/>
        <v>0.56497175141242939</v>
      </c>
      <c r="D263">
        <f t="shared" si="45"/>
        <v>0.46296296296296291</v>
      </c>
      <c r="E263">
        <f t="shared" si="46"/>
        <v>2.79347143753923E-2</v>
      </c>
      <c r="F263">
        <f t="shared" si="47"/>
        <v>-0.23362628164888055</v>
      </c>
      <c r="G263">
        <v>0</v>
      </c>
      <c r="H263">
        <f t="shared" si="48"/>
        <v>0.26156099602427285</v>
      </c>
      <c r="I263">
        <f t="shared" si="49"/>
        <v>-1.0580973892262122</v>
      </c>
      <c r="J263">
        <f t="shared" si="50"/>
        <v>1.0580973892262122</v>
      </c>
      <c r="K263">
        <f t="shared" si="51"/>
        <v>0.55104464600806979</v>
      </c>
      <c r="L263">
        <f t="shared" si="52"/>
        <v>0.44895535399193021</v>
      </c>
      <c r="M263">
        <f t="shared" si="53"/>
        <v>1.8147349897041836</v>
      </c>
      <c r="N263">
        <f t="shared" si="54"/>
        <v>2.2273929715024061</v>
      </c>
    </row>
    <row r="264" spans="1:14" x14ac:dyDescent="0.25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44"/>
        <v>0.39840637450199207</v>
      </c>
      <c r="D264">
        <f t="shared" si="45"/>
        <v>0.63291139240506322</v>
      </c>
      <c r="E264">
        <f t="shared" si="46"/>
        <v>3.1317766907055233E-2</v>
      </c>
      <c r="F264">
        <f t="shared" si="47"/>
        <v>-0.22083816632205366</v>
      </c>
      <c r="G264">
        <v>0</v>
      </c>
      <c r="H264">
        <f t="shared" si="48"/>
        <v>0.2521559332291089</v>
      </c>
      <c r="I264">
        <f t="shared" si="49"/>
        <v>-1.0685565962365233</v>
      </c>
      <c r="J264">
        <f t="shared" si="50"/>
        <v>1.0685565962365233</v>
      </c>
      <c r="K264">
        <f t="shared" si="51"/>
        <v>0.38262566342359927</v>
      </c>
      <c r="L264">
        <f t="shared" si="52"/>
        <v>0.61737433657640084</v>
      </c>
      <c r="M264">
        <f t="shared" si="53"/>
        <v>2.61352046031715</v>
      </c>
      <c r="N264">
        <f t="shared" si="54"/>
        <v>1.6197628258171834</v>
      </c>
    </row>
    <row r="265" spans="1:14" x14ac:dyDescent="0.25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44"/>
        <v>0.5181347150259068</v>
      </c>
      <c r="D265">
        <f t="shared" si="45"/>
        <v>0.50505050505050508</v>
      </c>
      <c r="E265">
        <f t="shared" si="46"/>
        <v>2.3185220076411994E-2</v>
      </c>
      <c r="F265">
        <f t="shared" si="47"/>
        <v>-0.23849897943162168</v>
      </c>
      <c r="G265">
        <v>0</v>
      </c>
      <c r="H265">
        <f t="shared" si="48"/>
        <v>0.26168419950803373</v>
      </c>
      <c r="I265">
        <f t="shared" si="49"/>
        <v>-1.0474793930096669</v>
      </c>
      <c r="J265">
        <f t="shared" si="50"/>
        <v>1.0474793930096669</v>
      </c>
      <c r="K265">
        <f t="shared" si="51"/>
        <v>0.50654562421980165</v>
      </c>
      <c r="L265">
        <f t="shared" si="52"/>
        <v>0.49345437578019818</v>
      </c>
      <c r="M265">
        <f t="shared" si="53"/>
        <v>1.9741558354989901</v>
      </c>
      <c r="N265">
        <f t="shared" si="54"/>
        <v>2.0265298051494733</v>
      </c>
    </row>
    <row r="266" spans="1:14" x14ac:dyDescent="0.25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44"/>
        <v>0.36764705882352938</v>
      </c>
      <c r="D266">
        <f t="shared" si="45"/>
        <v>0.66225165562913912</v>
      </c>
      <c r="E266">
        <f t="shared" si="46"/>
        <v>2.9898714452668562E-2</v>
      </c>
      <c r="F266">
        <f t="shared" si="47"/>
        <v>-0.21357615894039728</v>
      </c>
      <c r="G266">
        <v>0</v>
      </c>
      <c r="H266">
        <f t="shared" si="48"/>
        <v>0.24347487339306584</v>
      </c>
      <c r="I266">
        <f t="shared" si="49"/>
        <v>-1.0677035543974553</v>
      </c>
      <c r="J266">
        <f t="shared" si="50"/>
        <v>1.0677035543974553</v>
      </c>
      <c r="K266">
        <f t="shared" si="51"/>
        <v>0.35255335365078311</v>
      </c>
      <c r="L266">
        <f t="shared" si="52"/>
        <v>0.64744664634921678</v>
      </c>
      <c r="M266">
        <f t="shared" si="53"/>
        <v>2.8364501135636235</v>
      </c>
      <c r="N266">
        <f t="shared" si="54"/>
        <v>1.5445288127427022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44"/>
        <v>0.5181347150259068</v>
      </c>
      <c r="D267">
        <f t="shared" si="45"/>
        <v>0.50505050505050508</v>
      </c>
      <c r="E267">
        <f t="shared" si="46"/>
        <v>2.3185220076411994E-2</v>
      </c>
      <c r="F267">
        <f t="shared" si="47"/>
        <v>-0.23849897943162168</v>
      </c>
      <c r="G267">
        <v>0</v>
      </c>
      <c r="H267">
        <f t="shared" si="48"/>
        <v>0.26168419950803373</v>
      </c>
      <c r="I267">
        <f t="shared" si="49"/>
        <v>-1.0474793930096669</v>
      </c>
      <c r="J267">
        <f t="shared" si="50"/>
        <v>1.0474793930096669</v>
      </c>
      <c r="K267">
        <f t="shared" si="51"/>
        <v>0.50654562421980165</v>
      </c>
      <c r="L267">
        <f t="shared" si="52"/>
        <v>0.49345437578019818</v>
      </c>
      <c r="M267">
        <f t="shared" si="53"/>
        <v>1.9741558354989901</v>
      </c>
      <c r="N267">
        <f t="shared" si="54"/>
        <v>2.0265298051494733</v>
      </c>
    </row>
    <row r="268" spans="1:14" x14ac:dyDescent="0.25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44"/>
        <v>0.58823529411764708</v>
      </c>
      <c r="D268">
        <f t="shared" si="45"/>
        <v>0.44247787610619471</v>
      </c>
      <c r="E268">
        <f t="shared" si="46"/>
        <v>3.0713170223841679E-2</v>
      </c>
      <c r="F268">
        <f t="shared" si="47"/>
        <v>-0.2295679333680376</v>
      </c>
      <c r="G268">
        <v>0</v>
      </c>
      <c r="H268">
        <f t="shared" si="48"/>
        <v>0.26028110359187923</v>
      </c>
      <c r="I268">
        <f t="shared" si="49"/>
        <v>-1.0647942749998995</v>
      </c>
      <c r="J268">
        <f t="shared" si="50"/>
        <v>1.0647942749998995</v>
      </c>
      <c r="K268">
        <f t="shared" si="51"/>
        <v>0.57294901687515787</v>
      </c>
      <c r="L268">
        <f t="shared" si="52"/>
        <v>0.42705098312484241</v>
      </c>
      <c r="M268">
        <f t="shared" si="53"/>
        <v>1.7453559924999296</v>
      </c>
      <c r="N268">
        <f t="shared" si="54"/>
        <v>2.3416407864998732</v>
      </c>
    </row>
    <row r="269" spans="1:14" x14ac:dyDescent="0.25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44"/>
        <v>0.70921985815602839</v>
      </c>
      <c r="D269">
        <f t="shared" si="45"/>
        <v>0.32786885245901642</v>
      </c>
      <c r="E269">
        <f t="shared" si="46"/>
        <v>3.7088710615044818E-2</v>
      </c>
      <c r="F269">
        <f t="shared" si="47"/>
        <v>-0.19544239041971867</v>
      </c>
      <c r="G269">
        <v>0</v>
      </c>
      <c r="H269">
        <f t="shared" si="48"/>
        <v>0.23253110103476343</v>
      </c>
      <c r="I269">
        <f t="shared" si="49"/>
        <v>-1.0907648670730681</v>
      </c>
      <c r="J269">
        <f t="shared" si="50"/>
        <v>1.0907648670730681</v>
      </c>
      <c r="K269">
        <f t="shared" si="51"/>
        <v>0.69098300562505255</v>
      </c>
      <c r="L269">
        <f t="shared" si="52"/>
        <v>0.30901699437494751</v>
      </c>
      <c r="M269">
        <f t="shared" si="53"/>
        <v>1.4472135954999581</v>
      </c>
      <c r="N269">
        <f t="shared" si="54"/>
        <v>3.2360679774997889</v>
      </c>
    </row>
    <row r="270" spans="1:14" x14ac:dyDescent="0.25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44"/>
        <v>0.51282051282051289</v>
      </c>
      <c r="D270">
        <f t="shared" si="45"/>
        <v>0.51282051282051289</v>
      </c>
      <c r="E270">
        <f t="shared" si="46"/>
        <v>2.5641025641025772E-2</v>
      </c>
      <c r="F270">
        <f t="shared" si="47"/>
        <v>-0.23734385272846803</v>
      </c>
      <c r="G270">
        <v>0</v>
      </c>
      <c r="H270">
        <f t="shared" si="48"/>
        <v>0.2629848783694938</v>
      </c>
      <c r="I270">
        <f t="shared" si="49"/>
        <v>-1.0526315789473688</v>
      </c>
      <c r="J270">
        <f t="shared" si="50"/>
        <v>1.0526315789473688</v>
      </c>
      <c r="K270">
        <f t="shared" si="51"/>
        <v>0.49999999999999989</v>
      </c>
      <c r="L270">
        <f t="shared" si="52"/>
        <v>0.49999999999999989</v>
      </c>
      <c r="M270">
        <f t="shared" si="53"/>
        <v>2.0000000000000004</v>
      </c>
      <c r="N270">
        <f t="shared" si="54"/>
        <v>2.0000000000000004</v>
      </c>
    </row>
    <row r="271" spans="1:14" x14ac:dyDescent="0.25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44"/>
        <v>0.52356020942408377</v>
      </c>
      <c r="D271">
        <f t="shared" si="45"/>
        <v>0.50251256281407031</v>
      </c>
      <c r="E271">
        <f t="shared" si="46"/>
        <v>2.6072772238153963E-2</v>
      </c>
      <c r="F271">
        <f t="shared" si="47"/>
        <v>-0.23702281038701378</v>
      </c>
      <c r="G271">
        <v>0</v>
      </c>
      <c r="H271">
        <f t="shared" si="48"/>
        <v>0.26309558262516769</v>
      </c>
      <c r="I271">
        <f t="shared" si="49"/>
        <v>-1.0535659020683561</v>
      </c>
      <c r="J271">
        <f t="shared" si="50"/>
        <v>1.0535659020683561</v>
      </c>
      <c r="K271">
        <f t="shared" si="51"/>
        <v>0.51053098533271912</v>
      </c>
      <c r="L271">
        <f t="shared" si="52"/>
        <v>0.48946901466728099</v>
      </c>
      <c r="M271">
        <f t="shared" si="53"/>
        <v>1.9587449708822042</v>
      </c>
      <c r="N271">
        <f t="shared" si="54"/>
        <v>2.043030243047673</v>
      </c>
    </row>
    <row r="272" spans="1:14" x14ac:dyDescent="0.25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44"/>
        <v>0.54644808743169393</v>
      </c>
      <c r="D272">
        <f t="shared" si="45"/>
        <v>0.48309178743961356</v>
      </c>
      <c r="E272">
        <f t="shared" si="46"/>
        <v>2.9539874871307603E-2</v>
      </c>
      <c r="F272">
        <f t="shared" si="47"/>
        <v>-0.23444470842902765</v>
      </c>
      <c r="G272">
        <v>0</v>
      </c>
      <c r="H272">
        <f t="shared" si="48"/>
        <v>0.26398458330033525</v>
      </c>
      <c r="I272">
        <f t="shared" si="49"/>
        <v>-1.0611311532512866</v>
      </c>
      <c r="J272">
        <f t="shared" si="50"/>
        <v>1.0611311532512866</v>
      </c>
      <c r="K272">
        <f t="shared" si="51"/>
        <v>0.53170592832305175</v>
      </c>
      <c r="L272">
        <f t="shared" si="52"/>
        <v>0.46829407167694814</v>
      </c>
      <c r="M272">
        <f t="shared" si="53"/>
        <v>1.8807388571985679</v>
      </c>
      <c r="N272">
        <f t="shared" si="54"/>
        <v>2.1354103339788768</v>
      </c>
    </row>
    <row r="273" spans="1:14" x14ac:dyDescent="0.25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44"/>
        <v>0.46511627906976744</v>
      </c>
      <c r="D273">
        <f t="shared" si="45"/>
        <v>0.5617977528089888</v>
      </c>
      <c r="E273">
        <f t="shared" si="46"/>
        <v>2.6914031878756184E-2</v>
      </c>
      <c r="F273">
        <f t="shared" si="47"/>
        <v>-0.23438724849751769</v>
      </c>
      <c r="G273">
        <v>0</v>
      </c>
      <c r="H273">
        <f t="shared" si="48"/>
        <v>0.26130128037627387</v>
      </c>
      <c r="I273">
        <f t="shared" si="49"/>
        <v>-1.0558537785999174</v>
      </c>
      <c r="J273">
        <f t="shared" si="50"/>
        <v>1.0558537785999174</v>
      </c>
      <c r="K273">
        <f t="shared" si="51"/>
        <v>0.45162389028142153</v>
      </c>
      <c r="L273">
        <f t="shared" si="52"/>
        <v>0.54837610971857853</v>
      </c>
      <c r="M273">
        <f t="shared" si="53"/>
        <v>2.214231845389905</v>
      </c>
      <c r="N273">
        <f t="shared" si="54"/>
        <v>1.8235659473079355</v>
      </c>
    </row>
    <row r="274" spans="1:14" x14ac:dyDescent="0.25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44"/>
        <v>0.53191489361702127</v>
      </c>
      <c r="D274">
        <f t="shared" si="45"/>
        <v>0.49019607843137253</v>
      </c>
      <c r="E274">
        <f t="shared" si="46"/>
        <v>2.2110972048393851E-2</v>
      </c>
      <c r="F274">
        <f t="shared" si="47"/>
        <v>-0.23863162286191075</v>
      </c>
      <c r="G274">
        <v>0</v>
      </c>
      <c r="H274">
        <f t="shared" si="48"/>
        <v>0.26074259491030455</v>
      </c>
      <c r="I274">
        <f t="shared" si="49"/>
        <v>-1.0453025125088635</v>
      </c>
      <c r="J274">
        <f t="shared" si="50"/>
        <v>1.0453025125088635</v>
      </c>
      <c r="K274">
        <f t="shared" si="51"/>
        <v>0.52086962844930107</v>
      </c>
      <c r="L274">
        <f t="shared" si="52"/>
        <v>0.47913037155069899</v>
      </c>
      <c r="M274">
        <f t="shared" si="53"/>
        <v>1.9198662110077995</v>
      </c>
      <c r="N274">
        <f t="shared" si="54"/>
        <v>2.0871146130092182</v>
      </c>
    </row>
    <row r="275" spans="1:14" x14ac:dyDescent="0.25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44"/>
        <v>0.46948356807511737</v>
      </c>
      <c r="D275">
        <f t="shared" si="45"/>
        <v>0.5617977528089888</v>
      </c>
      <c r="E275">
        <f t="shared" si="46"/>
        <v>3.128132088410629E-2</v>
      </c>
      <c r="F275">
        <f t="shared" si="47"/>
        <v>-0.23247349264124062</v>
      </c>
      <c r="G275">
        <v>0</v>
      </c>
      <c r="H275">
        <f t="shared" si="48"/>
        <v>0.26375481352534685</v>
      </c>
      <c r="I275">
        <f t="shared" si="49"/>
        <v>-1.0651566348113084</v>
      </c>
      <c r="J275">
        <f t="shared" si="50"/>
        <v>1.0651566348113084</v>
      </c>
      <c r="K275">
        <f t="shared" si="51"/>
        <v>0.45379730835053417</v>
      </c>
      <c r="L275">
        <f t="shared" si="52"/>
        <v>0.54620269164946567</v>
      </c>
      <c r="M275">
        <f t="shared" si="53"/>
        <v>2.2036269973367788</v>
      </c>
      <c r="N275">
        <f t="shared" si="54"/>
        <v>1.8308221751528204</v>
      </c>
    </row>
    <row r="276" spans="1:14" x14ac:dyDescent="0.25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44"/>
        <v>0.51546391752577325</v>
      </c>
      <c r="D276">
        <f t="shared" si="45"/>
        <v>0.51546391752577325</v>
      </c>
      <c r="E276">
        <f t="shared" si="46"/>
        <v>3.0927835051546504E-2</v>
      </c>
      <c r="F276">
        <f t="shared" si="47"/>
        <v>-0.23477521521947065</v>
      </c>
      <c r="G276">
        <v>0</v>
      </c>
      <c r="H276">
        <f t="shared" si="48"/>
        <v>0.26570305027101715</v>
      </c>
      <c r="I276">
        <f t="shared" si="49"/>
        <v>-1.0638297872340428</v>
      </c>
      <c r="J276">
        <f t="shared" si="50"/>
        <v>1.0638297872340428</v>
      </c>
      <c r="K276">
        <f t="shared" si="51"/>
        <v>0.49999999999999989</v>
      </c>
      <c r="L276">
        <f t="shared" si="52"/>
        <v>0.49999999999999989</v>
      </c>
      <c r="M276">
        <f t="shared" si="53"/>
        <v>2.0000000000000004</v>
      </c>
      <c r="N276">
        <f t="shared" si="54"/>
        <v>2.0000000000000004</v>
      </c>
    </row>
    <row r="277" spans="1:14" x14ac:dyDescent="0.25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44"/>
        <v>0.4504504504504504</v>
      </c>
      <c r="D277">
        <f t="shared" si="45"/>
        <v>0.58479532163742687</v>
      </c>
      <c r="E277">
        <f t="shared" si="46"/>
        <v>3.5245772087877381E-2</v>
      </c>
      <c r="F277">
        <f t="shared" si="47"/>
        <v>-0.2281755439650176</v>
      </c>
      <c r="G277">
        <v>0</v>
      </c>
      <c r="H277">
        <f t="shared" si="48"/>
        <v>0.26342131605289498</v>
      </c>
      <c r="I277">
        <f t="shared" si="49"/>
        <v>-1.0744616281415775</v>
      </c>
      <c r="J277">
        <f t="shared" si="50"/>
        <v>1.0744616281415775</v>
      </c>
      <c r="K277">
        <f t="shared" si="51"/>
        <v>0.43274247509065539</v>
      </c>
      <c r="L277">
        <f t="shared" si="52"/>
        <v>0.56725752490934445</v>
      </c>
      <c r="M277">
        <f t="shared" si="53"/>
        <v>2.310843186332725</v>
      </c>
      <c r="N277">
        <f t="shared" si="54"/>
        <v>1.7628677559805201</v>
      </c>
    </row>
    <row r="278" spans="1:14" x14ac:dyDescent="0.25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44"/>
        <v>0.48076923076923073</v>
      </c>
      <c r="D278">
        <f t="shared" si="45"/>
        <v>0.5524861878453039</v>
      </c>
      <c r="E278">
        <f t="shared" si="46"/>
        <v>3.3255418614534626E-2</v>
      </c>
      <c r="F278">
        <f t="shared" si="47"/>
        <v>-0.23236294092647691</v>
      </c>
      <c r="G278">
        <v>0</v>
      </c>
      <c r="H278">
        <f t="shared" si="48"/>
        <v>0.26561835954101148</v>
      </c>
      <c r="I278">
        <f t="shared" si="49"/>
        <v>-1.0691671651659735</v>
      </c>
      <c r="J278">
        <f t="shared" si="50"/>
        <v>1.0691671651659735</v>
      </c>
      <c r="K278">
        <f t="shared" si="51"/>
        <v>0.4641016151377545</v>
      </c>
      <c r="L278">
        <f t="shared" si="52"/>
        <v>0.5358983848622455</v>
      </c>
      <c r="M278">
        <f t="shared" si="53"/>
        <v>2.1547005383792519</v>
      </c>
      <c r="N278">
        <f t="shared" si="54"/>
        <v>1.8660254037844384</v>
      </c>
    </row>
    <row r="279" spans="1:14" x14ac:dyDescent="0.25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44"/>
        <v>0.4464285714285714</v>
      </c>
      <c r="D279">
        <f t="shared" si="45"/>
        <v>0.59171597633136097</v>
      </c>
      <c r="E279">
        <f t="shared" si="46"/>
        <v>3.8144547759932479E-2</v>
      </c>
      <c r="F279">
        <f t="shared" si="47"/>
        <v>-0.22601437024513937</v>
      </c>
      <c r="G279">
        <v>0</v>
      </c>
      <c r="H279">
        <f t="shared" si="48"/>
        <v>0.26415891800507185</v>
      </c>
      <c r="I279">
        <f t="shared" si="49"/>
        <v>-1.0810968751610266</v>
      </c>
      <c r="J279">
        <f t="shared" si="50"/>
        <v>1.0810968751610266</v>
      </c>
      <c r="K279">
        <f t="shared" si="51"/>
        <v>0.42724815706868025</v>
      </c>
      <c r="L279">
        <f t="shared" si="52"/>
        <v>0.57275184293131953</v>
      </c>
      <c r="M279">
        <f t="shared" si="53"/>
        <v>2.3405601251996737</v>
      </c>
      <c r="N279">
        <f t="shared" si="54"/>
        <v>1.7459568438611086</v>
      </c>
    </row>
    <row r="280" spans="1:14" x14ac:dyDescent="0.25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44"/>
        <v>0.58823529411764708</v>
      </c>
      <c r="D280">
        <f t="shared" si="45"/>
        <v>0.45248868778280543</v>
      </c>
      <c r="E280">
        <f t="shared" si="46"/>
        <v>4.0723981900452566E-2</v>
      </c>
      <c r="F280">
        <f t="shared" si="47"/>
        <v>-0.2254458344423742</v>
      </c>
      <c r="G280">
        <v>0</v>
      </c>
      <c r="H280">
        <f t="shared" si="48"/>
        <v>0.26616981634282671</v>
      </c>
      <c r="I280">
        <f t="shared" si="49"/>
        <v>-1.0865714630312671</v>
      </c>
      <c r="J280">
        <f t="shared" si="50"/>
        <v>1.0865714630312671</v>
      </c>
      <c r="K280">
        <f t="shared" si="51"/>
        <v>0.56798817806375879</v>
      </c>
      <c r="L280">
        <f t="shared" si="52"/>
        <v>0.43201182193624138</v>
      </c>
      <c r="M280">
        <f t="shared" si="53"/>
        <v>1.7606000241218864</v>
      </c>
      <c r="N280">
        <f t="shared" si="54"/>
        <v>2.3147514702678329</v>
      </c>
    </row>
    <row r="281" spans="1:14" x14ac:dyDescent="0.25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44"/>
        <v>0.44444444444444442</v>
      </c>
      <c r="D281">
        <f t="shared" si="45"/>
        <v>0.59523809523809523</v>
      </c>
      <c r="E281">
        <f t="shared" si="46"/>
        <v>3.9682539682539542E-2</v>
      </c>
      <c r="F281">
        <f t="shared" si="47"/>
        <v>-0.22486772486772499</v>
      </c>
      <c r="G281">
        <v>0</v>
      </c>
      <c r="H281">
        <f t="shared" si="48"/>
        <v>0.26455026455026454</v>
      </c>
      <c r="I281">
        <f t="shared" si="49"/>
        <v>-1.0846522890932806</v>
      </c>
      <c r="J281">
        <f t="shared" si="50"/>
        <v>1.0846522890932806</v>
      </c>
      <c r="K281">
        <f t="shared" si="51"/>
        <v>0.42448148373559424</v>
      </c>
      <c r="L281">
        <f t="shared" si="52"/>
        <v>0.57551851626440576</v>
      </c>
      <c r="M281">
        <f t="shared" si="53"/>
        <v>2.3558153613666013</v>
      </c>
      <c r="N281">
        <f t="shared" si="54"/>
        <v>1.7375635565834309</v>
      </c>
    </row>
    <row r="282" spans="1:14" x14ac:dyDescent="0.25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44"/>
        <v>0.48780487804878053</v>
      </c>
      <c r="D282">
        <f t="shared" si="45"/>
        <v>0.5376344086021505</v>
      </c>
      <c r="E282">
        <f t="shared" si="46"/>
        <v>2.5439286650930981E-2</v>
      </c>
      <c r="F282">
        <f t="shared" si="47"/>
        <v>-0.23682140047206923</v>
      </c>
      <c r="G282">
        <v>0</v>
      </c>
      <c r="H282">
        <f t="shared" si="48"/>
        <v>0.26226068712300027</v>
      </c>
      <c r="I282">
        <f t="shared" si="49"/>
        <v>-1.0523401123547818</v>
      </c>
      <c r="J282">
        <f t="shared" si="50"/>
        <v>1.0523401123547818</v>
      </c>
      <c r="K282">
        <f t="shared" si="51"/>
        <v>0.47506906029667378</v>
      </c>
      <c r="L282">
        <f t="shared" si="52"/>
        <v>0.52493093970332627</v>
      </c>
      <c r="M282">
        <f t="shared" si="53"/>
        <v>2.1049571179725204</v>
      </c>
      <c r="N282">
        <f t="shared" si="54"/>
        <v>1.9050124966251125</v>
      </c>
    </row>
    <row r="283" spans="1:14" x14ac:dyDescent="0.25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44"/>
        <v>0.49751243781094534</v>
      </c>
      <c r="D283">
        <f t="shared" si="45"/>
        <v>0.52631578947368418</v>
      </c>
      <c r="E283">
        <f t="shared" si="46"/>
        <v>2.3828227284629522E-2</v>
      </c>
      <c r="F283">
        <f t="shared" si="47"/>
        <v>-0.23802042419481539</v>
      </c>
      <c r="G283">
        <v>0</v>
      </c>
      <c r="H283">
        <f t="shared" si="48"/>
        <v>0.26184865147944492</v>
      </c>
      <c r="I283">
        <f t="shared" si="49"/>
        <v>-1.0488612925459211</v>
      </c>
      <c r="J283">
        <f t="shared" si="50"/>
        <v>1.0488612925459211</v>
      </c>
      <c r="K283">
        <f t="shared" si="51"/>
        <v>0.48559013567492909</v>
      </c>
      <c r="L283">
        <f t="shared" si="52"/>
        <v>0.51440986432507074</v>
      </c>
      <c r="M283">
        <f t="shared" si="53"/>
        <v>2.0593499054713802</v>
      </c>
      <c r="N283">
        <f t="shared" si="54"/>
        <v>1.9439751632913294</v>
      </c>
    </row>
    <row r="284" spans="1:14" x14ac:dyDescent="0.25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44"/>
        <v>0.54644808743169393</v>
      </c>
      <c r="D284">
        <f t="shared" si="45"/>
        <v>0.48309178743961356</v>
      </c>
      <c r="E284">
        <f t="shared" si="46"/>
        <v>2.9539874871307603E-2</v>
      </c>
      <c r="F284">
        <f t="shared" si="47"/>
        <v>-0.23444470842902765</v>
      </c>
      <c r="G284">
        <v>0</v>
      </c>
      <c r="H284">
        <f t="shared" si="48"/>
        <v>0.26398458330033525</v>
      </c>
      <c r="I284">
        <f t="shared" si="49"/>
        <v>-1.0611311532512866</v>
      </c>
      <c r="J284">
        <f t="shared" si="50"/>
        <v>1.0611311532512866</v>
      </c>
      <c r="K284">
        <f t="shared" si="51"/>
        <v>0.53170592832305175</v>
      </c>
      <c r="L284">
        <f t="shared" si="52"/>
        <v>0.46829407167694814</v>
      </c>
      <c r="M284">
        <f t="shared" si="53"/>
        <v>1.8807388571985679</v>
      </c>
      <c r="N284">
        <f t="shared" si="54"/>
        <v>2.1354103339788768</v>
      </c>
    </row>
    <row r="285" spans="1:14" x14ac:dyDescent="0.25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44"/>
        <v>0.65789473684210531</v>
      </c>
      <c r="D285">
        <f t="shared" si="45"/>
        <v>0.37453183520599254</v>
      </c>
      <c r="E285">
        <f t="shared" si="46"/>
        <v>3.2426572048097846E-2</v>
      </c>
      <c r="F285">
        <f t="shared" si="47"/>
        <v>-0.21397595111373935</v>
      </c>
      <c r="G285">
        <v>0</v>
      </c>
      <c r="H285">
        <f t="shared" si="48"/>
        <v>0.24640252316183722</v>
      </c>
      <c r="I285">
        <f t="shared" si="49"/>
        <v>-1.0730997473258173</v>
      </c>
      <c r="J285">
        <f t="shared" si="50"/>
        <v>1.0730997473258173</v>
      </c>
      <c r="K285">
        <f t="shared" si="51"/>
        <v>0.6418436342802265</v>
      </c>
      <c r="L285">
        <f t="shared" si="52"/>
        <v>0.3581563657197735</v>
      </c>
      <c r="M285">
        <f t="shared" si="53"/>
        <v>1.5580118686094249</v>
      </c>
      <c r="N285">
        <f t="shared" si="54"/>
        <v>2.7920765780341146</v>
      </c>
    </row>
    <row r="286" spans="1:14" x14ac:dyDescent="0.25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44"/>
        <v>0.56818181818181823</v>
      </c>
      <c r="D286">
        <f t="shared" si="45"/>
        <v>0.47169811320754712</v>
      </c>
      <c r="E286">
        <f t="shared" si="46"/>
        <v>3.9879931389365408E-2</v>
      </c>
      <c r="F286">
        <f t="shared" si="47"/>
        <v>-0.22813036020583177</v>
      </c>
      <c r="G286">
        <v>0</v>
      </c>
      <c r="H286">
        <f t="shared" si="48"/>
        <v>0.26801029159519724</v>
      </c>
      <c r="I286">
        <f t="shared" si="49"/>
        <v>-1.0838874619051502</v>
      </c>
      <c r="J286">
        <f t="shared" si="50"/>
        <v>1.0838874619051502</v>
      </c>
      <c r="K286">
        <f t="shared" si="51"/>
        <v>0.54831942340648987</v>
      </c>
      <c r="L286">
        <f t="shared" si="52"/>
        <v>0.45168057659351019</v>
      </c>
      <c r="M286">
        <f t="shared" si="53"/>
        <v>1.8237544710479137</v>
      </c>
      <c r="N286">
        <f t="shared" si="54"/>
        <v>2.2139539573337679</v>
      </c>
    </row>
    <row r="287" spans="1:14" x14ac:dyDescent="0.25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44"/>
        <v>0.5617977528089888</v>
      </c>
      <c r="D287">
        <f t="shared" si="45"/>
        <v>0.47619047619047616</v>
      </c>
      <c r="E287">
        <f t="shared" si="46"/>
        <v>3.7988228999465079E-2</v>
      </c>
      <c r="F287">
        <f t="shared" si="47"/>
        <v>-0.2295345104333868</v>
      </c>
      <c r="G287">
        <v>0</v>
      </c>
      <c r="H287">
        <f t="shared" si="48"/>
        <v>0.26752273943285182</v>
      </c>
      <c r="I287">
        <f t="shared" si="49"/>
        <v>-1.0795837927188263</v>
      </c>
      <c r="J287">
        <f t="shared" si="50"/>
        <v>1.0795837927188263</v>
      </c>
      <c r="K287">
        <f t="shared" si="51"/>
        <v>0.54286595577264729</v>
      </c>
      <c r="L287">
        <f t="shared" si="52"/>
        <v>0.45713404422735271</v>
      </c>
      <c r="M287">
        <f t="shared" si="53"/>
        <v>1.8420753583206844</v>
      </c>
      <c r="N287">
        <f t="shared" si="54"/>
        <v>2.1875421719907089</v>
      </c>
    </row>
    <row r="288" spans="1:14" x14ac:dyDescent="0.25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44"/>
        <v>0.5617977528089888</v>
      </c>
      <c r="D288">
        <f t="shared" si="45"/>
        <v>0.47169811320754712</v>
      </c>
      <c r="E288">
        <f t="shared" si="46"/>
        <v>3.3495866016535869E-2</v>
      </c>
      <c r="F288">
        <f t="shared" si="47"/>
        <v>-0.23150307398770409</v>
      </c>
      <c r="G288">
        <v>0</v>
      </c>
      <c r="H288">
        <f t="shared" si="48"/>
        <v>0.26499894000423996</v>
      </c>
      <c r="I288">
        <f t="shared" si="49"/>
        <v>-1.0699012312772822</v>
      </c>
      <c r="J288">
        <f t="shared" si="50"/>
        <v>1.0699012312772822</v>
      </c>
      <c r="K288">
        <f t="shared" si="51"/>
        <v>0.54510083634166528</v>
      </c>
      <c r="L288">
        <f t="shared" si="52"/>
        <v>0.45489916365833472</v>
      </c>
      <c r="M288">
        <f t="shared" si="53"/>
        <v>1.83452296039628</v>
      </c>
      <c r="N288">
        <f t="shared" si="54"/>
        <v>2.1982893790305562</v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80" activePane="bottomLeft" state="frozen"/>
      <selection pane="bottomLeft" activeCell="X187" sqref="X187:X28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5" t="s">
        <v>9</v>
      </c>
      <c r="B1" s="86"/>
      <c r="C1" s="18"/>
      <c r="D1" s="87" t="s">
        <v>25</v>
      </c>
      <c r="E1" s="86"/>
      <c r="F1" s="87" t="s">
        <v>23</v>
      </c>
      <c r="G1" s="86"/>
      <c r="H1" s="87" t="s">
        <v>11</v>
      </c>
      <c r="I1" s="86"/>
      <c r="J1" s="87" t="s">
        <v>10</v>
      </c>
      <c r="K1" s="86"/>
      <c r="L1" s="83" t="s">
        <v>201</v>
      </c>
      <c r="M1" s="84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2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1.74</v>
      </c>
      <c r="B3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t="s">
        <v>256</v>
      </c>
      <c r="V3" t="s">
        <v>238</v>
      </c>
      <c r="W3" t="s">
        <v>438</v>
      </c>
      <c r="X3" s="38">
        <v>44199</v>
      </c>
      <c r="Y3" s="88" t="s">
        <v>478</v>
      </c>
    </row>
    <row r="4" spans="1:25" s="12" customFormat="1" ht="15" x14ac:dyDescent="0.25">
      <c r="A4">
        <v>1.65</v>
      </c>
      <c r="B4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t="s">
        <v>393</v>
      </c>
      <c r="V4" t="s">
        <v>271</v>
      </c>
      <c r="W4" t="s">
        <v>231</v>
      </c>
      <c r="X4" s="38">
        <v>44199</v>
      </c>
      <c r="Y4" s="88" t="s">
        <v>479</v>
      </c>
    </row>
    <row r="5" spans="1:25" s="12" customFormat="1" ht="15" x14ac:dyDescent="0.25">
      <c r="A5">
        <v>2.02</v>
      </c>
      <c r="B5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t="s">
        <v>134</v>
      </c>
      <c r="V5" t="s">
        <v>135</v>
      </c>
      <c r="W5" t="s">
        <v>443</v>
      </c>
      <c r="X5" s="38">
        <v>44199</v>
      </c>
      <c r="Y5" s="88" t="s">
        <v>479</v>
      </c>
    </row>
    <row r="6" spans="1:25" s="12" customFormat="1" ht="15" x14ac:dyDescent="0.25">
      <c r="A6">
        <v>1.75</v>
      </c>
      <c r="B6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t="s">
        <v>344</v>
      </c>
      <c r="V6" t="s">
        <v>89</v>
      </c>
      <c r="W6" t="s">
        <v>447</v>
      </c>
      <c r="X6" s="38">
        <v>44199</v>
      </c>
      <c r="Y6" s="88" t="s">
        <v>480</v>
      </c>
    </row>
    <row r="7" spans="1:25" s="12" customFormat="1" ht="15" x14ac:dyDescent="0.25">
      <c r="A7">
        <v>1.85</v>
      </c>
      <c r="B7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t="s">
        <v>149</v>
      </c>
      <c r="V7" t="s">
        <v>144</v>
      </c>
      <c r="W7" t="s">
        <v>435</v>
      </c>
      <c r="X7" s="38">
        <v>44199</v>
      </c>
      <c r="Y7" s="89" t="s">
        <v>478</v>
      </c>
    </row>
    <row r="8" spans="1:25" ht="15" x14ac:dyDescent="0.25">
      <c r="A8">
        <v>2.65</v>
      </c>
      <c r="B8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t="s">
        <v>182</v>
      </c>
      <c r="V8" t="s">
        <v>185</v>
      </c>
      <c r="W8" t="s">
        <v>435</v>
      </c>
      <c r="X8" s="38">
        <v>44199</v>
      </c>
      <c r="Y8" s="88" t="s">
        <v>481</v>
      </c>
    </row>
    <row r="9" spans="1:25" ht="15" x14ac:dyDescent="0.25">
      <c r="A9">
        <v>1.86</v>
      </c>
      <c r="B9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t="s">
        <v>178</v>
      </c>
      <c r="V9" t="s">
        <v>176</v>
      </c>
      <c r="W9" t="s">
        <v>436</v>
      </c>
      <c r="X9" s="38">
        <v>44199</v>
      </c>
      <c r="Y9" s="89" t="s">
        <v>482</v>
      </c>
    </row>
    <row r="10" spans="1:25" ht="14.25" customHeight="1" x14ac:dyDescent="0.25">
      <c r="A10">
        <v>2.86</v>
      </c>
      <c r="B10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t="s">
        <v>58</v>
      </c>
      <c r="V10" t="s">
        <v>116</v>
      </c>
      <c r="W10" t="s">
        <v>437</v>
      </c>
      <c r="X10" s="38">
        <v>44199</v>
      </c>
      <c r="Y10" s="88" t="s">
        <v>479</v>
      </c>
    </row>
    <row r="11" spans="1:25" ht="15" x14ac:dyDescent="0.25">
      <c r="A11">
        <v>1.74</v>
      </c>
      <c r="B11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t="s">
        <v>259</v>
      </c>
      <c r="V11" t="s">
        <v>253</v>
      </c>
      <c r="W11" t="s">
        <v>438</v>
      </c>
      <c r="X11" t="s">
        <v>475</v>
      </c>
      <c r="Y11" s="88" t="s">
        <v>480</v>
      </c>
    </row>
    <row r="12" spans="1:25" ht="15" x14ac:dyDescent="0.25">
      <c r="A12">
        <v>1.99</v>
      </c>
      <c r="B1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t="s">
        <v>267</v>
      </c>
      <c r="V12" t="s">
        <v>263</v>
      </c>
      <c r="W12" t="s">
        <v>230</v>
      </c>
      <c r="X12" t="s">
        <v>475</v>
      </c>
      <c r="Y12" s="88" t="s">
        <v>483</v>
      </c>
    </row>
    <row r="13" spans="1:25" ht="15" x14ac:dyDescent="0.25">
      <c r="A13">
        <v>1.65</v>
      </c>
      <c r="B13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t="s">
        <v>276</v>
      </c>
      <c r="V13" t="s">
        <v>226</v>
      </c>
      <c r="W13" t="s">
        <v>231</v>
      </c>
      <c r="X13" t="s">
        <v>475</v>
      </c>
      <c r="Y13" s="88" t="s">
        <v>484</v>
      </c>
    </row>
    <row r="14" spans="1:25" s="50" customFormat="1" ht="15" x14ac:dyDescent="0.25">
      <c r="A14">
        <v>1.85</v>
      </c>
      <c r="B14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t="s">
        <v>275</v>
      </c>
      <c r="V14" t="s">
        <v>272</v>
      </c>
      <c r="W14" t="s">
        <v>231</v>
      </c>
      <c r="X14" t="s">
        <v>475</v>
      </c>
      <c r="Y14" s="88" t="s">
        <v>479</v>
      </c>
    </row>
    <row r="15" spans="1:25" ht="15" x14ac:dyDescent="0.25">
      <c r="A15">
        <v>2.8</v>
      </c>
      <c r="B15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t="s">
        <v>79</v>
      </c>
      <c r="V15" t="s">
        <v>278</v>
      </c>
      <c r="W15" t="s">
        <v>433</v>
      </c>
      <c r="X15" t="s">
        <v>475</v>
      </c>
      <c r="Y15" s="89" t="s">
        <v>482</v>
      </c>
    </row>
    <row r="16" spans="1:25" ht="15" x14ac:dyDescent="0.25">
      <c r="A16">
        <v>2.21</v>
      </c>
      <c r="B16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t="s">
        <v>322</v>
      </c>
      <c r="V16" t="s">
        <v>395</v>
      </c>
      <c r="W16" t="s">
        <v>440</v>
      </c>
      <c r="X16" t="s">
        <v>475</v>
      </c>
      <c r="Y16" s="88" t="s">
        <v>480</v>
      </c>
    </row>
    <row r="17" spans="1:25" ht="15" x14ac:dyDescent="0.25">
      <c r="A17">
        <v>2.34</v>
      </c>
      <c r="B17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t="s">
        <v>355</v>
      </c>
      <c r="V17" t="s">
        <v>235</v>
      </c>
      <c r="W17" t="s">
        <v>434</v>
      </c>
      <c r="X17" t="s">
        <v>475</v>
      </c>
      <c r="Y17" s="88" t="s">
        <v>485</v>
      </c>
    </row>
    <row r="18" spans="1:25" ht="15" x14ac:dyDescent="0.25">
      <c r="A18">
        <v>1.98</v>
      </c>
      <c r="B18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t="s">
        <v>349</v>
      </c>
      <c r="V18" t="s">
        <v>250</v>
      </c>
      <c r="W18" t="s">
        <v>434</v>
      </c>
      <c r="X18" t="s">
        <v>475</v>
      </c>
      <c r="Y18" s="89" t="s">
        <v>482</v>
      </c>
    </row>
    <row r="19" spans="1:25" ht="15" x14ac:dyDescent="0.25">
      <c r="A19">
        <v>1.86</v>
      </c>
      <c r="B19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t="s">
        <v>359</v>
      </c>
      <c r="V19" t="s">
        <v>421</v>
      </c>
      <c r="W19" t="s">
        <v>448</v>
      </c>
      <c r="X19" t="s">
        <v>475</v>
      </c>
      <c r="Y19" s="88" t="s">
        <v>486</v>
      </c>
    </row>
    <row r="20" spans="1:25" ht="15" x14ac:dyDescent="0.25">
      <c r="A20">
        <v>2.2999999999999998</v>
      </c>
      <c r="B20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t="s">
        <v>430</v>
      </c>
      <c r="V20" t="s">
        <v>106</v>
      </c>
      <c r="W20" t="s">
        <v>435</v>
      </c>
      <c r="X20" t="s">
        <v>475</v>
      </c>
      <c r="Y20" s="88" t="s">
        <v>483</v>
      </c>
    </row>
    <row r="21" spans="1:25" ht="15" x14ac:dyDescent="0.25">
      <c r="A21">
        <v>1.65</v>
      </c>
      <c r="B21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t="s">
        <v>374</v>
      </c>
      <c r="V21" t="s">
        <v>373</v>
      </c>
      <c r="W21" t="s">
        <v>450</v>
      </c>
      <c r="X21" t="s">
        <v>475</v>
      </c>
      <c r="Y21" s="89" t="s">
        <v>482</v>
      </c>
    </row>
    <row r="22" spans="1:25" ht="15" x14ac:dyDescent="0.25">
      <c r="A22">
        <v>2.1</v>
      </c>
      <c r="B2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t="s">
        <v>153</v>
      </c>
      <c r="V22" t="s">
        <v>154</v>
      </c>
      <c r="W22" t="s">
        <v>436</v>
      </c>
      <c r="X22" t="s">
        <v>475</v>
      </c>
      <c r="Y22" s="88" t="s">
        <v>482</v>
      </c>
    </row>
    <row r="23" spans="1:25" ht="15" x14ac:dyDescent="0.25">
      <c r="A23">
        <v>2.5</v>
      </c>
      <c r="B23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t="s">
        <v>236</v>
      </c>
      <c r="V23" t="s">
        <v>156</v>
      </c>
      <c r="W23" t="s">
        <v>437</v>
      </c>
      <c r="X23" t="s">
        <v>475</v>
      </c>
      <c r="Y23" s="88" t="s">
        <v>485</v>
      </c>
    </row>
    <row r="24" spans="1:25" ht="15" x14ac:dyDescent="0.25">
      <c r="A24">
        <v>2.71</v>
      </c>
      <c r="B24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t="s">
        <v>431</v>
      </c>
      <c r="V24" t="s">
        <v>151</v>
      </c>
      <c r="W24" t="s">
        <v>437</v>
      </c>
      <c r="X24" t="s">
        <v>475</v>
      </c>
      <c r="Y24" s="88" t="s">
        <v>479</v>
      </c>
    </row>
    <row r="25" spans="1:25" ht="15" x14ac:dyDescent="0.25">
      <c r="A25">
        <v>2.1</v>
      </c>
      <c r="B25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t="s">
        <v>64</v>
      </c>
      <c r="V25" t="s">
        <v>125</v>
      </c>
      <c r="W25" t="s">
        <v>442</v>
      </c>
      <c r="X25" t="s">
        <v>475</v>
      </c>
      <c r="Y25" s="89" t="s">
        <v>482</v>
      </c>
    </row>
    <row r="26" spans="1:25" ht="15" x14ac:dyDescent="0.25">
      <c r="A26">
        <v>2.41</v>
      </c>
      <c r="B26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t="s">
        <v>169</v>
      </c>
      <c r="V26" t="s">
        <v>168</v>
      </c>
      <c r="W26" t="s">
        <v>442</v>
      </c>
      <c r="X26" t="s">
        <v>475</v>
      </c>
      <c r="Y26" s="88" t="s">
        <v>485</v>
      </c>
    </row>
    <row r="27" spans="1:25" ht="15" x14ac:dyDescent="0.25">
      <c r="A27">
        <v>1.52</v>
      </c>
      <c r="B27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t="s">
        <v>166</v>
      </c>
      <c r="V27" t="s">
        <v>67</v>
      </c>
      <c r="W27" t="s">
        <v>442</v>
      </c>
      <c r="X27" t="s">
        <v>475</v>
      </c>
      <c r="Y27" s="88" t="s">
        <v>487</v>
      </c>
    </row>
    <row r="28" spans="1:25" ht="15" x14ac:dyDescent="0.25">
      <c r="A28">
        <v>1.76</v>
      </c>
      <c r="B28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t="s">
        <v>387</v>
      </c>
      <c r="V28" t="s">
        <v>239</v>
      </c>
      <c r="W28" t="s">
        <v>438</v>
      </c>
      <c r="X28" t="s">
        <v>476</v>
      </c>
      <c r="Y28" s="88" t="s">
        <v>478</v>
      </c>
    </row>
    <row r="29" spans="1:25" ht="15" x14ac:dyDescent="0.25">
      <c r="A29">
        <v>1.79</v>
      </c>
      <c r="B29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t="s">
        <v>383</v>
      </c>
      <c r="V29" t="s">
        <v>252</v>
      </c>
      <c r="W29" t="s">
        <v>438</v>
      </c>
      <c r="X29" t="s">
        <v>476</v>
      </c>
      <c r="Y29" s="88" t="s">
        <v>478</v>
      </c>
    </row>
    <row r="30" spans="1:25" ht="15" x14ac:dyDescent="0.25">
      <c r="A30">
        <v>1.65</v>
      </c>
      <c r="B30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t="s">
        <v>258</v>
      </c>
      <c r="V30" t="s">
        <v>382</v>
      </c>
      <c r="W30" t="s">
        <v>438</v>
      </c>
      <c r="X30" t="s">
        <v>476</v>
      </c>
      <c r="Y30" s="88" t="s">
        <v>480</v>
      </c>
    </row>
    <row r="31" spans="1:25" ht="15" x14ac:dyDescent="0.25">
      <c r="A31">
        <v>1.3</v>
      </c>
      <c r="B31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t="s">
        <v>225</v>
      </c>
      <c r="V31" t="s">
        <v>388</v>
      </c>
      <c r="W31" t="s">
        <v>230</v>
      </c>
      <c r="X31" t="s">
        <v>476</v>
      </c>
      <c r="Y31" s="88" t="s">
        <v>488</v>
      </c>
    </row>
    <row r="32" spans="1:25" ht="15" x14ac:dyDescent="0.25">
      <c r="A32">
        <v>1.43</v>
      </c>
      <c r="B3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t="s">
        <v>261</v>
      </c>
      <c r="V32" t="s">
        <v>389</v>
      </c>
      <c r="W32" t="s">
        <v>230</v>
      </c>
      <c r="X32" t="s">
        <v>476</v>
      </c>
      <c r="Y32" s="88" t="s">
        <v>487</v>
      </c>
    </row>
    <row r="33" spans="1:25" ht="15" x14ac:dyDescent="0.25">
      <c r="A33">
        <v>1.6</v>
      </c>
      <c r="B33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t="s">
        <v>240</v>
      </c>
      <c r="V33" t="s">
        <v>268</v>
      </c>
      <c r="W33" t="s">
        <v>230</v>
      </c>
      <c r="X33" t="s">
        <v>476</v>
      </c>
      <c r="Y33" s="88" t="s">
        <v>488</v>
      </c>
    </row>
    <row r="34" spans="1:25" ht="15" x14ac:dyDescent="0.25">
      <c r="A34">
        <v>1.82</v>
      </c>
      <c r="B34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t="s">
        <v>390</v>
      </c>
      <c r="V34" t="s">
        <v>264</v>
      </c>
      <c r="W34" t="s">
        <v>230</v>
      </c>
      <c r="X34" t="s">
        <v>476</v>
      </c>
      <c r="Y34" s="88" t="s">
        <v>478</v>
      </c>
    </row>
    <row r="35" spans="1:25" ht="15" x14ac:dyDescent="0.25">
      <c r="A35">
        <v>1.71</v>
      </c>
      <c r="B35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t="s">
        <v>269</v>
      </c>
      <c r="V35" t="s">
        <v>266</v>
      </c>
      <c r="W35" t="s">
        <v>230</v>
      </c>
      <c r="X35" t="s">
        <v>476</v>
      </c>
      <c r="Y35" s="88" t="s">
        <v>489</v>
      </c>
    </row>
    <row r="36" spans="1:25" ht="15" x14ac:dyDescent="0.25">
      <c r="A36">
        <v>1.7</v>
      </c>
      <c r="B36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t="s">
        <v>392</v>
      </c>
      <c r="V36" t="s">
        <v>243</v>
      </c>
      <c r="W36" t="s">
        <v>231</v>
      </c>
      <c r="X36" t="s">
        <v>476</v>
      </c>
      <c r="Y36" s="89" t="s">
        <v>487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232</v>
      </c>
      <c r="V37" t="s">
        <v>227</v>
      </c>
      <c r="W37" t="s">
        <v>231</v>
      </c>
      <c r="X37" t="s">
        <v>476</v>
      </c>
      <c r="Y37" s="88" t="s">
        <v>481</v>
      </c>
    </row>
    <row r="38" spans="1:25" ht="15" x14ac:dyDescent="0.25">
      <c r="A38">
        <v>1.74</v>
      </c>
      <c r="B38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t="s">
        <v>273</v>
      </c>
      <c r="V38" t="s">
        <v>242</v>
      </c>
      <c r="W38" t="s">
        <v>231</v>
      </c>
      <c r="X38" t="s">
        <v>476</v>
      </c>
      <c r="Y38" s="88" t="s">
        <v>479</v>
      </c>
    </row>
    <row r="39" spans="1:25" ht="15" x14ac:dyDescent="0.25">
      <c r="A39">
        <v>1.55</v>
      </c>
      <c r="B39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t="s">
        <v>68</v>
      </c>
      <c r="V39" t="s">
        <v>72</v>
      </c>
      <c r="W39" t="s">
        <v>443</v>
      </c>
      <c r="X39" t="s">
        <v>476</v>
      </c>
      <c r="Y39" s="88" t="s">
        <v>483</v>
      </c>
    </row>
    <row r="40" spans="1:25" ht="15" x14ac:dyDescent="0.25">
      <c r="A40">
        <v>2.2000000000000002</v>
      </c>
      <c r="B40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t="s">
        <v>78</v>
      </c>
      <c r="V40" t="s">
        <v>74</v>
      </c>
      <c r="W40" t="s">
        <v>443</v>
      </c>
      <c r="X40" t="s">
        <v>476</v>
      </c>
      <c r="Y40" s="88" t="s">
        <v>479</v>
      </c>
    </row>
    <row r="41" spans="1:25" ht="15" x14ac:dyDescent="0.25">
      <c r="A41">
        <v>1.63</v>
      </c>
      <c r="B41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t="s">
        <v>138</v>
      </c>
      <c r="V41" t="s">
        <v>136</v>
      </c>
      <c r="W41" t="s">
        <v>443</v>
      </c>
      <c r="X41" t="s">
        <v>476</v>
      </c>
      <c r="Y41" s="88" t="s">
        <v>484</v>
      </c>
    </row>
    <row r="42" spans="1:25" ht="15" x14ac:dyDescent="0.25">
      <c r="A42">
        <v>2.44</v>
      </c>
      <c r="B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t="s">
        <v>69</v>
      </c>
      <c r="V42" t="s">
        <v>71</v>
      </c>
      <c r="W42" t="s">
        <v>443</v>
      </c>
      <c r="X42" t="s">
        <v>476</v>
      </c>
      <c r="Y42" s="89" t="s">
        <v>482</v>
      </c>
    </row>
    <row r="43" spans="1:25" ht="15" x14ac:dyDescent="0.25">
      <c r="A43">
        <v>2.13</v>
      </c>
      <c r="B43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t="s">
        <v>132</v>
      </c>
      <c r="V43" t="s">
        <v>36</v>
      </c>
      <c r="W43" t="s">
        <v>433</v>
      </c>
      <c r="X43" t="s">
        <v>476</v>
      </c>
      <c r="Y43" s="89" t="s">
        <v>479</v>
      </c>
    </row>
    <row r="44" spans="1:25" ht="15" x14ac:dyDescent="0.25">
      <c r="A44">
        <v>2.42</v>
      </c>
      <c r="B44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t="s">
        <v>45</v>
      </c>
      <c r="V44" t="s">
        <v>76</v>
      </c>
      <c r="W44" t="s">
        <v>433</v>
      </c>
      <c r="X44" t="s">
        <v>476</v>
      </c>
      <c r="Y44" s="88" t="s">
        <v>483</v>
      </c>
    </row>
    <row r="45" spans="1:25" ht="15" x14ac:dyDescent="0.25">
      <c r="A45">
        <v>2.27</v>
      </c>
      <c r="B45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t="s">
        <v>80</v>
      </c>
      <c r="V45" t="s">
        <v>85</v>
      </c>
      <c r="W45" t="s">
        <v>433</v>
      </c>
      <c r="X45" t="s">
        <v>476</v>
      </c>
      <c r="Y45" s="88" t="s">
        <v>483</v>
      </c>
    </row>
    <row r="46" spans="1:25" ht="15" x14ac:dyDescent="0.25">
      <c r="A46">
        <v>2.12</v>
      </c>
      <c r="B46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t="s">
        <v>49</v>
      </c>
      <c r="V46" t="s">
        <v>208</v>
      </c>
      <c r="W46" t="s">
        <v>433</v>
      </c>
      <c r="X46" t="s">
        <v>476</v>
      </c>
      <c r="Y46" s="88" t="s">
        <v>482</v>
      </c>
    </row>
    <row r="47" spans="1:25" ht="15" x14ac:dyDescent="0.25">
      <c r="A47">
        <v>2.21</v>
      </c>
      <c r="B47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t="s">
        <v>42</v>
      </c>
      <c r="V47" t="s">
        <v>139</v>
      </c>
      <c r="W47" t="s">
        <v>433</v>
      </c>
      <c r="X47" t="s">
        <v>476</v>
      </c>
      <c r="Y47" s="88" t="s">
        <v>483</v>
      </c>
    </row>
    <row r="48" spans="1:25" ht="15" x14ac:dyDescent="0.25">
      <c r="A48">
        <v>2.46</v>
      </c>
      <c r="B48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t="s">
        <v>44</v>
      </c>
      <c r="V48" t="s">
        <v>86</v>
      </c>
      <c r="W48" t="s">
        <v>433</v>
      </c>
      <c r="X48" t="s">
        <v>476</v>
      </c>
      <c r="Y48" s="88" t="s">
        <v>489</v>
      </c>
    </row>
    <row r="49" spans="1:25" ht="15" x14ac:dyDescent="0.25">
      <c r="A49">
        <v>2.35</v>
      </c>
      <c r="B49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t="s">
        <v>77</v>
      </c>
      <c r="V49" t="s">
        <v>48</v>
      </c>
      <c r="W49" t="s">
        <v>433</v>
      </c>
      <c r="X49" t="s">
        <v>476</v>
      </c>
      <c r="Y49" s="89" t="s">
        <v>482</v>
      </c>
    </row>
    <row r="50" spans="1:25" ht="15" x14ac:dyDescent="0.25">
      <c r="A50">
        <v>2.13</v>
      </c>
      <c r="B50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t="s">
        <v>87</v>
      </c>
      <c r="V50" t="s">
        <v>47</v>
      </c>
      <c r="W50" t="s">
        <v>433</v>
      </c>
      <c r="X50" t="s">
        <v>476</v>
      </c>
      <c r="Y50" s="88" t="s">
        <v>487</v>
      </c>
    </row>
    <row r="51" spans="1:25" ht="15" x14ac:dyDescent="0.25">
      <c r="A51">
        <v>2.25</v>
      </c>
      <c r="B51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t="s">
        <v>279</v>
      </c>
      <c r="V51" t="s">
        <v>46</v>
      </c>
      <c r="W51" t="s">
        <v>433</v>
      </c>
      <c r="X51" t="s">
        <v>476</v>
      </c>
      <c r="Y51" s="88" t="s">
        <v>484</v>
      </c>
    </row>
    <row r="52" spans="1:25" ht="15" x14ac:dyDescent="0.25">
      <c r="A52">
        <v>2.23</v>
      </c>
      <c r="B5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t="s">
        <v>81</v>
      </c>
      <c r="V52" t="s">
        <v>82</v>
      </c>
      <c r="W52" t="s">
        <v>433</v>
      </c>
      <c r="X52" t="s">
        <v>476</v>
      </c>
      <c r="Y52" s="88" t="s">
        <v>490</v>
      </c>
    </row>
    <row r="53" spans="1:25" ht="15" x14ac:dyDescent="0.25">
      <c r="A53">
        <v>1.95</v>
      </c>
      <c r="B53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t="s">
        <v>282</v>
      </c>
      <c r="V53" t="s">
        <v>83</v>
      </c>
      <c r="W53" t="s">
        <v>444</v>
      </c>
      <c r="X53" t="s">
        <v>476</v>
      </c>
      <c r="Y53" s="88" t="s">
        <v>491</v>
      </c>
    </row>
    <row r="54" spans="1:25" ht="15" x14ac:dyDescent="0.25">
      <c r="A54">
        <v>2.2000000000000002</v>
      </c>
      <c r="B54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t="s">
        <v>284</v>
      </c>
      <c r="V54" t="s">
        <v>294</v>
      </c>
      <c r="W54" t="s">
        <v>444</v>
      </c>
      <c r="X54" t="s">
        <v>476</v>
      </c>
      <c r="Y54" s="88" t="s">
        <v>483</v>
      </c>
    </row>
    <row r="55" spans="1:25" ht="15" x14ac:dyDescent="0.25">
      <c r="A55">
        <v>2.09</v>
      </c>
      <c r="B55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t="s">
        <v>43</v>
      </c>
      <c r="V55" t="s">
        <v>451</v>
      </c>
      <c r="W55" t="s">
        <v>444</v>
      </c>
      <c r="X55" t="s">
        <v>476</v>
      </c>
      <c r="Y55" s="88" t="s">
        <v>491</v>
      </c>
    </row>
    <row r="56" spans="1:25" ht="15" x14ac:dyDescent="0.25">
      <c r="A56">
        <v>2.02</v>
      </c>
      <c r="B56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t="s">
        <v>467</v>
      </c>
      <c r="V56" t="s">
        <v>280</v>
      </c>
      <c r="W56" t="s">
        <v>444</v>
      </c>
      <c r="X56" t="s">
        <v>476</v>
      </c>
      <c r="Y56" s="88" t="s">
        <v>481</v>
      </c>
    </row>
    <row r="57" spans="1:25" ht="15" x14ac:dyDescent="0.25">
      <c r="A57">
        <v>2.31</v>
      </c>
      <c r="B57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t="s">
        <v>291</v>
      </c>
      <c r="V57" t="s">
        <v>293</v>
      </c>
      <c r="W57" t="s">
        <v>444</v>
      </c>
      <c r="X57" t="s">
        <v>476</v>
      </c>
      <c r="Y57" s="89" t="s">
        <v>482</v>
      </c>
    </row>
    <row r="58" spans="1:25" ht="15" x14ac:dyDescent="0.25">
      <c r="A58">
        <v>2.1800000000000002</v>
      </c>
      <c r="B58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t="s">
        <v>286</v>
      </c>
      <c r="V58" t="s">
        <v>289</v>
      </c>
      <c r="W58" t="s">
        <v>444</v>
      </c>
      <c r="X58" t="s">
        <v>476</v>
      </c>
      <c r="Y58" s="88" t="s">
        <v>483</v>
      </c>
    </row>
    <row r="59" spans="1:25" ht="15" x14ac:dyDescent="0.25">
      <c r="A59">
        <v>1.93</v>
      </c>
      <c r="B59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t="s">
        <v>283</v>
      </c>
      <c r="V59" t="s">
        <v>466</v>
      </c>
      <c r="W59" t="s">
        <v>444</v>
      </c>
      <c r="X59" t="s">
        <v>476</v>
      </c>
      <c r="Y59" s="88" t="s">
        <v>482</v>
      </c>
    </row>
    <row r="60" spans="1:25" ht="15" x14ac:dyDescent="0.25">
      <c r="A60">
        <v>1.76</v>
      </c>
      <c r="B60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t="s">
        <v>295</v>
      </c>
      <c r="V60" t="s">
        <v>84</v>
      </c>
      <c r="W60" t="s">
        <v>444</v>
      </c>
      <c r="X60" t="s">
        <v>476</v>
      </c>
      <c r="Y60" s="88" t="s">
        <v>483</v>
      </c>
    </row>
    <row r="61" spans="1:25" ht="15" x14ac:dyDescent="0.25">
      <c r="A61">
        <v>2.0099999999999998</v>
      </c>
      <c r="B61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t="s">
        <v>292</v>
      </c>
      <c r="V61" t="s">
        <v>288</v>
      </c>
      <c r="W61" t="s">
        <v>444</v>
      </c>
      <c r="X61" t="s">
        <v>476</v>
      </c>
      <c r="Y61" s="88" t="s">
        <v>492</v>
      </c>
    </row>
    <row r="62" spans="1:25" ht="15" x14ac:dyDescent="0.25">
      <c r="A62">
        <v>2.06</v>
      </c>
      <c r="B6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t="s">
        <v>458</v>
      </c>
      <c r="V62" t="s">
        <v>281</v>
      </c>
      <c r="W62" t="s">
        <v>444</v>
      </c>
      <c r="X62" t="s">
        <v>476</v>
      </c>
      <c r="Y62" s="89" t="s">
        <v>482</v>
      </c>
    </row>
    <row r="63" spans="1:25" ht="15" x14ac:dyDescent="0.25">
      <c r="A63">
        <v>1.84</v>
      </c>
      <c r="B63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t="s">
        <v>285</v>
      </c>
      <c r="V63" t="s">
        <v>455</v>
      </c>
      <c r="W63" t="s">
        <v>444</v>
      </c>
      <c r="X63" t="s">
        <v>476</v>
      </c>
      <c r="Y63" s="88" t="s">
        <v>493</v>
      </c>
    </row>
    <row r="64" spans="1:25" ht="15" x14ac:dyDescent="0.25">
      <c r="A64">
        <v>2.08</v>
      </c>
      <c r="B64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t="s">
        <v>287</v>
      </c>
      <c r="V64" t="s">
        <v>290</v>
      </c>
      <c r="W64" t="s">
        <v>444</v>
      </c>
      <c r="X64" t="s">
        <v>476</v>
      </c>
      <c r="Y64" s="88" t="s">
        <v>483</v>
      </c>
    </row>
    <row r="65" spans="1:25" ht="15" x14ac:dyDescent="0.25">
      <c r="A65">
        <v>1.86</v>
      </c>
      <c r="B65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t="s">
        <v>459</v>
      </c>
      <c r="V65" t="s">
        <v>463</v>
      </c>
      <c r="W65" t="s">
        <v>439</v>
      </c>
      <c r="X65" t="s">
        <v>476</v>
      </c>
      <c r="Y65" s="88" t="s">
        <v>478</v>
      </c>
    </row>
    <row r="66" spans="1:25" ht="15" x14ac:dyDescent="0.25">
      <c r="A66">
        <v>2.08</v>
      </c>
      <c r="B66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t="s">
        <v>296</v>
      </c>
      <c r="V66" t="s">
        <v>464</v>
      </c>
      <c r="W66" t="s">
        <v>439</v>
      </c>
      <c r="X66" t="s">
        <v>476</v>
      </c>
      <c r="Y66" s="88" t="s">
        <v>479</v>
      </c>
    </row>
    <row r="67" spans="1:25" ht="15" x14ac:dyDescent="0.25">
      <c r="A67">
        <v>1.76</v>
      </c>
      <c r="B67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t="s">
        <v>461</v>
      </c>
      <c r="V67" t="s">
        <v>457</v>
      </c>
      <c r="W67" t="s">
        <v>439</v>
      </c>
      <c r="X67" t="s">
        <v>476</v>
      </c>
      <c r="Y67" s="88" t="s">
        <v>490</v>
      </c>
    </row>
    <row r="68" spans="1:25" ht="15" x14ac:dyDescent="0.25">
      <c r="A68">
        <v>2.08</v>
      </c>
      <c r="B68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t="s">
        <v>460</v>
      </c>
      <c r="V68" t="s">
        <v>300</v>
      </c>
      <c r="W68" t="s">
        <v>439</v>
      </c>
      <c r="X68" t="s">
        <v>476</v>
      </c>
      <c r="Y68" s="88" t="s">
        <v>479</v>
      </c>
    </row>
    <row r="69" spans="1:25" ht="15" x14ac:dyDescent="0.25">
      <c r="A69">
        <v>2.21</v>
      </c>
      <c r="B69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t="s">
        <v>468</v>
      </c>
      <c r="V69" t="s">
        <v>303</v>
      </c>
      <c r="W69" t="s">
        <v>439</v>
      </c>
      <c r="X69" t="s">
        <v>476</v>
      </c>
      <c r="Y69" s="88" t="s">
        <v>490</v>
      </c>
    </row>
    <row r="70" spans="1:25" ht="15" x14ac:dyDescent="0.25">
      <c r="A70">
        <v>1.95</v>
      </c>
      <c r="B70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t="s">
        <v>307</v>
      </c>
      <c r="V70" t="s">
        <v>302</v>
      </c>
      <c r="W70" t="s">
        <v>439</v>
      </c>
      <c r="X70" t="s">
        <v>476</v>
      </c>
      <c r="Y70" s="88" t="s">
        <v>479</v>
      </c>
    </row>
    <row r="71" spans="1:25" ht="15" x14ac:dyDescent="0.25">
      <c r="A71">
        <v>2.46</v>
      </c>
      <c r="B71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t="s">
        <v>462</v>
      </c>
      <c r="V71" t="s">
        <v>301</v>
      </c>
      <c r="W71" t="s">
        <v>439</v>
      </c>
      <c r="X71" t="s">
        <v>476</v>
      </c>
      <c r="Y71" s="88" t="s">
        <v>485</v>
      </c>
    </row>
    <row r="72" spans="1:25" ht="15" x14ac:dyDescent="0.25">
      <c r="A72">
        <v>2.06</v>
      </c>
      <c r="B7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t="s">
        <v>469</v>
      </c>
      <c r="V72" t="s">
        <v>298</v>
      </c>
      <c r="W72" t="s">
        <v>439</v>
      </c>
      <c r="X72" t="s">
        <v>476</v>
      </c>
      <c r="Y72" s="88" t="s">
        <v>484</v>
      </c>
    </row>
    <row r="73" spans="1:25" ht="15" x14ac:dyDescent="0.25">
      <c r="A73">
        <v>2.4</v>
      </c>
      <c r="B73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t="s">
        <v>246</v>
      </c>
      <c r="V73" t="s">
        <v>299</v>
      </c>
      <c r="W73" t="s">
        <v>439</v>
      </c>
      <c r="X73" t="s">
        <v>476</v>
      </c>
      <c r="Y73" s="88" t="s">
        <v>493</v>
      </c>
    </row>
    <row r="74" spans="1:25" ht="15" x14ac:dyDescent="0.25">
      <c r="A74">
        <v>2.27</v>
      </c>
      <c r="B74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t="s">
        <v>305</v>
      </c>
      <c r="V74" t="s">
        <v>304</v>
      </c>
      <c r="W74" t="s">
        <v>439</v>
      </c>
      <c r="X74" t="s">
        <v>476</v>
      </c>
      <c r="Y74" s="88" t="s">
        <v>485</v>
      </c>
    </row>
    <row r="75" spans="1:25" ht="15" x14ac:dyDescent="0.25">
      <c r="A75">
        <v>2.13</v>
      </c>
      <c r="B75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t="s">
        <v>306</v>
      </c>
      <c r="V75" t="s">
        <v>297</v>
      </c>
      <c r="W75" t="s">
        <v>439</v>
      </c>
      <c r="X75" t="s">
        <v>476</v>
      </c>
      <c r="Y75" s="88" t="s">
        <v>480</v>
      </c>
    </row>
    <row r="76" spans="1:25" ht="15" x14ac:dyDescent="0.25">
      <c r="A76">
        <v>2.0699999999999998</v>
      </c>
      <c r="B76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t="s">
        <v>456</v>
      </c>
      <c r="V76" t="s">
        <v>245</v>
      </c>
      <c r="W76" t="s">
        <v>439</v>
      </c>
      <c r="X76" t="s">
        <v>476</v>
      </c>
      <c r="Y76" s="88" t="s">
        <v>487</v>
      </c>
    </row>
    <row r="77" spans="1:25" ht="15" x14ac:dyDescent="0.25">
      <c r="A77">
        <v>2.38</v>
      </c>
      <c r="B77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t="s">
        <v>309</v>
      </c>
      <c r="V77" t="s">
        <v>313</v>
      </c>
      <c r="W77" t="s">
        <v>445</v>
      </c>
      <c r="X77" t="s">
        <v>476</v>
      </c>
      <c r="Y77" s="88" t="s">
        <v>481</v>
      </c>
    </row>
    <row r="78" spans="1:25" ht="15" x14ac:dyDescent="0.25">
      <c r="A78">
        <v>1.81</v>
      </c>
      <c r="B78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t="s">
        <v>318</v>
      </c>
      <c r="V78" t="s">
        <v>452</v>
      </c>
      <c r="W78" t="s">
        <v>445</v>
      </c>
      <c r="X78" t="s">
        <v>476</v>
      </c>
      <c r="Y78" s="88" t="s">
        <v>494</v>
      </c>
    </row>
    <row r="79" spans="1:25" ht="15" x14ac:dyDescent="0.25">
      <c r="A79">
        <v>1.92</v>
      </c>
      <c r="B79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t="s">
        <v>465</v>
      </c>
      <c r="V79" t="s">
        <v>315</v>
      </c>
      <c r="W79" t="s">
        <v>445</v>
      </c>
      <c r="X79" t="s">
        <v>476</v>
      </c>
      <c r="Y79" s="88" t="s">
        <v>481</v>
      </c>
    </row>
    <row r="80" spans="1:25" ht="15" x14ac:dyDescent="0.25">
      <c r="A80">
        <v>1.7</v>
      </c>
      <c r="B80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t="s">
        <v>316</v>
      </c>
      <c r="V80" t="s">
        <v>470</v>
      </c>
      <c r="W80" t="s">
        <v>445</v>
      </c>
      <c r="X80" t="s">
        <v>476</v>
      </c>
      <c r="Y80" s="88" t="s">
        <v>478</v>
      </c>
    </row>
    <row r="81" spans="1:25" ht="15" x14ac:dyDescent="0.25">
      <c r="A81">
        <v>1.86</v>
      </c>
      <c r="B81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t="s">
        <v>312</v>
      </c>
      <c r="V81" t="s">
        <v>314</v>
      </c>
      <c r="W81" t="s">
        <v>445</v>
      </c>
      <c r="X81" t="s">
        <v>476</v>
      </c>
      <c r="Y81" s="88" t="s">
        <v>486</v>
      </c>
    </row>
    <row r="82" spans="1:25" ht="15" x14ac:dyDescent="0.25">
      <c r="A82">
        <v>1.93</v>
      </c>
      <c r="B8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t="s">
        <v>317</v>
      </c>
      <c r="V82" t="s">
        <v>310</v>
      </c>
      <c r="W82" t="s">
        <v>445</v>
      </c>
      <c r="X82" t="s">
        <v>476</v>
      </c>
      <c r="Y82" s="88" t="s">
        <v>479</v>
      </c>
    </row>
    <row r="83" spans="1:25" ht="15" x14ac:dyDescent="0.25">
      <c r="A83">
        <v>1.75</v>
      </c>
      <c r="B83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t="s">
        <v>311</v>
      </c>
      <c r="V83" t="s">
        <v>308</v>
      </c>
      <c r="W83" t="s">
        <v>445</v>
      </c>
      <c r="X83" t="s">
        <v>476</v>
      </c>
      <c r="Y83" s="88" t="s">
        <v>479</v>
      </c>
    </row>
    <row r="84" spans="1:25" ht="15" x14ac:dyDescent="0.25">
      <c r="A84">
        <v>2.54</v>
      </c>
      <c r="B84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t="s">
        <v>248</v>
      </c>
      <c r="V84" t="s">
        <v>400</v>
      </c>
      <c r="W84" t="s">
        <v>440</v>
      </c>
      <c r="X84" t="s">
        <v>476</v>
      </c>
      <c r="Y84" s="88" t="s">
        <v>480</v>
      </c>
    </row>
    <row r="85" spans="1:25" ht="15" x14ac:dyDescent="0.25">
      <c r="A85">
        <v>1.42</v>
      </c>
      <c r="B85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t="s">
        <v>406</v>
      </c>
      <c r="V85" t="s">
        <v>402</v>
      </c>
      <c r="W85" t="s">
        <v>440</v>
      </c>
      <c r="X85" t="s">
        <v>476</v>
      </c>
      <c r="Y85" s="88" t="s">
        <v>495</v>
      </c>
    </row>
    <row r="86" spans="1:25" ht="15" x14ac:dyDescent="0.25">
      <c r="A86">
        <v>2.17</v>
      </c>
      <c r="B86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t="s">
        <v>323</v>
      </c>
      <c r="V86" t="s">
        <v>329</v>
      </c>
      <c r="W86" t="s">
        <v>446</v>
      </c>
      <c r="X86" t="s">
        <v>476</v>
      </c>
      <c r="Y86" s="88" t="s">
        <v>487</v>
      </c>
    </row>
    <row r="87" spans="1:25" ht="15" x14ac:dyDescent="0.25">
      <c r="A87">
        <v>2.08</v>
      </c>
      <c r="B87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t="s">
        <v>325</v>
      </c>
      <c r="V87" t="s">
        <v>327</v>
      </c>
      <c r="W87" t="s">
        <v>446</v>
      </c>
      <c r="X87" t="s">
        <v>476</v>
      </c>
      <c r="Y87" s="88" t="s">
        <v>479</v>
      </c>
    </row>
    <row r="88" spans="1:25" ht="15" x14ac:dyDescent="0.25">
      <c r="A88">
        <v>2.34</v>
      </c>
      <c r="B88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t="s">
        <v>326</v>
      </c>
      <c r="V88" t="s">
        <v>339</v>
      </c>
      <c r="W88" t="s">
        <v>446</v>
      </c>
      <c r="X88" t="s">
        <v>476</v>
      </c>
      <c r="Y88" s="88" t="s">
        <v>484</v>
      </c>
    </row>
    <row r="89" spans="1:25" ht="15" x14ac:dyDescent="0.25">
      <c r="A89">
        <v>2.2999999999999998</v>
      </c>
      <c r="B89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t="s">
        <v>332</v>
      </c>
      <c r="V89" t="s">
        <v>336</v>
      </c>
      <c r="W89" t="s">
        <v>446</v>
      </c>
      <c r="X89" t="s">
        <v>476</v>
      </c>
      <c r="Y89" s="88" t="s">
        <v>493</v>
      </c>
    </row>
    <row r="90" spans="1:25" ht="15" x14ac:dyDescent="0.25">
      <c r="A90">
        <v>2.4500000000000002</v>
      </c>
      <c r="B90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t="s">
        <v>330</v>
      </c>
      <c r="V90" t="s">
        <v>335</v>
      </c>
      <c r="W90" t="s">
        <v>446</v>
      </c>
      <c r="X90" t="s">
        <v>476</v>
      </c>
      <c r="Y90" s="88" t="s">
        <v>496</v>
      </c>
    </row>
    <row r="91" spans="1:25" ht="15" x14ac:dyDescent="0.25">
      <c r="A91">
        <v>1.79</v>
      </c>
      <c r="B91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t="s">
        <v>324</v>
      </c>
      <c r="V91" t="s">
        <v>341</v>
      </c>
      <c r="W91" t="s">
        <v>446</v>
      </c>
      <c r="X91" t="s">
        <v>476</v>
      </c>
      <c r="Y91" s="88" t="s">
        <v>497</v>
      </c>
    </row>
    <row r="92" spans="1:25" ht="15" x14ac:dyDescent="0.25">
      <c r="A92">
        <v>2.31</v>
      </c>
      <c r="B9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t="s">
        <v>342</v>
      </c>
      <c r="V92" t="s">
        <v>331</v>
      </c>
      <c r="W92" t="s">
        <v>446</v>
      </c>
      <c r="X92" t="s">
        <v>476</v>
      </c>
      <c r="Y92" s="89" t="s">
        <v>482</v>
      </c>
    </row>
    <row r="93" spans="1:25" ht="15" x14ac:dyDescent="0.25">
      <c r="A93">
        <v>2.0299999999999998</v>
      </c>
      <c r="B93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t="s">
        <v>328</v>
      </c>
      <c r="V93" t="s">
        <v>337</v>
      </c>
      <c r="W93" t="s">
        <v>446</v>
      </c>
      <c r="X93" t="s">
        <v>476</v>
      </c>
      <c r="Y93" s="88" t="s">
        <v>482</v>
      </c>
    </row>
    <row r="94" spans="1:25" ht="15" x14ac:dyDescent="0.25">
      <c r="A94">
        <v>2.75</v>
      </c>
      <c r="B94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t="s">
        <v>334</v>
      </c>
      <c r="V94" t="s">
        <v>338</v>
      </c>
      <c r="W94" t="s">
        <v>446</v>
      </c>
      <c r="X94" t="s">
        <v>476</v>
      </c>
      <c r="Y94" s="88" t="s">
        <v>478</v>
      </c>
    </row>
    <row r="95" spans="1:25" ht="15" x14ac:dyDescent="0.25">
      <c r="A95">
        <v>2.34</v>
      </c>
      <c r="B95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t="s">
        <v>340</v>
      </c>
      <c r="V95" t="s">
        <v>333</v>
      </c>
      <c r="W95" t="s">
        <v>446</v>
      </c>
      <c r="X95" t="s">
        <v>476</v>
      </c>
      <c r="Y95" s="88" t="s">
        <v>485</v>
      </c>
    </row>
    <row r="96" spans="1:25" ht="15" x14ac:dyDescent="0.25">
      <c r="A96">
        <v>2.27</v>
      </c>
      <c r="B96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t="s">
        <v>412</v>
      </c>
      <c r="V96" t="s">
        <v>93</v>
      </c>
      <c r="W96" t="s">
        <v>447</v>
      </c>
      <c r="X96" t="s">
        <v>476</v>
      </c>
      <c r="Y96" s="88" t="s">
        <v>483</v>
      </c>
    </row>
    <row r="97" spans="1:25" ht="15" x14ac:dyDescent="0.25">
      <c r="A97">
        <v>2.0099999999999998</v>
      </c>
      <c r="B97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t="s">
        <v>345</v>
      </c>
      <c r="V97" t="s">
        <v>90</v>
      </c>
      <c r="W97" t="s">
        <v>447</v>
      </c>
      <c r="X97" t="s">
        <v>476</v>
      </c>
      <c r="Y97" s="88" t="s">
        <v>483</v>
      </c>
    </row>
    <row r="98" spans="1:25" ht="15" x14ac:dyDescent="0.25">
      <c r="A98">
        <v>2.0299999999999998</v>
      </c>
      <c r="B98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t="s">
        <v>413</v>
      </c>
      <c r="V98" t="s">
        <v>103</v>
      </c>
      <c r="W98" t="s">
        <v>441</v>
      </c>
      <c r="X98" t="s">
        <v>476</v>
      </c>
      <c r="Y98" s="88" t="s">
        <v>481</v>
      </c>
    </row>
    <row r="99" spans="1:25" ht="15" x14ac:dyDescent="0.25">
      <c r="A99">
        <v>1.81</v>
      </c>
      <c r="B99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t="s">
        <v>100</v>
      </c>
      <c r="V99" t="s">
        <v>51</v>
      </c>
      <c r="W99" t="s">
        <v>441</v>
      </c>
      <c r="X99" t="s">
        <v>476</v>
      </c>
      <c r="Y99" s="88" t="s">
        <v>478</v>
      </c>
    </row>
    <row r="100" spans="1:25" ht="15" x14ac:dyDescent="0.25">
      <c r="A100">
        <v>1.79</v>
      </c>
      <c r="B100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t="s">
        <v>142</v>
      </c>
      <c r="V100" t="s">
        <v>53</v>
      </c>
      <c r="W100" t="s">
        <v>441</v>
      </c>
      <c r="X100" t="s">
        <v>476</v>
      </c>
      <c r="Y100" s="89" t="s">
        <v>482</v>
      </c>
    </row>
    <row r="101" spans="1:25" s="50" customFormat="1" ht="15" x14ac:dyDescent="0.25">
      <c r="A101">
        <v>2.36</v>
      </c>
      <c r="B101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t="s">
        <v>353</v>
      </c>
      <c r="V101" t="s">
        <v>415</v>
      </c>
      <c r="W101" t="s">
        <v>434</v>
      </c>
      <c r="X101" t="s">
        <v>476</v>
      </c>
      <c r="Y101" s="88" t="s">
        <v>479</v>
      </c>
    </row>
    <row r="102" spans="1:25" ht="15" x14ac:dyDescent="0.25">
      <c r="A102">
        <v>2.39</v>
      </c>
      <c r="B10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t="s">
        <v>419</v>
      </c>
      <c r="V102" t="s">
        <v>350</v>
      </c>
      <c r="W102" t="s">
        <v>434</v>
      </c>
      <c r="X102" t="s">
        <v>476</v>
      </c>
      <c r="Y102" s="88" t="s">
        <v>497</v>
      </c>
    </row>
    <row r="103" spans="1:25" ht="15" x14ac:dyDescent="0.25">
      <c r="A103">
        <v>2.06</v>
      </c>
      <c r="B103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t="s">
        <v>416</v>
      </c>
      <c r="V103" t="s">
        <v>50</v>
      </c>
      <c r="W103" t="s">
        <v>434</v>
      </c>
      <c r="X103" t="s">
        <v>476</v>
      </c>
      <c r="Y103" s="88" t="s">
        <v>482</v>
      </c>
    </row>
    <row r="104" spans="1:25" ht="15" x14ac:dyDescent="0.25">
      <c r="A104">
        <v>2.19</v>
      </c>
      <c r="B104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t="s">
        <v>354</v>
      </c>
      <c r="V104" t="s">
        <v>249</v>
      </c>
      <c r="W104" t="s">
        <v>434</v>
      </c>
      <c r="X104" t="s">
        <v>476</v>
      </c>
      <c r="Y104" s="88" t="s">
        <v>481</v>
      </c>
    </row>
    <row r="105" spans="1:25" ht="15" x14ac:dyDescent="0.25">
      <c r="A105">
        <v>2.2999999999999998</v>
      </c>
      <c r="B105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t="s">
        <v>351</v>
      </c>
      <c r="V105" t="s">
        <v>348</v>
      </c>
      <c r="W105" t="s">
        <v>434</v>
      </c>
      <c r="X105" t="s">
        <v>476</v>
      </c>
      <c r="Y105" s="88" t="s">
        <v>482</v>
      </c>
    </row>
    <row r="106" spans="1:25" ht="15" x14ac:dyDescent="0.25">
      <c r="A106">
        <v>2.31</v>
      </c>
      <c r="B106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t="s">
        <v>140</v>
      </c>
      <c r="V106" t="s">
        <v>234</v>
      </c>
      <c r="W106" t="s">
        <v>434</v>
      </c>
      <c r="X106" t="s">
        <v>476</v>
      </c>
      <c r="Y106" s="88" t="s">
        <v>496</v>
      </c>
    </row>
    <row r="107" spans="1:25" ht="15" x14ac:dyDescent="0.25">
      <c r="A107">
        <v>2.27</v>
      </c>
      <c r="B107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t="s">
        <v>417</v>
      </c>
      <c r="V107" t="s">
        <v>418</v>
      </c>
      <c r="W107" t="s">
        <v>434</v>
      </c>
      <c r="X107" t="s">
        <v>476</v>
      </c>
      <c r="Y107" s="88" t="s">
        <v>485</v>
      </c>
    </row>
    <row r="108" spans="1:25" ht="15" x14ac:dyDescent="0.25">
      <c r="A108">
        <v>1.99</v>
      </c>
      <c r="B108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t="s">
        <v>352</v>
      </c>
      <c r="V108" t="s">
        <v>105</v>
      </c>
      <c r="W108" t="s">
        <v>434</v>
      </c>
      <c r="X108" t="s">
        <v>476</v>
      </c>
      <c r="Y108" s="88" t="s">
        <v>482</v>
      </c>
    </row>
    <row r="109" spans="1:25" ht="15" x14ac:dyDescent="0.25">
      <c r="A109">
        <v>1.47</v>
      </c>
      <c r="B109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t="s">
        <v>358</v>
      </c>
      <c r="V109" t="s">
        <v>425</v>
      </c>
      <c r="W109" t="s">
        <v>448</v>
      </c>
      <c r="X109" t="s">
        <v>476</v>
      </c>
      <c r="Y109" s="88" t="s">
        <v>484</v>
      </c>
    </row>
    <row r="110" spans="1:25" ht="15" x14ac:dyDescent="0.25">
      <c r="A110">
        <v>2.0299999999999998</v>
      </c>
      <c r="B110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t="s">
        <v>428</v>
      </c>
      <c r="V110" t="s">
        <v>363</v>
      </c>
      <c r="W110" t="s">
        <v>448</v>
      </c>
      <c r="X110" t="s">
        <v>476</v>
      </c>
      <c r="Y110" s="88" t="s">
        <v>485</v>
      </c>
    </row>
    <row r="111" spans="1:25" ht="15" x14ac:dyDescent="0.25">
      <c r="A111">
        <v>1.58</v>
      </c>
      <c r="B111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t="s">
        <v>362</v>
      </c>
      <c r="V111" t="s">
        <v>361</v>
      </c>
      <c r="W111" t="s">
        <v>448</v>
      </c>
      <c r="X111" t="s">
        <v>476</v>
      </c>
      <c r="Y111" s="88" t="s">
        <v>486</v>
      </c>
    </row>
    <row r="112" spans="1:25" ht="15" x14ac:dyDescent="0.25">
      <c r="A112">
        <v>1.93</v>
      </c>
      <c r="B11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t="s">
        <v>356</v>
      </c>
      <c r="V112" t="s">
        <v>420</v>
      </c>
      <c r="W112" t="s">
        <v>448</v>
      </c>
      <c r="X112" t="s">
        <v>476</v>
      </c>
      <c r="Y112" s="88" t="s">
        <v>481</v>
      </c>
    </row>
    <row r="113" spans="1:25" ht="15" x14ac:dyDescent="0.25">
      <c r="A113">
        <v>2.2000000000000002</v>
      </c>
      <c r="B113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t="s">
        <v>148</v>
      </c>
      <c r="V113" t="s">
        <v>365</v>
      </c>
      <c r="W113" t="s">
        <v>435</v>
      </c>
      <c r="X113" t="s">
        <v>476</v>
      </c>
      <c r="Y113" s="88" t="s">
        <v>485</v>
      </c>
    </row>
    <row r="114" spans="1:25" ht="15" x14ac:dyDescent="0.25">
      <c r="A114">
        <v>2.6</v>
      </c>
      <c r="B114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t="s">
        <v>173</v>
      </c>
      <c r="V114" t="s">
        <v>174</v>
      </c>
      <c r="W114" t="s">
        <v>435</v>
      </c>
      <c r="X114" t="s">
        <v>476</v>
      </c>
      <c r="Y114" s="88" t="s">
        <v>487</v>
      </c>
    </row>
    <row r="115" spans="1:25" ht="15" x14ac:dyDescent="0.25">
      <c r="A115">
        <v>2.3199999999999998</v>
      </c>
      <c r="B115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t="s">
        <v>147</v>
      </c>
      <c r="V115" t="s">
        <v>172</v>
      </c>
      <c r="W115" t="s">
        <v>435</v>
      </c>
      <c r="X115" t="s">
        <v>476</v>
      </c>
      <c r="Y115" s="88" t="s">
        <v>485</v>
      </c>
    </row>
    <row r="116" spans="1:25" ht="15" x14ac:dyDescent="0.25">
      <c r="A116">
        <v>2.0299999999999998</v>
      </c>
      <c r="B116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t="s">
        <v>366</v>
      </c>
      <c r="V116" t="s">
        <v>371</v>
      </c>
      <c r="W116" t="s">
        <v>449</v>
      </c>
      <c r="X116" t="s">
        <v>476</v>
      </c>
      <c r="Y116" s="89" t="s">
        <v>479</v>
      </c>
    </row>
    <row r="117" spans="1:25" ht="15" x14ac:dyDescent="0.25">
      <c r="A117">
        <v>2.09</v>
      </c>
      <c r="B117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t="s">
        <v>369</v>
      </c>
      <c r="V117" t="s">
        <v>454</v>
      </c>
      <c r="W117" t="s">
        <v>449</v>
      </c>
      <c r="X117" t="s">
        <v>476</v>
      </c>
      <c r="Y117" s="88" t="s">
        <v>493</v>
      </c>
    </row>
    <row r="118" spans="1:25" ht="15" x14ac:dyDescent="0.25">
      <c r="A118">
        <v>2.2599999999999998</v>
      </c>
      <c r="B118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t="s">
        <v>370</v>
      </c>
      <c r="V118" t="s">
        <v>368</v>
      </c>
      <c r="W118" t="s">
        <v>449</v>
      </c>
      <c r="X118" t="s">
        <v>476</v>
      </c>
      <c r="Y118" s="89" t="s">
        <v>482</v>
      </c>
    </row>
    <row r="119" spans="1:25" ht="15" x14ac:dyDescent="0.25">
      <c r="A119">
        <v>2.39</v>
      </c>
      <c r="B119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t="s">
        <v>367</v>
      </c>
      <c r="V119" t="s">
        <v>453</v>
      </c>
      <c r="W119" t="s">
        <v>449</v>
      </c>
      <c r="X119" t="s">
        <v>476</v>
      </c>
      <c r="Y119" s="88" t="s">
        <v>479</v>
      </c>
    </row>
    <row r="120" spans="1:25" ht="15" x14ac:dyDescent="0.25">
      <c r="A120">
        <v>2.09</v>
      </c>
      <c r="B120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t="s">
        <v>472</v>
      </c>
      <c r="V120" t="s">
        <v>377</v>
      </c>
      <c r="W120" t="s">
        <v>450</v>
      </c>
      <c r="X120" t="s">
        <v>476</v>
      </c>
      <c r="Y120" s="88" t="s">
        <v>484</v>
      </c>
    </row>
    <row r="121" spans="1:25" ht="15" x14ac:dyDescent="0.25">
      <c r="A121">
        <v>1.88</v>
      </c>
      <c r="B121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t="s">
        <v>376</v>
      </c>
      <c r="V121" t="s">
        <v>473</v>
      </c>
      <c r="W121" t="s">
        <v>450</v>
      </c>
      <c r="X121" t="s">
        <v>476</v>
      </c>
      <c r="Y121" s="88" t="s">
        <v>481</v>
      </c>
    </row>
    <row r="122" spans="1:25" ht="15" x14ac:dyDescent="0.25">
      <c r="A122">
        <v>1.99</v>
      </c>
      <c r="B12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t="s">
        <v>375</v>
      </c>
      <c r="V122" t="s">
        <v>474</v>
      </c>
      <c r="W122" t="s">
        <v>450</v>
      </c>
      <c r="X122" t="s">
        <v>476</v>
      </c>
      <c r="Y122" s="88" t="s">
        <v>479</v>
      </c>
    </row>
    <row r="123" spans="1:25" ht="15" x14ac:dyDescent="0.25">
      <c r="A123">
        <v>1.76</v>
      </c>
      <c r="B123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t="s">
        <v>471</v>
      </c>
      <c r="V123" t="s">
        <v>372</v>
      </c>
      <c r="W123" t="s">
        <v>450</v>
      </c>
      <c r="X123" t="s">
        <v>476</v>
      </c>
      <c r="Y123" s="89" t="s">
        <v>494</v>
      </c>
    </row>
    <row r="124" spans="1:25" ht="15" x14ac:dyDescent="0.25">
      <c r="A124">
        <v>2.44</v>
      </c>
      <c r="B124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t="s">
        <v>150</v>
      </c>
      <c r="V124" t="s">
        <v>120</v>
      </c>
      <c r="W124" t="s">
        <v>436</v>
      </c>
      <c r="X124" t="s">
        <v>476</v>
      </c>
      <c r="Y124" s="89" t="s">
        <v>482</v>
      </c>
    </row>
    <row r="125" spans="1:25" ht="15" x14ac:dyDescent="0.25">
      <c r="A125">
        <v>1.66</v>
      </c>
      <c r="B125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t="s">
        <v>155</v>
      </c>
      <c r="V125" t="s">
        <v>114</v>
      </c>
      <c r="W125" t="s">
        <v>436</v>
      </c>
      <c r="X125" t="s">
        <v>476</v>
      </c>
      <c r="Y125" s="88" t="s">
        <v>493</v>
      </c>
    </row>
    <row r="126" spans="1:25" ht="15" x14ac:dyDescent="0.25">
      <c r="A126">
        <v>2.65</v>
      </c>
      <c r="B126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t="s">
        <v>179</v>
      </c>
      <c r="V126" t="s">
        <v>111</v>
      </c>
      <c r="W126" t="s">
        <v>436</v>
      </c>
      <c r="X126" t="s">
        <v>476</v>
      </c>
      <c r="Y126" s="88" t="s">
        <v>484</v>
      </c>
    </row>
    <row r="127" spans="1:25" ht="15" x14ac:dyDescent="0.25">
      <c r="A127">
        <v>2.83</v>
      </c>
      <c r="B127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t="s">
        <v>112</v>
      </c>
      <c r="V127" t="s">
        <v>54</v>
      </c>
      <c r="W127" t="s">
        <v>436</v>
      </c>
      <c r="X127" t="s">
        <v>476</v>
      </c>
      <c r="Y127" s="88" t="s">
        <v>487</v>
      </c>
    </row>
    <row r="128" spans="1:25" ht="15" x14ac:dyDescent="0.25">
      <c r="A128">
        <v>2.4300000000000002</v>
      </c>
      <c r="B128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t="s">
        <v>158</v>
      </c>
      <c r="V128" t="s">
        <v>122</v>
      </c>
      <c r="W128" t="s">
        <v>437</v>
      </c>
      <c r="X128" t="s">
        <v>476</v>
      </c>
      <c r="Y128" s="88" t="s">
        <v>482</v>
      </c>
    </row>
    <row r="129" spans="1:25" s="50" customFormat="1" ht="15" x14ac:dyDescent="0.25">
      <c r="A129">
        <v>2.35</v>
      </c>
      <c r="B129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t="s">
        <v>161</v>
      </c>
      <c r="V129" t="s">
        <v>123</v>
      </c>
      <c r="W129" t="s">
        <v>437</v>
      </c>
      <c r="X129" t="s">
        <v>476</v>
      </c>
      <c r="Y129" s="88" t="s">
        <v>486</v>
      </c>
    </row>
    <row r="130" spans="1:25" ht="15" x14ac:dyDescent="0.25">
      <c r="A130">
        <v>2.74</v>
      </c>
      <c r="B130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t="s">
        <v>378</v>
      </c>
      <c r="V130" t="s">
        <v>119</v>
      </c>
      <c r="W130" t="s">
        <v>437</v>
      </c>
      <c r="X130" t="s">
        <v>476</v>
      </c>
      <c r="Y130" s="88" t="s">
        <v>497</v>
      </c>
    </row>
    <row r="131" spans="1:25" ht="15" x14ac:dyDescent="0.25">
      <c r="A131">
        <v>2.79</v>
      </c>
      <c r="B131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t="s">
        <v>237</v>
      </c>
      <c r="V131" t="s">
        <v>152</v>
      </c>
      <c r="W131" t="s">
        <v>437</v>
      </c>
      <c r="X131" t="s">
        <v>476</v>
      </c>
      <c r="Y131" s="89" t="s">
        <v>484</v>
      </c>
    </row>
    <row r="132" spans="1:25" ht="15" x14ac:dyDescent="0.25">
      <c r="A132">
        <v>1.87</v>
      </c>
      <c r="B13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t="s">
        <v>379</v>
      </c>
      <c r="V132" t="s">
        <v>131</v>
      </c>
      <c r="W132" t="s">
        <v>442</v>
      </c>
      <c r="X132" t="s">
        <v>476</v>
      </c>
      <c r="Y132" s="88" t="s">
        <v>486</v>
      </c>
    </row>
    <row r="133" spans="1:25" ht="15" x14ac:dyDescent="0.25">
      <c r="A133">
        <v>1.8</v>
      </c>
      <c r="B133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t="s">
        <v>251</v>
      </c>
      <c r="V133" t="s">
        <v>128</v>
      </c>
      <c r="W133" t="s">
        <v>442</v>
      </c>
      <c r="X133" t="s">
        <v>476</v>
      </c>
      <c r="Y133" s="88" t="s">
        <v>478</v>
      </c>
    </row>
    <row r="134" spans="1:25" ht="15" x14ac:dyDescent="0.25">
      <c r="A134">
        <v>2.2400000000000002</v>
      </c>
      <c r="B134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t="s">
        <v>127</v>
      </c>
      <c r="V134" t="s">
        <v>66</v>
      </c>
      <c r="W134" t="s">
        <v>442</v>
      </c>
      <c r="X134" t="s">
        <v>476</v>
      </c>
      <c r="Y134" s="88" t="s">
        <v>485</v>
      </c>
    </row>
    <row r="135" spans="1:25" s="50" customFormat="1" ht="15" x14ac:dyDescent="0.25">
      <c r="A135">
        <v>2.2599999999999998</v>
      </c>
      <c r="B135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t="s">
        <v>164</v>
      </c>
      <c r="V135" t="s">
        <v>124</v>
      </c>
      <c r="W135" t="s">
        <v>442</v>
      </c>
      <c r="X135" t="s">
        <v>476</v>
      </c>
      <c r="Y135" s="88" t="s">
        <v>485</v>
      </c>
    </row>
    <row r="136" spans="1:25" ht="15" x14ac:dyDescent="0.25">
      <c r="A136">
        <v>1.53</v>
      </c>
      <c r="B136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t="s">
        <v>129</v>
      </c>
      <c r="V136" t="s">
        <v>432</v>
      </c>
      <c r="W136" t="s">
        <v>442</v>
      </c>
      <c r="X136" t="s">
        <v>476</v>
      </c>
      <c r="Y136" s="88" t="s">
        <v>478</v>
      </c>
    </row>
    <row r="137" spans="1:25" s="50" customFormat="1" ht="15" x14ac:dyDescent="0.25">
      <c r="A137">
        <v>2.0499999999999998</v>
      </c>
      <c r="B137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t="s">
        <v>381</v>
      </c>
      <c r="V137" t="s">
        <v>384</v>
      </c>
      <c r="W137" t="s">
        <v>438</v>
      </c>
      <c r="X137" t="s">
        <v>477</v>
      </c>
      <c r="Y137" s="88" t="s">
        <v>490</v>
      </c>
    </row>
    <row r="138" spans="1:25" ht="15" x14ac:dyDescent="0.25">
      <c r="A138">
        <v>1.86</v>
      </c>
      <c r="B138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t="s">
        <v>257</v>
      </c>
      <c r="V138" t="s">
        <v>255</v>
      </c>
      <c r="W138" t="s">
        <v>438</v>
      </c>
      <c r="X138" t="s">
        <v>477</v>
      </c>
      <c r="Y138" s="88" t="s">
        <v>481</v>
      </c>
    </row>
    <row r="139" spans="1:25" ht="15" x14ac:dyDescent="0.25">
      <c r="A139">
        <v>1.85</v>
      </c>
      <c r="B139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t="s">
        <v>385</v>
      </c>
      <c r="V139" t="s">
        <v>380</v>
      </c>
      <c r="W139" t="s">
        <v>438</v>
      </c>
      <c r="X139" t="s">
        <v>477</v>
      </c>
      <c r="Y139" s="88" t="s">
        <v>498</v>
      </c>
    </row>
    <row r="140" spans="1:25" ht="15" x14ac:dyDescent="0.25">
      <c r="A140">
        <v>1.89</v>
      </c>
      <c r="B140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t="s">
        <v>386</v>
      </c>
      <c r="V140" t="s">
        <v>254</v>
      </c>
      <c r="W140" t="s">
        <v>438</v>
      </c>
      <c r="X140" t="s">
        <v>477</v>
      </c>
      <c r="Y140" s="88" t="s">
        <v>493</v>
      </c>
    </row>
    <row r="141" spans="1:25" ht="15" x14ac:dyDescent="0.25">
      <c r="A141">
        <v>1.87</v>
      </c>
      <c r="B141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t="s">
        <v>265</v>
      </c>
      <c r="V141" t="s">
        <v>260</v>
      </c>
      <c r="W141" t="s">
        <v>230</v>
      </c>
      <c r="X141" t="s">
        <v>477</v>
      </c>
      <c r="Y141" s="88" t="s">
        <v>482</v>
      </c>
    </row>
    <row r="142" spans="1:25" ht="15" x14ac:dyDescent="0.25">
      <c r="A142">
        <v>2.04</v>
      </c>
      <c r="B1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t="s">
        <v>241</v>
      </c>
      <c r="V142" t="s">
        <v>262</v>
      </c>
      <c r="W142" t="s">
        <v>230</v>
      </c>
      <c r="X142" t="s">
        <v>477</v>
      </c>
      <c r="Y142" s="88" t="s">
        <v>484</v>
      </c>
    </row>
    <row r="143" spans="1:25" ht="15" x14ac:dyDescent="0.25">
      <c r="A143">
        <v>1.71</v>
      </c>
      <c r="B143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t="s">
        <v>270</v>
      </c>
      <c r="V143" t="s">
        <v>391</v>
      </c>
      <c r="W143" t="s">
        <v>230</v>
      </c>
      <c r="X143" t="s">
        <v>477</v>
      </c>
      <c r="Y143" s="88" t="s">
        <v>480</v>
      </c>
    </row>
    <row r="144" spans="1:25" ht="15" x14ac:dyDescent="0.25">
      <c r="A144">
        <v>2.12</v>
      </c>
      <c r="B144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t="s">
        <v>229</v>
      </c>
      <c r="V144" t="s">
        <v>244</v>
      </c>
      <c r="W144" t="s">
        <v>231</v>
      </c>
      <c r="X144" t="s">
        <v>477</v>
      </c>
      <c r="Y144" s="88" t="s">
        <v>489</v>
      </c>
    </row>
    <row r="145" spans="1:25" ht="15" x14ac:dyDescent="0.25">
      <c r="A145">
        <v>1.94</v>
      </c>
      <c r="B145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t="s">
        <v>394</v>
      </c>
      <c r="V145" t="s">
        <v>274</v>
      </c>
      <c r="W145" t="s">
        <v>231</v>
      </c>
      <c r="X145" t="s">
        <v>477</v>
      </c>
      <c r="Y145" s="88" t="s">
        <v>485</v>
      </c>
    </row>
    <row r="146" spans="1:25" s="50" customFormat="1" ht="15" x14ac:dyDescent="0.25">
      <c r="A146">
        <v>2.02</v>
      </c>
      <c r="B146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t="s">
        <v>228</v>
      </c>
      <c r="V146" t="s">
        <v>233</v>
      </c>
      <c r="W146" t="s">
        <v>231</v>
      </c>
      <c r="X146" t="s">
        <v>477</v>
      </c>
      <c r="Y146" s="88" t="s">
        <v>487</v>
      </c>
    </row>
    <row r="147" spans="1:25" ht="15" x14ac:dyDescent="0.25">
      <c r="A147">
        <v>2.42</v>
      </c>
      <c r="B147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t="s">
        <v>34</v>
      </c>
      <c r="V147" t="s">
        <v>41</v>
      </c>
      <c r="W147" t="s">
        <v>443</v>
      </c>
      <c r="X147" t="s">
        <v>477</v>
      </c>
      <c r="Y147" s="88" t="s">
        <v>485</v>
      </c>
    </row>
    <row r="148" spans="1:25" ht="15" x14ac:dyDescent="0.25">
      <c r="A148">
        <v>2.0299999999999998</v>
      </c>
      <c r="B148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t="s">
        <v>39</v>
      </c>
      <c r="V148" t="s">
        <v>38</v>
      </c>
      <c r="W148" t="s">
        <v>443</v>
      </c>
      <c r="X148" t="s">
        <v>477</v>
      </c>
      <c r="Y148" s="88" t="s">
        <v>490</v>
      </c>
    </row>
    <row r="149" spans="1:25" ht="15" x14ac:dyDescent="0.25">
      <c r="A149">
        <v>1.93</v>
      </c>
      <c r="B149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t="s">
        <v>133</v>
      </c>
      <c r="V149" t="s">
        <v>73</v>
      </c>
      <c r="W149" t="s">
        <v>443</v>
      </c>
      <c r="X149" t="s">
        <v>477</v>
      </c>
      <c r="Y149" s="88" t="s">
        <v>497</v>
      </c>
    </row>
    <row r="150" spans="1:25" ht="15" x14ac:dyDescent="0.25">
      <c r="A150">
        <v>2.0099999999999998</v>
      </c>
      <c r="B150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t="s">
        <v>35</v>
      </c>
      <c r="V150" t="s">
        <v>137</v>
      </c>
      <c r="W150" t="s">
        <v>443</v>
      </c>
      <c r="X150" t="s">
        <v>477</v>
      </c>
      <c r="Y150" s="88" t="s">
        <v>485</v>
      </c>
    </row>
    <row r="151" spans="1:25" ht="15" x14ac:dyDescent="0.25">
      <c r="A151">
        <v>1.68</v>
      </c>
      <c r="B151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t="s">
        <v>70</v>
      </c>
      <c r="V151" t="s">
        <v>75</v>
      </c>
      <c r="W151" t="s">
        <v>443</v>
      </c>
      <c r="X151" t="s">
        <v>477</v>
      </c>
      <c r="Y151" s="88" t="s">
        <v>493</v>
      </c>
    </row>
    <row r="152" spans="1:25" ht="15" x14ac:dyDescent="0.25">
      <c r="A152">
        <v>1.77</v>
      </c>
      <c r="B15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t="s">
        <v>277</v>
      </c>
      <c r="V152" t="s">
        <v>37</v>
      </c>
      <c r="W152" t="s">
        <v>433</v>
      </c>
      <c r="X152" t="s">
        <v>477</v>
      </c>
      <c r="Y152" s="88" t="s">
        <v>493</v>
      </c>
    </row>
    <row r="153" spans="1:25" ht="15" x14ac:dyDescent="0.25">
      <c r="A153">
        <v>1.53</v>
      </c>
      <c r="B153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t="s">
        <v>408</v>
      </c>
      <c r="V153" t="s">
        <v>399</v>
      </c>
      <c r="W153" t="s">
        <v>440</v>
      </c>
      <c r="X153" t="s">
        <v>477</v>
      </c>
      <c r="Y153" s="88" t="s">
        <v>478</v>
      </c>
    </row>
    <row r="154" spans="1:25" ht="15" x14ac:dyDescent="0.25">
      <c r="A154">
        <v>2.41</v>
      </c>
      <c r="B154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t="s">
        <v>397</v>
      </c>
      <c r="V154" t="s">
        <v>320</v>
      </c>
      <c r="W154" t="s">
        <v>440</v>
      </c>
      <c r="X154" t="s">
        <v>477</v>
      </c>
      <c r="Y154" s="88" t="s">
        <v>481</v>
      </c>
    </row>
    <row r="155" spans="1:25" ht="15" x14ac:dyDescent="0.25">
      <c r="A155">
        <v>2.09</v>
      </c>
      <c r="B155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t="s">
        <v>401</v>
      </c>
      <c r="V155" t="s">
        <v>396</v>
      </c>
      <c r="W155" t="s">
        <v>440</v>
      </c>
      <c r="X155" t="s">
        <v>477</v>
      </c>
      <c r="Y155" s="89" t="s">
        <v>483</v>
      </c>
    </row>
    <row r="156" spans="1:25" ht="15" x14ac:dyDescent="0.25">
      <c r="A156">
        <v>2.16</v>
      </c>
      <c r="B156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t="s">
        <v>398</v>
      </c>
      <c r="V156" t="s">
        <v>407</v>
      </c>
      <c r="W156" t="s">
        <v>440</v>
      </c>
      <c r="X156" t="s">
        <v>477</v>
      </c>
      <c r="Y156" s="88" t="s">
        <v>482</v>
      </c>
    </row>
    <row r="157" spans="1:25" ht="15" x14ac:dyDescent="0.25">
      <c r="A157">
        <v>2.15</v>
      </c>
      <c r="B157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t="s">
        <v>404</v>
      </c>
      <c r="V157" t="s">
        <v>319</v>
      </c>
      <c r="W157" t="s">
        <v>440</v>
      </c>
      <c r="X157" t="s">
        <v>477</v>
      </c>
      <c r="Y157" s="88" t="s">
        <v>485</v>
      </c>
    </row>
    <row r="158" spans="1:25" ht="15" x14ac:dyDescent="0.25">
      <c r="A158">
        <v>2.2599999999999998</v>
      </c>
      <c r="B158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t="s">
        <v>405</v>
      </c>
      <c r="V158" t="s">
        <v>403</v>
      </c>
      <c r="W158" t="s">
        <v>440</v>
      </c>
      <c r="X158" t="s">
        <v>477</v>
      </c>
      <c r="Y158" s="88" t="s">
        <v>482</v>
      </c>
    </row>
    <row r="159" spans="1:25" ht="15" x14ac:dyDescent="0.25">
      <c r="A159">
        <v>1.72</v>
      </c>
      <c r="B159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t="s">
        <v>321</v>
      </c>
      <c r="V159" t="s">
        <v>247</v>
      </c>
      <c r="W159" t="s">
        <v>440</v>
      </c>
      <c r="X159" t="s">
        <v>477</v>
      </c>
      <c r="Y159" s="88" t="s">
        <v>482</v>
      </c>
    </row>
    <row r="160" spans="1:25" ht="15" x14ac:dyDescent="0.25">
      <c r="A160">
        <v>2.31</v>
      </c>
      <c r="B160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t="s">
        <v>88</v>
      </c>
      <c r="V160" t="s">
        <v>410</v>
      </c>
      <c r="W160" t="s">
        <v>447</v>
      </c>
      <c r="X160" t="s">
        <v>477</v>
      </c>
      <c r="Y160" s="88" t="s">
        <v>487</v>
      </c>
    </row>
    <row r="161" spans="1:25" ht="15" x14ac:dyDescent="0.25">
      <c r="A161">
        <v>2.78</v>
      </c>
      <c r="B161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t="s">
        <v>346</v>
      </c>
      <c r="V161" t="s">
        <v>409</v>
      </c>
      <c r="W161" t="s">
        <v>447</v>
      </c>
      <c r="X161" t="s">
        <v>477</v>
      </c>
      <c r="Y161" s="88" t="s">
        <v>485</v>
      </c>
    </row>
    <row r="162" spans="1:25" ht="15" x14ac:dyDescent="0.25">
      <c r="A162">
        <v>2.61</v>
      </c>
      <c r="B16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t="s">
        <v>343</v>
      </c>
      <c r="V162" t="s">
        <v>411</v>
      </c>
      <c r="W162" t="s">
        <v>447</v>
      </c>
      <c r="X162" t="s">
        <v>477</v>
      </c>
      <c r="Y162" s="89" t="s">
        <v>479</v>
      </c>
    </row>
    <row r="163" spans="1:25" ht="15" x14ac:dyDescent="0.25">
      <c r="A163">
        <v>2.46</v>
      </c>
      <c r="B163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t="s">
        <v>91</v>
      </c>
      <c r="V163" t="s">
        <v>92</v>
      </c>
      <c r="W163" t="s">
        <v>447</v>
      </c>
      <c r="X163" t="s">
        <v>477</v>
      </c>
      <c r="Y163" s="89" t="s">
        <v>482</v>
      </c>
    </row>
    <row r="164" spans="1:25" ht="15" x14ac:dyDescent="0.25">
      <c r="A164">
        <v>1.59</v>
      </c>
      <c r="B164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t="s">
        <v>99</v>
      </c>
      <c r="V164" t="s">
        <v>98</v>
      </c>
      <c r="W164" t="s">
        <v>441</v>
      </c>
      <c r="X164" t="s">
        <v>477</v>
      </c>
      <c r="Y164" s="88" t="s">
        <v>493</v>
      </c>
    </row>
    <row r="165" spans="1:25" ht="15" x14ac:dyDescent="0.25">
      <c r="A165">
        <v>1.93</v>
      </c>
      <c r="B165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t="s">
        <v>414</v>
      </c>
      <c r="V165" t="s">
        <v>95</v>
      </c>
      <c r="W165" t="s">
        <v>441</v>
      </c>
      <c r="X165" t="s">
        <v>477</v>
      </c>
      <c r="Y165" s="88" t="s">
        <v>493</v>
      </c>
    </row>
    <row r="166" spans="1:25" ht="15" x14ac:dyDescent="0.25">
      <c r="A166">
        <v>1.5</v>
      </c>
      <c r="B166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t="s">
        <v>143</v>
      </c>
      <c r="V166" t="s">
        <v>96</v>
      </c>
      <c r="W166" t="s">
        <v>441</v>
      </c>
      <c r="X166" t="s">
        <v>477</v>
      </c>
      <c r="Y166" s="88" t="s">
        <v>487</v>
      </c>
    </row>
    <row r="167" spans="1:25" s="50" customFormat="1" ht="15" x14ac:dyDescent="0.25">
      <c r="A167">
        <v>2.2599999999999998</v>
      </c>
      <c r="B167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t="s">
        <v>141</v>
      </c>
      <c r="V167" t="s">
        <v>94</v>
      </c>
      <c r="W167" t="s">
        <v>441</v>
      </c>
      <c r="X167" t="s">
        <v>477</v>
      </c>
      <c r="Y167" s="88" t="s">
        <v>479</v>
      </c>
    </row>
    <row r="168" spans="1:25" ht="15" x14ac:dyDescent="0.25">
      <c r="A168">
        <v>1.61</v>
      </c>
      <c r="B168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t="s">
        <v>97</v>
      </c>
      <c r="V168" t="s">
        <v>347</v>
      </c>
      <c r="W168" t="s">
        <v>441</v>
      </c>
      <c r="X168" t="s">
        <v>477</v>
      </c>
      <c r="Y168" s="88" t="s">
        <v>478</v>
      </c>
    </row>
    <row r="169" spans="1:25" ht="15" x14ac:dyDescent="0.25">
      <c r="A169">
        <v>1.63</v>
      </c>
      <c r="B169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t="s">
        <v>102</v>
      </c>
      <c r="V169" t="s">
        <v>52</v>
      </c>
      <c r="W169" t="s">
        <v>441</v>
      </c>
      <c r="X169" t="s">
        <v>477</v>
      </c>
      <c r="Y169" s="88" t="s">
        <v>480</v>
      </c>
    </row>
    <row r="170" spans="1:25" ht="15" x14ac:dyDescent="0.25">
      <c r="A170">
        <v>1.69</v>
      </c>
      <c r="B170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t="s">
        <v>429</v>
      </c>
      <c r="V170" t="s">
        <v>424</v>
      </c>
      <c r="W170" t="s">
        <v>448</v>
      </c>
      <c r="X170" t="s">
        <v>477</v>
      </c>
      <c r="Y170" s="88" t="s">
        <v>493</v>
      </c>
    </row>
    <row r="171" spans="1:25" ht="15" x14ac:dyDescent="0.25">
      <c r="A171">
        <v>1.89</v>
      </c>
      <c r="B171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t="s">
        <v>357</v>
      </c>
      <c r="V171" t="s">
        <v>360</v>
      </c>
      <c r="W171" t="s">
        <v>448</v>
      </c>
      <c r="X171" t="s">
        <v>477</v>
      </c>
      <c r="Y171" s="88" t="s">
        <v>479</v>
      </c>
    </row>
    <row r="172" spans="1:25" ht="15" x14ac:dyDescent="0.25">
      <c r="A172">
        <v>1.53</v>
      </c>
      <c r="B17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t="s">
        <v>423</v>
      </c>
      <c r="V172" t="s">
        <v>427</v>
      </c>
      <c r="W172" t="s">
        <v>448</v>
      </c>
      <c r="X172" t="s">
        <v>477</v>
      </c>
      <c r="Y172" s="89" t="s">
        <v>482</v>
      </c>
    </row>
    <row r="173" spans="1:25" ht="15" x14ac:dyDescent="0.25">
      <c r="A173">
        <v>1.58</v>
      </c>
      <c r="B173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t="s">
        <v>426</v>
      </c>
      <c r="V173" t="s">
        <v>422</v>
      </c>
      <c r="W173" t="s">
        <v>448</v>
      </c>
      <c r="X173" t="s">
        <v>477</v>
      </c>
      <c r="Y173" s="88" t="s">
        <v>499</v>
      </c>
    </row>
    <row r="174" spans="1:25" ht="15" x14ac:dyDescent="0.25">
      <c r="A174">
        <v>2.48</v>
      </c>
      <c r="B174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t="s">
        <v>145</v>
      </c>
      <c r="V174" t="s">
        <v>107</v>
      </c>
      <c r="W174" t="s">
        <v>435</v>
      </c>
      <c r="X174" t="s">
        <v>477</v>
      </c>
      <c r="Y174" s="88" t="s">
        <v>485</v>
      </c>
    </row>
    <row r="175" spans="1:25" ht="15" x14ac:dyDescent="0.25">
      <c r="A175">
        <v>2.52</v>
      </c>
      <c r="B175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t="s">
        <v>146</v>
      </c>
      <c r="V175" t="s">
        <v>171</v>
      </c>
      <c r="W175" t="s">
        <v>435</v>
      </c>
      <c r="X175" t="s">
        <v>477</v>
      </c>
      <c r="Y175" s="88" t="s">
        <v>479</v>
      </c>
    </row>
    <row r="176" spans="1:25" ht="15" x14ac:dyDescent="0.25">
      <c r="A176">
        <v>1.93</v>
      </c>
      <c r="B176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t="s">
        <v>364</v>
      </c>
      <c r="V176" t="s">
        <v>175</v>
      </c>
      <c r="W176" t="s">
        <v>435</v>
      </c>
      <c r="X176" t="s">
        <v>477</v>
      </c>
      <c r="Y176" s="89" t="s">
        <v>480</v>
      </c>
    </row>
    <row r="177" spans="1:25" ht="15" x14ac:dyDescent="0.25">
      <c r="A177">
        <v>2.1</v>
      </c>
      <c r="B177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t="s">
        <v>56</v>
      </c>
      <c r="V177" t="s">
        <v>55</v>
      </c>
      <c r="W177" t="s">
        <v>436</v>
      </c>
      <c r="X177" t="s">
        <v>477</v>
      </c>
      <c r="Y177" s="88" t="s">
        <v>482</v>
      </c>
    </row>
    <row r="178" spans="1:25" ht="15" x14ac:dyDescent="0.25">
      <c r="A178">
        <v>2.2200000000000002</v>
      </c>
      <c r="B178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t="s">
        <v>63</v>
      </c>
      <c r="V178" t="s">
        <v>110</v>
      </c>
      <c r="W178" t="s">
        <v>436</v>
      </c>
      <c r="X178" t="s">
        <v>477</v>
      </c>
      <c r="Y178" s="88" t="s">
        <v>484</v>
      </c>
    </row>
    <row r="179" spans="1:25" ht="15" x14ac:dyDescent="0.25">
      <c r="A179">
        <v>2.38</v>
      </c>
      <c r="B179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t="s">
        <v>177</v>
      </c>
      <c r="V179" t="s">
        <v>59</v>
      </c>
      <c r="W179" t="s">
        <v>436</v>
      </c>
      <c r="X179" t="s">
        <v>477</v>
      </c>
      <c r="Y179" s="88" t="s">
        <v>483</v>
      </c>
    </row>
    <row r="180" spans="1:25" ht="15" x14ac:dyDescent="0.25">
      <c r="A180">
        <v>2.5299999999999998</v>
      </c>
      <c r="B180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t="s">
        <v>113</v>
      </c>
      <c r="V180" t="s">
        <v>57</v>
      </c>
      <c r="W180" t="s">
        <v>436</v>
      </c>
      <c r="X180" t="s">
        <v>477</v>
      </c>
      <c r="Y180" s="88" t="s">
        <v>493</v>
      </c>
    </row>
    <row r="181" spans="1:25" s="50" customFormat="1" ht="15" x14ac:dyDescent="0.25">
      <c r="A181">
        <v>2.76</v>
      </c>
      <c r="B181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t="s">
        <v>60</v>
      </c>
      <c r="V181" t="s">
        <v>160</v>
      </c>
      <c r="W181" t="s">
        <v>437</v>
      </c>
      <c r="X181" t="s">
        <v>477</v>
      </c>
      <c r="Y181" s="89" t="s">
        <v>482</v>
      </c>
    </row>
    <row r="182" spans="1:25" ht="15" x14ac:dyDescent="0.25">
      <c r="A182">
        <v>2.65</v>
      </c>
      <c r="B18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t="s">
        <v>157</v>
      </c>
      <c r="V182" t="s">
        <v>115</v>
      </c>
      <c r="W182" t="s">
        <v>437</v>
      </c>
      <c r="X182" t="s">
        <v>477</v>
      </c>
      <c r="Y182" s="88" t="s">
        <v>482</v>
      </c>
    </row>
    <row r="183" spans="1:25" ht="15" x14ac:dyDescent="0.25">
      <c r="A183">
        <v>2.96</v>
      </c>
      <c r="B183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t="s">
        <v>162</v>
      </c>
      <c r="V183" t="s">
        <v>121</v>
      </c>
      <c r="W183" t="s">
        <v>437</v>
      </c>
      <c r="X183" t="s">
        <v>477</v>
      </c>
      <c r="Y183" s="88" t="s">
        <v>494</v>
      </c>
    </row>
    <row r="184" spans="1:25" ht="15" x14ac:dyDescent="0.25">
      <c r="A184">
        <v>2.85</v>
      </c>
      <c r="B184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t="s">
        <v>118</v>
      </c>
      <c r="V184" t="s">
        <v>163</v>
      </c>
      <c r="W184" t="s">
        <v>437</v>
      </c>
      <c r="X184" t="s">
        <v>477</v>
      </c>
      <c r="Y184" s="89" t="s">
        <v>479</v>
      </c>
    </row>
    <row r="185" spans="1:25" ht="15" x14ac:dyDescent="0.25">
      <c r="A185">
        <v>1.79</v>
      </c>
      <c r="B185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t="s">
        <v>130</v>
      </c>
      <c r="V185" t="s">
        <v>167</v>
      </c>
      <c r="W185" t="s">
        <v>442</v>
      </c>
      <c r="X185" t="s">
        <v>477</v>
      </c>
      <c r="Y185" s="88" t="s">
        <v>479</v>
      </c>
    </row>
    <row r="186" spans="1:25" s="28" customFormat="1" ht="15" x14ac:dyDescent="0.25">
      <c r="A186" s="23">
        <v>1.96</v>
      </c>
      <c r="B186" s="23">
        <v>1.89</v>
      </c>
      <c r="C186" s="24">
        <f t="shared" si="26"/>
        <v>3.9304610733182255E-2</v>
      </c>
      <c r="D186" s="25">
        <f>IF(OR($A186="",$B186=""),"",A186*'MPTO_working_2-way'!$G185)</f>
        <v>2.0370370370370372</v>
      </c>
      <c r="E186" s="27">
        <f>IF(OR($A186="",$B186=""),"",B186*'MPTO_working_2-way'!$G185)</f>
        <v>1.9642857142857144</v>
      </c>
      <c r="F186" s="25">
        <f>IF(OR($A186="",$B186=""),"",'MPTO_working_2-way'!D185)</f>
        <v>2.0385208012326657</v>
      </c>
      <c r="G186" s="27">
        <f>IF(OR($A186="",$B186=""),"",'MPTO_working_2-way'!E185)</f>
        <v>1.9629080118694364</v>
      </c>
      <c r="H186" s="25">
        <f>IF(OR($A186="",$B186=""),"",'OddsRatio_working_2-way'!M185)</f>
        <v>2.0385815737789974</v>
      </c>
      <c r="I186" s="25">
        <f>IF(OR($A186="",$B186=""),"",'OddsRatio_working_2-way'!N185)</f>
        <v>1.9628516673576117</v>
      </c>
      <c r="J186" s="25">
        <f>IF('Log_working_2-way'!$D185="","",A186^('Log_working_2-way'!$D185))</f>
        <v>2.0392611823308071</v>
      </c>
      <c r="K186" s="27">
        <f>IF('Log_working_2-way'!$D185="","",B186^('Log_working_2-way'!$D185))</f>
        <v>1.9622220256096747</v>
      </c>
      <c r="L186" s="93">
        <f t="shared" si="27"/>
        <v>0.49090909090909085</v>
      </c>
      <c r="M186" s="93">
        <f t="shared" si="28"/>
        <v>0.50909090909090904</v>
      </c>
      <c r="N186" s="94">
        <v>283</v>
      </c>
      <c r="O186" s="94">
        <f t="shared" si="29"/>
        <v>138.61224489795916</v>
      </c>
      <c r="P186" s="94">
        <f t="shared" si="30"/>
        <v>133.26455026455028</v>
      </c>
      <c r="Q186" s="94">
        <f t="shared" si="31"/>
        <v>149.73544973544975</v>
      </c>
      <c r="R186" s="94">
        <f t="shared" si="32"/>
        <v>144.38775510204081</v>
      </c>
      <c r="S186" s="95">
        <f t="shared" si="33"/>
        <v>-11.12320483749059</v>
      </c>
      <c r="T186" s="95">
        <f t="shared" si="34"/>
        <v>-11.123204837490533</v>
      </c>
      <c r="U186" s="23" t="s">
        <v>126</v>
      </c>
      <c r="V186" s="23" t="s">
        <v>65</v>
      </c>
      <c r="W186" s="23" t="s">
        <v>442</v>
      </c>
      <c r="X186" s="23" t="s">
        <v>477</v>
      </c>
      <c r="Y186" s="92" t="s">
        <v>484</v>
      </c>
    </row>
    <row r="187" spans="1:25" ht="15" x14ac:dyDescent="0.25">
      <c r="A187">
        <v>1.75</v>
      </c>
      <c r="B187">
        <v>2.17</v>
      </c>
      <c r="C187" s="43">
        <f t="shared" si="26"/>
        <v>3.2258064516129004E-2</v>
      </c>
      <c r="D187" s="44">
        <f>IF(OR($A187="",$B187=""),"",A187*'MPTO_working_2-way'!$G186)</f>
        <v>1.8064516129032258</v>
      </c>
      <c r="E187" s="46">
        <f>IF(OR($A187="",$B187=""),"",B187*'MPTO_working_2-way'!$G186)</f>
        <v>2.2399999999999998</v>
      </c>
      <c r="F187" s="44">
        <f>IF(OR($A187="",$B187=""),"",'MPTO_working_2-way'!D186)</f>
        <v>1.8008298755186722</v>
      </c>
      <c r="G187" s="46">
        <f>IF(OR($A187="",$B187=""),"",'MPTO_working_2-way'!E186)</f>
        <v>2.2487046632124348</v>
      </c>
      <c r="H187" s="44">
        <f>IF(OR($A187="",$B187=""),"",'OddsRatio_working_2-way'!M186)</f>
        <v>1.8006407690254356</v>
      </c>
      <c r="I187" s="44">
        <f>IF(OR($A187="",$B187=""),"",'OddsRatio_working_2-way'!N186)</f>
        <v>2.2489995996796797</v>
      </c>
      <c r="J187" s="44">
        <f>IF('Log_working_2-way'!$D186="","",A187^('Log_working_2-way'!$D186))</f>
        <v>1.798091355138193</v>
      </c>
      <c r="K187" s="46">
        <f>IF('Log_working_2-way'!$D186="","",B187^('Log_working_2-way'!$D186))</f>
        <v>2.2529893897006406</v>
      </c>
      <c r="L187" s="53">
        <f t="shared" ref="L187:L250" si="35">(1/D187)</f>
        <v>0.5535714285714286</v>
      </c>
      <c r="M187" s="53">
        <f t="shared" ref="M187:M250" si="36">(1/E187)</f>
        <v>0.44642857142857145</v>
      </c>
      <c r="N187" s="54">
        <v>284</v>
      </c>
      <c r="O187" s="54">
        <f t="shared" ref="O187:O250" si="37">(1/A187)*((N187*A187)-N187)</f>
        <v>121.71428571428571</v>
      </c>
      <c r="P187" s="54">
        <f t="shared" ref="P187:P250" si="38">(1/B187)*((N187*B187)-N187)</f>
        <v>153.12442396313364</v>
      </c>
      <c r="Q187" s="54">
        <f t="shared" ref="Q187:Q250" si="39">(1/B187)*N187</f>
        <v>130.87557603686636</v>
      </c>
      <c r="R187" s="54">
        <f t="shared" ref="R187:R250" si="40">(1/A187)*N187</f>
        <v>162.28571428571428</v>
      </c>
      <c r="S187" s="55">
        <f t="shared" ref="S187:S250" si="41">O187-Q187</f>
        <v>-9.1612903225806548</v>
      </c>
      <c r="T187" s="55">
        <f t="shared" ref="T187:T250" si="42">P187-R187</f>
        <v>-9.1612903225806406</v>
      </c>
      <c r="U187" t="s">
        <v>68</v>
      </c>
      <c r="V187" t="s">
        <v>71</v>
      </c>
      <c r="W187" t="s">
        <v>443</v>
      </c>
      <c r="X187" s="38">
        <v>44230</v>
      </c>
      <c r="Y187" s="66"/>
    </row>
    <row r="188" spans="1:25" s="50" customFormat="1" ht="15" x14ac:dyDescent="0.25">
      <c r="A188">
        <v>2.4700000000000002</v>
      </c>
      <c r="B188">
        <v>1.59</v>
      </c>
      <c r="C188" s="43">
        <f t="shared" si="26"/>
        <v>3.37891172052045E-2</v>
      </c>
      <c r="D188" s="44">
        <f>IF(OR($A188="",$B188=""),"",A188*'MPTO_working_2-way'!$G187)</f>
        <v>2.5534591194968552</v>
      </c>
      <c r="E188" s="46">
        <f>IF(OR($A188="",$B188=""),"",B188*'MPTO_working_2-way'!$G187)</f>
        <v>1.6437246963562753</v>
      </c>
      <c r="F188" s="44">
        <f>IF(OR($A188="",$B188=""),"",'MPTO_working_2-way'!D187)</f>
        <v>2.5775604633610079</v>
      </c>
      <c r="G188" s="46">
        <f>IF(OR($A188="",$B188=""),"",'MPTO_working_2-way'!E187)</f>
        <v>1.6338901254342355</v>
      </c>
      <c r="H188" s="44">
        <f>IF(OR($A188="",$B188=""),"",'OddsRatio_working_2-way'!M187)</f>
        <v>2.5784566588059405</v>
      </c>
      <c r="I188" s="44">
        <f>IF(OR($A188="",$B188=""),"",'OddsRatio_working_2-way'!N187)</f>
        <v>1.6335302236023845</v>
      </c>
      <c r="J188" s="44">
        <f>IF('Log_working_2-way'!$D187="","",A188^('Log_working_2-way'!$D187))</f>
        <v>2.5896826442672194</v>
      </c>
      <c r="K188" s="46">
        <f>IF('Log_working_2-way'!$D187="","",B188^('Log_working_2-way'!$D187))</f>
        <v>1.6290563739914652</v>
      </c>
      <c r="L188" s="53">
        <f t="shared" si="35"/>
        <v>0.39162561576354682</v>
      </c>
      <c r="M188" s="53">
        <f t="shared" si="36"/>
        <v>0.60837438423645318</v>
      </c>
      <c r="N188" s="54">
        <v>285</v>
      </c>
      <c r="O188" s="54">
        <f t="shared" si="37"/>
        <v>169.61538461538464</v>
      </c>
      <c r="P188" s="54">
        <f t="shared" si="38"/>
        <v>105.75471698113209</v>
      </c>
      <c r="Q188" s="54">
        <f t="shared" si="39"/>
        <v>179.24528301886792</v>
      </c>
      <c r="R188" s="54">
        <f t="shared" si="40"/>
        <v>115.38461538461539</v>
      </c>
      <c r="S188" s="55">
        <f t="shared" si="41"/>
        <v>-9.6298984034832813</v>
      </c>
      <c r="T188" s="55">
        <f t="shared" si="42"/>
        <v>-9.6298984034832955</v>
      </c>
      <c r="U188" t="s">
        <v>48</v>
      </c>
      <c r="V188" t="s">
        <v>79</v>
      </c>
      <c r="W188" t="s">
        <v>433</v>
      </c>
      <c r="X188" s="38">
        <v>44230</v>
      </c>
      <c r="Y188" s="66"/>
    </row>
    <row r="189" spans="1:25" s="50" customFormat="1" ht="15" x14ac:dyDescent="0.25">
      <c r="A189">
        <v>2.58</v>
      </c>
      <c r="B189">
        <v>1.55</v>
      </c>
      <c r="C189" s="43">
        <f t="shared" si="26"/>
        <v>3.275818954738674E-2</v>
      </c>
      <c r="D189" s="44">
        <f>IF(OR($A189="",$B189=""),"",A189*'MPTO_working_2-way'!$G188)</f>
        <v>2.6645161290322577</v>
      </c>
      <c r="E189" s="46">
        <f>IF(OR($A189="",$B189=""),"",B189*'MPTO_working_2-way'!$G188)</f>
        <v>1.6007751937984496</v>
      </c>
      <c r="F189" s="44">
        <f>IF(OR($A189="",$B189=""),"",'MPTO_working_2-way'!D188)</f>
        <v>2.6938363085213872</v>
      </c>
      <c r="G189" s="46">
        <f>IF(OR($A189="",$B189=""),"",'MPTO_working_2-way'!E188)</f>
        <v>1.5903758202425928</v>
      </c>
      <c r="H189" s="44">
        <f>IF(OR($A189="",$B189=""),"",'OddsRatio_working_2-way'!M188)</f>
        <v>2.6949121725703877</v>
      </c>
      <c r="I189" s="44">
        <f>IF(OR($A189="",$B189=""),"",'OddsRatio_working_2-way'!N188)</f>
        <v>1.5900010727301979</v>
      </c>
      <c r="J189" s="44">
        <f>IF('Log_working_2-way'!$D188="","",A189^('Log_working_2-way'!$D188))</f>
        <v>2.7086271490229712</v>
      </c>
      <c r="K189" s="46">
        <f>IF('Log_working_2-way'!$D188="","",B189^('Log_working_2-way'!$D188))</f>
        <v>1.5852651940897229</v>
      </c>
      <c r="L189" s="53">
        <f t="shared" si="35"/>
        <v>0.37530266343825669</v>
      </c>
      <c r="M189" s="53">
        <f t="shared" si="36"/>
        <v>0.62469733656174331</v>
      </c>
      <c r="N189" s="54">
        <v>286</v>
      </c>
      <c r="O189" s="54">
        <f t="shared" si="37"/>
        <v>175.14728682170542</v>
      </c>
      <c r="P189" s="54">
        <f t="shared" si="38"/>
        <v>101.48387096774194</v>
      </c>
      <c r="Q189" s="54">
        <f t="shared" si="39"/>
        <v>184.51612903225805</v>
      </c>
      <c r="R189" s="54">
        <f t="shared" si="40"/>
        <v>110.85271317829456</v>
      </c>
      <c r="S189" s="55">
        <f t="shared" si="41"/>
        <v>-9.3688422105526286</v>
      </c>
      <c r="T189" s="55">
        <f t="shared" si="42"/>
        <v>-9.3688422105526286</v>
      </c>
      <c r="U189" t="s">
        <v>208</v>
      </c>
      <c r="V189" t="s">
        <v>77</v>
      </c>
      <c r="W189" t="s">
        <v>433</v>
      </c>
      <c r="X189" s="38">
        <v>44230</v>
      </c>
      <c r="Y189" s="66"/>
    </row>
    <row r="190" spans="1:25" s="50" customFormat="1" ht="15" x14ac:dyDescent="0.25">
      <c r="A190">
        <v>2.4</v>
      </c>
      <c r="B190">
        <v>1.62</v>
      </c>
      <c r="C190" s="43">
        <f t="shared" si="26"/>
        <v>3.3950617283950546E-2</v>
      </c>
      <c r="D190" s="44">
        <f>IF(OR($A190="",$B190=""),"",A190*'MPTO_working_2-way'!$G189)</f>
        <v>2.4814814814814814</v>
      </c>
      <c r="E190" s="46">
        <f>IF(OR($A190="",$B190=""),"",B190*'MPTO_working_2-way'!$G189)</f>
        <v>1.675</v>
      </c>
      <c r="F190" s="44">
        <f>IF(OR($A190="",$B190=""),"",'MPTO_working_2-way'!D189)</f>
        <v>2.5019305019305014</v>
      </c>
      <c r="G190" s="46">
        <f>IF(OR($A190="",$B190=""),"",'MPTO_working_2-way'!E189)</f>
        <v>1.6658097686375322</v>
      </c>
      <c r="H190" s="44">
        <f>IF(OR($A190="",$B190=""),"",'OddsRatio_working_2-way'!M189)</f>
        <v>2.502685767593821</v>
      </c>
      <c r="I190" s="44">
        <f>IF(OR($A190="",$B190=""),"",'OddsRatio_working_2-way'!N189)</f>
        <v>1.6654751256486924</v>
      </c>
      <c r="J190" s="44">
        <f>IF('Log_working_2-way'!$D189="","",A190^('Log_working_2-way'!$D189))</f>
        <v>2.5121786003771214</v>
      </c>
      <c r="K190" s="46">
        <f>IF('Log_working_2-way'!$D189="","",B190^('Log_working_2-way'!$D189))</f>
        <v>1.6612975476246807</v>
      </c>
      <c r="L190" s="53">
        <f t="shared" si="35"/>
        <v>0.40298507462686567</v>
      </c>
      <c r="M190" s="53">
        <f t="shared" si="36"/>
        <v>0.59701492537313428</v>
      </c>
      <c r="N190" s="54">
        <v>287</v>
      </c>
      <c r="O190" s="54">
        <f t="shared" si="37"/>
        <v>167.41666666666666</v>
      </c>
      <c r="P190" s="54">
        <f t="shared" si="38"/>
        <v>109.83950617283953</v>
      </c>
      <c r="Q190" s="54">
        <f t="shared" si="39"/>
        <v>177.16049382716048</v>
      </c>
      <c r="R190" s="54">
        <f t="shared" si="40"/>
        <v>119.58333333333334</v>
      </c>
      <c r="S190" s="55">
        <f t="shared" si="41"/>
        <v>-9.7438271604938222</v>
      </c>
      <c r="T190" s="55">
        <f t="shared" si="42"/>
        <v>-9.743827160493808</v>
      </c>
      <c r="U190" t="s">
        <v>47</v>
      </c>
      <c r="V190" t="s">
        <v>80</v>
      </c>
      <c r="W190" t="s">
        <v>433</v>
      </c>
      <c r="X190" s="38">
        <v>44230</v>
      </c>
      <c r="Y190" s="66"/>
    </row>
    <row r="191" spans="1:25" ht="15" x14ac:dyDescent="0.25">
      <c r="A191">
        <v>2.58</v>
      </c>
      <c r="B191">
        <v>1.55</v>
      </c>
      <c r="C191" s="43">
        <f t="shared" si="26"/>
        <v>3.275818954738674E-2</v>
      </c>
      <c r="D191" s="44">
        <f>IF(OR($A191="",$B191=""),"",A191*'MPTO_working_2-way'!$G190)</f>
        <v>2.6645161290322577</v>
      </c>
      <c r="E191" s="46">
        <f>IF(OR($A191="",$B191=""),"",B191*'MPTO_working_2-way'!$G190)</f>
        <v>1.6007751937984496</v>
      </c>
      <c r="F191" s="44">
        <f>IF(OR($A191="",$B191=""),"",'MPTO_working_2-way'!D190)</f>
        <v>2.6938363085213872</v>
      </c>
      <c r="G191" s="46">
        <f>IF(OR($A191="",$B191=""),"",'MPTO_working_2-way'!E190)</f>
        <v>1.5903758202425928</v>
      </c>
      <c r="H191" s="44">
        <f>IF(OR($A191="",$B191=""),"",'OddsRatio_working_2-way'!M190)</f>
        <v>2.6949121725703877</v>
      </c>
      <c r="I191" s="44">
        <f>IF(OR($A191="",$B191=""),"",'OddsRatio_working_2-way'!N190)</f>
        <v>1.5900010727301979</v>
      </c>
      <c r="J191" s="44">
        <f>IF('Log_working_2-way'!$D190="","",A191^('Log_working_2-way'!$D190))</f>
        <v>2.7086271490229712</v>
      </c>
      <c r="K191" s="46">
        <f>IF('Log_working_2-way'!$D190="","",B191^('Log_working_2-way'!$D190))</f>
        <v>1.5852651940897229</v>
      </c>
      <c r="L191" s="53">
        <f t="shared" si="35"/>
        <v>0.37530266343825669</v>
      </c>
      <c r="M191" s="53">
        <f t="shared" si="36"/>
        <v>0.62469733656174331</v>
      </c>
      <c r="N191" s="54">
        <v>288</v>
      </c>
      <c r="O191" s="54">
        <f t="shared" si="37"/>
        <v>176.37209302325579</v>
      </c>
      <c r="P191" s="54">
        <f t="shared" si="38"/>
        <v>102.1935483870968</v>
      </c>
      <c r="Q191" s="54">
        <f t="shared" si="39"/>
        <v>185.80645161290323</v>
      </c>
      <c r="R191" s="54">
        <f t="shared" si="40"/>
        <v>111.62790697674417</v>
      </c>
      <c r="S191" s="55">
        <f t="shared" si="41"/>
        <v>-9.4343585896474451</v>
      </c>
      <c r="T191" s="55">
        <f t="shared" si="42"/>
        <v>-9.4343585896473741</v>
      </c>
      <c r="U191" t="s">
        <v>76</v>
      </c>
      <c r="V191" t="s">
        <v>87</v>
      </c>
      <c r="W191" t="s">
        <v>433</v>
      </c>
      <c r="X191" s="38">
        <v>44230</v>
      </c>
      <c r="Y191" s="66"/>
    </row>
    <row r="192" spans="1:25" s="50" customFormat="1" ht="15" x14ac:dyDescent="0.25">
      <c r="A192">
        <v>2.46</v>
      </c>
      <c r="B192">
        <v>1.59</v>
      </c>
      <c r="C192" s="43">
        <f t="shared" si="26"/>
        <v>3.5434882650713373E-2</v>
      </c>
      <c r="D192" s="44">
        <f>IF(OR($A192="",$B192=""),"",A192*'MPTO_working_2-way'!$G191)</f>
        <v>2.5471698113207548</v>
      </c>
      <c r="E192" s="46">
        <f>IF(OR($A192="",$B192=""),"",B192*'MPTO_working_2-way'!$G191)</f>
        <v>1.6463414634146343</v>
      </c>
      <c r="F192" s="44">
        <f>IF(OR($A192="",$B192=""),"",'MPTO_working_2-way'!D191)</f>
        <v>2.5721049516669958</v>
      </c>
      <c r="G192" s="46">
        <f>IF(OR($A192="",$B192=""),"",'MPTO_working_2-way'!E191)</f>
        <v>1.6360898481616264</v>
      </c>
      <c r="H192" s="44">
        <f>IF(OR($A192="",$B192=""),"",'OddsRatio_working_2-way'!M191)</f>
        <v>2.5730785966335055</v>
      </c>
      <c r="I192" s="44">
        <f>IF(OR($A192="",$B192=""),"",'OddsRatio_working_2-way'!N191)</f>
        <v>1.6356961452149104</v>
      </c>
      <c r="J192" s="44">
        <f>IF('Log_working_2-way'!$D191="","",A192^('Log_working_2-way'!$D191))</f>
        <v>2.5847141060445584</v>
      </c>
      <c r="K192" s="46">
        <f>IF('Log_working_2-way'!$D191="","",B192^('Log_working_2-way'!$D191))</f>
        <v>1.6310286481237015</v>
      </c>
      <c r="L192" s="53">
        <f t="shared" si="35"/>
        <v>0.3925925925925926</v>
      </c>
      <c r="M192" s="53">
        <f t="shared" si="36"/>
        <v>0.6074074074074074</v>
      </c>
      <c r="N192" s="54">
        <v>289</v>
      </c>
      <c r="O192" s="54">
        <f t="shared" si="37"/>
        <v>171.52032520325201</v>
      </c>
      <c r="P192" s="54">
        <f t="shared" si="38"/>
        <v>107.23899371069184</v>
      </c>
      <c r="Q192" s="54">
        <f t="shared" si="39"/>
        <v>181.76100628930817</v>
      </c>
      <c r="R192" s="54">
        <f t="shared" si="40"/>
        <v>117.47967479674797</v>
      </c>
      <c r="S192" s="55">
        <f t="shared" si="41"/>
        <v>-10.240681086056156</v>
      </c>
      <c r="T192" s="55">
        <f t="shared" si="42"/>
        <v>-10.240681086056128</v>
      </c>
      <c r="U192" t="s">
        <v>278</v>
      </c>
      <c r="V192" t="s">
        <v>44</v>
      </c>
      <c r="W192" t="s">
        <v>433</v>
      </c>
      <c r="X192" s="38">
        <v>44230</v>
      </c>
      <c r="Y192" s="66"/>
    </row>
    <row r="193" spans="1:25" ht="15" x14ac:dyDescent="0.25">
      <c r="A193">
        <v>2.1</v>
      </c>
      <c r="B193">
        <v>1.79</v>
      </c>
      <c r="C193" s="43">
        <f t="shared" si="26"/>
        <v>3.4849694067571102E-2</v>
      </c>
      <c r="D193" s="44">
        <f>IF(OR($A193="",$B193=""),"",A193*'MPTO_working_2-way'!$G192)</f>
        <v>2.1731843575418992</v>
      </c>
      <c r="E193" s="46">
        <f>IF(OR($A193="",$B193=""),"",B193*'MPTO_working_2-way'!$G192)</f>
        <v>1.8523809523809522</v>
      </c>
      <c r="F193" s="44">
        <f>IF(OR($A193="",$B193=""),"",'MPTO_working_2-way'!D192)</f>
        <v>2.1797622499275153</v>
      </c>
      <c r="G193" s="46">
        <f>IF(OR($A193="",$B193=""),"",'MPTO_working_2-way'!E192)</f>
        <v>1.8476284099287292</v>
      </c>
      <c r="H193" s="44">
        <f>IF(OR($A193="",$B193=""),"",'OddsRatio_working_2-way'!M192)</f>
        <v>2.1800021454603971</v>
      </c>
      <c r="I193" s="44">
        <f>IF(OR($A193="",$B193=""),"",'OddsRatio_working_2-way'!N192)</f>
        <v>1.8474560862851939</v>
      </c>
      <c r="J193" s="44">
        <f>IF('Log_working_2-way'!$D192="","",A193^('Log_working_2-way'!$D192))</f>
        <v>2.1830172065936067</v>
      </c>
      <c r="K193" s="46">
        <f>IF('Log_working_2-way'!$D192="","",B193^('Log_working_2-way'!$D192))</f>
        <v>1.8452962428833544</v>
      </c>
      <c r="L193" s="53">
        <f t="shared" si="35"/>
        <v>0.46015424164524427</v>
      </c>
      <c r="M193" s="53">
        <f t="shared" si="36"/>
        <v>0.53984575835475579</v>
      </c>
      <c r="N193" s="54">
        <v>290</v>
      </c>
      <c r="O193" s="54">
        <f t="shared" si="37"/>
        <v>151.9047619047619</v>
      </c>
      <c r="P193" s="54">
        <f t="shared" si="38"/>
        <v>127.98882681564247</v>
      </c>
      <c r="Q193" s="54">
        <f t="shared" si="39"/>
        <v>162.01117318435755</v>
      </c>
      <c r="R193" s="54">
        <f t="shared" si="40"/>
        <v>138.09523809523807</v>
      </c>
      <c r="S193" s="55">
        <f t="shared" si="41"/>
        <v>-10.106411279595648</v>
      </c>
      <c r="T193" s="55">
        <f t="shared" si="42"/>
        <v>-10.106411279595605</v>
      </c>
      <c r="U193" t="s">
        <v>46</v>
      </c>
      <c r="V193" t="s">
        <v>49</v>
      </c>
      <c r="W193" t="s">
        <v>433</v>
      </c>
      <c r="X193" s="38">
        <v>44230</v>
      </c>
      <c r="Y193" s="66"/>
    </row>
    <row r="194" spans="1:25" ht="15" x14ac:dyDescent="0.25">
      <c r="A194">
        <v>1.93</v>
      </c>
      <c r="B194">
        <v>1.93</v>
      </c>
      <c r="C194" s="43">
        <f t="shared" si="26"/>
        <v>3.62694300518136E-2</v>
      </c>
      <c r="D194" s="44">
        <f>IF(OR($A194="",$B194=""),"",A194*'MPTO_working_2-way'!$G193)</f>
        <v>2</v>
      </c>
      <c r="E194" s="46">
        <f>IF(OR($A194="",$B194=""),"",B194*'MPTO_working_2-way'!$G193)</f>
        <v>2</v>
      </c>
      <c r="F194" s="44">
        <f>IF(OR($A194="",$B194=""),"",'MPTO_working_2-way'!D193)</f>
        <v>2.0000000000000004</v>
      </c>
      <c r="G194" s="46">
        <f>IF(OR($A194="",$B194=""),"",'MPTO_working_2-way'!E193)</f>
        <v>2.0000000000000004</v>
      </c>
      <c r="H194" s="44">
        <f>IF(OR($A194="",$B194=""),"",'OddsRatio_working_2-way'!M193)</f>
        <v>2</v>
      </c>
      <c r="I194" s="44">
        <f>IF(OR($A194="",$B194=""),"",'OddsRatio_working_2-way'!N193)</f>
        <v>2</v>
      </c>
      <c r="J194" s="44">
        <f>IF('Log_working_2-way'!$D193="","",A194^('Log_working_2-way'!$D193))</f>
        <v>1.9999999999999618</v>
      </c>
      <c r="K194" s="46">
        <f>IF('Log_working_2-way'!$D193="","",B194^('Log_working_2-way'!$D193))</f>
        <v>1.9999999999999618</v>
      </c>
      <c r="L194" s="53">
        <f t="shared" si="35"/>
        <v>0.5</v>
      </c>
      <c r="M194" s="53">
        <f t="shared" si="36"/>
        <v>0.5</v>
      </c>
      <c r="N194" s="54">
        <v>291</v>
      </c>
      <c r="O194" s="54">
        <f t="shared" si="37"/>
        <v>140.22279792746116</v>
      </c>
      <c r="P194" s="54">
        <f t="shared" si="38"/>
        <v>140.22279792746116</v>
      </c>
      <c r="Q194" s="54">
        <f t="shared" si="39"/>
        <v>150.77720207253887</v>
      </c>
      <c r="R194" s="54">
        <f t="shared" si="40"/>
        <v>150.77720207253887</v>
      </c>
      <c r="S194" s="55">
        <f t="shared" si="41"/>
        <v>-10.554404145077712</v>
      </c>
      <c r="T194" s="55">
        <f t="shared" si="42"/>
        <v>-10.554404145077712</v>
      </c>
      <c r="U194" t="s">
        <v>281</v>
      </c>
      <c r="V194" t="s">
        <v>283</v>
      </c>
      <c r="W194" t="s">
        <v>444</v>
      </c>
      <c r="X194" s="38">
        <v>44230</v>
      </c>
      <c r="Y194" s="66"/>
    </row>
    <row r="195" spans="1:25" ht="15" x14ac:dyDescent="0.25">
      <c r="A195">
        <v>1.97</v>
      </c>
      <c r="B195">
        <v>1.89</v>
      </c>
      <c r="C195" s="43">
        <f t="shared" ref="C195:C258" si="43">IF(OR($A195="",$B195=""),"",(1/A195)+(1/B195)-1)</f>
        <v>3.6714742298498582E-2</v>
      </c>
      <c r="D195" s="44">
        <f>IF(OR($A195="",$B195=""),"",A195*'MPTO_working_2-way'!$G194)</f>
        <v>2.0423280423280423</v>
      </c>
      <c r="E195" s="46">
        <f>IF(OR($A195="",$B195=""),"",B195*'MPTO_working_2-way'!$G194)</f>
        <v>1.9593908629441623</v>
      </c>
      <c r="F195" s="44">
        <f>IF(OR($A195="",$B195=""),"",'MPTO_working_2-way'!D194)</f>
        <v>2.0439162297916722</v>
      </c>
      <c r="G195" s="46">
        <f>IF(OR($A195="",$B195=""),"",'MPTO_working_2-way'!E194)</f>
        <v>1.9579312702127099</v>
      </c>
      <c r="H195" s="44">
        <f>IF(OR($A195="",$B195=""),"",'OddsRatio_working_2-way'!M194)</f>
        <v>2.0439768390387969</v>
      </c>
      <c r="I195" s="44">
        <f>IF(OR($A195="",$B195=""),"",'OddsRatio_working_2-way'!N194)</f>
        <v>1.9578756564376583</v>
      </c>
      <c r="J195" s="44">
        <f>IF('Log_working_2-way'!$D194="","",A195^('Log_working_2-way'!$D194))</f>
        <v>2.0447027247449845</v>
      </c>
      <c r="K195" s="46">
        <f>IF('Log_working_2-way'!$D194="","",B195^('Log_working_2-way'!$D194))</f>
        <v>1.9572101003603855</v>
      </c>
      <c r="L195" s="53">
        <f t="shared" si="35"/>
        <v>0.48963730569948188</v>
      </c>
      <c r="M195" s="53">
        <f t="shared" si="36"/>
        <v>0.51036269430051817</v>
      </c>
      <c r="N195" s="54">
        <v>292</v>
      </c>
      <c r="O195" s="54">
        <f t="shared" si="37"/>
        <v>143.7766497461929</v>
      </c>
      <c r="P195" s="54">
        <f t="shared" si="38"/>
        <v>137.50264550264552</v>
      </c>
      <c r="Q195" s="54">
        <f t="shared" si="39"/>
        <v>154.49735449735451</v>
      </c>
      <c r="R195" s="54">
        <f t="shared" si="40"/>
        <v>148.2233502538071</v>
      </c>
      <c r="S195" s="55">
        <f t="shared" si="41"/>
        <v>-10.720704751161605</v>
      </c>
      <c r="T195" s="55">
        <f t="shared" si="42"/>
        <v>-10.720704751161577</v>
      </c>
      <c r="U195" t="s">
        <v>84</v>
      </c>
      <c r="V195" t="s">
        <v>43</v>
      </c>
      <c r="W195" t="s">
        <v>444</v>
      </c>
      <c r="X195" s="38">
        <v>44230</v>
      </c>
      <c r="Y195" s="66"/>
    </row>
    <row r="196" spans="1:25" ht="15" x14ac:dyDescent="0.25">
      <c r="A196">
        <v>2.34</v>
      </c>
      <c r="B196">
        <v>1.63</v>
      </c>
      <c r="C196" s="43">
        <f t="shared" si="43"/>
        <v>4.0847359865764821E-2</v>
      </c>
      <c r="D196" s="44">
        <f>IF(OR($A196="",$B196=""),"",A196*'MPTO_working_2-way'!$G195)</f>
        <v>2.4355828220858897</v>
      </c>
      <c r="E196" s="46">
        <f>IF(OR($A196="",$B196=""),"",B196*'MPTO_working_2-way'!$G195)</f>
        <v>1.6965811965811965</v>
      </c>
      <c r="F196" s="44">
        <f>IF(OR($A196="",$B196=""),"",'MPTO_working_2-way'!D195)</f>
        <v>2.4574447522711167</v>
      </c>
      <c r="G196" s="46">
        <f>IF(OR($A196="",$B196=""),"",'MPTO_working_2-way'!E195)</f>
        <v>1.6861323548914724</v>
      </c>
      <c r="H196" s="44">
        <f>IF(OR($A196="",$B196=""),"",'OddsRatio_working_2-way'!M195)</f>
        <v>2.4584183648679576</v>
      </c>
      <c r="I196" s="44">
        <f>IF(OR($A196="",$B196=""),"",'OddsRatio_working_2-way'!N195)</f>
        <v>1.6856743058707564</v>
      </c>
      <c r="J196" s="44">
        <f>IF('Log_working_2-way'!$D195="","",A196^('Log_working_2-way'!$D195))</f>
        <v>2.4686297213280377</v>
      </c>
      <c r="K196" s="46">
        <f>IF('Log_working_2-way'!$D195="","",B196^('Log_working_2-way'!$D195))</f>
        <v>1.6809068245571044</v>
      </c>
      <c r="L196" s="53">
        <f t="shared" si="35"/>
        <v>0.41057934508816119</v>
      </c>
      <c r="M196" s="53">
        <f t="shared" si="36"/>
        <v>0.58942065491183881</v>
      </c>
      <c r="N196" s="54">
        <v>293</v>
      </c>
      <c r="O196" s="54">
        <f t="shared" si="37"/>
        <v>167.7863247863248</v>
      </c>
      <c r="P196" s="54">
        <f t="shared" si="38"/>
        <v>113.24539877300612</v>
      </c>
      <c r="Q196" s="54">
        <f t="shared" si="39"/>
        <v>179.75460122699386</v>
      </c>
      <c r="R196" s="54">
        <f t="shared" si="40"/>
        <v>125.21367521367523</v>
      </c>
      <c r="S196" s="55">
        <f t="shared" si="41"/>
        <v>-11.968276440669058</v>
      </c>
      <c r="T196" s="55">
        <f t="shared" si="42"/>
        <v>-11.968276440669115</v>
      </c>
      <c r="U196" t="s">
        <v>293</v>
      </c>
      <c r="V196" t="s">
        <v>286</v>
      </c>
      <c r="W196" t="s">
        <v>444</v>
      </c>
      <c r="X196" s="38">
        <v>44230</v>
      </c>
      <c r="Y196" s="66"/>
    </row>
    <row r="197" spans="1:25" ht="15" x14ac:dyDescent="0.25">
      <c r="A197">
        <v>2.14</v>
      </c>
      <c r="B197">
        <v>1.75</v>
      </c>
      <c r="C197" s="43">
        <f t="shared" si="43"/>
        <v>3.8718291054739673E-2</v>
      </c>
      <c r="D197" s="44">
        <f>IF(OR($A197="",$B197=""),"",A197*'MPTO_working_2-way'!$G196)</f>
        <v>2.2228571428571429</v>
      </c>
      <c r="E197" s="46">
        <f>IF(OR($A197="",$B197=""),"",B197*'MPTO_working_2-way'!$G196)</f>
        <v>1.8177570093457944</v>
      </c>
      <c r="F197" s="44">
        <f>IF(OR($A197="",$B197=""),"",'MPTO_working_2-way'!D196)</f>
        <v>2.2324888226527575</v>
      </c>
      <c r="G197" s="46">
        <f>IF(OR($A197="",$B197=""),"",'MPTO_working_2-way'!E196)</f>
        <v>1.81136638452237</v>
      </c>
      <c r="H197" s="44">
        <f>IF(OR($A197="",$B197=""),"",'OddsRatio_working_2-way'!M196)</f>
        <v>2.2328828005937953</v>
      </c>
      <c r="I197" s="44">
        <f>IF(OR($A197="",$B197=""),"",'OddsRatio_working_2-way'!N196)</f>
        <v>1.8111071056538131</v>
      </c>
      <c r="J197" s="44">
        <f>IF('Log_working_2-way'!$D196="","",A197^('Log_working_2-way'!$D196))</f>
        <v>2.2373241322265098</v>
      </c>
      <c r="K197" s="46">
        <f>IF('Log_working_2-way'!$D196="","",B197^('Log_working_2-way'!$D196))</f>
        <v>1.8081956651086979</v>
      </c>
      <c r="L197" s="53">
        <f t="shared" si="35"/>
        <v>0.44987146529562982</v>
      </c>
      <c r="M197" s="53">
        <f t="shared" si="36"/>
        <v>0.55012853470437018</v>
      </c>
      <c r="N197" s="54">
        <v>294</v>
      </c>
      <c r="O197" s="54">
        <f t="shared" si="37"/>
        <v>156.61682242990659</v>
      </c>
      <c r="P197" s="54">
        <f t="shared" si="38"/>
        <v>126</v>
      </c>
      <c r="Q197" s="54">
        <f t="shared" si="39"/>
        <v>168</v>
      </c>
      <c r="R197" s="54">
        <f t="shared" si="40"/>
        <v>137.38317757009347</v>
      </c>
      <c r="S197" s="55">
        <f t="shared" si="41"/>
        <v>-11.383177570093409</v>
      </c>
      <c r="T197" s="55">
        <f t="shared" si="42"/>
        <v>-11.383177570093466</v>
      </c>
      <c r="U197" t="s">
        <v>451</v>
      </c>
      <c r="V197" t="s">
        <v>467</v>
      </c>
      <c r="W197" t="s">
        <v>444</v>
      </c>
      <c r="X197" s="38">
        <v>44230</v>
      </c>
      <c r="Y197" s="66"/>
    </row>
    <row r="198" spans="1:25" ht="15" x14ac:dyDescent="0.25">
      <c r="A198">
        <v>1.7</v>
      </c>
      <c r="B198">
        <v>2.12</v>
      </c>
      <c r="C198" s="43">
        <f t="shared" si="43"/>
        <v>5.9933407325194255E-2</v>
      </c>
      <c r="D198" s="44">
        <f>IF(OR($A198="",$B198=""),"",A198*'MPTO_working_2-way'!$G197)</f>
        <v>1.8018867924528301</v>
      </c>
      <c r="E198" s="46">
        <f>IF(OR($A198="",$B198=""),"",B198*'MPTO_working_2-way'!$G197)</f>
        <v>2.2470588235294118</v>
      </c>
      <c r="F198" s="44">
        <f>IF(OR($A198="",$B198=""),"",'MPTO_working_2-way'!D197)</f>
        <v>1.7912524850894631</v>
      </c>
      <c r="G198" s="46">
        <f>IF(OR($A198="",$B198=""),"",'MPTO_working_2-way'!E197)</f>
        <v>2.2638190954773871</v>
      </c>
      <c r="H198" s="44">
        <f>IF(OR($A198="",$B198=""),"",'OddsRatio_working_2-way'!M197)</f>
        <v>1.7905694150420945</v>
      </c>
      <c r="I198" s="44">
        <f>IF(OR($A198="",$B198=""),"",'OddsRatio_working_2-way'!N197)</f>
        <v>2.264911064067352</v>
      </c>
      <c r="J198" s="44">
        <f>IF('Log_working_2-way'!$D197="","",A198^('Log_working_2-way'!$D197))</f>
        <v>1.7856523702925116</v>
      </c>
      <c r="K198" s="46">
        <f>IF('Log_working_2-way'!$D197="","",B198^('Log_working_2-way'!$D197))</f>
        <v>2.2728275733743923</v>
      </c>
      <c r="L198" s="53">
        <f t="shared" si="35"/>
        <v>0.55497382198952883</v>
      </c>
      <c r="M198" s="53">
        <f t="shared" si="36"/>
        <v>0.44502617801047123</v>
      </c>
      <c r="N198" s="54">
        <v>295</v>
      </c>
      <c r="O198" s="54">
        <f t="shared" si="37"/>
        <v>121.47058823529412</v>
      </c>
      <c r="P198" s="54">
        <f t="shared" si="38"/>
        <v>155.84905660377356</v>
      </c>
      <c r="Q198" s="54">
        <f t="shared" si="39"/>
        <v>139.15094339622641</v>
      </c>
      <c r="R198" s="54">
        <f t="shared" si="40"/>
        <v>173.52941176470588</v>
      </c>
      <c r="S198" s="55">
        <f t="shared" si="41"/>
        <v>-17.680355160932294</v>
      </c>
      <c r="T198" s="55">
        <f t="shared" si="42"/>
        <v>-17.680355160932322</v>
      </c>
      <c r="U198" t="s">
        <v>455</v>
      </c>
      <c r="V198" t="s">
        <v>284</v>
      </c>
      <c r="W198" t="s">
        <v>444</v>
      </c>
      <c r="X198" s="38">
        <v>44230</v>
      </c>
      <c r="Y198" s="66"/>
    </row>
    <row r="199" spans="1:25" ht="15" x14ac:dyDescent="0.25">
      <c r="A199">
        <v>2.04</v>
      </c>
      <c r="B199">
        <v>1.84</v>
      </c>
      <c r="C199" s="43">
        <f t="shared" si="43"/>
        <v>3.3674339300937772E-2</v>
      </c>
      <c r="D199" s="44">
        <f>IF(OR($A199="",$B199=""),"",A199*'MPTO_working_2-way'!$G198)</f>
        <v>2.1086956521739131</v>
      </c>
      <c r="E199" s="46">
        <f>IF(OR($A199="",$B199=""),"",B199*'MPTO_working_2-way'!$G198)</f>
        <v>1.9019607843137256</v>
      </c>
      <c r="F199" s="44">
        <f>IF(OR($A199="",$B199=""),"",'MPTO_working_2-way'!D198)</f>
        <v>2.1125619090499774</v>
      </c>
      <c r="G199" s="46">
        <f>IF(OR($A199="",$B199=""),"",'MPTO_working_2-way'!E198)</f>
        <v>1.8988263860785108</v>
      </c>
      <c r="H199" s="44">
        <f>IF(OR($A199="",$B199=""),"",'OddsRatio_working_2-way'!M198)</f>
        <v>2.1126972805283741</v>
      </c>
      <c r="I199" s="44">
        <f>IF(OR($A199="",$B199=""),"",'OddsRatio_working_2-way'!N198)</f>
        <v>1.8987170342729172</v>
      </c>
      <c r="J199" s="44">
        <f>IF('Log_working_2-way'!$D198="","",A199^('Log_working_2-way'!$D198))</f>
        <v>2.1144632865880677</v>
      </c>
      <c r="K199" s="46">
        <f>IF('Log_working_2-way'!$D198="","",B199^('Log_working_2-way'!$D198))</f>
        <v>1.8972929050551837</v>
      </c>
      <c r="L199" s="53">
        <f t="shared" si="35"/>
        <v>0.47422680412371132</v>
      </c>
      <c r="M199" s="53">
        <f t="shared" si="36"/>
        <v>0.52577319587628868</v>
      </c>
      <c r="N199" s="54">
        <v>296</v>
      </c>
      <c r="O199" s="54">
        <f t="shared" si="37"/>
        <v>150.90196078431373</v>
      </c>
      <c r="P199" s="54">
        <f t="shared" si="38"/>
        <v>135.13043478260869</v>
      </c>
      <c r="Q199" s="54">
        <f t="shared" si="39"/>
        <v>160.86956521739128</v>
      </c>
      <c r="R199" s="54">
        <f t="shared" si="40"/>
        <v>145.09803921568627</v>
      </c>
      <c r="S199" s="55">
        <f t="shared" si="41"/>
        <v>-9.9676044330775539</v>
      </c>
      <c r="T199" s="55">
        <f t="shared" si="42"/>
        <v>-9.9676044330775824</v>
      </c>
      <c r="U199" t="s">
        <v>289</v>
      </c>
      <c r="V199" t="s">
        <v>458</v>
      </c>
      <c r="W199" t="s">
        <v>444</v>
      </c>
      <c r="X199" s="38">
        <v>44230</v>
      </c>
      <c r="Y199" s="66"/>
    </row>
    <row r="200" spans="1:25" ht="15" x14ac:dyDescent="0.25">
      <c r="A200">
        <v>1.71</v>
      </c>
      <c r="B200">
        <v>2.2000000000000002</v>
      </c>
      <c r="C200" s="43">
        <f t="shared" si="43"/>
        <v>3.9340776182881454E-2</v>
      </c>
      <c r="D200" s="44">
        <f>IF(OR($A200="",$B200=""),"",A200*'MPTO_working_2-way'!$G199)</f>
        <v>1.7772727272727273</v>
      </c>
      <c r="E200" s="46">
        <f>IF(OR($A200="",$B200=""),"",B200*'MPTO_working_2-way'!$G199)</f>
        <v>2.2865497076023393</v>
      </c>
      <c r="F200" s="44">
        <f>IF(OR($A200="",$B200=""),"",'MPTO_working_2-way'!D199)</f>
        <v>1.7695202257761053</v>
      </c>
      <c r="G200" s="46">
        <f>IF(OR($A200="",$B200=""),"",'MPTO_working_2-way'!E199)</f>
        <v>2.2995110024449881</v>
      </c>
      <c r="H200" s="44">
        <f>IF(OR($A200="",$B200=""),"",'OddsRatio_working_2-way'!M199)</f>
        <v>1.7691987172809549</v>
      </c>
      <c r="I200" s="44">
        <f>IF(OR($A200="",$B200=""),"",'OddsRatio_working_2-way'!N199)</f>
        <v>2.3000541700523187</v>
      </c>
      <c r="J200" s="44">
        <f>IF('Log_working_2-way'!$D199="","",A200^('Log_working_2-way'!$D199))</f>
        <v>1.7656661334886148</v>
      </c>
      <c r="K200" s="46">
        <f>IF('Log_working_2-way'!$D199="","",B200^('Log_working_2-way'!$D199))</f>
        <v>2.3060522808335469</v>
      </c>
      <c r="L200" s="53">
        <f t="shared" si="35"/>
        <v>0.5626598465473146</v>
      </c>
      <c r="M200" s="53">
        <f t="shared" si="36"/>
        <v>0.4373401534526854</v>
      </c>
      <c r="N200" s="54">
        <v>297</v>
      </c>
      <c r="O200" s="54">
        <f t="shared" si="37"/>
        <v>123.31578947368421</v>
      </c>
      <c r="P200" s="54">
        <f t="shared" si="38"/>
        <v>162.00000000000003</v>
      </c>
      <c r="Q200" s="54">
        <f t="shared" si="39"/>
        <v>135</v>
      </c>
      <c r="R200" s="54">
        <f t="shared" si="40"/>
        <v>173.68421052631578</v>
      </c>
      <c r="S200" s="55">
        <f t="shared" si="41"/>
        <v>-11.684210526315795</v>
      </c>
      <c r="T200" s="55">
        <f t="shared" si="42"/>
        <v>-11.684210526315752</v>
      </c>
      <c r="U200" t="s">
        <v>83</v>
      </c>
      <c r="V200" t="s">
        <v>285</v>
      </c>
      <c r="W200" t="s">
        <v>444</v>
      </c>
      <c r="X200" s="38">
        <v>44230</v>
      </c>
      <c r="Y200" s="66"/>
    </row>
    <row r="201" spans="1:25" ht="15" x14ac:dyDescent="0.25">
      <c r="A201">
        <v>2.2000000000000002</v>
      </c>
      <c r="B201">
        <v>1.71</v>
      </c>
      <c r="C201" s="43">
        <f t="shared" si="43"/>
        <v>3.9340776182881454E-2</v>
      </c>
      <c r="D201" s="44">
        <f>IF(OR($A201="",$B201=""),"",A201*'MPTO_working_2-way'!$G200)</f>
        <v>2.2865497076023393</v>
      </c>
      <c r="E201" s="46">
        <f>IF(OR($A201="",$B201=""),"",B201*'MPTO_working_2-way'!$G200)</f>
        <v>1.7772727272727273</v>
      </c>
      <c r="F201" s="44">
        <f>IF(OR($A201="",$B201=""),"",'MPTO_working_2-way'!D200)</f>
        <v>2.2995110024449881</v>
      </c>
      <c r="G201" s="46">
        <f>IF(OR($A201="",$B201=""),"",'MPTO_working_2-way'!E200)</f>
        <v>1.7695202257761053</v>
      </c>
      <c r="H201" s="44">
        <f>IF(OR($A201="",$B201=""),"",'OddsRatio_working_2-way'!M200)</f>
        <v>2.3000541700523187</v>
      </c>
      <c r="I201" s="44">
        <f>IF(OR($A201="",$B201=""),"",'OddsRatio_working_2-way'!N200)</f>
        <v>1.7691987172809549</v>
      </c>
      <c r="J201" s="44">
        <f>IF('Log_working_2-way'!$D200="","",A201^('Log_working_2-way'!$D200))</f>
        <v>2.3060522808335469</v>
      </c>
      <c r="K201" s="46">
        <f>IF('Log_working_2-way'!$D200="","",B201^('Log_working_2-way'!$D200))</f>
        <v>1.7656661334886148</v>
      </c>
      <c r="L201" s="53">
        <f t="shared" si="35"/>
        <v>0.4373401534526854</v>
      </c>
      <c r="M201" s="53">
        <f t="shared" si="36"/>
        <v>0.5626598465473146</v>
      </c>
      <c r="N201" s="54">
        <v>298</v>
      </c>
      <c r="O201" s="54">
        <f t="shared" si="37"/>
        <v>162.54545454545456</v>
      </c>
      <c r="P201" s="54">
        <f t="shared" si="38"/>
        <v>123.73099415204676</v>
      </c>
      <c r="Q201" s="54">
        <f t="shared" si="39"/>
        <v>174.2690058479532</v>
      </c>
      <c r="R201" s="54">
        <f t="shared" si="40"/>
        <v>135.45454545454544</v>
      </c>
      <c r="S201" s="55">
        <f t="shared" si="41"/>
        <v>-11.723551302498635</v>
      </c>
      <c r="T201" s="55">
        <f t="shared" si="42"/>
        <v>-11.723551302498677</v>
      </c>
      <c r="U201" t="s">
        <v>288</v>
      </c>
      <c r="V201" t="s">
        <v>291</v>
      </c>
      <c r="W201" t="s">
        <v>444</v>
      </c>
      <c r="X201" s="38">
        <v>44230</v>
      </c>
      <c r="Y201" s="66"/>
    </row>
    <row r="202" spans="1:25" ht="15" x14ac:dyDescent="0.25">
      <c r="A202">
        <v>2.08</v>
      </c>
      <c r="B202">
        <v>1.79</v>
      </c>
      <c r="C202" s="43">
        <f t="shared" si="43"/>
        <v>3.9428448646325664E-2</v>
      </c>
      <c r="D202" s="44">
        <f>IF(OR($A202="",$B202=""),"",A202*'MPTO_working_2-way'!$G201)</f>
        <v>2.1620111731843576</v>
      </c>
      <c r="E202" s="46">
        <f>IF(OR($A202="",$B202=""),"",B202*'MPTO_working_2-way'!$G201)</f>
        <v>1.8605769230769229</v>
      </c>
      <c r="F202" s="44">
        <f>IF(OR($A202="",$B202=""),"",'MPTO_working_2-way'!D201)</f>
        <v>2.1689385995572641</v>
      </c>
      <c r="G202" s="46">
        <f>IF(OR($A202="",$B202=""),"",'MPTO_working_2-way'!E201)</f>
        <v>1.8554769261437256</v>
      </c>
      <c r="H202" s="44">
        <f>IF(OR($A202="",$B202=""),"",'OddsRatio_working_2-way'!M201)</f>
        <v>2.1692256444309357</v>
      </c>
      <c r="I202" s="44">
        <f>IF(OR($A202="",$B202=""),"",'OddsRatio_working_2-way'!N201)</f>
        <v>1.8552669065744805</v>
      </c>
      <c r="J202" s="44">
        <f>IF('Log_working_2-way'!$D201="","",A202^('Log_working_2-way'!$D201))</f>
        <v>2.1724139714397546</v>
      </c>
      <c r="K202" s="46">
        <f>IF('Log_working_2-way'!$D201="","",B202^('Log_working_2-way'!$D201))</f>
        <v>1.8529410467292624</v>
      </c>
      <c r="L202" s="53">
        <f t="shared" si="35"/>
        <v>0.46253229974160204</v>
      </c>
      <c r="M202" s="53">
        <f t="shared" si="36"/>
        <v>0.53746770025839796</v>
      </c>
      <c r="N202" s="54">
        <v>299</v>
      </c>
      <c r="O202" s="54">
        <f t="shared" si="37"/>
        <v>155.25000000000003</v>
      </c>
      <c r="P202" s="54">
        <f t="shared" si="38"/>
        <v>131.9608938547486</v>
      </c>
      <c r="Q202" s="54">
        <f t="shared" si="39"/>
        <v>167.0391061452514</v>
      </c>
      <c r="R202" s="54">
        <f t="shared" si="40"/>
        <v>143.75</v>
      </c>
      <c r="S202" s="55">
        <f t="shared" si="41"/>
        <v>-11.789106145251367</v>
      </c>
      <c r="T202" s="55">
        <f t="shared" si="42"/>
        <v>-11.789106145251395</v>
      </c>
      <c r="U202" t="s">
        <v>290</v>
      </c>
      <c r="V202" t="s">
        <v>292</v>
      </c>
      <c r="W202" t="s">
        <v>444</v>
      </c>
      <c r="X202" s="38">
        <v>44230</v>
      </c>
      <c r="Y202" s="66"/>
    </row>
    <row r="203" spans="1:25" ht="15" x14ac:dyDescent="0.25">
      <c r="A203">
        <v>2.1800000000000002</v>
      </c>
      <c r="B203">
        <v>1.72</v>
      </c>
      <c r="C203" s="43">
        <f t="shared" si="43"/>
        <v>4.0110945167484591E-2</v>
      </c>
      <c r="D203" s="44">
        <f>IF(OR($A203="",$B203=""),"",A203*'MPTO_working_2-way'!$G202)</f>
        <v>2.2674418604651168</v>
      </c>
      <c r="E203" s="46">
        <f>IF(OR($A203="",$B203=""),"",B203*'MPTO_working_2-way'!$G202)</f>
        <v>1.7889908256880735</v>
      </c>
      <c r="F203" s="44">
        <f>IF(OR($A203="",$B203=""),"",'MPTO_working_2-way'!D202)</f>
        <v>2.2796692607003894</v>
      </c>
      <c r="G203" s="46">
        <f>IF(OR($A203="",$B203=""),"",'MPTO_working_2-way'!E202)</f>
        <v>1.7814519194222731</v>
      </c>
      <c r="H203" s="44">
        <f>IF(OR($A203="",$B203=""),"",'OddsRatio_working_2-way'!M202)</f>
        <v>2.2801909579781015</v>
      </c>
      <c r="I203" s="44">
        <f>IF(OR($A203="",$B203=""),"",'OddsRatio_working_2-way'!N202)</f>
        <v>1.7811334658849434</v>
      </c>
      <c r="J203" s="44">
        <f>IF('Log_working_2-way'!$D202="","",A203^('Log_working_2-way'!$D202))</f>
        <v>2.2858490727693308</v>
      </c>
      <c r="K203" s="46">
        <f>IF('Log_working_2-way'!$D202="","",B203^('Log_working_2-way'!$D202))</f>
        <v>1.7776962484765699</v>
      </c>
      <c r="L203" s="53">
        <f t="shared" si="35"/>
        <v>0.44102564102564096</v>
      </c>
      <c r="M203" s="53">
        <f t="shared" si="36"/>
        <v>0.55897435897435888</v>
      </c>
      <c r="N203" s="54">
        <v>300</v>
      </c>
      <c r="O203" s="54">
        <f t="shared" si="37"/>
        <v>162.38532110091742</v>
      </c>
      <c r="P203" s="54">
        <f t="shared" si="38"/>
        <v>125.58139534883722</v>
      </c>
      <c r="Q203" s="54">
        <f t="shared" si="39"/>
        <v>174.41860465116281</v>
      </c>
      <c r="R203" s="54">
        <f t="shared" si="40"/>
        <v>137.61467889908255</v>
      </c>
      <c r="S203" s="55">
        <f t="shared" si="41"/>
        <v>-12.033283550245386</v>
      </c>
      <c r="T203" s="55">
        <f t="shared" si="42"/>
        <v>-12.033283550245329</v>
      </c>
      <c r="U203" t="s">
        <v>466</v>
      </c>
      <c r="V203" t="s">
        <v>295</v>
      </c>
      <c r="W203" t="s">
        <v>444</v>
      </c>
      <c r="X203" s="38">
        <v>44230</v>
      </c>
      <c r="Y203" s="66"/>
    </row>
    <row r="204" spans="1:25" ht="15" x14ac:dyDescent="0.25">
      <c r="A204">
        <v>2.2000000000000002</v>
      </c>
      <c r="B204">
        <v>1.71</v>
      </c>
      <c r="C204" s="43">
        <f t="shared" si="43"/>
        <v>3.9340776182881454E-2</v>
      </c>
      <c r="D204" s="44">
        <f>IF(OR($A204="",$B204=""),"",A204*'MPTO_working_2-way'!$G203)</f>
        <v>2.2865497076023393</v>
      </c>
      <c r="E204" s="46">
        <f>IF(OR($A204="",$B204=""),"",B204*'MPTO_working_2-way'!$G203)</f>
        <v>1.7772727272727273</v>
      </c>
      <c r="F204" s="44">
        <f>IF(OR($A204="",$B204=""),"",'MPTO_working_2-way'!D203)</f>
        <v>2.2995110024449881</v>
      </c>
      <c r="G204" s="46">
        <f>IF(OR($A204="",$B204=""),"",'MPTO_working_2-way'!E203)</f>
        <v>1.7695202257761053</v>
      </c>
      <c r="H204" s="44">
        <f>IF(OR($A204="",$B204=""),"",'OddsRatio_working_2-way'!M203)</f>
        <v>2.3000541700523187</v>
      </c>
      <c r="I204" s="44">
        <f>IF(OR($A204="",$B204=""),"",'OddsRatio_working_2-way'!N203)</f>
        <v>1.7691987172809549</v>
      </c>
      <c r="J204" s="44">
        <f>IF('Log_working_2-way'!$D203="","",A204^('Log_working_2-way'!$D203))</f>
        <v>2.3060522808335469</v>
      </c>
      <c r="K204" s="46">
        <f>IF('Log_working_2-way'!$D203="","",B204^('Log_working_2-way'!$D203))</f>
        <v>1.7656661334886148</v>
      </c>
      <c r="L204" s="53">
        <f t="shared" si="35"/>
        <v>0.4373401534526854</v>
      </c>
      <c r="M204" s="53">
        <f t="shared" si="36"/>
        <v>0.5626598465473146</v>
      </c>
      <c r="N204" s="54">
        <v>301</v>
      </c>
      <c r="O204" s="54">
        <f t="shared" si="37"/>
        <v>164.18181818181819</v>
      </c>
      <c r="P204" s="54">
        <f t="shared" si="38"/>
        <v>124.97660818713452</v>
      </c>
      <c r="Q204" s="54">
        <f t="shared" si="39"/>
        <v>176.0233918128655</v>
      </c>
      <c r="R204" s="54">
        <f t="shared" si="40"/>
        <v>136.81818181818181</v>
      </c>
      <c r="S204" s="55">
        <f t="shared" si="41"/>
        <v>-11.841573631047311</v>
      </c>
      <c r="T204" s="55">
        <f t="shared" si="42"/>
        <v>-11.841573631047297</v>
      </c>
      <c r="U204" t="s">
        <v>294</v>
      </c>
      <c r="V204" t="s">
        <v>282</v>
      </c>
      <c r="W204" t="s">
        <v>444</v>
      </c>
      <c r="X204" s="38">
        <v>44230</v>
      </c>
      <c r="Y204" s="66"/>
    </row>
    <row r="205" spans="1:25" ht="15" x14ac:dyDescent="0.25">
      <c r="A205">
        <v>1.83</v>
      </c>
      <c r="B205">
        <v>2.0499999999999998</v>
      </c>
      <c r="C205" s="43">
        <f t="shared" si="43"/>
        <v>3.4252965480474407E-2</v>
      </c>
      <c r="D205" s="44">
        <f>IF(OR($A205="",$B205=""),"",A205*'MPTO_working_2-way'!$G204)</f>
        <v>1.8926829268292682</v>
      </c>
      <c r="E205" s="46">
        <f>IF(OR($A205="",$B205=""),"",B205*'MPTO_working_2-way'!$G204)</f>
        <v>2.1202185792349724</v>
      </c>
      <c r="F205" s="44">
        <f>IF(OR($A205="",$B205=""),"",'MPTO_working_2-way'!D204)</f>
        <v>1.8892106257081707</v>
      </c>
      <c r="G205" s="46">
        <f>IF(OR($A205="",$B205=""),"",'MPTO_working_2-way'!E204)</f>
        <v>2.1245929491717397</v>
      </c>
      <c r="H205" s="44">
        <f>IF(OR($A205="",$B205=""),"",'OddsRatio_working_2-way'!M204)</f>
        <v>1.8890872794479689</v>
      </c>
      <c r="I205" s="44">
        <f>IF(OR($A205="",$B205=""),"",'OddsRatio_working_2-way'!N204)</f>
        <v>2.1247489679763456</v>
      </c>
      <c r="J205" s="44">
        <f>IF('Log_working_2-way'!$D204="","",A205^('Log_working_2-way'!$D204))</f>
        <v>1.8875091450726849</v>
      </c>
      <c r="K205" s="46">
        <f>IF('Log_working_2-way'!$D204="","",B205^('Log_working_2-way'!$D204))</f>
        <v>2.1267489530128172</v>
      </c>
      <c r="L205" s="53">
        <f t="shared" si="35"/>
        <v>0.52835051546391754</v>
      </c>
      <c r="M205" s="53">
        <f t="shared" si="36"/>
        <v>0.47164948453608252</v>
      </c>
      <c r="N205" s="54">
        <v>302</v>
      </c>
      <c r="O205" s="54">
        <f t="shared" si="37"/>
        <v>136.97267759562837</v>
      </c>
      <c r="P205" s="54">
        <f t="shared" si="38"/>
        <v>154.68292682926827</v>
      </c>
      <c r="Q205" s="54">
        <f t="shared" si="39"/>
        <v>147.31707317073173</v>
      </c>
      <c r="R205" s="54">
        <f t="shared" si="40"/>
        <v>165.02732240437157</v>
      </c>
      <c r="S205" s="55">
        <f t="shared" si="41"/>
        <v>-10.344395575103363</v>
      </c>
      <c r="T205" s="55">
        <f t="shared" si="42"/>
        <v>-10.344395575103306</v>
      </c>
      <c r="U205" t="s">
        <v>280</v>
      </c>
      <c r="V205" t="s">
        <v>287</v>
      </c>
      <c r="W205" t="s">
        <v>444</v>
      </c>
      <c r="X205" s="38">
        <v>44230</v>
      </c>
      <c r="Y205" s="66"/>
    </row>
    <row r="206" spans="1:25" ht="15" x14ac:dyDescent="0.25">
      <c r="A206">
        <v>1.98</v>
      </c>
      <c r="B206">
        <v>1.89</v>
      </c>
      <c r="C206" s="43">
        <f t="shared" si="43"/>
        <v>3.4151034151034265E-2</v>
      </c>
      <c r="D206" s="44">
        <f>IF(OR($A206="",$B206=""),"",A206*'MPTO_working_2-way'!$G205)</f>
        <v>2.0476190476190479</v>
      </c>
      <c r="E206" s="46">
        <f>IF(OR($A206="",$B206=""),"",B206*'MPTO_working_2-way'!$G205)</f>
        <v>1.9545454545454546</v>
      </c>
      <c r="F206" s="44">
        <f>IF(OR($A206="",$B206=""),"",'MPTO_working_2-way'!D205)</f>
        <v>2.0492853622474128</v>
      </c>
      <c r="G206" s="46">
        <f>IF(OR($A206="",$B206=""),"",'MPTO_working_2-way'!E205)</f>
        <v>1.9530295913574449</v>
      </c>
      <c r="H206" s="44">
        <f>IF(OR($A206="",$B206=""),"",'OddsRatio_working_2-way'!M205)</f>
        <v>2.0493443645942064</v>
      </c>
      <c r="I206" s="44">
        <f>IF(OR($A206="",$B206=""),"",'OddsRatio_working_2-way'!N205)</f>
        <v>1.9529760045804527</v>
      </c>
      <c r="J206" s="44">
        <f>IF('Log_working_2-way'!$D205="","",A206^('Log_working_2-way'!$D205))</f>
        <v>2.0501043431252364</v>
      </c>
      <c r="K206" s="46">
        <f>IF('Log_working_2-way'!$D205="","",B206^('Log_working_2-way'!$D205))</f>
        <v>1.9522863194945297</v>
      </c>
      <c r="L206" s="53">
        <f t="shared" si="35"/>
        <v>0.48837209302325574</v>
      </c>
      <c r="M206" s="53">
        <f t="shared" si="36"/>
        <v>0.51162790697674421</v>
      </c>
      <c r="N206" s="54">
        <v>303</v>
      </c>
      <c r="O206" s="54">
        <f t="shared" si="37"/>
        <v>149.96969696969694</v>
      </c>
      <c r="P206" s="54">
        <f t="shared" si="38"/>
        <v>142.68253968253967</v>
      </c>
      <c r="Q206" s="54">
        <f t="shared" si="39"/>
        <v>160.31746031746033</v>
      </c>
      <c r="R206" s="54">
        <f t="shared" si="40"/>
        <v>153.03030303030303</v>
      </c>
      <c r="S206" s="55">
        <f t="shared" si="41"/>
        <v>-10.34776334776339</v>
      </c>
      <c r="T206" s="55">
        <f t="shared" si="42"/>
        <v>-10.347763347763362</v>
      </c>
      <c r="U206" t="s">
        <v>302</v>
      </c>
      <c r="V206" t="s">
        <v>459</v>
      </c>
      <c r="W206" t="s">
        <v>439</v>
      </c>
      <c r="X206" s="38">
        <v>44230</v>
      </c>
      <c r="Y206" s="66"/>
    </row>
    <row r="207" spans="1:25" ht="15" x14ac:dyDescent="0.25">
      <c r="A207">
        <v>2.19</v>
      </c>
      <c r="B207">
        <v>1.72</v>
      </c>
      <c r="C207" s="43">
        <f t="shared" si="43"/>
        <v>3.8016353403419467E-2</v>
      </c>
      <c r="D207" s="44">
        <f>IF(OR($A207="",$B207=""),"",A207*'MPTO_working_2-way'!$G206)</f>
        <v>2.2732558139534884</v>
      </c>
      <c r="E207" s="46">
        <f>IF(OR($A207="",$B207=""),"",B207*'MPTO_working_2-way'!$G206)</f>
        <v>1.7853881278538815</v>
      </c>
      <c r="F207" s="44">
        <f>IF(OR($A207="",$B207=""),"",'MPTO_working_2-way'!D206)</f>
        <v>2.2851249696675566</v>
      </c>
      <c r="G207" s="46">
        <f>IF(OR($A207="",$B207=""),"",'MPTO_working_2-way'!E206)</f>
        <v>1.7781344410876134</v>
      </c>
      <c r="H207" s="44">
        <f>IF(OR($A207="",$B207=""),"",'OddsRatio_working_2-way'!M206)</f>
        <v>2.2856040517117928</v>
      </c>
      <c r="I207" s="44">
        <f>IF(OR($A207="",$B207=""),"",'OddsRatio_working_2-way'!N206)</f>
        <v>1.7778444682625973</v>
      </c>
      <c r="J207" s="44">
        <f>IF('Log_working_2-way'!$D206="","",A207^('Log_working_2-way'!$D206))</f>
        <v>2.291085448482058</v>
      </c>
      <c r="K207" s="46">
        <f>IF('Log_working_2-way'!$D206="","",B207^('Log_working_2-way'!$D206))</f>
        <v>1.7745420732419892</v>
      </c>
      <c r="L207" s="53">
        <f t="shared" si="35"/>
        <v>0.43989769820971864</v>
      </c>
      <c r="M207" s="53">
        <f t="shared" si="36"/>
        <v>0.56010230179028131</v>
      </c>
      <c r="N207" s="54">
        <v>304</v>
      </c>
      <c r="O207" s="54">
        <f t="shared" si="37"/>
        <v>165.18721461187215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138.81278538812785</v>
      </c>
      <c r="S207" s="55">
        <f t="shared" si="41"/>
        <v>-11.556971434639479</v>
      </c>
      <c r="T207" s="55">
        <f t="shared" si="42"/>
        <v>-11.556971434639479</v>
      </c>
      <c r="U207" t="s">
        <v>464</v>
      </c>
      <c r="V207" t="s">
        <v>460</v>
      </c>
      <c r="W207" t="s">
        <v>439</v>
      </c>
      <c r="X207" s="38">
        <v>44230</v>
      </c>
      <c r="Y207" s="66"/>
    </row>
    <row r="208" spans="1:25" ht="15" x14ac:dyDescent="0.25">
      <c r="A208">
        <v>2.23</v>
      </c>
      <c r="B208">
        <v>1.69</v>
      </c>
      <c r="C208" s="43">
        <f t="shared" si="43"/>
        <v>4.0146469604903645E-2</v>
      </c>
      <c r="D208" s="44">
        <f>IF(OR($A208="",$B208=""),"",A208*'MPTO_working_2-way'!$G207)</f>
        <v>2.3195266272189352</v>
      </c>
      <c r="E208" s="46">
        <f>IF(OR($A208="",$B208=""),"",B208*'MPTO_working_2-way'!$G207)</f>
        <v>1.7578475336322872</v>
      </c>
      <c r="F208" s="44">
        <f>IF(OR($A208="",$B208=""),"",'MPTO_working_2-way'!D207)</f>
        <v>2.3344999535416733</v>
      </c>
      <c r="G208" s="46">
        <f>IF(OR($A208="",$B208=""),"",'MPTO_working_2-way'!E207)</f>
        <v>1.7493443498038854</v>
      </c>
      <c r="H208" s="44">
        <f>IF(OR($A208="",$B208=""),"",'OddsRatio_working_2-way'!M207)</f>
        <v>2.3351436985029639</v>
      </c>
      <c r="I208" s="44">
        <f>IF(OR($A208="",$B208=""),"",'OddsRatio_working_2-way'!N207)</f>
        <v>1.7489830503797115</v>
      </c>
      <c r="J208" s="44">
        <f>IF('Log_working_2-way'!$D207="","",A208^('Log_working_2-way'!$D207))</f>
        <v>2.3420901732972235</v>
      </c>
      <c r="K208" s="46">
        <f>IF('Log_working_2-way'!$D207="","",B208^('Log_working_2-way'!$D207))</f>
        <v>1.7451064167640695</v>
      </c>
      <c r="L208" s="53">
        <f t="shared" si="35"/>
        <v>0.43112244897959179</v>
      </c>
      <c r="M208" s="53">
        <f t="shared" si="36"/>
        <v>0.56887755102040816</v>
      </c>
      <c r="N208" s="54">
        <v>305</v>
      </c>
      <c r="O208" s="54">
        <f t="shared" si="37"/>
        <v>168.22869955156949</v>
      </c>
      <c r="P208" s="54">
        <f t="shared" si="38"/>
        <v>124.52662721893488</v>
      </c>
      <c r="Q208" s="54">
        <f t="shared" si="39"/>
        <v>180.47337278106511</v>
      </c>
      <c r="R208" s="54">
        <f t="shared" si="40"/>
        <v>136.77130044843051</v>
      </c>
      <c r="S208" s="55">
        <f t="shared" si="41"/>
        <v>-12.244673229495618</v>
      </c>
      <c r="T208" s="55">
        <f t="shared" si="42"/>
        <v>-12.244673229495632</v>
      </c>
      <c r="U208" t="s">
        <v>297</v>
      </c>
      <c r="V208" t="s">
        <v>307</v>
      </c>
      <c r="W208" t="s">
        <v>439</v>
      </c>
      <c r="X208" s="38">
        <v>44230</v>
      </c>
      <c r="Y208" s="66"/>
    </row>
    <row r="209" spans="1:25" ht="15" x14ac:dyDescent="0.25">
      <c r="A209">
        <v>2.4900000000000002</v>
      </c>
      <c r="B209">
        <v>1.57</v>
      </c>
      <c r="C209" s="43">
        <f t="shared" si="43"/>
        <v>3.8549100862046881E-2</v>
      </c>
      <c r="D209" s="44">
        <f>IF(OR($A209="",$B209=""),"",A209*'MPTO_working_2-way'!$G208)</f>
        <v>2.5859872611464971</v>
      </c>
      <c r="E209" s="46">
        <f>IF(OR($A209="",$B209=""),"",B209*'MPTO_working_2-way'!$G208)</f>
        <v>1.6305220883534137</v>
      </c>
      <c r="F209" s="44">
        <f>IF(OR($A209="",$B209=""),"",'MPTO_working_2-way'!D208)</f>
        <v>2.6155287190981165</v>
      </c>
      <c r="G209" s="46">
        <f>IF(OR($A209="",$B209=""),"",'MPTO_working_2-way'!E208)</f>
        <v>1.6189924005549459</v>
      </c>
      <c r="H209" s="44">
        <f>IF(OR($A209="",$B209=""),"",'OddsRatio_working_2-way'!M208)</f>
        <v>2.6167977881353308</v>
      </c>
      <c r="I209" s="44">
        <f>IF(OR($A209="",$B209=""),"",'OddsRatio_working_2-way'!N208)</f>
        <v>1.6185065364007643</v>
      </c>
      <c r="J209" s="44">
        <f>IF('Log_working_2-way'!$D208="","",A209^('Log_working_2-way'!$D208))</f>
        <v>2.6306681131242473</v>
      </c>
      <c r="K209" s="46">
        <f>IF('Log_working_2-way'!$D208="","",B209^('Log_working_2-way'!$D208))</f>
        <v>1.6132455721377705</v>
      </c>
      <c r="L209" s="53">
        <f t="shared" si="35"/>
        <v>0.38669950738916253</v>
      </c>
      <c r="M209" s="53">
        <f t="shared" si="36"/>
        <v>0.61330049261083741</v>
      </c>
      <c r="N209" s="54">
        <v>306</v>
      </c>
      <c r="O209" s="54">
        <f t="shared" si="37"/>
        <v>183.10843373493975</v>
      </c>
      <c r="P209" s="54">
        <f t="shared" si="38"/>
        <v>111.09554140127389</v>
      </c>
      <c r="Q209" s="54">
        <f t="shared" si="39"/>
        <v>194.90445859872611</v>
      </c>
      <c r="R209" s="54">
        <f t="shared" si="40"/>
        <v>122.89156626506022</v>
      </c>
      <c r="S209" s="55">
        <f t="shared" si="41"/>
        <v>-11.796024863786357</v>
      </c>
      <c r="T209" s="55">
        <f t="shared" si="42"/>
        <v>-11.796024863786329</v>
      </c>
      <c r="U209" t="s">
        <v>298</v>
      </c>
      <c r="V209" t="s">
        <v>246</v>
      </c>
      <c r="W209" t="s">
        <v>439</v>
      </c>
      <c r="X209" s="38">
        <v>44230</v>
      </c>
      <c r="Y209" s="66"/>
    </row>
    <row r="210" spans="1:25" ht="15" x14ac:dyDescent="0.25">
      <c r="A210">
        <v>2.17</v>
      </c>
      <c r="B210">
        <v>1.74</v>
      </c>
      <c r="C210" s="43">
        <f t="shared" si="43"/>
        <v>3.5542136765718491E-2</v>
      </c>
      <c r="D210" s="44">
        <f>IF(OR($A210="",$B210=""),"",A210*'MPTO_working_2-way'!$G209)</f>
        <v>2.2471264367816088</v>
      </c>
      <c r="E210" s="46">
        <f>IF(OR($A210="",$B210=""),"",B210*'MPTO_working_2-way'!$G209)</f>
        <v>1.8018433179723501</v>
      </c>
      <c r="F210" s="44">
        <f>IF(OR($A210="",$B210=""),"",'MPTO_working_2-way'!D209)</f>
        <v>2.2570386753541753</v>
      </c>
      <c r="G210" s="46">
        <f>IF(OR($A210="",$B210=""),"",'MPTO_working_2-way'!E209)</f>
        <v>1.7955204717295163</v>
      </c>
      <c r="H210" s="44">
        <f>IF(OR($A210="",$B210=""),"",'OddsRatio_working_2-way'!M209)</f>
        <v>2.2574104664273644</v>
      </c>
      <c r="I210" s="44">
        <f>IF(OR($A210="",$B210=""),"",'OddsRatio_working_2-way'!N209)</f>
        <v>1.7952852522702987</v>
      </c>
      <c r="J210" s="44">
        <f>IF('Log_working_2-way'!$D209="","",A210^('Log_working_2-way'!$D209))</f>
        <v>2.2619707702020815</v>
      </c>
      <c r="K210" s="46">
        <f>IF('Log_working_2-way'!$D209="","",B210^('Log_working_2-way'!$D209))</f>
        <v>1.7924113803680148</v>
      </c>
      <c r="L210" s="53">
        <f t="shared" si="35"/>
        <v>0.44501278772378522</v>
      </c>
      <c r="M210" s="53">
        <f t="shared" si="36"/>
        <v>0.55498721227621484</v>
      </c>
      <c r="N210" s="54">
        <v>307</v>
      </c>
      <c r="O210" s="54">
        <f t="shared" si="37"/>
        <v>165.5253456221198</v>
      </c>
      <c r="P210" s="54">
        <f t="shared" si="38"/>
        <v>130.56321839080456</v>
      </c>
      <c r="Q210" s="54">
        <f t="shared" si="39"/>
        <v>176.43678160919538</v>
      </c>
      <c r="R210" s="54">
        <f t="shared" si="40"/>
        <v>141.4746543778802</v>
      </c>
      <c r="S210" s="55">
        <f t="shared" si="41"/>
        <v>-10.911435987075578</v>
      </c>
      <c r="T210" s="55">
        <f t="shared" si="42"/>
        <v>-10.911435987075635</v>
      </c>
      <c r="U210" t="s">
        <v>299</v>
      </c>
      <c r="V210" t="s">
        <v>305</v>
      </c>
      <c r="W210" t="s">
        <v>439</v>
      </c>
      <c r="X210" s="38">
        <v>44230</v>
      </c>
      <c r="Y210" s="66"/>
    </row>
    <row r="211" spans="1:25" ht="15" x14ac:dyDescent="0.25">
      <c r="A211">
        <v>2.0699999999999998</v>
      </c>
      <c r="B211">
        <v>1.8</v>
      </c>
      <c r="C211" s="43">
        <f t="shared" si="43"/>
        <v>3.8647342995169254E-2</v>
      </c>
      <c r="D211" s="44">
        <f>IF(OR($A211="",$B211=""),"",A211*'MPTO_working_2-way'!$G210)</f>
        <v>2.1500000000000004</v>
      </c>
      <c r="E211" s="46">
        <f>IF(OR($A211="",$B211=""),"",B211*'MPTO_working_2-way'!$G210)</f>
        <v>1.8695652173913047</v>
      </c>
      <c r="F211" s="44">
        <f>IF(OR($A211="",$B211=""),"",'MPTO_working_2-way'!D210)</f>
        <v>2.15625</v>
      </c>
      <c r="G211" s="46">
        <f>IF(OR($A211="",$B211=""),"",'MPTO_working_2-way'!E210)</f>
        <v>1.8648648648648651</v>
      </c>
      <c r="H211" s="44">
        <f>IF(OR($A211="",$B211=""),"",'OddsRatio_working_2-way'!M210)</f>
        <v>2.1565033506220384</v>
      </c>
      <c r="I211" s="44">
        <f>IF(OR($A211="",$B211=""),"",'OddsRatio_working_2-way'!N210)</f>
        <v>1.8646754023342345</v>
      </c>
      <c r="J211" s="44">
        <f>IF('Log_working_2-way'!$D210="","",A211^('Log_working_2-way'!$D210))</f>
        <v>2.1593762623614712</v>
      </c>
      <c r="K211" s="46">
        <f>IF('Log_working_2-way'!$D210="","",B211^('Log_working_2-way'!$D210))</f>
        <v>1.8625327535713179</v>
      </c>
      <c r="L211" s="53">
        <f t="shared" si="35"/>
        <v>0.46511627906976738</v>
      </c>
      <c r="M211" s="53">
        <f t="shared" si="36"/>
        <v>0.53488372093023251</v>
      </c>
      <c r="N211" s="54">
        <v>308</v>
      </c>
      <c r="O211" s="54">
        <f t="shared" si="37"/>
        <v>159.20772946859901</v>
      </c>
      <c r="P211" s="54">
        <f t="shared" si="38"/>
        <v>136.88888888888889</v>
      </c>
      <c r="Q211" s="54">
        <f t="shared" si="39"/>
        <v>171.11111111111111</v>
      </c>
      <c r="R211" s="54">
        <f t="shared" si="40"/>
        <v>148.79227053140099</v>
      </c>
      <c r="S211" s="55">
        <f t="shared" si="41"/>
        <v>-11.903381642512102</v>
      </c>
      <c r="T211" s="55">
        <f t="shared" si="42"/>
        <v>-11.903381642512102</v>
      </c>
      <c r="U211" t="s">
        <v>245</v>
      </c>
      <c r="V211" t="s">
        <v>461</v>
      </c>
      <c r="W211" t="s">
        <v>439</v>
      </c>
      <c r="X211" s="38">
        <v>44230</v>
      </c>
      <c r="Y211" s="66"/>
    </row>
    <row r="212" spans="1:25" ht="15" x14ac:dyDescent="0.25">
      <c r="A212">
        <v>1.89</v>
      </c>
      <c r="B212">
        <v>1.98</v>
      </c>
      <c r="C212" s="43">
        <f t="shared" si="43"/>
        <v>3.4151034151034265E-2</v>
      </c>
      <c r="D212" s="44">
        <f>IF(OR($A212="",$B212=""),"",A212*'MPTO_working_2-way'!$G211)</f>
        <v>1.9545454545454546</v>
      </c>
      <c r="E212" s="46">
        <f>IF(OR($A212="",$B212=""),"",B212*'MPTO_working_2-way'!$G211)</f>
        <v>2.0476190476190479</v>
      </c>
      <c r="F212" s="44">
        <f>IF(OR($A212="",$B212=""),"",'MPTO_working_2-way'!D211)</f>
        <v>1.9530295913574449</v>
      </c>
      <c r="G212" s="46">
        <f>IF(OR($A212="",$B212=""),"",'MPTO_working_2-way'!E211)</f>
        <v>2.0492853622474128</v>
      </c>
      <c r="H212" s="44">
        <f>IF(OR($A212="",$B212=""),"",'OddsRatio_working_2-way'!M211)</f>
        <v>1.9529760045804527</v>
      </c>
      <c r="I212" s="44">
        <f>IF(OR($A212="",$B212=""),"",'OddsRatio_working_2-way'!N211)</f>
        <v>2.0493443645942064</v>
      </c>
      <c r="J212" s="44">
        <f>IF('Log_working_2-way'!$D211="","",A212^('Log_working_2-way'!$D211))</f>
        <v>1.9522863194945297</v>
      </c>
      <c r="K212" s="46">
        <f>IF('Log_working_2-way'!$D211="","",B212^('Log_working_2-way'!$D211))</f>
        <v>2.0501043431252364</v>
      </c>
      <c r="L212" s="53">
        <f t="shared" si="35"/>
        <v>0.51162790697674421</v>
      </c>
      <c r="M212" s="53">
        <f t="shared" si="36"/>
        <v>0.48837209302325574</v>
      </c>
      <c r="N212" s="54">
        <v>309</v>
      </c>
      <c r="O212" s="54">
        <f t="shared" si="37"/>
        <v>145.50793650793653</v>
      </c>
      <c r="P212" s="54">
        <f t="shared" si="38"/>
        <v>152.93939393939397</v>
      </c>
      <c r="Q212" s="54">
        <f t="shared" si="39"/>
        <v>156.06060606060606</v>
      </c>
      <c r="R212" s="54">
        <f t="shared" si="40"/>
        <v>163.49206349206352</v>
      </c>
      <c r="S212" s="55">
        <f t="shared" si="41"/>
        <v>-10.552669552669528</v>
      </c>
      <c r="T212" s="55">
        <f t="shared" si="42"/>
        <v>-10.552669552669556</v>
      </c>
      <c r="U212" t="s">
        <v>463</v>
      </c>
      <c r="V212" t="s">
        <v>306</v>
      </c>
      <c r="W212" t="s">
        <v>439</v>
      </c>
      <c r="X212" s="38">
        <v>44230</v>
      </c>
      <c r="Y212" s="66"/>
    </row>
    <row r="213" spans="1:25" ht="15" x14ac:dyDescent="0.25">
      <c r="A213">
        <v>2.38</v>
      </c>
      <c r="B213">
        <v>1.62</v>
      </c>
      <c r="C213" s="43">
        <f t="shared" si="43"/>
        <v>3.7452017844174623E-2</v>
      </c>
      <c r="D213" s="44">
        <f>IF(OR($A213="",$B213=""),"",A213*'MPTO_working_2-way'!$G212)</f>
        <v>2.4691358024691357</v>
      </c>
      <c r="E213" s="46">
        <f>IF(OR($A213="",$B213=""),"",B213*'MPTO_working_2-way'!$G212)</f>
        <v>1.680672268907563</v>
      </c>
      <c r="F213" s="44">
        <f>IF(OR($A213="",$B213=""),"",'MPTO_working_2-way'!D212)</f>
        <v>2.4910195115648013</v>
      </c>
      <c r="G213" s="46">
        <f>IF(OR($A213="",$B213=""),"",'MPTO_working_2-way'!E212)</f>
        <v>1.6706820348383742</v>
      </c>
      <c r="H213" s="44">
        <f>IF(OR($A213="",$B213=""),"",'OddsRatio_working_2-way'!M212)</f>
        <v>2.4919136877222163</v>
      </c>
      <c r="I213" s="44">
        <f>IF(OR($A213="",$B213=""),"",'OddsRatio_working_2-way'!N212)</f>
        <v>1.6702800625998362</v>
      </c>
      <c r="J213" s="44">
        <f>IF('Log_working_2-way'!$D212="","",A213^('Log_working_2-way'!$D212))</f>
        <v>2.502110477070953</v>
      </c>
      <c r="K213" s="46">
        <f>IF('Log_working_2-way'!$D212="","",B213^('Log_working_2-way'!$D212))</f>
        <v>1.6657299947403132</v>
      </c>
      <c r="L213" s="53">
        <f t="shared" si="35"/>
        <v>0.40500000000000003</v>
      </c>
      <c r="M213" s="53">
        <f t="shared" si="36"/>
        <v>0.59499999999999997</v>
      </c>
      <c r="N213" s="54">
        <v>310</v>
      </c>
      <c r="O213" s="54">
        <f t="shared" si="37"/>
        <v>179.74789915966386</v>
      </c>
      <c r="P213" s="54">
        <f t="shared" si="38"/>
        <v>118.641975308642</v>
      </c>
      <c r="Q213" s="54">
        <f t="shared" si="39"/>
        <v>191.35802469135803</v>
      </c>
      <c r="R213" s="54">
        <f t="shared" si="40"/>
        <v>130.25210084033614</v>
      </c>
      <c r="S213" s="55">
        <f t="shared" si="41"/>
        <v>-11.610125531694166</v>
      </c>
      <c r="T213" s="55">
        <f t="shared" si="42"/>
        <v>-11.610125531694138</v>
      </c>
      <c r="U213" t="s">
        <v>300</v>
      </c>
      <c r="V213" t="s">
        <v>468</v>
      </c>
      <c r="W213" t="s">
        <v>439</v>
      </c>
      <c r="X213" s="38">
        <v>44230</v>
      </c>
      <c r="Y213" s="66"/>
    </row>
    <row r="214" spans="1:25" ht="15" x14ac:dyDescent="0.25">
      <c r="A214">
        <v>1.74</v>
      </c>
      <c r="B214">
        <v>2.16</v>
      </c>
      <c r="C214" s="43">
        <f t="shared" si="43"/>
        <v>3.7675606641123682E-2</v>
      </c>
      <c r="D214" s="44">
        <f>IF(OR($A214="",$B214=""),"",A214*'MPTO_working_2-way'!$G213)</f>
        <v>1.8055555555555551</v>
      </c>
      <c r="E214" s="46">
        <f>IF(OR($A214="",$B214=""),"",B214*'MPTO_working_2-way'!$G213)</f>
        <v>2.2413793103448274</v>
      </c>
      <c r="F214" s="44">
        <f>IF(OR($A214="",$B214=""),"",'MPTO_working_2-way'!D213)</f>
        <v>1.7989661114302122</v>
      </c>
      <c r="G214" s="46">
        <f>IF(OR($A214="",$B214=""),"",'MPTO_working_2-way'!E213)</f>
        <v>2.2516175413371671</v>
      </c>
      <c r="H214" s="44">
        <f>IF(OR($A214="",$B214=""),"",'OddsRatio_working_2-way'!M213)</f>
        <v>1.7987058497862392</v>
      </c>
      <c r="I214" s="44">
        <f>IF(OR($A214="",$B214=""),"",'OddsRatio_working_2-way'!N213)</f>
        <v>2.2520253861514017</v>
      </c>
      <c r="J214" s="44">
        <f>IF('Log_working_2-way'!$D213="","",A214^('Log_working_2-way'!$D213))</f>
        <v>1.7957063007853538</v>
      </c>
      <c r="K214" s="46">
        <f>IF('Log_working_2-way'!$D213="","",B214^('Log_working_2-way'!$D213))</f>
        <v>2.2567451068476951</v>
      </c>
      <c r="L214" s="53">
        <f t="shared" si="35"/>
        <v>0.55384615384615399</v>
      </c>
      <c r="M214" s="53">
        <f t="shared" si="36"/>
        <v>0.44615384615384618</v>
      </c>
      <c r="N214" s="54">
        <v>311</v>
      </c>
      <c r="O214" s="54">
        <f t="shared" si="37"/>
        <v>132.26436781609195</v>
      </c>
      <c r="P214" s="54">
        <f t="shared" si="38"/>
        <v>167.0185185185185</v>
      </c>
      <c r="Q214" s="54">
        <f t="shared" si="39"/>
        <v>143.98148148148147</v>
      </c>
      <c r="R214" s="54">
        <f t="shared" si="40"/>
        <v>178.73563218390802</v>
      </c>
      <c r="S214" s="55">
        <f t="shared" si="41"/>
        <v>-11.717113665389519</v>
      </c>
      <c r="T214" s="55">
        <f t="shared" si="42"/>
        <v>-11.717113665389519</v>
      </c>
      <c r="U214" t="s">
        <v>457</v>
      </c>
      <c r="V214" t="s">
        <v>296</v>
      </c>
      <c r="W214" t="s">
        <v>439</v>
      </c>
      <c r="X214" s="38">
        <v>44230</v>
      </c>
      <c r="Y214" s="66"/>
    </row>
    <row r="215" spans="1:25" ht="15" x14ac:dyDescent="0.25">
      <c r="A215">
        <v>2.2799999999999998</v>
      </c>
      <c r="B215">
        <v>1.66</v>
      </c>
      <c r="C215" s="43">
        <f t="shared" si="43"/>
        <v>4.1006129782287015E-2</v>
      </c>
      <c r="D215" s="44">
        <f>IF(OR($A215="",$B215=""),"",A215*'MPTO_working_2-way'!$G214)</f>
        <v>2.3734939759036142</v>
      </c>
      <c r="E215" s="46">
        <f>IF(OR($A215="",$B215=""),"",B215*'MPTO_working_2-way'!$G214)</f>
        <v>1.7280701754385963</v>
      </c>
      <c r="F215" s="44">
        <f>IF(OR($A215="",$B215=""),"",'MPTO_working_2-way'!D214)</f>
        <v>2.3918099089989888</v>
      </c>
      <c r="G215" s="46">
        <f>IF(OR($A215="",$B215=""),"",'MPTO_working_2-way'!E214)</f>
        <v>1.7184889211768977</v>
      </c>
      <c r="H215" s="44">
        <f>IF(OR($A215="",$B215=""),"",'OddsRatio_working_2-way'!M214)</f>
        <v>2.3926212476455824</v>
      </c>
      <c r="I215" s="44">
        <f>IF(OR($A215="",$B215=""),"",'OddsRatio_working_2-way'!N214)</f>
        <v>1.7180703308172531</v>
      </c>
      <c r="J215" s="44">
        <f>IF('Log_working_2-way'!$D214="","",A215^('Log_working_2-way'!$D214))</f>
        <v>2.4011500457345409</v>
      </c>
      <c r="K215" s="46">
        <f>IF('Log_working_2-way'!$D214="","",B215^('Log_working_2-way'!$D214))</f>
        <v>1.7136994378610249</v>
      </c>
      <c r="L215" s="53">
        <f t="shared" si="35"/>
        <v>0.42131979695431476</v>
      </c>
      <c r="M215" s="53">
        <f t="shared" si="36"/>
        <v>0.57868020304568535</v>
      </c>
      <c r="N215" s="54">
        <v>312</v>
      </c>
      <c r="O215" s="54">
        <f t="shared" si="37"/>
        <v>175.15789473684208</v>
      </c>
      <c r="P215" s="54">
        <f t="shared" si="38"/>
        <v>124.04819277108432</v>
      </c>
      <c r="Q215" s="54">
        <f t="shared" si="39"/>
        <v>187.95180722891567</v>
      </c>
      <c r="R215" s="54">
        <f t="shared" si="40"/>
        <v>136.84210526315792</v>
      </c>
      <c r="S215" s="55">
        <f t="shared" si="41"/>
        <v>-12.793912492073588</v>
      </c>
      <c r="T215" s="55">
        <f t="shared" si="42"/>
        <v>-12.793912492073602</v>
      </c>
      <c r="U215" t="s">
        <v>304</v>
      </c>
      <c r="V215" t="s">
        <v>469</v>
      </c>
      <c r="W215" t="s">
        <v>439</v>
      </c>
      <c r="X215" s="38">
        <v>44230</v>
      </c>
      <c r="Y215" s="66"/>
    </row>
    <row r="216" spans="1:25" ht="15" x14ac:dyDescent="0.25">
      <c r="A216">
        <v>2.33</v>
      </c>
      <c r="B216">
        <v>1.64</v>
      </c>
      <c r="C216" s="43">
        <f t="shared" si="43"/>
        <v>3.8940646917198674E-2</v>
      </c>
      <c r="D216" s="44">
        <f>IF(OR($A216="",$B216=""),"",A216*'MPTO_working_2-way'!$G215)</f>
        <v>2.4207317073170729</v>
      </c>
      <c r="E216" s="46">
        <f>IF(OR($A216="",$B216=""),"",B216*'MPTO_working_2-way'!$G215)</f>
        <v>1.7038626609442058</v>
      </c>
      <c r="F216" s="44">
        <f>IF(OR($A216="",$B216=""),"",'MPTO_working_2-way'!D215)</f>
        <v>2.4407256004087885</v>
      </c>
      <c r="G216" s="46">
        <f>IF(OR($A216="",$B216=""),"",'MPTO_working_2-way'!E215)</f>
        <v>1.6940946976414255</v>
      </c>
      <c r="H216" s="44">
        <f>IF(OR($A216="",$B216=""),"",'OddsRatio_working_2-way'!M215)</f>
        <v>2.4415703243338491</v>
      </c>
      <c r="I216" s="44">
        <f>IF(OR($A216="",$B216=""),"",'OddsRatio_working_2-way'!N215)</f>
        <v>1.6936879756192957</v>
      </c>
      <c r="J216" s="44">
        <f>IF('Log_working_2-way'!$D215="","",A216^('Log_working_2-way'!$D215))</f>
        <v>2.4508803157494472</v>
      </c>
      <c r="K216" s="46">
        <f>IF('Log_working_2-way'!$D215="","",B216^('Log_working_2-way'!$D215))</f>
        <v>1.6892367269337625</v>
      </c>
      <c r="L216" s="53">
        <f t="shared" si="35"/>
        <v>0.41309823677581869</v>
      </c>
      <c r="M216" s="53">
        <f t="shared" si="36"/>
        <v>0.58690176322418142</v>
      </c>
      <c r="N216" s="54">
        <v>313</v>
      </c>
      <c r="O216" s="54">
        <f t="shared" si="37"/>
        <v>178.66523605150218</v>
      </c>
      <c r="P216" s="54">
        <f t="shared" si="38"/>
        <v>122.14634146341459</v>
      </c>
      <c r="Q216" s="54">
        <f t="shared" si="39"/>
        <v>190.85365853658536</v>
      </c>
      <c r="R216" s="54">
        <f t="shared" si="40"/>
        <v>134.33476394849785</v>
      </c>
      <c r="S216" s="55">
        <f t="shared" si="41"/>
        <v>-12.18842248508318</v>
      </c>
      <c r="T216" s="55">
        <f t="shared" si="42"/>
        <v>-12.188422485083265</v>
      </c>
      <c r="U216" t="s">
        <v>301</v>
      </c>
      <c r="V216" t="s">
        <v>456</v>
      </c>
      <c r="W216" t="s">
        <v>439</v>
      </c>
      <c r="X216" s="38">
        <v>44230</v>
      </c>
      <c r="Y216" s="66"/>
    </row>
    <row r="217" spans="1:25" ht="15" x14ac:dyDescent="0.25">
      <c r="A217">
        <v>2.35</v>
      </c>
      <c r="B217">
        <v>1.63</v>
      </c>
      <c r="C217" s="43">
        <f t="shared" si="43"/>
        <v>3.9028847408954404E-2</v>
      </c>
      <c r="D217" s="44">
        <f>IF(OR($A217="",$B217=""),"",A217*'MPTO_working_2-way'!$G216)</f>
        <v>2.4417177914110431</v>
      </c>
      <c r="E217" s="46">
        <f>IF(OR($A217="",$B217=""),"",B217*'MPTO_working_2-way'!$G216)</f>
        <v>1.6936170212765955</v>
      </c>
      <c r="F217" s="44">
        <f>IF(OR($A217="",$B217=""),"",'MPTO_working_2-way'!D216)</f>
        <v>2.4629480790869636</v>
      </c>
      <c r="G217" s="46">
        <f>IF(OR($A217="",$B217=""),"",'MPTO_working_2-way'!E216)</f>
        <v>1.6835512581035048</v>
      </c>
      <c r="H217" s="44">
        <f>IF(OR($A217="",$B217=""),"",'OddsRatio_working_2-way'!M216)</f>
        <v>2.4638501094227996</v>
      </c>
      <c r="I217" s="44">
        <f>IF(OR($A217="",$B217=""),"",'OddsRatio_working_2-way'!N216)</f>
        <v>1.6831300510639733</v>
      </c>
      <c r="J217" s="44">
        <f>IF('Log_working_2-way'!$D216="","",A217^('Log_working_2-way'!$D216))</f>
        <v>2.4737476176576996</v>
      </c>
      <c r="K217" s="46">
        <f>IF('Log_working_2-way'!$D216="","",B217^('Log_working_2-way'!$D216))</f>
        <v>1.6785422334314666</v>
      </c>
      <c r="L217" s="53">
        <f t="shared" si="35"/>
        <v>0.40954773869346733</v>
      </c>
      <c r="M217" s="53">
        <f t="shared" si="36"/>
        <v>0.59045226130653272</v>
      </c>
      <c r="N217" s="54">
        <v>314</v>
      </c>
      <c r="O217" s="54">
        <f t="shared" si="37"/>
        <v>180.38297872340425</v>
      </c>
      <c r="P217" s="54">
        <f t="shared" si="38"/>
        <v>121.36196319018404</v>
      </c>
      <c r="Q217" s="54">
        <f t="shared" si="39"/>
        <v>192.63803680981596</v>
      </c>
      <c r="R217" s="54">
        <f t="shared" si="40"/>
        <v>133.61702127659575</v>
      </c>
      <c r="S217" s="55">
        <f t="shared" si="41"/>
        <v>-12.255058086411708</v>
      </c>
      <c r="T217" s="55">
        <f t="shared" si="42"/>
        <v>-12.255058086411708</v>
      </c>
      <c r="U217" t="s">
        <v>303</v>
      </c>
      <c r="V217" t="s">
        <v>462</v>
      </c>
      <c r="W217" t="s">
        <v>439</v>
      </c>
      <c r="X217" s="38">
        <v>44230</v>
      </c>
      <c r="Y217" s="66"/>
    </row>
    <row r="218" spans="1:25" ht="15" x14ac:dyDescent="0.25">
      <c r="A218">
        <v>2.06</v>
      </c>
      <c r="B218">
        <v>1.76</v>
      </c>
      <c r="C218" s="43">
        <f t="shared" si="43"/>
        <v>5.3618711385701623E-2</v>
      </c>
      <c r="D218" s="44">
        <f>IF(OR($A218="",$B218=""),"",A218*'MPTO_working_2-way'!$G217)</f>
        <v>2.1704545454545454</v>
      </c>
      <c r="E218" s="46">
        <f>IF(OR($A218="",$B218=""),"",B218*'MPTO_working_2-way'!$G217)</f>
        <v>1.8543689320388348</v>
      </c>
      <c r="F218" s="44">
        <f>IF(OR($A218="",$B218=""),"",'MPTO_working_2-way'!D217)</f>
        <v>2.1804185710849171</v>
      </c>
      <c r="G218" s="46">
        <f>IF(OR($A218="",$B218=""),"",'MPTO_working_2-way'!E217)</f>
        <v>1.8471571224780923</v>
      </c>
      <c r="H218" s="44">
        <f>IF(OR($A218="",$B218=""),"",'OddsRatio_working_2-way'!M217)</f>
        <v>2.1809897722272038</v>
      </c>
      <c r="I218" s="44">
        <f>IF(OR($A218="",$B218=""),"",'OddsRatio_working_2-way'!N217)</f>
        <v>1.8467473838610133</v>
      </c>
      <c r="J218" s="44">
        <f>IF('Log_working_2-way'!$D217="","",A218^('Log_working_2-way'!$D217))</f>
        <v>2.1856436706318871</v>
      </c>
      <c r="K218" s="46">
        <f>IF('Log_working_2-way'!$D217="","",B218^('Log_working_2-way'!$D217))</f>
        <v>1.8434237239804521</v>
      </c>
      <c r="L218" s="53">
        <f t="shared" si="35"/>
        <v>0.4607329842931937</v>
      </c>
      <c r="M218" s="53">
        <f t="shared" si="36"/>
        <v>0.53926701570680635</v>
      </c>
      <c r="N218" s="54">
        <v>315</v>
      </c>
      <c r="O218" s="54">
        <f t="shared" si="37"/>
        <v>162.08737864077668</v>
      </c>
      <c r="P218" s="54">
        <f t="shared" si="38"/>
        <v>136.02272727272728</v>
      </c>
      <c r="Q218" s="54">
        <f t="shared" si="39"/>
        <v>178.97727272727275</v>
      </c>
      <c r="R218" s="54">
        <f t="shared" si="40"/>
        <v>152.91262135922329</v>
      </c>
      <c r="S218" s="55">
        <f t="shared" si="41"/>
        <v>-16.889894086496071</v>
      </c>
      <c r="T218" s="55">
        <f t="shared" si="42"/>
        <v>-16.889894086496014</v>
      </c>
      <c r="U218" t="s">
        <v>452</v>
      </c>
      <c r="V218" t="s">
        <v>500</v>
      </c>
      <c r="W218" t="s">
        <v>445</v>
      </c>
      <c r="X218" s="38">
        <v>44230</v>
      </c>
      <c r="Y218" s="66"/>
    </row>
    <row r="219" spans="1:25" ht="15" x14ac:dyDescent="0.25">
      <c r="A219">
        <v>1.91</v>
      </c>
      <c r="B219">
        <v>1.93</v>
      </c>
      <c r="C219" s="43">
        <f t="shared" si="43"/>
        <v>4.1694924449990456E-2</v>
      </c>
      <c r="D219" s="44">
        <f>IF(OR($A219="",$B219=""),"",A219*'MPTO_working_2-way'!$G218)</f>
        <v>1.9896373056994816</v>
      </c>
      <c r="E219" s="46">
        <f>IF(OR($A219="",$B219=""),"",B219*'MPTO_working_2-way'!$G218)</f>
        <v>2.0104712041884816</v>
      </c>
      <c r="F219" s="44">
        <f>IF(OR($A219="",$B219=""),"",'MPTO_working_2-way'!D218)</f>
        <v>1.9892075654965866</v>
      </c>
      <c r="G219" s="46">
        <f>IF(OR($A219="",$B219=""),"",'MPTO_working_2-way'!E218)</f>
        <v>2.0109101819272834</v>
      </c>
      <c r="H219" s="44">
        <f>IF(OR($A219="",$B219=""),"",'OddsRatio_working_2-way'!M218)</f>
        <v>1.9891888715790902</v>
      </c>
      <c r="I219" s="44">
        <f>IF(OR($A219="",$B219=""),"",'OddsRatio_working_2-way'!N218)</f>
        <v>2.0109292863390706</v>
      </c>
      <c r="J219" s="44">
        <f>IF('Log_working_2-way'!$D218="","",A219^('Log_working_2-way'!$D218))</f>
        <v>1.9889919289180891</v>
      </c>
      <c r="K219" s="46">
        <f>IF('Log_working_2-way'!$D218="","",B219^('Log_working_2-way'!$D218))</f>
        <v>2.0111305974900358</v>
      </c>
      <c r="L219" s="53">
        <f t="shared" si="35"/>
        <v>0.50260416666666674</v>
      </c>
      <c r="M219" s="53">
        <f t="shared" si="36"/>
        <v>0.49739583333333337</v>
      </c>
      <c r="N219" s="54">
        <v>316</v>
      </c>
      <c r="O219" s="54">
        <f t="shared" si="37"/>
        <v>150.55497382198951</v>
      </c>
      <c r="P219" s="54">
        <f t="shared" si="38"/>
        <v>152.26943005181349</v>
      </c>
      <c r="Q219" s="54">
        <f t="shared" si="39"/>
        <v>163.73056994818654</v>
      </c>
      <c r="R219" s="54">
        <f t="shared" si="40"/>
        <v>165.44502617801047</v>
      </c>
      <c r="S219" s="55">
        <f t="shared" si="41"/>
        <v>-13.175596126197036</v>
      </c>
      <c r="T219" s="55">
        <f t="shared" si="42"/>
        <v>-13.175596126196979</v>
      </c>
      <c r="U219" t="s">
        <v>501</v>
      </c>
      <c r="V219" t="s">
        <v>311</v>
      </c>
      <c r="W219" t="s">
        <v>445</v>
      </c>
      <c r="X219" s="38">
        <v>44230</v>
      </c>
      <c r="Y219" s="66"/>
    </row>
    <row r="220" spans="1:25" ht="15" x14ac:dyDescent="0.25">
      <c r="A220">
        <v>2.12</v>
      </c>
      <c r="B220">
        <v>1.72</v>
      </c>
      <c r="C220" s="43">
        <f t="shared" si="43"/>
        <v>5.3093462044756512E-2</v>
      </c>
      <c r="D220" s="44">
        <f>IF(OR($A220="",$B220=""),"",A220*'MPTO_working_2-way'!$G219)</f>
        <v>2.2325581395348841</v>
      </c>
      <c r="E220" s="46">
        <f>IF(OR($A220="",$B220=""),"",B220*'MPTO_working_2-way'!$G219)</f>
        <v>1.8113207547169812</v>
      </c>
      <c r="F220" s="44">
        <f>IF(OR($A220="",$B220=""),"",'MPTO_working_2-way'!D219)</f>
        <v>2.2464268112370629</v>
      </c>
      <c r="G220" s="46">
        <f>IF(OR($A220="",$B220=""),"",'MPTO_working_2-way'!E219)</f>
        <v>1.8022933965994465</v>
      </c>
      <c r="H220" s="44">
        <f>IF(OR($A220="",$B220=""),"",'OddsRatio_working_2-way'!M219)</f>
        <v>2.2472191289246473</v>
      </c>
      <c r="I220" s="44">
        <f>IF(OR($A220="",$B220=""),"",'OddsRatio_working_2-way'!N219)</f>
        <v>1.8017837257372731</v>
      </c>
      <c r="J220" s="44">
        <f>IF('Log_working_2-way'!$D219="","",A220^('Log_working_2-way'!$D219))</f>
        <v>2.2537155029237406</v>
      </c>
      <c r="K220" s="46">
        <f>IF('Log_working_2-way'!$D219="","",B220^('Log_working_2-way'!$D219))</f>
        <v>1.7976291253207961</v>
      </c>
      <c r="L220" s="53">
        <f t="shared" si="35"/>
        <v>0.44791666666666657</v>
      </c>
      <c r="M220" s="53">
        <f t="shared" si="36"/>
        <v>0.55208333333333337</v>
      </c>
      <c r="N220" s="54">
        <v>317</v>
      </c>
      <c r="O220" s="54">
        <f t="shared" si="37"/>
        <v>167.47169811320757</v>
      </c>
      <c r="P220" s="54">
        <f t="shared" si="38"/>
        <v>132.69767441860466</v>
      </c>
      <c r="Q220" s="54">
        <f t="shared" si="39"/>
        <v>184.30232558139537</v>
      </c>
      <c r="R220" s="54">
        <f t="shared" si="40"/>
        <v>149.52830188679243</v>
      </c>
      <c r="S220" s="55">
        <f t="shared" si="41"/>
        <v>-16.830627468187799</v>
      </c>
      <c r="T220" s="55">
        <f t="shared" si="42"/>
        <v>-16.830627468187771</v>
      </c>
      <c r="U220" t="s">
        <v>313</v>
      </c>
      <c r="V220" t="s">
        <v>310</v>
      </c>
      <c r="W220" t="s">
        <v>445</v>
      </c>
      <c r="X220" s="38">
        <v>44230</v>
      </c>
      <c r="Y220" s="66"/>
    </row>
    <row r="221" spans="1:25" ht="15" x14ac:dyDescent="0.25">
      <c r="A221">
        <v>2.08</v>
      </c>
      <c r="B221">
        <v>1.76</v>
      </c>
      <c r="C221" s="43">
        <f t="shared" si="43"/>
        <v>4.8951048951048959E-2</v>
      </c>
      <c r="D221" s="44">
        <f>IF(OR($A221="",$B221=""),"",A221*'MPTO_working_2-way'!$G220)</f>
        <v>2.1818181818181821</v>
      </c>
      <c r="E221" s="46">
        <f>IF(OR($A221="",$B221=""),"",B221*'MPTO_working_2-way'!$G220)</f>
        <v>1.8461538461538463</v>
      </c>
      <c r="F221" s="44">
        <f>IF(OR($A221="",$B221=""),"",'MPTO_working_2-way'!D220)</f>
        <v>2.1915708812260539</v>
      </c>
      <c r="G221" s="46">
        <f>IF(OR($A221="",$B221=""),"",'MPTO_working_2-way'!E220)</f>
        <v>1.8392282958199357</v>
      </c>
      <c r="H221" s="44">
        <f>IF(OR($A221="",$B221=""),"",'OddsRatio_working_2-way'!M220)</f>
        <v>2.1920791213585393</v>
      </c>
      <c r="I221" s="44">
        <f>IF(OR($A221="",$B221=""),"",'OddsRatio_working_2-way'!N220)</f>
        <v>1.838870492807861</v>
      </c>
      <c r="J221" s="44">
        <f>IF('Log_working_2-way'!$D220="","",A221^('Log_working_2-way'!$D220))</f>
        <v>2.196615264354977</v>
      </c>
      <c r="K221" s="46">
        <f>IF('Log_working_2-way'!$D220="","",B221^('Log_working_2-way'!$D220))</f>
        <v>1.835690492831995</v>
      </c>
      <c r="L221" s="53">
        <f t="shared" si="35"/>
        <v>0.45833333333333326</v>
      </c>
      <c r="M221" s="53">
        <f t="shared" si="36"/>
        <v>0.54166666666666663</v>
      </c>
      <c r="N221" s="54">
        <v>318</v>
      </c>
      <c r="O221" s="54">
        <f t="shared" si="37"/>
        <v>165.11538461538461</v>
      </c>
      <c r="P221" s="54">
        <f t="shared" si="38"/>
        <v>137.31818181818181</v>
      </c>
      <c r="Q221" s="54">
        <f t="shared" si="39"/>
        <v>180.68181818181819</v>
      </c>
      <c r="R221" s="54">
        <f t="shared" si="40"/>
        <v>152.88461538461536</v>
      </c>
      <c r="S221" s="55">
        <f t="shared" si="41"/>
        <v>-15.566433566433574</v>
      </c>
      <c r="T221" s="55">
        <f t="shared" si="42"/>
        <v>-15.566433566433545</v>
      </c>
      <c r="U221" t="s">
        <v>502</v>
      </c>
      <c r="V221" t="s">
        <v>318</v>
      </c>
      <c r="W221" t="s">
        <v>445</v>
      </c>
      <c r="X221" s="38">
        <v>44230</v>
      </c>
      <c r="Y221" s="66"/>
    </row>
    <row r="222" spans="1:25" ht="15" x14ac:dyDescent="0.25">
      <c r="A222">
        <v>1.78</v>
      </c>
      <c r="B222">
        <v>2.04</v>
      </c>
      <c r="C222" s="43">
        <f t="shared" si="43"/>
        <v>5.1993831240361388E-2</v>
      </c>
      <c r="D222" s="44">
        <f>IF(OR($A222="",$B222=""),"",A222*'MPTO_working_2-way'!$G221)</f>
        <v>1.8725490196078434</v>
      </c>
      <c r="E222" s="46">
        <f>IF(OR($A222="",$B222=""),"",B222*'MPTO_working_2-way'!$G221)</f>
        <v>2.1460674157303372</v>
      </c>
      <c r="F222" s="44">
        <f>IF(OR($A222="",$B222=""),"",'MPTO_working_2-way'!D221)</f>
        <v>1.8663651315789476</v>
      </c>
      <c r="G222" s="46">
        <f>IF(OR($A222="",$B222=""),"",'MPTO_working_2-way'!E221)</f>
        <v>2.1542477456098719</v>
      </c>
      <c r="H222" s="44">
        <f>IF(OR($A222="",$B222=""),"",'OddsRatio_working_2-way'!M221)</f>
        <v>1.8660254037844388</v>
      </c>
      <c r="I222" s="44">
        <f>IF(OR($A222="",$B222=""),"",'OddsRatio_working_2-way'!N221)</f>
        <v>2.1547005383792519</v>
      </c>
      <c r="J222" s="44">
        <f>IF('Log_working_2-way'!$D221="","",A222^('Log_working_2-way'!$D221))</f>
        <v>1.8631775904092678</v>
      </c>
      <c r="K222" s="46">
        <f>IF('Log_working_2-way'!$D221="","",B222^('Log_working_2-way'!$D221))</f>
        <v>2.1585101502976682</v>
      </c>
      <c r="L222" s="53">
        <f t="shared" si="35"/>
        <v>0.53403141361256534</v>
      </c>
      <c r="M222" s="53">
        <f t="shared" si="36"/>
        <v>0.46596858638743455</v>
      </c>
      <c r="N222" s="54">
        <v>319</v>
      </c>
      <c r="O222" s="54">
        <f t="shared" si="37"/>
        <v>139.78651685393262</v>
      </c>
      <c r="P222" s="54">
        <f t="shared" si="38"/>
        <v>162.62745098039215</v>
      </c>
      <c r="Q222" s="54">
        <f t="shared" si="39"/>
        <v>156.37254901960785</v>
      </c>
      <c r="R222" s="54">
        <f t="shared" si="40"/>
        <v>179.21348314606743</v>
      </c>
      <c r="S222" s="55">
        <f t="shared" si="41"/>
        <v>-16.586032165675221</v>
      </c>
      <c r="T222" s="55">
        <f t="shared" si="42"/>
        <v>-16.586032165675277</v>
      </c>
      <c r="U222" t="s">
        <v>308</v>
      </c>
      <c r="V222" t="s">
        <v>317</v>
      </c>
      <c r="W222" t="s">
        <v>445</v>
      </c>
      <c r="X222" s="38">
        <v>44230</v>
      </c>
      <c r="Y222" s="66"/>
    </row>
    <row r="223" spans="1:25" ht="15" x14ac:dyDescent="0.25">
      <c r="A223">
        <v>1.76</v>
      </c>
      <c r="B223">
        <v>2.0699999999999998</v>
      </c>
      <c r="C223" s="43">
        <f t="shared" si="43"/>
        <v>5.1273605621431795E-2</v>
      </c>
      <c r="D223" s="44">
        <f>IF(OR($A223="",$B223=""),"",A223*'MPTO_working_2-way'!$G222)</f>
        <v>1.85024154589372</v>
      </c>
      <c r="E223" s="46">
        <f>IF(OR($A223="",$B223=""),"",B223*'MPTO_working_2-way'!$G222)</f>
        <v>2.1761363636363638</v>
      </c>
      <c r="F223" s="44">
        <f>IF(OR($A223="",$B223=""),"",'MPTO_working_2-way'!D222)</f>
        <v>1.8431650308610747</v>
      </c>
      <c r="G223" s="46">
        <f>IF(OR($A223="",$B223=""),"",'MPTO_working_2-way'!E222)</f>
        <v>2.1860074402976122</v>
      </c>
      <c r="H223" s="44">
        <f>IF(OR($A223="",$B223=""),"",'OddsRatio_working_2-way'!M222)</f>
        <v>1.8427813321566728</v>
      </c>
      <c r="I223" s="44">
        <f>IF(OR($A223="",$B223=""),"",'OddsRatio_working_2-way'!N222)</f>
        <v>2.1865474018521578</v>
      </c>
      <c r="J223" s="44">
        <f>IF('Log_working_2-way'!$D222="","",A223^('Log_working_2-way'!$D222))</f>
        <v>1.8395260918524756</v>
      </c>
      <c r="K223" s="46">
        <f>IF('Log_working_2-way'!$D222="","",B223^('Log_working_2-way'!$D222))</f>
        <v>2.1911482081422213</v>
      </c>
      <c r="L223" s="53">
        <f t="shared" si="35"/>
        <v>0.54046997389033935</v>
      </c>
      <c r="M223" s="53">
        <f t="shared" si="36"/>
        <v>0.45953002610966054</v>
      </c>
      <c r="N223" s="54">
        <v>320</v>
      </c>
      <c r="O223" s="54">
        <f t="shared" si="37"/>
        <v>138.18181818181822</v>
      </c>
      <c r="P223" s="54">
        <f t="shared" si="38"/>
        <v>165.41062801932367</v>
      </c>
      <c r="Q223" s="54">
        <f t="shared" si="39"/>
        <v>154.58937198067633</v>
      </c>
      <c r="R223" s="54">
        <f t="shared" si="40"/>
        <v>181.81818181818184</v>
      </c>
      <c r="S223" s="55">
        <f t="shared" si="41"/>
        <v>-16.407553798858117</v>
      </c>
      <c r="T223" s="55">
        <f t="shared" si="42"/>
        <v>-16.407553798858174</v>
      </c>
      <c r="U223" t="s">
        <v>470</v>
      </c>
      <c r="V223" t="s">
        <v>503</v>
      </c>
      <c r="W223" t="s">
        <v>445</v>
      </c>
      <c r="X223" s="38">
        <v>44230</v>
      </c>
      <c r="Y223" s="66"/>
    </row>
    <row r="224" spans="1:25" ht="15" x14ac:dyDescent="0.25">
      <c r="A224">
        <v>1.66</v>
      </c>
      <c r="B224">
        <v>2.2200000000000002</v>
      </c>
      <c r="C224" s="43">
        <f t="shared" si="43"/>
        <v>5.2860089004667321E-2</v>
      </c>
      <c r="D224" s="44">
        <f>IF(OR($A224="",$B224=""),"",A224*'MPTO_working_2-way'!$G223)</f>
        <v>1.7477477477477477</v>
      </c>
      <c r="E224" s="46">
        <f>IF(OR($A224="",$B224=""),"",B224*'MPTO_working_2-way'!$G223)</f>
        <v>2.3373493975903616</v>
      </c>
      <c r="F224" s="44">
        <f>IF(OR($A224="",$B224=""),"",'MPTO_working_2-way'!D223)</f>
        <v>1.7361726184867614</v>
      </c>
      <c r="G224" s="46">
        <f>IF(OR($A224="",$B224=""),"",'MPTO_working_2-way'!E223)</f>
        <v>2.3583770638679127</v>
      </c>
      <c r="H224" s="44">
        <f>IF(OR($A224="",$B224=""),"",'OddsRatio_working_2-way'!M223)</f>
        <v>1.7355158778417885</v>
      </c>
      <c r="I224" s="44">
        <f>IF(OR($A224="",$B224=""),"",'OddsRatio_working_2-way'!N223)</f>
        <v>2.3595899560105793</v>
      </c>
      <c r="J224" s="44">
        <f>IF('Log_working_2-way'!$D223="","",A224^('Log_working_2-way'!$D223))</f>
        <v>1.730194567626272</v>
      </c>
      <c r="K224" s="46">
        <f>IF('Log_working_2-way'!$D223="","",B224^('Log_working_2-way'!$D223))</f>
        <v>2.3694980000313062</v>
      </c>
      <c r="L224" s="53">
        <f t="shared" si="35"/>
        <v>0.57216494845360832</v>
      </c>
      <c r="M224" s="53">
        <f t="shared" si="36"/>
        <v>0.42783505154639173</v>
      </c>
      <c r="N224" s="54">
        <v>321</v>
      </c>
      <c r="O224" s="54">
        <f t="shared" si="37"/>
        <v>127.6265060240964</v>
      </c>
      <c r="P224" s="54">
        <f t="shared" si="38"/>
        <v>176.40540540540545</v>
      </c>
      <c r="Q224" s="54">
        <f t="shared" si="39"/>
        <v>144.59459459459458</v>
      </c>
      <c r="R224" s="54">
        <f t="shared" si="40"/>
        <v>193.37349397590364</v>
      </c>
      <c r="S224" s="55">
        <f t="shared" si="41"/>
        <v>-16.968088570498182</v>
      </c>
      <c r="T224" s="55">
        <f t="shared" si="42"/>
        <v>-16.968088570498196</v>
      </c>
      <c r="U224" t="s">
        <v>504</v>
      </c>
      <c r="V224" t="s">
        <v>465</v>
      </c>
      <c r="W224" t="s">
        <v>445</v>
      </c>
      <c r="X224" s="38">
        <v>44230</v>
      </c>
      <c r="Y224" s="66"/>
    </row>
    <row r="225" spans="1:25" ht="15" x14ac:dyDescent="0.25">
      <c r="A225">
        <v>1.81</v>
      </c>
      <c r="B225">
        <v>2.02</v>
      </c>
      <c r="C225" s="43">
        <f t="shared" si="43"/>
        <v>4.7535692795798834E-2</v>
      </c>
      <c r="D225" s="44">
        <f>IF(OR($A225="",$B225=""),"",A225*'MPTO_working_2-way'!$G224)</f>
        <v>1.8960396039603959</v>
      </c>
      <c r="E225" s="46">
        <f>IF(OR($A225="",$B225=""),"",B225*'MPTO_working_2-way'!$G224)</f>
        <v>2.1160220994475138</v>
      </c>
      <c r="F225" s="44">
        <f>IF(OR($A225="",$B225=""),"",'MPTO_working_2-way'!D224)</f>
        <v>1.8913661993688893</v>
      </c>
      <c r="G225" s="46">
        <f>IF(OR($A225="",$B225=""),"",'MPTO_working_2-way'!E224)</f>
        <v>2.1218733677673955</v>
      </c>
      <c r="H225" s="44">
        <f>IF(OR($A225="",$B225=""),"",'OddsRatio_working_2-way'!M224)</f>
        <v>1.8911327886790064</v>
      </c>
      <c r="I225" s="44">
        <f>IF(OR($A225="",$B225=""),"",'OddsRatio_working_2-way'!N224)</f>
        <v>2.1221672153735645</v>
      </c>
      <c r="J225" s="44">
        <f>IF('Log_working_2-way'!$D224="","",A225^('Log_working_2-way'!$D224))</f>
        <v>1.8889866417645398</v>
      </c>
      <c r="K225" s="46">
        <f>IF('Log_working_2-way'!$D224="","",B225^('Log_working_2-way'!$D224))</f>
        <v>2.1248762951200719</v>
      </c>
      <c r="L225" s="53">
        <f t="shared" si="35"/>
        <v>0.52741514360313313</v>
      </c>
      <c r="M225" s="53">
        <f t="shared" si="36"/>
        <v>0.47258485639686681</v>
      </c>
      <c r="N225" s="54">
        <v>322</v>
      </c>
      <c r="O225" s="54">
        <f t="shared" si="37"/>
        <v>144.09944751381218</v>
      </c>
      <c r="P225" s="54">
        <f t="shared" si="38"/>
        <v>162.59405940594061</v>
      </c>
      <c r="Q225" s="54">
        <f t="shared" si="39"/>
        <v>159.40594059405942</v>
      </c>
      <c r="R225" s="54">
        <f t="shared" si="40"/>
        <v>177.90055248618785</v>
      </c>
      <c r="S225" s="55">
        <f t="shared" si="41"/>
        <v>-15.306493080247236</v>
      </c>
      <c r="T225" s="55">
        <f t="shared" si="42"/>
        <v>-15.306493080247236</v>
      </c>
      <c r="U225" t="s">
        <v>314</v>
      </c>
      <c r="V225" t="s">
        <v>309</v>
      </c>
      <c r="W225" t="s">
        <v>445</v>
      </c>
      <c r="X225" s="38">
        <v>44230</v>
      </c>
      <c r="Y225" s="66"/>
    </row>
    <row r="226" spans="1:25" ht="15" x14ac:dyDescent="0.25">
      <c r="A226">
        <v>2.75</v>
      </c>
      <c r="B226">
        <v>1.48</v>
      </c>
      <c r="C226" s="43">
        <f t="shared" si="43"/>
        <v>3.9312039312039193E-2</v>
      </c>
      <c r="D226" s="44">
        <f>IF(OR($A226="",$B226=""),"",A226*'MPTO_working_2-way'!$G225)</f>
        <v>2.8581081081081079</v>
      </c>
      <c r="E226" s="46">
        <f>IF(OR($A226="",$B226=""),"",B226*'MPTO_working_2-way'!$G225)</f>
        <v>1.5381818181818181</v>
      </c>
      <c r="F226" s="44">
        <f>IF(OR($A226="",$B226=""),"",'MPTO_working_2-way'!D225)</f>
        <v>2.907142857142857</v>
      </c>
      <c r="G226" s="46">
        <f>IF(OR($A226="",$B226=""),"",'MPTO_working_2-way'!E225)</f>
        <v>1.5243445692883895</v>
      </c>
      <c r="H226" s="44">
        <f>IF(OR($A226="",$B226=""),"",'OddsRatio_working_2-way'!M225)</f>
        <v>2.9094065395649333</v>
      </c>
      <c r="I226" s="44">
        <f>IF(OR($A226="",$B226=""),"",'OddsRatio_working_2-way'!N225)</f>
        <v>1.5237229365663816</v>
      </c>
      <c r="J226" s="44">
        <f>IF('Log_working_2-way'!$D225="","",A226^('Log_working_2-way'!$D225))</f>
        <v>2.9328148836151597</v>
      </c>
      <c r="K226" s="46">
        <f>IF('Log_working_2-way'!$D225="","",B226^('Log_working_2-way'!$D225))</f>
        <v>1.5173801218505167</v>
      </c>
      <c r="L226" s="53">
        <f t="shared" si="35"/>
        <v>0.34988179669030733</v>
      </c>
      <c r="M226" s="53">
        <f t="shared" si="36"/>
        <v>0.65011820330969272</v>
      </c>
      <c r="N226" s="54">
        <v>323</v>
      </c>
      <c r="O226" s="54">
        <f t="shared" si="37"/>
        <v>205.54545454545456</v>
      </c>
      <c r="P226" s="54">
        <f t="shared" si="38"/>
        <v>104.75675675675677</v>
      </c>
      <c r="Q226" s="54">
        <f t="shared" si="39"/>
        <v>218.24324324324323</v>
      </c>
      <c r="R226" s="54">
        <f t="shared" si="40"/>
        <v>117.45454545454545</v>
      </c>
      <c r="S226" s="55">
        <f t="shared" si="41"/>
        <v>-12.697788697788667</v>
      </c>
      <c r="T226" s="55">
        <f t="shared" si="42"/>
        <v>-12.697788697788681</v>
      </c>
      <c r="U226" t="s">
        <v>327</v>
      </c>
      <c r="V226" t="s">
        <v>339</v>
      </c>
      <c r="W226" t="s">
        <v>446</v>
      </c>
      <c r="X226" s="38">
        <v>44230</v>
      </c>
      <c r="Y226" s="66"/>
    </row>
    <row r="227" spans="1:25" ht="15" x14ac:dyDescent="0.25">
      <c r="A227">
        <v>2.4300000000000002</v>
      </c>
      <c r="B227">
        <v>1.6</v>
      </c>
      <c r="C227" s="43">
        <f t="shared" si="43"/>
        <v>3.652263374485587E-2</v>
      </c>
      <c r="D227" s="44">
        <f>IF(OR($A227="",$B227=""),"",A227*'MPTO_working_2-way'!$G226)</f>
        <v>2.5187499999999998</v>
      </c>
      <c r="E227" s="46">
        <f>IF(OR($A227="",$B227=""),"",B227*'MPTO_working_2-way'!$G226)</f>
        <v>1.6584362139917694</v>
      </c>
      <c r="F227" s="44">
        <f>IF(OR($A227="",$B227=""),"",'MPTO_working_2-way'!D226)</f>
        <v>2.5428384565075208</v>
      </c>
      <c r="G227" s="46">
        <f>IF(OR($A227="",$B227=""),"",'MPTO_working_2-way'!E226)</f>
        <v>1.6481559983043661</v>
      </c>
      <c r="H227" s="44">
        <f>IF(OR($A227="",$B227=""),"",'OddsRatio_working_2-way'!M226)</f>
        <v>2.5438048235879216</v>
      </c>
      <c r="I227" s="44">
        <f>IF(OR($A227="",$B227=""),"",'OddsRatio_working_2-way'!N226)</f>
        <v>1.6477502756312954</v>
      </c>
      <c r="J227" s="44">
        <f>IF('Log_working_2-way'!$D226="","",A227^('Log_working_2-way'!$D226))</f>
        <v>2.5550445268860318</v>
      </c>
      <c r="K227" s="46">
        <f>IF('Log_working_2-way'!$D226="","",B227^('Log_working_2-way'!$D226))</f>
        <v>1.6430684026793276</v>
      </c>
      <c r="L227" s="53">
        <f t="shared" si="35"/>
        <v>0.3970223325062035</v>
      </c>
      <c r="M227" s="53">
        <f t="shared" si="36"/>
        <v>0.60297766749379655</v>
      </c>
      <c r="N227" s="54">
        <v>324</v>
      </c>
      <c r="O227" s="54">
        <f t="shared" si="37"/>
        <v>190.66666666666666</v>
      </c>
      <c r="P227" s="54">
        <f t="shared" si="38"/>
        <v>121.49999999999999</v>
      </c>
      <c r="Q227" s="54">
        <f t="shared" si="39"/>
        <v>202.5</v>
      </c>
      <c r="R227" s="54">
        <f t="shared" si="40"/>
        <v>133.33333333333331</v>
      </c>
      <c r="S227" s="55">
        <f t="shared" si="41"/>
        <v>-11.833333333333343</v>
      </c>
      <c r="T227" s="55">
        <f t="shared" si="42"/>
        <v>-11.833333333333329</v>
      </c>
      <c r="U227" t="s">
        <v>329</v>
      </c>
      <c r="V227" t="s">
        <v>326</v>
      </c>
      <c r="W227" t="s">
        <v>446</v>
      </c>
      <c r="X227" s="38">
        <v>44230</v>
      </c>
      <c r="Y227" s="66"/>
    </row>
    <row r="228" spans="1:25" s="50" customFormat="1" ht="15" x14ac:dyDescent="0.25">
      <c r="A228">
        <v>1.91</v>
      </c>
      <c r="B228">
        <v>1.96</v>
      </c>
      <c r="C228" s="43">
        <f t="shared" si="43"/>
        <v>3.3764291056736839E-2</v>
      </c>
      <c r="D228" s="44">
        <f>IF(OR($A228="",$B228=""),"",A228*'MPTO_working_2-way'!$G227)</f>
        <v>1.9744897959183674</v>
      </c>
      <c r="E228" s="46">
        <f>IF(OR($A228="",$B228=""),"",B228*'MPTO_working_2-way'!$G227)</f>
        <v>2.0261780104712042</v>
      </c>
      <c r="F228" s="44">
        <f>IF(OR($A228="",$B228=""),"",'MPTO_working_2-way'!D227)</f>
        <v>1.9736398144242935</v>
      </c>
      <c r="G228" s="46">
        <f>IF(OR($A228="",$B228=""),"",'MPTO_working_2-way'!E227)</f>
        <v>2.0270738574832143</v>
      </c>
      <c r="H228" s="44">
        <f>IF(OR($A228="",$B228=""),"",'OddsRatio_working_2-way'!M227)</f>
        <v>1.9736101204623264</v>
      </c>
      <c r="I228" s="44">
        <f>IF(OR($A228="",$B228=""),"",'OddsRatio_working_2-way'!N227)</f>
        <v>2.0271051820261912</v>
      </c>
      <c r="J228" s="44">
        <f>IF('Log_working_2-way'!$D227="","",A228^('Log_working_2-way'!$D227))</f>
        <v>1.9732233459331785</v>
      </c>
      <c r="K228" s="46">
        <f>IF('Log_working_2-way'!$D227="","",B228^('Log_working_2-way'!$D227))</f>
        <v>2.0275133700590602</v>
      </c>
      <c r="L228" s="53">
        <f t="shared" si="35"/>
        <v>0.50645994832041341</v>
      </c>
      <c r="M228" s="53">
        <f t="shared" si="36"/>
        <v>0.49354005167958659</v>
      </c>
      <c r="N228" s="54">
        <v>325</v>
      </c>
      <c r="O228" s="54">
        <f t="shared" si="37"/>
        <v>154.84293193717278</v>
      </c>
      <c r="P228" s="54">
        <f t="shared" si="38"/>
        <v>159.18367346938777</v>
      </c>
      <c r="Q228" s="54">
        <f t="shared" si="39"/>
        <v>165.81632653061226</v>
      </c>
      <c r="R228" s="54">
        <f t="shared" si="40"/>
        <v>170.15706806282722</v>
      </c>
      <c r="S228" s="55">
        <f t="shared" si="41"/>
        <v>-10.97339459343948</v>
      </c>
      <c r="T228" s="55">
        <f t="shared" si="42"/>
        <v>-10.973394593439451</v>
      </c>
      <c r="U228" t="s">
        <v>331</v>
      </c>
      <c r="V228" t="s">
        <v>325</v>
      </c>
      <c r="W228" t="s">
        <v>446</v>
      </c>
      <c r="X228" s="38">
        <v>44230</v>
      </c>
      <c r="Y228" s="66"/>
    </row>
    <row r="229" spans="1:25" ht="15" x14ac:dyDescent="0.25">
      <c r="A229">
        <v>1.96</v>
      </c>
      <c r="B229">
        <v>1.91</v>
      </c>
      <c r="C229" s="43">
        <f t="shared" si="43"/>
        <v>3.3764291056736839E-2</v>
      </c>
      <c r="D229" s="44">
        <f>IF(OR($A229="",$B229=""),"",A229*'MPTO_working_2-way'!$G228)</f>
        <v>2.0261780104712042</v>
      </c>
      <c r="E229" s="46">
        <f>IF(OR($A229="",$B229=""),"",B229*'MPTO_working_2-way'!$G228)</f>
        <v>1.9744897959183674</v>
      </c>
      <c r="F229" s="44">
        <f>IF(OR($A229="",$B229=""),"",'MPTO_working_2-way'!D228)</f>
        <v>2.0270738574832143</v>
      </c>
      <c r="G229" s="46">
        <f>IF(OR($A229="",$B229=""),"",'MPTO_working_2-way'!E228)</f>
        <v>1.9736398144242935</v>
      </c>
      <c r="H229" s="44">
        <f>IF(OR($A229="",$B229=""),"",'OddsRatio_working_2-way'!M228)</f>
        <v>2.0271051820261912</v>
      </c>
      <c r="I229" s="44">
        <f>IF(OR($A229="",$B229=""),"",'OddsRatio_working_2-way'!N228)</f>
        <v>1.9736101204623264</v>
      </c>
      <c r="J229" s="44">
        <f>IF('Log_working_2-way'!$D228="","",A229^('Log_working_2-way'!$D228))</f>
        <v>2.0275133700590602</v>
      </c>
      <c r="K229" s="46">
        <f>IF('Log_working_2-way'!$D228="","",B229^('Log_working_2-way'!$D228))</f>
        <v>1.9732233459331785</v>
      </c>
      <c r="L229" s="53">
        <f t="shared" si="35"/>
        <v>0.49354005167958659</v>
      </c>
      <c r="M229" s="53">
        <f t="shared" si="36"/>
        <v>0.50645994832041341</v>
      </c>
      <c r="N229" s="54">
        <v>326</v>
      </c>
      <c r="O229" s="54">
        <f t="shared" si="37"/>
        <v>159.67346938775512</v>
      </c>
      <c r="P229" s="54">
        <f t="shared" si="38"/>
        <v>155.31937172774866</v>
      </c>
      <c r="Q229" s="54">
        <f t="shared" si="39"/>
        <v>170.68062827225131</v>
      </c>
      <c r="R229" s="54">
        <f t="shared" si="40"/>
        <v>166.32653061224491</v>
      </c>
      <c r="S229" s="55">
        <f t="shared" si="41"/>
        <v>-11.007158884496192</v>
      </c>
      <c r="T229" s="55">
        <f t="shared" si="42"/>
        <v>-11.007158884496249</v>
      </c>
      <c r="U229" t="s">
        <v>333</v>
      </c>
      <c r="V229" t="s">
        <v>324</v>
      </c>
      <c r="W229" t="s">
        <v>446</v>
      </c>
      <c r="X229" s="38">
        <v>44230</v>
      </c>
      <c r="Y229" s="66"/>
    </row>
    <row r="230" spans="1:25" ht="15" x14ac:dyDescent="0.25">
      <c r="A230">
        <v>2.61</v>
      </c>
      <c r="B230">
        <v>1.53</v>
      </c>
      <c r="C230" s="43">
        <f t="shared" si="43"/>
        <v>3.6736533693937368E-2</v>
      </c>
      <c r="D230" s="44">
        <f>IF(OR($A230="",$B230=""),"",A230*'MPTO_working_2-way'!$G229)</f>
        <v>2.7058823529411762</v>
      </c>
      <c r="E230" s="46">
        <f>IF(OR($A230="",$B230=""),"",B230*'MPTO_working_2-way'!$G229)</f>
        <v>1.5862068965517242</v>
      </c>
      <c r="F230" s="44">
        <f>IF(OR($A230="",$B230=""),"",'MPTO_working_2-way'!D229)</f>
        <v>2.7414272474513437</v>
      </c>
      <c r="G230" s="46">
        <f>IF(OR($A230="",$B230=""),"",'MPTO_working_2-way'!E229)</f>
        <v>1.5742416178818521</v>
      </c>
      <c r="H230" s="44">
        <f>IF(OR($A230="",$B230=""),"",'OddsRatio_working_2-way'!M229)</f>
        <v>2.7429101666628148</v>
      </c>
      <c r="I230" s="44">
        <f>IF(OR($A230="",$B230=""),"",'OddsRatio_working_2-way'!N229)</f>
        <v>1.5737530362306167</v>
      </c>
      <c r="J230" s="44">
        <f>IF('Log_working_2-way'!$D229="","",A230^('Log_working_2-way'!$D229))</f>
        <v>2.7596672442217889</v>
      </c>
      <c r="K230" s="46">
        <f>IF('Log_working_2-way'!$D229="","",B230^('Log_working_2-way'!$D229))</f>
        <v>1.5682892622360389</v>
      </c>
      <c r="L230" s="53">
        <f t="shared" si="35"/>
        <v>0.36956521739130438</v>
      </c>
      <c r="M230" s="53">
        <f t="shared" si="36"/>
        <v>0.63043478260869568</v>
      </c>
      <c r="N230" s="54">
        <v>327</v>
      </c>
      <c r="O230" s="54">
        <f t="shared" si="37"/>
        <v>201.7126436781609</v>
      </c>
      <c r="P230" s="54">
        <f t="shared" si="38"/>
        <v>113.27450980392157</v>
      </c>
      <c r="Q230" s="54">
        <f t="shared" si="39"/>
        <v>213.72549019607843</v>
      </c>
      <c r="R230" s="54">
        <f t="shared" si="40"/>
        <v>125.28735632183908</v>
      </c>
      <c r="S230" s="55">
        <f t="shared" si="41"/>
        <v>-12.012846517917524</v>
      </c>
      <c r="T230" s="55">
        <f t="shared" si="42"/>
        <v>-12.012846517917509</v>
      </c>
      <c r="U230" t="s">
        <v>338</v>
      </c>
      <c r="V230" t="s">
        <v>328</v>
      </c>
      <c r="W230" t="s">
        <v>446</v>
      </c>
      <c r="X230" s="38">
        <v>44230</v>
      </c>
      <c r="Y230" s="66"/>
    </row>
    <row r="231" spans="1:25" s="50" customFormat="1" ht="15" x14ac:dyDescent="0.25">
      <c r="A231">
        <v>2.4900000000000002</v>
      </c>
      <c r="B231">
        <v>1.57</v>
      </c>
      <c r="C231" s="43">
        <f t="shared" si="43"/>
        <v>3.8549100862046881E-2</v>
      </c>
      <c r="D231" s="44">
        <f>IF(OR($A231="",$B231=""),"",A231*'MPTO_working_2-way'!$G230)</f>
        <v>2.5859872611464971</v>
      </c>
      <c r="E231" s="46">
        <f>IF(OR($A231="",$B231=""),"",B231*'MPTO_working_2-way'!$G230)</f>
        <v>1.6305220883534137</v>
      </c>
      <c r="F231" s="44">
        <f>IF(OR($A231="",$B231=""),"",'MPTO_working_2-way'!D230)</f>
        <v>2.6155287190981165</v>
      </c>
      <c r="G231" s="46">
        <f>IF(OR($A231="",$B231=""),"",'MPTO_working_2-way'!E230)</f>
        <v>1.6189924005549459</v>
      </c>
      <c r="H231" s="44">
        <f>IF(OR($A231="",$B231=""),"",'OddsRatio_working_2-way'!M230)</f>
        <v>2.6167977881353308</v>
      </c>
      <c r="I231" s="44">
        <f>IF(OR($A231="",$B231=""),"",'OddsRatio_working_2-way'!N230)</f>
        <v>1.6185065364007643</v>
      </c>
      <c r="J231" s="44">
        <f>IF('Log_working_2-way'!$D230="","",A231^('Log_working_2-way'!$D230))</f>
        <v>2.6306681131242473</v>
      </c>
      <c r="K231" s="46">
        <f>IF('Log_working_2-way'!$D230="","",B231^('Log_working_2-way'!$D230))</f>
        <v>1.6132455721377705</v>
      </c>
      <c r="L231" s="53">
        <f t="shared" si="35"/>
        <v>0.38669950738916253</v>
      </c>
      <c r="M231" s="53">
        <f t="shared" si="36"/>
        <v>0.61330049261083741</v>
      </c>
      <c r="N231" s="54">
        <v>328</v>
      </c>
      <c r="O231" s="54">
        <f t="shared" si="37"/>
        <v>196.27309236947789</v>
      </c>
      <c r="P231" s="54">
        <f t="shared" si="38"/>
        <v>119.08280254777071</v>
      </c>
      <c r="Q231" s="54">
        <f t="shared" si="39"/>
        <v>208.91719745222929</v>
      </c>
      <c r="R231" s="54">
        <f t="shared" si="40"/>
        <v>131.72690763052208</v>
      </c>
      <c r="S231" s="55">
        <f t="shared" si="41"/>
        <v>-12.644105082751395</v>
      </c>
      <c r="T231" s="55">
        <f t="shared" si="42"/>
        <v>-12.644105082751366</v>
      </c>
      <c r="U231" t="s">
        <v>335</v>
      </c>
      <c r="V231" t="s">
        <v>332</v>
      </c>
      <c r="W231" t="s">
        <v>446</v>
      </c>
      <c r="X231" s="38">
        <v>44230</v>
      </c>
      <c r="Y231" s="66"/>
    </row>
    <row r="232" spans="1:25" ht="15" x14ac:dyDescent="0.25">
      <c r="A232">
        <v>2.44</v>
      </c>
      <c r="B232">
        <v>1.59</v>
      </c>
      <c r="C232" s="43">
        <f t="shared" si="43"/>
        <v>3.8766883183833478E-2</v>
      </c>
      <c r="D232" s="44">
        <f>IF(OR($A232="",$B232=""),"",A232*'MPTO_working_2-way'!$G231)</f>
        <v>2.5345911949685536</v>
      </c>
      <c r="E232" s="46">
        <f>IF(OR($A232="",$B232=""),"",B232*'MPTO_working_2-way'!$G231)</f>
        <v>1.6516393442622954</v>
      </c>
      <c r="F232" s="44">
        <f>IF(OR($A232="",$B232=""),"",'MPTO_working_2-way'!D231)</f>
        <v>2.561130182202271</v>
      </c>
      <c r="G232" s="46">
        <f>IF(OR($A232="",$B232=""),"",'MPTO_working_2-way'!E231)</f>
        <v>1.640561569688769</v>
      </c>
      <c r="H232" s="44">
        <f>IF(OR($A232="",$B232=""),"",'OddsRatio_working_2-way'!M231)</f>
        <v>2.5622669317698867</v>
      </c>
      <c r="I232" s="44">
        <f>IF(OR($A232="",$B232=""),"",'OddsRatio_working_2-way'!N231)</f>
        <v>1.6400954789890509</v>
      </c>
      <c r="J232" s="44">
        <f>IF('Log_working_2-way'!$D231="","",A232^('Log_working_2-way'!$D231))</f>
        <v>2.5746963443895066</v>
      </c>
      <c r="K232" s="46">
        <f>IF('Log_working_2-way'!$D231="","",B232^('Log_working_2-way'!$D231))</f>
        <v>1.6350430694543896</v>
      </c>
      <c r="L232" s="53">
        <f t="shared" si="35"/>
        <v>0.39454094292803971</v>
      </c>
      <c r="M232" s="53">
        <f t="shared" si="36"/>
        <v>0.60545905707196013</v>
      </c>
      <c r="N232" s="54">
        <v>329</v>
      </c>
      <c r="O232" s="54">
        <f t="shared" si="37"/>
        <v>194.1639344262295</v>
      </c>
      <c r="P232" s="54">
        <f t="shared" si="38"/>
        <v>122.08176100628931</v>
      </c>
      <c r="Q232" s="54">
        <f t="shared" si="39"/>
        <v>206.91823899371067</v>
      </c>
      <c r="R232" s="54">
        <f t="shared" si="40"/>
        <v>134.8360655737705</v>
      </c>
      <c r="S232" s="55">
        <f t="shared" si="41"/>
        <v>-12.754304567481171</v>
      </c>
      <c r="T232" s="55">
        <f t="shared" si="42"/>
        <v>-12.754304567481185</v>
      </c>
      <c r="U232" t="s">
        <v>337</v>
      </c>
      <c r="V232" t="s">
        <v>340</v>
      </c>
      <c r="W232" t="s">
        <v>446</v>
      </c>
      <c r="X232" s="38">
        <v>44230</v>
      </c>
      <c r="Y232" s="66"/>
    </row>
    <row r="233" spans="1:25" ht="15" x14ac:dyDescent="0.25">
      <c r="A233">
        <v>2.16</v>
      </c>
      <c r="B233">
        <v>1.74</v>
      </c>
      <c r="C233" s="43">
        <f t="shared" si="43"/>
        <v>3.7675606641123682E-2</v>
      </c>
      <c r="D233" s="44">
        <f>IF(OR($A233="",$B233=""),"",A233*'MPTO_working_2-way'!$G232)</f>
        <v>2.2413793103448274</v>
      </c>
      <c r="E233" s="46">
        <f>IF(OR($A233="",$B233=""),"",B233*'MPTO_working_2-way'!$G232)</f>
        <v>1.8055555555555551</v>
      </c>
      <c r="F233" s="44">
        <f>IF(OR($A233="",$B233=""),"",'MPTO_working_2-way'!D232)</f>
        <v>2.2516175413371671</v>
      </c>
      <c r="G233" s="46">
        <f>IF(OR($A233="",$B233=""),"",'MPTO_working_2-way'!E232)</f>
        <v>1.7989661114302122</v>
      </c>
      <c r="H233" s="44">
        <f>IF(OR($A233="",$B233=""),"",'OddsRatio_working_2-way'!M232)</f>
        <v>2.2520253861514017</v>
      </c>
      <c r="I233" s="44">
        <f>IF(OR($A233="",$B233=""),"",'OddsRatio_working_2-way'!N232)</f>
        <v>1.7987058497862392</v>
      </c>
      <c r="J233" s="44">
        <f>IF('Log_working_2-way'!$D232="","",A233^('Log_working_2-way'!$D232))</f>
        <v>2.2567451068476951</v>
      </c>
      <c r="K233" s="46">
        <f>IF('Log_working_2-way'!$D232="","",B233^('Log_working_2-way'!$D232))</f>
        <v>1.7957063007853538</v>
      </c>
      <c r="L233" s="53">
        <f t="shared" si="35"/>
        <v>0.44615384615384618</v>
      </c>
      <c r="M233" s="53">
        <f t="shared" si="36"/>
        <v>0.55384615384615399</v>
      </c>
      <c r="N233" s="54">
        <v>330</v>
      </c>
      <c r="O233" s="54">
        <f t="shared" si="37"/>
        <v>177.22222222222223</v>
      </c>
      <c r="P233" s="54">
        <f t="shared" si="38"/>
        <v>140.34482758620692</v>
      </c>
      <c r="Q233" s="54">
        <f t="shared" si="39"/>
        <v>189.65517241379308</v>
      </c>
      <c r="R233" s="54">
        <f t="shared" si="40"/>
        <v>152.77777777777777</v>
      </c>
      <c r="S233" s="55">
        <f t="shared" si="41"/>
        <v>-12.432950191570853</v>
      </c>
      <c r="T233" s="55">
        <f t="shared" si="42"/>
        <v>-12.432950191570853</v>
      </c>
      <c r="U233" t="s">
        <v>336</v>
      </c>
      <c r="V233" t="s">
        <v>342</v>
      </c>
      <c r="W233" t="s">
        <v>446</v>
      </c>
      <c r="X233" s="38">
        <v>44230</v>
      </c>
      <c r="Y233" s="66"/>
    </row>
    <row r="234" spans="1:25" ht="15" x14ac:dyDescent="0.25">
      <c r="A234">
        <v>2.36</v>
      </c>
      <c r="B234">
        <v>1.63</v>
      </c>
      <c r="C234" s="43">
        <f t="shared" si="43"/>
        <v>3.7225746074659449E-2</v>
      </c>
      <c r="D234" s="44">
        <f>IF(OR($A234="",$B234=""),"",A234*'MPTO_working_2-way'!$G233)</f>
        <v>2.447852760736196</v>
      </c>
      <c r="E234" s="46">
        <f>IF(OR($A234="",$B234=""),"",B234*'MPTO_working_2-way'!$G233)</f>
        <v>1.6906779661016949</v>
      </c>
      <c r="F234" s="44">
        <f>IF(OR($A234="",$B234=""),"",'MPTO_working_2-way'!D233)</f>
        <v>2.4684291581108826</v>
      </c>
      <c r="G234" s="46">
        <f>IF(OR($A234="",$B234=""),"",'MPTO_working_2-way'!E233)</f>
        <v>1.6809998252053835</v>
      </c>
      <c r="H234" s="44">
        <f>IF(OR($A234="",$B234=""),"",'OddsRatio_working_2-way'!M233)</f>
        <v>2.4692617733849058</v>
      </c>
      <c r="I234" s="44">
        <f>IF(OR($A234="",$B234=""),"",'OddsRatio_working_2-way'!N233)</f>
        <v>1.6806139097297725</v>
      </c>
      <c r="J234" s="44">
        <f>IF('Log_working_2-way'!$D233="","",A234^('Log_working_2-way'!$D233))</f>
        <v>2.4788363298437481</v>
      </c>
      <c r="K234" s="46">
        <f>IF('Log_working_2-way'!$D233="","",B234^('Log_working_2-way'!$D233))</f>
        <v>1.6762073529161199</v>
      </c>
      <c r="L234" s="53">
        <f t="shared" si="35"/>
        <v>0.40852130325814545</v>
      </c>
      <c r="M234" s="53">
        <f t="shared" si="36"/>
        <v>0.5914786967418546</v>
      </c>
      <c r="N234" s="54">
        <v>331</v>
      </c>
      <c r="O234" s="54">
        <f t="shared" si="37"/>
        <v>190.74576271186442</v>
      </c>
      <c r="P234" s="54">
        <f t="shared" si="38"/>
        <v>127.9325153374233</v>
      </c>
      <c r="Q234" s="54">
        <f t="shared" si="39"/>
        <v>203.0674846625767</v>
      </c>
      <c r="R234" s="54">
        <f t="shared" si="40"/>
        <v>140.25423728813561</v>
      </c>
      <c r="S234" s="55">
        <f t="shared" si="41"/>
        <v>-12.321721950712288</v>
      </c>
      <c r="T234" s="55">
        <f t="shared" si="42"/>
        <v>-12.321721950712316</v>
      </c>
      <c r="U234" t="s">
        <v>334</v>
      </c>
      <c r="V234" t="s">
        <v>330</v>
      </c>
      <c r="W234" t="s">
        <v>446</v>
      </c>
      <c r="X234" s="38">
        <v>44230</v>
      </c>
      <c r="Y234" s="66"/>
    </row>
    <row r="235" spans="1:25" ht="15" x14ac:dyDescent="0.25">
      <c r="A235">
        <v>1.78</v>
      </c>
      <c r="B235">
        <v>2.1</v>
      </c>
      <c r="C235" s="43">
        <f t="shared" si="43"/>
        <v>3.7988228999465079E-2</v>
      </c>
      <c r="D235" s="44">
        <f>IF(OR($A235="",$B235=""),"",A235*'MPTO_working_2-way'!$G234)</f>
        <v>1.8476190476190479</v>
      </c>
      <c r="E235" s="46">
        <f>IF(OR($A235="",$B235=""),"",B235*'MPTO_working_2-way'!$G234)</f>
        <v>2.1797752808988768</v>
      </c>
      <c r="F235" s="44">
        <f>IF(OR($A235="",$B235=""),"",'MPTO_working_2-way'!D234)</f>
        <v>1.8422868408082802</v>
      </c>
      <c r="G235" s="46">
        <f>IF(OR($A235="",$B235=""),"",'MPTO_working_2-way'!E234)</f>
        <v>2.1872440023405506</v>
      </c>
      <c r="H235" s="44">
        <f>IF(OR($A235="",$B235=""),"",'OddsRatio_working_2-way'!M234)</f>
        <v>1.8420753583206844</v>
      </c>
      <c r="I235" s="44">
        <f>IF(OR($A235="",$B235=""),"",'OddsRatio_working_2-way'!N234)</f>
        <v>2.1875421719907089</v>
      </c>
      <c r="J235" s="44">
        <f>IF('Log_working_2-way'!$D234="","",A235^('Log_working_2-way'!$D234))</f>
        <v>1.8396466235294411</v>
      </c>
      <c r="K235" s="46">
        <f>IF('Log_working_2-way'!$D234="","",B235^('Log_working_2-way'!$D234))</f>
        <v>2.1909772182449698</v>
      </c>
      <c r="L235" s="53">
        <f t="shared" si="35"/>
        <v>0.54123711340206171</v>
      </c>
      <c r="M235" s="53">
        <f t="shared" si="36"/>
        <v>0.45876288659793807</v>
      </c>
      <c r="N235" s="54">
        <v>332</v>
      </c>
      <c r="O235" s="54">
        <f t="shared" si="37"/>
        <v>145.48314606741576</v>
      </c>
      <c r="P235" s="54">
        <f t="shared" si="38"/>
        <v>173.90476190476193</v>
      </c>
      <c r="Q235" s="54">
        <f t="shared" si="39"/>
        <v>158.09523809523807</v>
      </c>
      <c r="R235" s="54">
        <f t="shared" si="40"/>
        <v>186.5168539325843</v>
      </c>
      <c r="S235" s="55">
        <f t="shared" si="41"/>
        <v>-12.612092027822314</v>
      </c>
      <c r="T235" s="55">
        <f t="shared" si="42"/>
        <v>-12.612092027822371</v>
      </c>
      <c r="U235" t="s">
        <v>341</v>
      </c>
      <c r="V235" t="s">
        <v>323</v>
      </c>
      <c r="W235" t="s">
        <v>446</v>
      </c>
      <c r="X235" s="38">
        <v>44230</v>
      </c>
      <c r="Y235" s="66"/>
    </row>
    <row r="236" spans="1:25" ht="15" x14ac:dyDescent="0.25">
      <c r="A236">
        <v>1.83</v>
      </c>
      <c r="B236">
        <v>2.0699999999999998</v>
      </c>
      <c r="C236" s="43">
        <f t="shared" si="43"/>
        <v>2.9539874871307603E-2</v>
      </c>
      <c r="D236" s="44">
        <f>IF(OR($A236="",$B236=""),"",A236*'MPTO_working_2-way'!$G235)</f>
        <v>1.8840579710144929</v>
      </c>
      <c r="E236" s="46">
        <f>IF(OR($A236="",$B236=""),"",B236*'MPTO_working_2-way'!$G235)</f>
        <v>2.1311475409836067</v>
      </c>
      <c r="F236" s="44">
        <f>IF(OR($A236="",$B236=""),"",'MPTO_working_2-way'!D235)</f>
        <v>1.8808371192373576</v>
      </c>
      <c r="G236" s="46">
        <f>IF(OR($A236="",$B236=""),"",'MPTO_working_2-way'!E235)</f>
        <v>2.1352836729517204</v>
      </c>
      <c r="H236" s="44">
        <f>IF(OR($A236="",$B236=""),"",'OddsRatio_working_2-way'!M235)</f>
        <v>1.8807388571985679</v>
      </c>
      <c r="I236" s="44">
        <f>IF(OR($A236="",$B236=""),"",'OddsRatio_working_2-way'!N235)</f>
        <v>2.1354103339788768</v>
      </c>
      <c r="J236" s="44">
        <f>IF('Log_working_2-way'!$D235="","",A236^('Log_working_2-way'!$D235))</f>
        <v>1.8792804075818812</v>
      </c>
      <c r="K236" s="46">
        <f>IF('Log_working_2-way'!$D235="","",B236^('Log_working_2-way'!$D235))</f>
        <v>2.137293622577233</v>
      </c>
      <c r="L236" s="53">
        <f t="shared" si="35"/>
        <v>0.53076923076923077</v>
      </c>
      <c r="M236" s="53">
        <f t="shared" si="36"/>
        <v>0.46923076923076917</v>
      </c>
      <c r="N236" s="54">
        <v>333</v>
      </c>
      <c r="O236" s="54">
        <f t="shared" si="37"/>
        <v>151.03278688524588</v>
      </c>
      <c r="P236" s="54">
        <f t="shared" si="38"/>
        <v>172.13043478260869</v>
      </c>
      <c r="Q236" s="54">
        <f t="shared" si="39"/>
        <v>160.86956521739131</v>
      </c>
      <c r="R236" s="54">
        <f t="shared" si="40"/>
        <v>181.96721311475409</v>
      </c>
      <c r="S236" s="55">
        <f t="shared" si="41"/>
        <v>-9.8367783321454283</v>
      </c>
      <c r="T236" s="55">
        <f t="shared" si="42"/>
        <v>-9.8367783321453999</v>
      </c>
      <c r="U236" t="s">
        <v>51</v>
      </c>
      <c r="V236" t="s">
        <v>104</v>
      </c>
      <c r="W236" t="s">
        <v>441</v>
      </c>
      <c r="X236" s="38">
        <v>44230</v>
      </c>
      <c r="Y236" s="66"/>
    </row>
    <row r="237" spans="1:25" ht="15" x14ac:dyDescent="0.25">
      <c r="A237">
        <v>1.57</v>
      </c>
      <c r="B237">
        <v>2.5299999999999998</v>
      </c>
      <c r="C237" s="43">
        <f t="shared" si="43"/>
        <v>3.2199592155283119E-2</v>
      </c>
      <c r="D237" s="44">
        <f>IF(OR($A237="",$B237=""),"",A237*'MPTO_working_2-way'!$G236)</f>
        <v>1.6205533596837947</v>
      </c>
      <c r="E237" s="46">
        <f>IF(OR($A237="",$B237=""),"",B237*'MPTO_working_2-way'!$G236)</f>
        <v>2.6114649681528661</v>
      </c>
      <c r="F237" s="44">
        <f>IF(OR($A237="",$B237=""),"",'MPTO_working_2-way'!D236)</f>
        <v>1.6107134891831068</v>
      </c>
      <c r="G237" s="46">
        <f>IF(OR($A237="",$B237=""),"",'MPTO_working_2-way'!E236)</f>
        <v>2.6374290362205768</v>
      </c>
      <c r="H237" s="44">
        <f>IF(OR($A237="",$B237=""),"",'OddsRatio_working_2-way'!M236)</f>
        <v>1.610367937893074</v>
      </c>
      <c r="I237" s="44">
        <f>IF(OR($A237="",$B237=""),"",'OddsRatio_working_2-way'!N236)</f>
        <v>2.6383560438182503</v>
      </c>
      <c r="J237" s="44">
        <f>IF('Log_working_2-way'!$D236="","",A237^('Log_working_2-way'!$D236))</f>
        <v>1.6058919161709591</v>
      </c>
      <c r="K237" s="46">
        <f>IF('Log_working_2-way'!$D236="","",B237^('Log_working_2-way'!$D236))</f>
        <v>2.6504593860891874</v>
      </c>
      <c r="L237" s="53">
        <f t="shared" si="35"/>
        <v>0.6170731707317072</v>
      </c>
      <c r="M237" s="53">
        <f t="shared" si="36"/>
        <v>0.38292682926829269</v>
      </c>
      <c r="N237" s="54">
        <v>334</v>
      </c>
      <c r="O237" s="54">
        <f t="shared" si="37"/>
        <v>121.26114649681527</v>
      </c>
      <c r="P237" s="54">
        <f t="shared" si="38"/>
        <v>201.98418972332018</v>
      </c>
      <c r="Q237" s="54">
        <f t="shared" si="39"/>
        <v>132.01581027667987</v>
      </c>
      <c r="R237" s="54">
        <f t="shared" si="40"/>
        <v>212.73885350318471</v>
      </c>
      <c r="S237" s="55">
        <f t="shared" si="41"/>
        <v>-10.7546637798646</v>
      </c>
      <c r="T237" s="55">
        <f t="shared" si="42"/>
        <v>-10.754663779864529</v>
      </c>
      <c r="U237" t="s">
        <v>53</v>
      </c>
      <c r="V237" t="s">
        <v>413</v>
      </c>
      <c r="W237" t="s">
        <v>441</v>
      </c>
      <c r="X237" s="38">
        <v>44230</v>
      </c>
      <c r="Y237" s="66"/>
    </row>
    <row r="238" spans="1:25" ht="15" x14ac:dyDescent="0.25">
      <c r="A238">
        <v>2.4</v>
      </c>
      <c r="B238">
        <v>1.62</v>
      </c>
      <c r="C238" s="43">
        <f t="shared" si="43"/>
        <v>3.3950617283950546E-2</v>
      </c>
      <c r="D238" s="44">
        <f>IF(OR($A238="",$B238=""),"",A238*'MPTO_working_2-way'!$G237)</f>
        <v>2.4814814814814814</v>
      </c>
      <c r="E238" s="46">
        <f>IF(OR($A238="",$B238=""),"",B238*'MPTO_working_2-way'!$G237)</f>
        <v>1.675</v>
      </c>
      <c r="F238" s="44">
        <f>IF(OR($A238="",$B238=""),"",'MPTO_working_2-way'!D237)</f>
        <v>2.5019305019305014</v>
      </c>
      <c r="G238" s="46">
        <f>IF(OR($A238="",$B238=""),"",'MPTO_working_2-way'!E237)</f>
        <v>1.6658097686375322</v>
      </c>
      <c r="H238" s="44">
        <f>IF(OR($A238="",$B238=""),"",'OddsRatio_working_2-way'!M237)</f>
        <v>2.502685767593821</v>
      </c>
      <c r="I238" s="44">
        <f>IF(OR($A238="",$B238=""),"",'OddsRatio_working_2-way'!N237)</f>
        <v>1.6654751256486924</v>
      </c>
      <c r="J238" s="44">
        <f>IF('Log_working_2-way'!$D237="","",A238^('Log_working_2-way'!$D237))</f>
        <v>2.5121786003771214</v>
      </c>
      <c r="K238" s="46">
        <f>IF('Log_working_2-way'!$D237="","",B238^('Log_working_2-way'!$D237))</f>
        <v>1.6612975476246807</v>
      </c>
      <c r="L238" s="53">
        <f t="shared" si="35"/>
        <v>0.40298507462686567</v>
      </c>
      <c r="M238" s="53">
        <f t="shared" si="36"/>
        <v>0.59701492537313428</v>
      </c>
      <c r="N238" s="54">
        <v>335</v>
      </c>
      <c r="O238" s="54">
        <f t="shared" si="37"/>
        <v>195.41666666666669</v>
      </c>
      <c r="P238" s="54">
        <f t="shared" si="38"/>
        <v>128.2098765432099</v>
      </c>
      <c r="Q238" s="54">
        <f t="shared" si="39"/>
        <v>206.7901234567901</v>
      </c>
      <c r="R238" s="54">
        <f t="shared" si="40"/>
        <v>139.58333333333334</v>
      </c>
      <c r="S238" s="55">
        <f t="shared" si="41"/>
        <v>-11.373456790123413</v>
      </c>
      <c r="T238" s="55">
        <f t="shared" si="42"/>
        <v>-11.373456790123441</v>
      </c>
      <c r="U238" t="s">
        <v>350</v>
      </c>
      <c r="V238" t="s">
        <v>417</v>
      </c>
      <c r="W238" t="s">
        <v>434</v>
      </c>
      <c r="X238" s="38">
        <v>44230</v>
      </c>
      <c r="Y238" s="66"/>
    </row>
    <row r="239" spans="1:25" ht="15" x14ac:dyDescent="0.25">
      <c r="A239">
        <v>2.23</v>
      </c>
      <c r="B239">
        <v>1.71</v>
      </c>
      <c r="C239" s="43">
        <f t="shared" si="43"/>
        <v>3.3225814910969431E-2</v>
      </c>
      <c r="D239" s="44">
        <f>IF(OR($A239="",$B239=""),"",A239*'MPTO_working_2-way'!$G238)</f>
        <v>2.3040935672514617</v>
      </c>
      <c r="E239" s="46">
        <f>IF(OR($A239="",$B239=""),"",B239*'MPTO_working_2-way'!$G238)</f>
        <v>1.7668161434977576</v>
      </c>
      <c r="F239" s="44">
        <f>IF(OR($A239="",$B239=""),"",'MPTO_working_2-way'!D238)</f>
        <v>2.315792669966295</v>
      </c>
      <c r="G239" s="46">
        <f>IF(OR($A239="",$B239=""),"",'MPTO_working_2-way'!E238)</f>
        <v>1.7599981538319522</v>
      </c>
      <c r="H239" s="44">
        <f>IF(OR($A239="",$B239=""),"",'OddsRatio_working_2-way'!M238)</f>
        <v>2.3162045305336028</v>
      </c>
      <c r="I239" s="44">
        <f>IF(OR($A239="",$B239=""),"",'OddsRatio_working_2-way'!N238)</f>
        <v>1.7597603387632996</v>
      </c>
      <c r="J239" s="44">
        <f>IF('Log_working_2-way'!$D238="","",A239^('Log_working_2-way'!$D238))</f>
        <v>2.3215866387713424</v>
      </c>
      <c r="K239" s="46">
        <f>IF('Log_working_2-way'!$D238="","",B239^('Log_working_2-way'!$D238))</f>
        <v>1.7566662454529891</v>
      </c>
      <c r="L239" s="53">
        <f t="shared" si="35"/>
        <v>0.43401015228426398</v>
      </c>
      <c r="M239" s="53">
        <f t="shared" si="36"/>
        <v>0.56598984771573613</v>
      </c>
      <c r="N239" s="54">
        <v>336</v>
      </c>
      <c r="O239" s="54">
        <f t="shared" si="37"/>
        <v>185.32735426008969</v>
      </c>
      <c r="P239" s="54">
        <f t="shared" si="38"/>
        <v>139.50877192982452</v>
      </c>
      <c r="Q239" s="54">
        <f t="shared" si="39"/>
        <v>196.49122807017542</v>
      </c>
      <c r="R239" s="54">
        <f t="shared" si="40"/>
        <v>150.67264573991031</v>
      </c>
      <c r="S239" s="55">
        <f t="shared" si="41"/>
        <v>-11.163873810085732</v>
      </c>
      <c r="T239" s="55">
        <f t="shared" si="42"/>
        <v>-11.163873810085789</v>
      </c>
      <c r="U239" t="s">
        <v>348</v>
      </c>
      <c r="V239" t="s">
        <v>354</v>
      </c>
      <c r="W239" t="s">
        <v>434</v>
      </c>
      <c r="X239" s="38">
        <v>44230</v>
      </c>
      <c r="Y239" s="66"/>
    </row>
    <row r="240" spans="1:25" ht="15" x14ac:dyDescent="0.25">
      <c r="A240">
        <v>2.0299999999999998</v>
      </c>
      <c r="B240">
        <v>1.86</v>
      </c>
      <c r="C240" s="43">
        <f t="shared" si="43"/>
        <v>3.0245246040574214E-2</v>
      </c>
      <c r="D240" s="44">
        <f>IF(OR($A240="",$B240=""),"",A240*'MPTO_working_2-way'!$G239)</f>
        <v>2.0913978494623655</v>
      </c>
      <c r="E240" s="46">
        <f>IF(OR($A240="",$B240=""),"",B240*'MPTO_working_2-way'!$G239)</f>
        <v>1.9162561576354682</v>
      </c>
      <c r="F240" s="44">
        <f>IF(OR($A240="",$B240=""),"",'MPTO_working_2-way'!D239)</f>
        <v>2.0942925287037548</v>
      </c>
      <c r="G240" s="46">
        <f>IF(OR($A240="",$B240=""),"",'MPTO_working_2-way'!E239)</f>
        <v>1.9138324294186226</v>
      </c>
      <c r="H240" s="44">
        <f>IF(OR($A240="",$B240=""),"",'OddsRatio_working_2-way'!M239)</f>
        <v>2.0943831224048783</v>
      </c>
      <c r="I240" s="44">
        <f>IF(OR($A240="",$B240=""),"",'OddsRatio_working_2-way'!N239)</f>
        <v>1.9137567818137824</v>
      </c>
      <c r="J240" s="44">
        <f>IF('Log_working_2-way'!$D239="","",A240^('Log_working_2-way'!$D239))</f>
        <v>2.0957003958101184</v>
      </c>
      <c r="K240" s="46">
        <f>IF('Log_working_2-way'!$D239="","",B240^('Log_working_2-way'!$D239))</f>
        <v>1.9126582447390832</v>
      </c>
      <c r="L240" s="53">
        <f t="shared" si="35"/>
        <v>0.47814910025706941</v>
      </c>
      <c r="M240" s="53">
        <f t="shared" si="36"/>
        <v>0.52185089974293053</v>
      </c>
      <c r="N240" s="54">
        <v>337</v>
      </c>
      <c r="O240" s="54">
        <f t="shared" si="37"/>
        <v>170.99014778325122</v>
      </c>
      <c r="P240" s="54">
        <f t="shared" si="38"/>
        <v>155.81720430107529</v>
      </c>
      <c r="Q240" s="54">
        <f t="shared" si="39"/>
        <v>181.18279569892471</v>
      </c>
      <c r="R240" s="54">
        <f t="shared" si="40"/>
        <v>166.00985221674878</v>
      </c>
      <c r="S240" s="55">
        <f t="shared" si="41"/>
        <v>-10.19264791567349</v>
      </c>
      <c r="T240" s="55">
        <f t="shared" si="42"/>
        <v>-10.19264791567349</v>
      </c>
      <c r="U240" t="s">
        <v>105</v>
      </c>
      <c r="V240" t="s">
        <v>353</v>
      </c>
      <c r="W240" t="s">
        <v>434</v>
      </c>
      <c r="X240" s="38">
        <v>44230</v>
      </c>
      <c r="Y240" s="66"/>
    </row>
    <row r="241" spans="1:25" ht="15" x14ac:dyDescent="0.25">
      <c r="A241">
        <v>2.4500000000000002</v>
      </c>
      <c r="B241">
        <v>1.6</v>
      </c>
      <c r="C241" s="43">
        <f t="shared" si="43"/>
        <v>3.3163265306122458E-2</v>
      </c>
      <c r="D241" s="44">
        <f>IF(OR($A241="",$B241=""),"",A241*'MPTO_working_2-way'!$G240)</f>
        <v>2.53125</v>
      </c>
      <c r="E241" s="46">
        <f>IF(OR($A241="",$B241=""),"",B241*'MPTO_working_2-way'!$G240)</f>
        <v>1.653061224489796</v>
      </c>
      <c r="F241" s="44">
        <f>IF(OR($A241="",$B241=""),"",'MPTO_working_2-way'!D240)</f>
        <v>2.5537459283387625</v>
      </c>
      <c r="G241" s="46">
        <f>IF(OR($A241="",$B241=""),"",'MPTO_working_2-way'!E240)</f>
        <v>1.6436058700209644</v>
      </c>
      <c r="H241" s="44">
        <f>IF(OR($A241="",$B241=""),"",'OddsRatio_working_2-way'!M240)</f>
        <v>2.5545631755148031</v>
      </c>
      <c r="I241" s="44">
        <f>IF(OR($A241="",$B241=""),"",'OddsRatio_working_2-way'!N240)</f>
        <v>1.643267520902677</v>
      </c>
      <c r="J241" s="44">
        <f>IF('Log_working_2-way'!$D240="","",A241^('Log_working_2-way'!$D240))</f>
        <v>2.5650213685886376</v>
      </c>
      <c r="K241" s="46">
        <f>IF('Log_working_2-way'!$D240="","",B241^('Log_working_2-way'!$D240))</f>
        <v>1.6389689112690746</v>
      </c>
      <c r="L241" s="53">
        <f t="shared" si="35"/>
        <v>0.39506172839506171</v>
      </c>
      <c r="M241" s="53">
        <f t="shared" si="36"/>
        <v>0.60493827160493829</v>
      </c>
      <c r="N241" s="54">
        <v>338</v>
      </c>
      <c r="O241" s="54">
        <f t="shared" si="37"/>
        <v>200.0408163265306</v>
      </c>
      <c r="P241" s="54">
        <f t="shared" si="38"/>
        <v>126.75000000000004</v>
      </c>
      <c r="Q241" s="54">
        <f t="shared" si="39"/>
        <v>211.25</v>
      </c>
      <c r="R241" s="54">
        <f t="shared" si="40"/>
        <v>137.95918367346937</v>
      </c>
      <c r="S241" s="55">
        <f t="shared" si="41"/>
        <v>-11.209183673469397</v>
      </c>
      <c r="T241" s="55">
        <f t="shared" si="42"/>
        <v>-11.209183673469326</v>
      </c>
      <c r="U241" t="s">
        <v>415</v>
      </c>
      <c r="V241" t="s">
        <v>351</v>
      </c>
      <c r="W241" t="s">
        <v>434</v>
      </c>
      <c r="X241" s="38">
        <v>44230</v>
      </c>
      <c r="Y241" s="66"/>
    </row>
    <row r="242" spans="1:25" ht="15" x14ac:dyDescent="0.25">
      <c r="A242">
        <v>2.1</v>
      </c>
      <c r="B242">
        <v>1.79</v>
      </c>
      <c r="C242" s="43">
        <f t="shared" si="43"/>
        <v>3.4849694067571102E-2</v>
      </c>
      <c r="D242" s="44">
        <f>IF(OR($A242="",$B242=""),"",A242*'MPTO_working_2-way'!$G241)</f>
        <v>2.1731843575418992</v>
      </c>
      <c r="E242" s="46">
        <f>IF(OR($A242="",$B242=""),"",B242*'MPTO_working_2-way'!$G241)</f>
        <v>1.8523809523809522</v>
      </c>
      <c r="F242" s="44">
        <f>IF(OR($A242="",$B242=""),"",'MPTO_working_2-way'!D241)</f>
        <v>2.1797622499275153</v>
      </c>
      <c r="G242" s="46">
        <f>IF(OR($A242="",$B242=""),"",'MPTO_working_2-way'!E241)</f>
        <v>1.8476284099287292</v>
      </c>
      <c r="H242" s="44">
        <f>IF(OR($A242="",$B242=""),"",'OddsRatio_working_2-way'!M241)</f>
        <v>2.1800021454603971</v>
      </c>
      <c r="I242" s="44">
        <f>IF(OR($A242="",$B242=""),"",'OddsRatio_working_2-way'!N241)</f>
        <v>1.8474560862851939</v>
      </c>
      <c r="J242" s="44">
        <f>IF('Log_working_2-way'!$D241="","",A242^('Log_working_2-way'!$D241))</f>
        <v>2.1830172065936067</v>
      </c>
      <c r="K242" s="46">
        <f>IF('Log_working_2-way'!$D241="","",B242^('Log_working_2-way'!$D241))</f>
        <v>1.8452962428833544</v>
      </c>
      <c r="L242" s="53">
        <f t="shared" si="35"/>
        <v>0.46015424164524427</v>
      </c>
      <c r="M242" s="53">
        <f t="shared" si="36"/>
        <v>0.53984575835475579</v>
      </c>
      <c r="N242" s="54">
        <v>339</v>
      </c>
      <c r="O242" s="54">
        <f t="shared" si="37"/>
        <v>177.57142857142856</v>
      </c>
      <c r="P242" s="54">
        <f t="shared" si="38"/>
        <v>149.61452513966483</v>
      </c>
      <c r="Q242" s="54">
        <f t="shared" si="39"/>
        <v>189.38547486033519</v>
      </c>
      <c r="R242" s="54">
        <f t="shared" si="40"/>
        <v>161.42857142857142</v>
      </c>
      <c r="S242" s="55">
        <f t="shared" si="41"/>
        <v>-11.814046288906638</v>
      </c>
      <c r="T242" s="55">
        <f t="shared" si="42"/>
        <v>-11.814046288906582</v>
      </c>
      <c r="U242" t="s">
        <v>418</v>
      </c>
      <c r="V242" t="s">
        <v>416</v>
      </c>
      <c r="W242" t="s">
        <v>434</v>
      </c>
      <c r="X242" s="38">
        <v>44230</v>
      </c>
      <c r="Y242" s="66"/>
    </row>
    <row r="243" spans="1:25" ht="15" x14ac:dyDescent="0.25">
      <c r="A243">
        <v>1.85</v>
      </c>
      <c r="B243">
        <v>2.0499999999999998</v>
      </c>
      <c r="C243" s="43">
        <f t="shared" si="43"/>
        <v>2.8345418589321048E-2</v>
      </c>
      <c r="D243" s="44">
        <f>IF(OR($A243="",$B243=""),"",A243*'MPTO_working_2-way'!$G242)</f>
        <v>1.902439024390244</v>
      </c>
      <c r="E243" s="46">
        <f>IF(OR($A243="",$B243=""),"",B243*'MPTO_working_2-way'!$G242)</f>
        <v>2.1081081081081079</v>
      </c>
      <c r="F243" s="44">
        <f>IF(OR($A243="",$B243=""),"",'MPTO_working_2-way'!D242)</f>
        <v>1.8998121477770822</v>
      </c>
      <c r="G243" s="46">
        <f>IF(OR($A243="",$B243=""),"",'MPTO_working_2-way'!E242)</f>
        <v>2.1113430758524703</v>
      </c>
      <c r="H243" s="44">
        <f>IF(OR($A243="",$B243=""),"",'OddsRatio_working_2-way'!M242)</f>
        <v>1.8997354108424378</v>
      </c>
      <c r="I243" s="44">
        <f>IF(OR($A243="",$B243=""),"",'OddsRatio_working_2-way'!N242)</f>
        <v>2.1114378604524222</v>
      </c>
      <c r="J243" s="44">
        <f>IF('Log_working_2-way'!$D242="","",A243^('Log_working_2-way'!$D242))</f>
        <v>1.8985467665018629</v>
      </c>
      <c r="K243" s="46">
        <f>IF('Log_working_2-way'!$D242="","",B243^('Log_working_2-way'!$D242))</f>
        <v>2.1129081281913611</v>
      </c>
      <c r="L243" s="53">
        <f t="shared" si="35"/>
        <v>0.52564102564102555</v>
      </c>
      <c r="M243" s="53">
        <f t="shared" si="36"/>
        <v>0.47435897435897439</v>
      </c>
      <c r="N243" s="54">
        <v>340</v>
      </c>
      <c r="O243" s="54">
        <f t="shared" si="37"/>
        <v>156.2162162162162</v>
      </c>
      <c r="P243" s="54">
        <f t="shared" si="38"/>
        <v>174.14634146341459</v>
      </c>
      <c r="Q243" s="54">
        <f t="shared" si="39"/>
        <v>165.85365853658539</v>
      </c>
      <c r="R243" s="54">
        <f t="shared" si="40"/>
        <v>183.78378378378375</v>
      </c>
      <c r="S243" s="55">
        <f t="shared" si="41"/>
        <v>-9.637442320369189</v>
      </c>
      <c r="T243" s="55">
        <f t="shared" si="42"/>
        <v>-9.6374423203691606</v>
      </c>
      <c r="U243" t="s">
        <v>50</v>
      </c>
      <c r="V243" t="s">
        <v>352</v>
      </c>
      <c r="W243" t="s">
        <v>434</v>
      </c>
      <c r="X243" s="38">
        <v>44230</v>
      </c>
      <c r="Y243" s="66"/>
    </row>
    <row r="244" spans="1:25" ht="15" x14ac:dyDescent="0.25">
      <c r="A244">
        <v>2.21</v>
      </c>
      <c r="B244">
        <v>1.72</v>
      </c>
      <c r="C244" s="43">
        <f t="shared" si="43"/>
        <v>3.3884036620014824E-2</v>
      </c>
      <c r="D244" s="44">
        <f>IF(OR($A244="",$B244=""),"",A244*'MPTO_working_2-way'!$G243)</f>
        <v>2.2848837209302326</v>
      </c>
      <c r="E244" s="46">
        <f>IF(OR($A244="",$B244=""),"",B244*'MPTO_working_2-way'!$G243)</f>
        <v>1.7782805429864255</v>
      </c>
      <c r="F244" s="44">
        <f>IF(OR($A244="",$B244=""),"",'MPTO_working_2-way'!D243)</f>
        <v>2.2959652089876781</v>
      </c>
      <c r="G244" s="46">
        <f>IF(OR($A244="",$B244=""),"",'MPTO_working_2-way'!E243)</f>
        <v>1.7716256524981358</v>
      </c>
      <c r="H244" s="44">
        <f>IF(OR($A244="",$B244=""),"",'OddsRatio_working_2-way'!M243)</f>
        <v>2.2963624321753371</v>
      </c>
      <c r="I244" s="44">
        <f>IF(OR($A244="",$B244=""),"",'OddsRatio_working_2-way'!N243)</f>
        <v>1.7713892158398703</v>
      </c>
      <c r="J244" s="44">
        <f>IF('Log_working_2-way'!$D243="","",A244^('Log_working_2-way'!$D243))</f>
        <v>2.3014598613122459</v>
      </c>
      <c r="K244" s="46">
        <f>IF('Log_working_2-way'!$D243="","",B244^('Log_working_2-way'!$D243))</f>
        <v>1.7683679149287428</v>
      </c>
      <c r="L244" s="53">
        <f t="shared" si="35"/>
        <v>0.43765903307888038</v>
      </c>
      <c r="M244" s="53">
        <f t="shared" si="36"/>
        <v>0.56234096692111957</v>
      </c>
      <c r="N244" s="54">
        <v>341</v>
      </c>
      <c r="O244" s="54">
        <f t="shared" si="37"/>
        <v>186.70135746606334</v>
      </c>
      <c r="P244" s="54">
        <f t="shared" si="38"/>
        <v>142.74418604651163</v>
      </c>
      <c r="Q244" s="54">
        <f t="shared" si="39"/>
        <v>198.25581395348837</v>
      </c>
      <c r="R244" s="54">
        <f t="shared" si="40"/>
        <v>154.29864253393666</v>
      </c>
      <c r="S244" s="55">
        <f t="shared" si="41"/>
        <v>-11.554456487425028</v>
      </c>
      <c r="T244" s="55">
        <f t="shared" si="42"/>
        <v>-11.554456487425028</v>
      </c>
      <c r="U244" t="s">
        <v>234</v>
      </c>
      <c r="V244" t="s">
        <v>349</v>
      </c>
      <c r="W244" t="s">
        <v>434</v>
      </c>
      <c r="X244" s="38">
        <v>44230</v>
      </c>
      <c r="Y244" s="66"/>
    </row>
    <row r="245" spans="1:25" ht="15" x14ac:dyDescent="0.25">
      <c r="A245">
        <v>2.33</v>
      </c>
      <c r="B245">
        <v>1.65</v>
      </c>
      <c r="C245" s="43">
        <f t="shared" si="43"/>
        <v>3.5245155416829377E-2</v>
      </c>
      <c r="D245" s="44">
        <f>IF(OR($A245="",$B245=""),"",A245*'MPTO_working_2-way'!$G244)</f>
        <v>2.4121212121212126</v>
      </c>
      <c r="E245" s="46">
        <f>IF(OR($A245="",$B245=""),"",B245*'MPTO_working_2-way'!$G244)</f>
        <v>1.7081545064377683</v>
      </c>
      <c r="F245" s="44">
        <f>IF(OR($A245="",$B245=""),"",'MPTO_working_2-way'!D244)</f>
        <v>2.4297677358192451</v>
      </c>
      <c r="G245" s="46">
        <f>IF(OR($A245="",$B245=""),"",'MPTO_working_2-way'!E244)</f>
        <v>1.6994142999226434</v>
      </c>
      <c r="H245" s="44">
        <f>IF(OR($A245="",$B245=""),"",'OddsRatio_working_2-way'!M244)</f>
        <v>2.4304383405634256</v>
      </c>
      <c r="I245" s="44">
        <f>IF(OR($A245="",$B245=""),"",'OddsRatio_working_2-way'!N244)</f>
        <v>1.6990864070422753</v>
      </c>
      <c r="J245" s="44">
        <f>IF('Log_working_2-way'!$D244="","",A245^('Log_working_2-way'!$D244))</f>
        <v>2.4386155296037653</v>
      </c>
      <c r="K245" s="46">
        <f>IF('Log_working_2-way'!$D244="","",B245^('Log_working_2-way'!$D244))</f>
        <v>1.6951127521022427</v>
      </c>
      <c r="L245" s="53">
        <f t="shared" si="35"/>
        <v>0.41457286432160795</v>
      </c>
      <c r="M245" s="53">
        <f t="shared" si="36"/>
        <v>0.58542713567839189</v>
      </c>
      <c r="N245" s="54">
        <v>342</v>
      </c>
      <c r="O245" s="54">
        <f t="shared" si="37"/>
        <v>195.21888412017168</v>
      </c>
      <c r="P245" s="54">
        <f t="shared" si="38"/>
        <v>134.72727272727269</v>
      </c>
      <c r="Q245" s="54">
        <f t="shared" si="39"/>
        <v>207.27272727272728</v>
      </c>
      <c r="R245" s="54">
        <f t="shared" si="40"/>
        <v>146.78111587982832</v>
      </c>
      <c r="S245" s="55">
        <f t="shared" si="41"/>
        <v>-12.053843152555601</v>
      </c>
      <c r="T245" s="55">
        <f t="shared" si="42"/>
        <v>-12.053843152555629</v>
      </c>
      <c r="U245" t="s">
        <v>235</v>
      </c>
      <c r="V245" t="s">
        <v>140</v>
      </c>
      <c r="W245" t="s">
        <v>434</v>
      </c>
      <c r="X245" s="38">
        <v>44230</v>
      </c>
      <c r="Y245" s="66"/>
    </row>
    <row r="246" spans="1:25" ht="15" x14ac:dyDescent="0.25">
      <c r="A246">
        <v>2.17</v>
      </c>
      <c r="B246">
        <v>1.74</v>
      </c>
      <c r="C246" s="43">
        <f t="shared" si="43"/>
        <v>3.5542136765718491E-2</v>
      </c>
      <c r="D246" s="44">
        <f>IF(OR($A246="",$B246=""),"",A246*'MPTO_working_2-way'!$G245)</f>
        <v>2.2471264367816088</v>
      </c>
      <c r="E246" s="46">
        <f>IF(OR($A246="",$B246=""),"",B246*'MPTO_working_2-way'!$G245)</f>
        <v>1.8018433179723501</v>
      </c>
      <c r="F246" s="44">
        <f>IF(OR($A246="",$B246=""),"",'MPTO_working_2-way'!D245)</f>
        <v>2.2570386753541753</v>
      </c>
      <c r="G246" s="46">
        <f>IF(OR($A246="",$B246=""),"",'MPTO_working_2-way'!E245)</f>
        <v>1.7955204717295163</v>
      </c>
      <c r="H246" s="44">
        <f>IF(OR($A246="",$B246=""),"",'OddsRatio_working_2-way'!M245)</f>
        <v>2.2574104664273644</v>
      </c>
      <c r="I246" s="44">
        <f>IF(OR($A246="",$B246=""),"",'OddsRatio_working_2-way'!N245)</f>
        <v>1.7952852522702987</v>
      </c>
      <c r="J246" s="44">
        <f>IF('Log_working_2-way'!$D245="","",A246^('Log_working_2-way'!$D245))</f>
        <v>2.2619707702020815</v>
      </c>
      <c r="K246" s="46">
        <f>IF('Log_working_2-way'!$D245="","",B246^('Log_working_2-way'!$D245))</f>
        <v>1.7924113803680148</v>
      </c>
      <c r="L246" s="53">
        <f t="shared" si="35"/>
        <v>0.44501278772378522</v>
      </c>
      <c r="M246" s="53">
        <f t="shared" si="36"/>
        <v>0.55498721227621484</v>
      </c>
      <c r="N246" s="54">
        <v>343</v>
      </c>
      <c r="O246" s="54">
        <f t="shared" si="37"/>
        <v>184.93548387096772</v>
      </c>
      <c r="P246" s="54">
        <f t="shared" si="38"/>
        <v>145.87356321839081</v>
      </c>
      <c r="Q246" s="54">
        <f t="shared" si="39"/>
        <v>197.12643678160919</v>
      </c>
      <c r="R246" s="54">
        <f t="shared" si="40"/>
        <v>158.06451612903226</v>
      </c>
      <c r="S246" s="55">
        <f t="shared" si="41"/>
        <v>-12.190952910641471</v>
      </c>
      <c r="T246" s="55">
        <f t="shared" si="42"/>
        <v>-12.190952910641442</v>
      </c>
      <c r="U246" t="s">
        <v>249</v>
      </c>
      <c r="V246" t="s">
        <v>419</v>
      </c>
      <c r="W246" t="s">
        <v>434</v>
      </c>
      <c r="X246" s="38">
        <v>44230</v>
      </c>
      <c r="Y246" s="66"/>
    </row>
    <row r="247" spans="1:25" ht="15" x14ac:dyDescent="0.25">
      <c r="A247">
        <v>1.98</v>
      </c>
      <c r="B247">
        <v>1.88</v>
      </c>
      <c r="C247" s="43">
        <f t="shared" si="43"/>
        <v>3.6965398667526461E-2</v>
      </c>
      <c r="D247" s="44">
        <f>IF(OR($A247="",$B247=""),"",A247*'MPTO_working_2-way'!$G246)</f>
        <v>2.0531914893617023</v>
      </c>
      <c r="E247" s="46">
        <f>IF(OR($A247="",$B247=""),"",B247*'MPTO_working_2-way'!$G246)</f>
        <v>1.9494949494949496</v>
      </c>
      <c r="F247" s="44">
        <f>IF(OR($A247="",$B247=""),"",'MPTO_working_2-way'!D246)</f>
        <v>2.0552120141342756</v>
      </c>
      <c r="G247" s="46">
        <f>IF(OR($A247="",$B247=""),"",'MPTO_working_2-way'!E246)</f>
        <v>1.9476768522394308</v>
      </c>
      <c r="H247" s="44">
        <f>IF(OR($A247="",$B247=""),"",'OddsRatio_working_2-way'!M246)</f>
        <v>2.0552897060221729</v>
      </c>
      <c r="I247" s="44">
        <f>IF(OR($A247="",$B247=""),"",'OddsRatio_working_2-way'!N246)</f>
        <v>1.947607082958686</v>
      </c>
      <c r="J247" s="44">
        <f>IF('Log_working_2-way'!$D246="","",A247^('Log_working_2-way'!$D246))</f>
        <v>2.0562137224842738</v>
      </c>
      <c r="K247" s="46">
        <f>IF('Log_working_2-way'!$D246="","",B247^('Log_working_2-way'!$D246))</f>
        <v>1.9467780797695502</v>
      </c>
      <c r="L247" s="53">
        <f t="shared" si="35"/>
        <v>0.48704663212435229</v>
      </c>
      <c r="M247" s="53">
        <f t="shared" si="36"/>
        <v>0.5129533678756476</v>
      </c>
      <c r="N247" s="54">
        <v>344</v>
      </c>
      <c r="O247" s="54">
        <f t="shared" si="37"/>
        <v>170.26262626262627</v>
      </c>
      <c r="P247" s="54">
        <f t="shared" si="38"/>
        <v>161.02127659574464</v>
      </c>
      <c r="Q247" s="54">
        <f t="shared" si="39"/>
        <v>182.97872340425531</v>
      </c>
      <c r="R247" s="54">
        <f t="shared" si="40"/>
        <v>173.73737373737376</v>
      </c>
      <c r="S247" s="55">
        <f t="shared" si="41"/>
        <v>-12.716097141629035</v>
      </c>
      <c r="T247" s="55">
        <f t="shared" si="42"/>
        <v>-12.71609714162912</v>
      </c>
      <c r="U247" t="s">
        <v>473</v>
      </c>
      <c r="V247" t="s">
        <v>374</v>
      </c>
      <c r="W247" t="s">
        <v>450</v>
      </c>
      <c r="X247" s="38">
        <v>44230</v>
      </c>
      <c r="Y247" s="66"/>
    </row>
    <row r="248" spans="1:25" s="50" customFormat="1" ht="15" x14ac:dyDescent="0.25">
      <c r="A248">
        <v>2.02</v>
      </c>
      <c r="B248">
        <v>1.88</v>
      </c>
      <c r="C248" s="43">
        <f t="shared" si="43"/>
        <v>2.6964398567516312E-2</v>
      </c>
      <c r="D248" s="44">
        <f>IF(OR($A248="",$B248=""),"",A248*'MPTO_working_2-way'!$G247)</f>
        <v>2.0744680851063828</v>
      </c>
      <c r="E248" s="46">
        <f>IF(OR($A248="",$B248=""),"",B248*'MPTO_working_2-way'!$G247)</f>
        <v>1.9306930693069306</v>
      </c>
      <c r="F248" s="44">
        <f>IF(OR($A248="",$B248=""),"",'MPTO_working_2-way'!D247)</f>
        <v>2.0765529308836395</v>
      </c>
      <c r="G248" s="46">
        <f>IF(OR($A248="",$B248=""),"",'MPTO_working_2-way'!E247)</f>
        <v>1.9288906948394962</v>
      </c>
      <c r="H248" s="44">
        <f>IF(OR($A248="",$B248=""),"",'OddsRatio_working_2-way'!M247)</f>
        <v>2.0766108438479098</v>
      </c>
      <c r="I248" s="44">
        <f>IF(OR($A248="",$B248=""),"",'OddsRatio_working_2-way'!N247)</f>
        <v>1.9288407280256479</v>
      </c>
      <c r="J248" s="44">
        <f>IF('Log_working_2-way'!$D247="","",A248^('Log_working_2-way'!$D247))</f>
        <v>2.0775563029751076</v>
      </c>
      <c r="K248" s="46">
        <f>IF('Log_working_2-way'!$D247="","",B248^('Log_working_2-way'!$D247))</f>
        <v>1.9280257534933587</v>
      </c>
      <c r="L248" s="53">
        <f t="shared" si="35"/>
        <v>0.48205128205128212</v>
      </c>
      <c r="M248" s="53">
        <f t="shared" si="36"/>
        <v>0.517948717948718</v>
      </c>
      <c r="N248" s="54">
        <v>345</v>
      </c>
      <c r="O248" s="54">
        <f t="shared" si="37"/>
        <v>174.20792079207919</v>
      </c>
      <c r="P248" s="54">
        <f t="shared" si="38"/>
        <v>161.48936170212761</v>
      </c>
      <c r="Q248" s="54">
        <f t="shared" si="39"/>
        <v>183.51063829787233</v>
      </c>
      <c r="R248" s="54">
        <f t="shared" si="40"/>
        <v>170.79207920792078</v>
      </c>
      <c r="S248" s="55">
        <f t="shared" si="41"/>
        <v>-9.3027175057931402</v>
      </c>
      <c r="T248" s="55">
        <f t="shared" si="42"/>
        <v>-9.3027175057931686</v>
      </c>
      <c r="U248" t="s">
        <v>168</v>
      </c>
      <c r="V248" t="s">
        <v>64</v>
      </c>
      <c r="W248" t="s">
        <v>442</v>
      </c>
      <c r="X248" s="38">
        <v>44230</v>
      </c>
      <c r="Y248" s="66"/>
    </row>
    <row r="249" spans="1:25" ht="15" x14ac:dyDescent="0.25">
      <c r="A249">
        <v>1.81</v>
      </c>
      <c r="B249">
        <v>2.08</v>
      </c>
      <c r="C249" s="43">
        <f t="shared" si="43"/>
        <v>3.3255418614534626E-2</v>
      </c>
      <c r="D249" s="44">
        <f>IF(OR($A249="",$B249=""),"",A249*'MPTO_working_2-way'!$G248)</f>
        <v>1.8701923076923077</v>
      </c>
      <c r="E249" s="46">
        <f>IF(OR($A249="",$B249=""),"",B249*'MPTO_working_2-way'!$G248)</f>
        <v>2.1491712707182322</v>
      </c>
      <c r="F249" s="44">
        <f>IF(OR($A249="",$B249=""),"",'MPTO_working_2-way'!D248)</f>
        <v>1.8661643699811639</v>
      </c>
      <c r="G249" s="46">
        <f>IF(OR($A249="",$B249=""),"",'MPTO_working_2-way'!E248)</f>
        <v>2.1545152798443401</v>
      </c>
      <c r="H249" s="44">
        <f>IF(OR($A249="",$B249=""),"",'OddsRatio_working_2-way'!M248)</f>
        <v>1.8660254037844384</v>
      </c>
      <c r="I249" s="44">
        <f>IF(OR($A249="",$B249=""),"",'OddsRatio_working_2-way'!N248)</f>
        <v>2.1547005383792519</v>
      </c>
      <c r="J249" s="44">
        <f>IF('Log_working_2-way'!$D248="","",A249^('Log_working_2-way'!$D248))</f>
        <v>1.8641966683390954</v>
      </c>
      <c r="K249" s="46">
        <f>IF('Log_working_2-way'!$D248="","",B249^('Log_working_2-way'!$D248))</f>
        <v>2.1571440120474694</v>
      </c>
      <c r="L249" s="53">
        <f t="shared" si="35"/>
        <v>0.53470437017994854</v>
      </c>
      <c r="M249" s="53">
        <f t="shared" si="36"/>
        <v>0.46529562982005135</v>
      </c>
      <c r="N249" s="54">
        <v>346</v>
      </c>
      <c r="O249" s="54">
        <f t="shared" si="37"/>
        <v>154.83977900552486</v>
      </c>
      <c r="P249" s="54">
        <f t="shared" si="38"/>
        <v>179.65384615384616</v>
      </c>
      <c r="Q249" s="54">
        <f t="shared" si="39"/>
        <v>166.34615384615384</v>
      </c>
      <c r="R249" s="54">
        <f t="shared" si="40"/>
        <v>191.16022099447514</v>
      </c>
      <c r="S249" s="55">
        <f t="shared" si="41"/>
        <v>-11.506374840628979</v>
      </c>
      <c r="T249" s="55">
        <f t="shared" si="42"/>
        <v>-11.506374840628979</v>
      </c>
      <c r="U249" t="s">
        <v>125</v>
      </c>
      <c r="V249" t="s">
        <v>166</v>
      </c>
      <c r="W249" t="s">
        <v>442</v>
      </c>
      <c r="X249" s="38">
        <v>44230</v>
      </c>
      <c r="Y249" s="66"/>
    </row>
    <row r="250" spans="1:25" ht="15" x14ac:dyDescent="0.25">
      <c r="A250">
        <v>2.19</v>
      </c>
      <c r="B250">
        <v>1.75</v>
      </c>
      <c r="C250" s="43">
        <f t="shared" si="43"/>
        <v>2.8049575994781417E-2</v>
      </c>
      <c r="D250" s="44">
        <f>IF(OR($A250="",$B250=""),"",A250*'MPTO_working_2-way'!$G249)</f>
        <v>2.2514285714285713</v>
      </c>
      <c r="E250" s="46">
        <f>IF(OR($A250="",$B250=""),"",B250*'MPTO_working_2-way'!$G249)</f>
        <v>1.7990867579908674</v>
      </c>
      <c r="F250" s="44">
        <f>IF(OR($A250="",$B250=""),"",'MPTO_working_2-way'!D249)</f>
        <v>2.2593957258658803</v>
      </c>
      <c r="G250" s="46">
        <f>IF(OR($A250="",$B250=""),"",'MPTO_working_2-way'!E249)</f>
        <v>1.7940315974253949</v>
      </c>
      <c r="H250" s="44">
        <f>IF(OR($A250="",$B250=""),"",'OddsRatio_working_2-way'!M249)</f>
        <v>2.2596295751794115</v>
      </c>
      <c r="I250" s="44">
        <f>IF(OR($A250="",$B250=""),"",'OddsRatio_working_2-way'!N249)</f>
        <v>1.7938841860374448</v>
      </c>
      <c r="J250" s="44">
        <f>IF('Log_working_2-way'!$D249="","",A250^('Log_working_2-way'!$D249))</f>
        <v>2.2632669083588914</v>
      </c>
      <c r="K250" s="46">
        <f>IF('Log_working_2-way'!$D249="","",B250^('Log_working_2-way'!$D249))</f>
        <v>1.7915983497890287</v>
      </c>
      <c r="L250" s="53">
        <f t="shared" si="35"/>
        <v>0.44416243654822335</v>
      </c>
      <c r="M250" s="53">
        <f t="shared" si="36"/>
        <v>0.55583756345177671</v>
      </c>
      <c r="N250" s="54">
        <v>347</v>
      </c>
      <c r="O250" s="54">
        <f t="shared" si="37"/>
        <v>188.55251141552512</v>
      </c>
      <c r="P250" s="54">
        <f t="shared" si="38"/>
        <v>148.71428571428569</v>
      </c>
      <c r="Q250" s="54">
        <f t="shared" si="39"/>
        <v>198.28571428571428</v>
      </c>
      <c r="R250" s="54">
        <f t="shared" si="40"/>
        <v>158.44748858447488</v>
      </c>
      <c r="S250" s="55">
        <f t="shared" si="41"/>
        <v>-9.7332028701891602</v>
      </c>
      <c r="T250" s="55">
        <f t="shared" si="42"/>
        <v>-9.7332028701891886</v>
      </c>
      <c r="U250" t="s">
        <v>73</v>
      </c>
      <c r="V250" t="s">
        <v>39</v>
      </c>
      <c r="W250" t="s">
        <v>443</v>
      </c>
      <c r="X250" s="38">
        <v>44258</v>
      </c>
      <c r="Y250" s="66"/>
    </row>
    <row r="251" spans="1:25" ht="15" x14ac:dyDescent="0.25">
      <c r="A251">
        <v>2.1800000000000002</v>
      </c>
      <c r="B251">
        <v>1.75</v>
      </c>
      <c r="C251" s="43">
        <f t="shared" si="43"/>
        <v>3.0144167758846541E-2</v>
      </c>
      <c r="D251" s="44">
        <f>IF(OR($A251="",$B251=""),"",A251*'MPTO_working_2-way'!$G250)</f>
        <v>2.2457142857142856</v>
      </c>
      <c r="E251" s="46">
        <f>IF(OR($A251="",$B251=""),"",B251*'MPTO_working_2-way'!$G250)</f>
        <v>1.8027522935779814</v>
      </c>
      <c r="F251" s="44">
        <f>IF(OR($A251="",$B251=""),"",'MPTO_working_2-way'!D250)</f>
        <v>2.2540620384047267</v>
      </c>
      <c r="G251" s="46">
        <f>IF(OR($A251="",$B251=""),"",'MPTO_working_2-way'!E250)</f>
        <v>1.797408716136631</v>
      </c>
      <c r="H251" s="44">
        <f>IF(OR($A251="",$B251=""),"",'OddsRatio_working_2-way'!M250)</f>
        <v>2.2543258481484516</v>
      </c>
      <c r="I251" s="44">
        <f>IF(OR($A251="",$B251=""),"",'OddsRatio_working_2-way'!N250)</f>
        <v>1.797241005179101</v>
      </c>
      <c r="J251" s="44">
        <f>IF('Log_working_2-way'!$D250="","",A251^('Log_working_2-way'!$D250))</f>
        <v>2.2581444657647705</v>
      </c>
      <c r="K251" s="46">
        <f>IF('Log_working_2-way'!$D250="","",B251^('Log_working_2-way'!$D250))</f>
        <v>1.7948212842092994</v>
      </c>
      <c r="L251" s="53">
        <f t="shared" ref="L251:L289" si="44">(1/D251)</f>
        <v>0.44529262086513999</v>
      </c>
      <c r="M251" s="53">
        <f t="shared" ref="M251:M289" si="45">(1/E251)</f>
        <v>0.55470737913486012</v>
      </c>
      <c r="N251" s="54">
        <v>348</v>
      </c>
      <c r="O251" s="54">
        <f t="shared" ref="O251:O289" si="46">(1/A251)*((N251*A251)-N251)</f>
        <v>188.36697247706425</v>
      </c>
      <c r="P251" s="54">
        <f t="shared" ref="P251:P289" si="47">(1/B251)*((N251*B251)-N251)</f>
        <v>149.14285714285714</v>
      </c>
      <c r="Q251" s="54">
        <f t="shared" ref="Q251:Q289" si="48">(1/B251)*N251</f>
        <v>198.85714285714283</v>
      </c>
      <c r="R251" s="54">
        <f t="shared" ref="R251:R289" si="49">(1/A251)*N251</f>
        <v>159.63302752293578</v>
      </c>
      <c r="S251" s="55">
        <f t="shared" ref="S251:S289" si="50">O251-Q251</f>
        <v>-10.490170380078581</v>
      </c>
      <c r="T251" s="55">
        <f t="shared" ref="T251:T289" si="51">P251-R251</f>
        <v>-10.490170380078638</v>
      </c>
      <c r="U251" t="s">
        <v>70</v>
      </c>
      <c r="V251" t="s">
        <v>136</v>
      </c>
      <c r="W251" t="s">
        <v>443</v>
      </c>
      <c r="X251" s="38">
        <v>44258</v>
      </c>
      <c r="Y251" s="66"/>
    </row>
    <row r="252" spans="1:25" ht="15" x14ac:dyDescent="0.25">
      <c r="A252">
        <v>1.81</v>
      </c>
      <c r="B252">
        <v>2.09</v>
      </c>
      <c r="C252" s="43">
        <f t="shared" si="43"/>
        <v>3.0955087366835166E-2</v>
      </c>
      <c r="D252" s="44">
        <f>IF(OR($A252="",$B252=""),"",A252*'MPTO_working_2-way'!$G251)</f>
        <v>1.8660287081339717</v>
      </c>
      <c r="E252" s="46">
        <f>IF(OR($A252="",$B252=""),"",B252*'MPTO_working_2-way'!$G251)</f>
        <v>2.1546961325966851</v>
      </c>
      <c r="F252" s="44">
        <f>IF(OR($A252="",$B252=""),"",'MPTO_working_2-way'!D251)</f>
        <v>1.8621674173619833</v>
      </c>
      <c r="G252" s="46">
        <f>IF(OR($A252="",$B252=""),"",'MPTO_working_2-way'!E251)</f>
        <v>2.159867538325388</v>
      </c>
      <c r="H252" s="44">
        <f>IF(OR($A252="",$B252=""),"",'OddsRatio_working_2-way'!M251)</f>
        <v>1.8620436566990362</v>
      </c>
      <c r="I252" s="44">
        <f>IF(OR($A252="",$B252=""),"",'OddsRatio_working_2-way'!N251)</f>
        <v>2.1600340565456171</v>
      </c>
      <c r="J252" s="44">
        <f>IF('Log_working_2-way'!$D251="","",A252^('Log_working_2-way'!$D251))</f>
        <v>1.8602936584659731</v>
      </c>
      <c r="K252" s="46">
        <f>IF('Log_working_2-way'!$D251="","",B252^('Log_working_2-way'!$D251))</f>
        <v>2.1623937828196005</v>
      </c>
      <c r="L252" s="53">
        <f t="shared" si="44"/>
        <v>0.53589743589743577</v>
      </c>
      <c r="M252" s="53">
        <f t="shared" si="45"/>
        <v>0.46410256410256412</v>
      </c>
      <c r="N252" s="54">
        <v>349</v>
      </c>
      <c r="O252" s="54">
        <f t="shared" si="46"/>
        <v>156.18232044198899</v>
      </c>
      <c r="P252" s="54">
        <f t="shared" si="47"/>
        <v>182.01435406698565</v>
      </c>
      <c r="Q252" s="54">
        <f t="shared" si="48"/>
        <v>166.98564593301438</v>
      </c>
      <c r="R252" s="54">
        <f t="shared" si="49"/>
        <v>192.81767955801106</v>
      </c>
      <c r="S252" s="55">
        <f t="shared" si="50"/>
        <v>-10.80332549102539</v>
      </c>
      <c r="T252" s="55">
        <f t="shared" si="51"/>
        <v>-10.803325491025419</v>
      </c>
      <c r="U252" t="s">
        <v>34</v>
      </c>
      <c r="V252" t="s">
        <v>137</v>
      </c>
      <c r="W252" t="s">
        <v>443</v>
      </c>
      <c r="X252" s="38">
        <v>44258</v>
      </c>
      <c r="Y252" s="66"/>
    </row>
    <row r="253" spans="1:25" ht="15" x14ac:dyDescent="0.25">
      <c r="A253">
        <v>1.9</v>
      </c>
      <c r="B253">
        <v>1.98</v>
      </c>
      <c r="C253" s="43">
        <f t="shared" si="43"/>
        <v>3.1366294524189264E-2</v>
      </c>
      <c r="D253" s="44">
        <f>IF(OR($A253="",$B253=""),"",A253*'MPTO_working_2-way'!$G252)</f>
        <v>1.9595959595959596</v>
      </c>
      <c r="E253" s="46">
        <f>IF(OR($A253="",$B253=""),"",B253*'MPTO_working_2-way'!$G252)</f>
        <v>2.0421052631578949</v>
      </c>
      <c r="F253" s="44">
        <f>IF(OR($A253="",$B253=""),"",'MPTO_working_2-way'!D252)</f>
        <v>1.9583550234252993</v>
      </c>
      <c r="G253" s="46">
        <f>IF(OR($A253="",$B253=""),"",'MPTO_working_2-way'!E252)</f>
        <v>2.0434546442151005</v>
      </c>
      <c r="H253" s="44">
        <f>IF(OR($A253="",$B253=""),"",'OddsRatio_working_2-way'!M252)</f>
        <v>1.9583148474999099</v>
      </c>
      <c r="I253" s="44">
        <f>IF(OR($A253="",$B253=""),"",'OddsRatio_working_2-way'!N252)</f>
        <v>2.0434983894999017</v>
      </c>
      <c r="J253" s="44">
        <f>IF('Log_working_2-way'!$D252="","",A253^('Log_working_2-way'!$D252))</f>
        <v>1.9577514726651566</v>
      </c>
      <c r="K253" s="46">
        <f>IF('Log_working_2-way'!$D252="","",B253^('Log_working_2-way'!$D252))</f>
        <v>2.0441122029468173</v>
      </c>
      <c r="L253" s="53">
        <f t="shared" si="44"/>
        <v>0.51030927835051543</v>
      </c>
      <c r="M253" s="53">
        <f t="shared" si="45"/>
        <v>0.48969072164948452</v>
      </c>
      <c r="N253" s="54">
        <v>350</v>
      </c>
      <c r="O253" s="54">
        <f t="shared" si="46"/>
        <v>165.78947368421052</v>
      </c>
      <c r="P253" s="54">
        <f t="shared" si="47"/>
        <v>173.23232323232324</v>
      </c>
      <c r="Q253" s="54">
        <f t="shared" si="48"/>
        <v>176.76767676767679</v>
      </c>
      <c r="R253" s="54">
        <f t="shared" si="49"/>
        <v>184.21052631578945</v>
      </c>
      <c r="S253" s="55">
        <f t="shared" si="50"/>
        <v>-10.978203083466269</v>
      </c>
      <c r="T253" s="55">
        <f t="shared" si="51"/>
        <v>-10.978203083466212</v>
      </c>
      <c r="U253" t="s">
        <v>37</v>
      </c>
      <c r="V253" t="s">
        <v>42</v>
      </c>
      <c r="W253" t="s">
        <v>433</v>
      </c>
      <c r="X253" s="38">
        <v>44258</v>
      </c>
      <c r="Y253" s="66"/>
    </row>
    <row r="254" spans="1:25" ht="15" x14ac:dyDescent="0.25">
      <c r="A254">
        <v>2.13</v>
      </c>
      <c r="B254">
        <v>1.77</v>
      </c>
      <c r="C254" s="43">
        <f t="shared" si="43"/>
        <v>3.4455319487546765E-2</v>
      </c>
      <c r="D254" s="44">
        <f>IF(OR($A254="",$B254=""),"",A254*'MPTO_working_2-way'!$G253)</f>
        <v>2.2033898305084745</v>
      </c>
      <c r="E254" s="46">
        <f>IF(OR($A254="",$B254=""),"",B254*'MPTO_working_2-way'!$G253)</f>
        <v>1.8309859154929577</v>
      </c>
      <c r="F254" s="44">
        <f>IF(OR($A254="",$B254=""),"",'MPTO_working_2-way'!D253)</f>
        <v>2.2111375032990233</v>
      </c>
      <c r="G254" s="46">
        <f>IF(OR($A254="",$B254=""),"",'MPTO_working_2-way'!E253)</f>
        <v>1.8256700806275876</v>
      </c>
      <c r="H254" s="44">
        <f>IF(OR($A254="",$B254=""),"",'OddsRatio_working_2-way'!M253)</f>
        <v>2.2114175446692466</v>
      </c>
      <c r="I254" s="44">
        <f>IF(OR($A254="",$B254=""),"",'OddsRatio_working_2-way'!N253)</f>
        <v>1.8254792118542653</v>
      </c>
      <c r="J254" s="44">
        <f>IF('Log_working_2-way'!$D253="","",A254^('Log_working_2-way'!$D253))</f>
        <v>2.2149715784230573</v>
      </c>
      <c r="K254" s="46">
        <f>IF('Log_working_2-way'!$D253="","",B254^('Log_working_2-way'!$D253))</f>
        <v>1.8230645208160881</v>
      </c>
      <c r="L254" s="53">
        <f t="shared" si="44"/>
        <v>0.45384615384615384</v>
      </c>
      <c r="M254" s="53">
        <f t="shared" si="45"/>
        <v>0.5461538461538461</v>
      </c>
      <c r="N254" s="54">
        <v>351</v>
      </c>
      <c r="O254" s="54">
        <f t="shared" si="46"/>
        <v>186.21126760563379</v>
      </c>
      <c r="P254" s="54">
        <f t="shared" si="47"/>
        <v>152.69491525423729</v>
      </c>
      <c r="Q254" s="54">
        <f t="shared" si="48"/>
        <v>198.30508474576271</v>
      </c>
      <c r="R254" s="54">
        <f t="shared" si="49"/>
        <v>164.78873239436621</v>
      </c>
      <c r="S254" s="55">
        <f t="shared" si="50"/>
        <v>-12.09381714012892</v>
      </c>
      <c r="T254" s="55">
        <f t="shared" si="51"/>
        <v>-12.09381714012892</v>
      </c>
      <c r="U254" t="s">
        <v>85</v>
      </c>
      <c r="V254" t="s">
        <v>45</v>
      </c>
      <c r="W254" t="s">
        <v>433</v>
      </c>
      <c r="X254" s="38">
        <v>44258</v>
      </c>
      <c r="Y254" s="66"/>
    </row>
    <row r="255" spans="1:25" ht="15" x14ac:dyDescent="0.25">
      <c r="A255">
        <v>1.8</v>
      </c>
      <c r="B255">
        <v>2.09</v>
      </c>
      <c r="C255" s="43">
        <f t="shared" si="43"/>
        <v>3.4024455077086735E-2</v>
      </c>
      <c r="D255" s="44">
        <f>IF(OR($A255="",$B255=""),"",A255*'MPTO_working_2-way'!$G254)</f>
        <v>1.8612440191387563</v>
      </c>
      <c r="E255" s="46">
        <f>IF(OR($A255="",$B255=""),"",B255*'MPTO_working_2-way'!$G254)</f>
        <v>2.161111111111111</v>
      </c>
      <c r="F255" s="44">
        <f>IF(OR($A255="",$B255=""),"",'MPTO_working_2-way'!D254)</f>
        <v>1.8568608094768018</v>
      </c>
      <c r="G255" s="46">
        <f>IF(OR($A255="",$B255=""),"",'MPTO_working_2-way'!E254)</f>
        <v>2.1670506912442398</v>
      </c>
      <c r="H255" s="44">
        <f>IF(OR($A255="",$B255=""),"",'OddsRatio_working_2-way'!M254)</f>
        <v>1.8567058737562385</v>
      </c>
      <c r="I255" s="44">
        <f>IF(OR($A255="",$B255=""),"",'OddsRatio_working_2-way'!N254)</f>
        <v>2.1672617529928755</v>
      </c>
      <c r="J255" s="44">
        <f>IF('Log_working_2-way'!$D254="","",A255^('Log_working_2-way'!$D254))</f>
        <v>1.8547149010332622</v>
      </c>
      <c r="K255" s="46">
        <f>IF('Log_working_2-way'!$D254="","",B255^('Log_working_2-way'!$D254))</f>
        <v>2.1699807722915003</v>
      </c>
      <c r="L255" s="53">
        <f t="shared" si="44"/>
        <v>0.53727506426735205</v>
      </c>
      <c r="M255" s="53">
        <f t="shared" si="45"/>
        <v>0.46272493573264784</v>
      </c>
      <c r="N255" s="54">
        <v>352</v>
      </c>
      <c r="O255" s="54">
        <f t="shared" si="46"/>
        <v>156.44444444444446</v>
      </c>
      <c r="P255" s="54">
        <f t="shared" si="47"/>
        <v>183.57894736842104</v>
      </c>
      <c r="Q255" s="54">
        <f t="shared" si="48"/>
        <v>168.42105263157896</v>
      </c>
      <c r="R255" s="54">
        <f t="shared" si="49"/>
        <v>195.55555555555557</v>
      </c>
      <c r="S255" s="55">
        <f t="shared" si="50"/>
        <v>-11.976608187134502</v>
      </c>
      <c r="T255" s="55">
        <f t="shared" si="51"/>
        <v>-11.976608187134531</v>
      </c>
      <c r="U255" t="s">
        <v>36</v>
      </c>
      <c r="V255" t="s">
        <v>277</v>
      </c>
      <c r="W255" t="s">
        <v>433</v>
      </c>
      <c r="X255" s="38">
        <v>44258</v>
      </c>
      <c r="Y255" s="66"/>
    </row>
    <row r="256" spans="1:25" ht="15" x14ac:dyDescent="0.25">
      <c r="A256">
        <v>2.02</v>
      </c>
      <c r="B256">
        <v>1.87</v>
      </c>
      <c r="C256" s="43">
        <f t="shared" si="43"/>
        <v>2.9808863239265015E-2</v>
      </c>
      <c r="D256" s="44">
        <f>IF(OR($A256="",$B256=""),"",A256*'MPTO_working_2-way'!$G255)</f>
        <v>2.0802139037433154</v>
      </c>
      <c r="E256" s="46">
        <f>IF(OR($A256="",$B256=""),"",B256*'MPTO_working_2-way'!$G255)</f>
        <v>1.9257425742574257</v>
      </c>
      <c r="F256" s="44">
        <f>IF(OR($A256="",$B256=""),"",'MPTO_working_2-way'!D255)</f>
        <v>2.082703865027292</v>
      </c>
      <c r="G256" s="46">
        <f>IF(OR($A256="",$B256=""),"",'MPTO_working_2-way'!E255)</f>
        <v>1.9236135865967305</v>
      </c>
      <c r="H256" s="44">
        <f>IF(OR($A256="",$B256=""),"",'OddsRatio_working_2-way'!M255)</f>
        <v>2.0827805840074194</v>
      </c>
      <c r="I256" s="44">
        <f>IF(OR($A256="",$B256=""),"",'OddsRatio_working_2-way'!N255)</f>
        <v>1.9235481451827992</v>
      </c>
      <c r="J256" s="44">
        <f>IF('Log_working_2-way'!$D255="","",A256^('Log_working_2-way'!$D255))</f>
        <v>2.0839128581602959</v>
      </c>
      <c r="K256" s="46">
        <f>IF('Log_working_2-way'!$D255="","",B256^('Log_working_2-way'!$D255))</f>
        <v>1.9225833907877643</v>
      </c>
      <c r="L256" s="53">
        <f t="shared" si="44"/>
        <v>0.48071979434447304</v>
      </c>
      <c r="M256" s="53">
        <f t="shared" si="45"/>
        <v>0.51928020565552702</v>
      </c>
      <c r="N256" s="54">
        <v>353</v>
      </c>
      <c r="O256" s="54">
        <f t="shared" si="46"/>
        <v>178.24752475247527</v>
      </c>
      <c r="P256" s="54">
        <f t="shared" si="47"/>
        <v>164.22994652406416</v>
      </c>
      <c r="Q256" s="54">
        <f t="shared" si="48"/>
        <v>188.77005347593581</v>
      </c>
      <c r="R256" s="54">
        <f t="shared" si="49"/>
        <v>174.75247524752476</v>
      </c>
      <c r="S256" s="55">
        <f t="shared" si="50"/>
        <v>-10.522528723460539</v>
      </c>
      <c r="T256" s="55">
        <f t="shared" si="51"/>
        <v>-10.522528723460596</v>
      </c>
      <c r="U256" t="s">
        <v>82</v>
      </c>
      <c r="V256" t="s">
        <v>132</v>
      </c>
      <c r="W256" t="s">
        <v>433</v>
      </c>
      <c r="X256" s="38">
        <v>44258</v>
      </c>
      <c r="Y256" s="66"/>
    </row>
    <row r="257" spans="1:25" ht="15" x14ac:dyDescent="0.25">
      <c r="A257">
        <v>2.2799999999999998</v>
      </c>
      <c r="B257">
        <v>1.68</v>
      </c>
      <c r="C257" s="43">
        <f t="shared" si="43"/>
        <v>3.383458646616555E-2</v>
      </c>
      <c r="D257" s="44">
        <f>IF(OR($A257="",$B257=""),"",A257*'MPTO_working_2-way'!$G256)</f>
        <v>2.3571428571428572</v>
      </c>
      <c r="E257" s="46">
        <f>IF(OR($A257="",$B257=""),"",B257*'MPTO_working_2-way'!$G256)</f>
        <v>1.736842105263158</v>
      </c>
      <c r="F257" s="44">
        <f>IF(OR($A257="",$B257=""),"",'MPTO_working_2-way'!D256)</f>
        <v>2.3714710252600297</v>
      </c>
      <c r="G257" s="46">
        <f>IF(OR($A257="",$B257=""),"",'MPTO_working_2-way'!E256)</f>
        <v>1.7291440953412784</v>
      </c>
      <c r="H257" s="44">
        <f>IF(OR($A257="",$B257=""),"",'OddsRatio_working_2-way'!M256)</f>
        <v>2.3719886811400706</v>
      </c>
      <c r="I257" s="44">
        <f>IF(OR($A257="",$B257=""),"",'OddsRatio_working_2-way'!N256)</f>
        <v>1.728868986855663</v>
      </c>
      <c r="J257" s="44">
        <f>IF('Log_working_2-way'!$D256="","",A257^('Log_working_2-way'!$D256))</f>
        <v>2.3786002597874161</v>
      </c>
      <c r="K257" s="46">
        <f>IF('Log_working_2-way'!$D256="","",B257^('Log_working_2-way'!$D256))</f>
        <v>1.7253734306956654</v>
      </c>
      <c r="L257" s="53">
        <f t="shared" si="44"/>
        <v>0.42424242424242425</v>
      </c>
      <c r="M257" s="53">
        <f t="shared" si="45"/>
        <v>0.57575757575757569</v>
      </c>
      <c r="N257" s="54">
        <v>354</v>
      </c>
      <c r="O257" s="54">
        <f t="shared" si="46"/>
        <v>198.73684210526312</v>
      </c>
      <c r="P257" s="54">
        <f t="shared" si="47"/>
        <v>143.28571428571431</v>
      </c>
      <c r="Q257" s="54">
        <f t="shared" si="48"/>
        <v>210.71428571428572</v>
      </c>
      <c r="R257" s="54">
        <f t="shared" si="49"/>
        <v>155.26315789473685</v>
      </c>
      <c r="S257" s="55">
        <f t="shared" si="50"/>
        <v>-11.9774436090226</v>
      </c>
      <c r="T257" s="55">
        <f t="shared" si="51"/>
        <v>-11.977443609022544</v>
      </c>
      <c r="U257" t="s">
        <v>86</v>
      </c>
      <c r="V257" t="s">
        <v>279</v>
      </c>
      <c r="W257" t="s">
        <v>433</v>
      </c>
      <c r="X257" s="38">
        <v>44258</v>
      </c>
      <c r="Y257" s="66"/>
    </row>
    <row r="258" spans="1:25" ht="15" x14ac:dyDescent="0.25">
      <c r="A258">
        <v>2.68</v>
      </c>
      <c r="B258">
        <v>1.51</v>
      </c>
      <c r="C258" s="43">
        <f t="shared" si="43"/>
        <v>3.5385983987348046E-2</v>
      </c>
      <c r="D258" s="44">
        <f>IF(OR($A258="",$B258=""),"",A258*'MPTO_working_2-way'!$G257)</f>
        <v>2.7748344370860929</v>
      </c>
      <c r="E258" s="46">
        <f>IF(OR($A258="",$B258=""),"",B258*'MPTO_working_2-way'!$G257)</f>
        <v>1.5634328358208955</v>
      </c>
      <c r="F258" s="44">
        <f>IF(OR($A258="",$B258=""),"",'MPTO_working_2-way'!D257)</f>
        <v>2.8134037819799778</v>
      </c>
      <c r="G258" s="46">
        <f>IF(OR($A258="",$B258=""),"",'MPTO_working_2-way'!E257)</f>
        <v>1.5514491642386137</v>
      </c>
      <c r="H258" s="44">
        <f>IF(OR($A258="",$B258=""),"",'OddsRatio_working_2-way'!M257)</f>
        <v>2.8149704259460604</v>
      </c>
      <c r="I258" s="44">
        <f>IF(OR($A258="",$B258=""),"",'OddsRatio_working_2-way'!N257)</f>
        <v>1.5509731650193399</v>
      </c>
      <c r="J258" s="44">
        <f>IF('Log_working_2-way'!$D257="","",A258^('Log_working_2-way'!$D257))</f>
        <v>2.8331861979211617</v>
      </c>
      <c r="K258" s="46">
        <f>IF('Log_working_2-way'!$D257="","",B258^('Log_working_2-way'!$D257))</f>
        <v>1.5454983247930623</v>
      </c>
      <c r="L258" s="53">
        <f t="shared" si="44"/>
        <v>0.36038186157517899</v>
      </c>
      <c r="M258" s="53">
        <f t="shared" si="45"/>
        <v>0.63961813842482096</v>
      </c>
      <c r="N258" s="54">
        <v>355</v>
      </c>
      <c r="O258" s="54">
        <f t="shared" si="46"/>
        <v>222.53731343283584</v>
      </c>
      <c r="P258" s="54">
        <f t="shared" si="47"/>
        <v>119.9006622516556</v>
      </c>
      <c r="Q258" s="54">
        <f t="shared" si="48"/>
        <v>235.0993377483444</v>
      </c>
      <c r="R258" s="54">
        <f t="shared" si="49"/>
        <v>132.46268656716416</v>
      </c>
      <c r="S258" s="55">
        <f t="shared" si="50"/>
        <v>-12.562024315508552</v>
      </c>
      <c r="T258" s="55">
        <f t="shared" si="51"/>
        <v>-12.562024315508552</v>
      </c>
      <c r="U258" t="s">
        <v>139</v>
      </c>
      <c r="V258" t="s">
        <v>81</v>
      </c>
      <c r="W258" t="s">
        <v>433</v>
      </c>
      <c r="X258" s="38">
        <v>44258</v>
      </c>
      <c r="Y258" s="66"/>
    </row>
    <row r="259" spans="1:25" ht="15" x14ac:dyDescent="0.25">
      <c r="A259">
        <v>1.79</v>
      </c>
      <c r="B259">
        <v>2.13</v>
      </c>
      <c r="C259" s="43">
        <f t="shared" ref="C259:C289" si="52">IF(OR($A259="",$B259=""),"",(1/A259)+(1/B259)-1)</f>
        <v>2.8142785952212312E-2</v>
      </c>
      <c r="D259" s="44">
        <f>IF(OR($A259="",$B259=""),"",A259*'MPTO_working_2-way'!$G258)</f>
        <v>1.84037558685446</v>
      </c>
      <c r="E259" s="46">
        <f>IF(OR($A259="",$B259=""),"",B259*'MPTO_working_2-way'!$G258)</f>
        <v>2.1899441340782122</v>
      </c>
      <c r="F259" s="44">
        <f>IF(OR($A259="",$B259=""),"",'MPTO_working_2-way'!D258)</f>
        <v>1.8362511137332338</v>
      </c>
      <c r="G259" s="46">
        <f>IF(OR($A259="",$B259=""),"",'MPTO_working_2-way'!E258)</f>
        <v>2.1958130561234772</v>
      </c>
      <c r="H259" s="44">
        <f>IF(OR($A259="",$B259=""),"",'OddsRatio_working_2-way'!M258)</f>
        <v>1.8361309970619364</v>
      </c>
      <c r="I259" s="44">
        <f>IF(OR($A259="",$B259=""),"",'OddsRatio_working_2-way'!N258)</f>
        <v>2.1959848438987186</v>
      </c>
      <c r="J259" s="44">
        <f>IF('Log_working_2-way'!$D258="","",A259^('Log_working_2-way'!$D258))</f>
        <v>1.8342658577685029</v>
      </c>
      <c r="K259" s="46">
        <f>IF('Log_working_2-way'!$D258="","",B259^('Log_working_2-way'!$D258))</f>
        <v>2.1986586658056355</v>
      </c>
      <c r="L259" s="53">
        <f t="shared" si="44"/>
        <v>0.54336734693877553</v>
      </c>
      <c r="M259" s="53">
        <f t="shared" si="45"/>
        <v>0.45663265306122452</v>
      </c>
      <c r="N259" s="54">
        <v>356</v>
      </c>
      <c r="O259" s="54">
        <f t="shared" si="46"/>
        <v>157.11731843575419</v>
      </c>
      <c r="P259" s="54">
        <f t="shared" si="47"/>
        <v>188.86384976525821</v>
      </c>
      <c r="Q259" s="54">
        <f t="shared" si="48"/>
        <v>167.13615023474179</v>
      </c>
      <c r="R259" s="54">
        <f t="shared" si="49"/>
        <v>198.88268156424579</v>
      </c>
      <c r="S259" s="55">
        <f t="shared" si="50"/>
        <v>-10.018831798987605</v>
      </c>
      <c r="T259" s="55">
        <f t="shared" si="51"/>
        <v>-10.018831798987577</v>
      </c>
      <c r="U259" t="s">
        <v>399</v>
      </c>
      <c r="V259" t="s">
        <v>406</v>
      </c>
      <c r="W259" t="s">
        <v>440</v>
      </c>
      <c r="X259" s="38">
        <v>44258</v>
      </c>
      <c r="Y259" s="66"/>
    </row>
    <row r="260" spans="1:25" ht="15" x14ac:dyDescent="0.25">
      <c r="A260">
        <v>1.67</v>
      </c>
      <c r="B260">
        <v>2.3199999999999998</v>
      </c>
      <c r="C260" s="43">
        <f t="shared" si="52"/>
        <v>2.9836877968201669E-2</v>
      </c>
      <c r="D260" s="44">
        <f>IF(OR($A260="",$B260=""),"",A260*'MPTO_working_2-way'!$G259)</f>
        <v>1.7198275862068968</v>
      </c>
      <c r="E260" s="46">
        <f>IF(OR($A260="",$B260=""),"",B260*'MPTO_working_2-way'!$G259)</f>
        <v>2.3892215568862278</v>
      </c>
      <c r="F260" s="44">
        <f>IF(OR($A260="",$B260=""),"",'MPTO_working_2-way'!D259)</f>
        <v>1.7126690831933518</v>
      </c>
      <c r="G260" s="46">
        <f>IF(OR($A260="",$B260=""),"",'MPTO_working_2-way'!E259)</f>
        <v>2.4031757846421042</v>
      </c>
      <c r="H260" s="44">
        <f>IF(OR($A260="",$B260=""),"",'OddsRatio_working_2-way'!M259)</f>
        <v>1.7124435118490151</v>
      </c>
      <c r="I260" s="44">
        <f>IF(OR($A260="",$B260=""),"",'OddsRatio_working_2-way'!N259)</f>
        <v>2.4036200531950747</v>
      </c>
      <c r="J260" s="44">
        <f>IF('Log_working_2-way'!$D259="","",A260^('Log_working_2-way'!$D259))</f>
        <v>1.7092004057926933</v>
      </c>
      <c r="K260" s="46">
        <f>IF('Log_working_2-way'!$D259="","",B260^('Log_working_2-way'!$D259))</f>
        <v>2.4100386743042619</v>
      </c>
      <c r="L260" s="53">
        <f t="shared" si="44"/>
        <v>0.581453634085213</v>
      </c>
      <c r="M260" s="53">
        <f t="shared" si="45"/>
        <v>0.41854636591478689</v>
      </c>
      <c r="N260" s="54">
        <v>357</v>
      </c>
      <c r="O260" s="54">
        <f t="shared" si="46"/>
        <v>143.22754491017963</v>
      </c>
      <c r="P260" s="54">
        <f t="shared" si="47"/>
        <v>203.12068965517238</v>
      </c>
      <c r="Q260" s="54">
        <f t="shared" si="48"/>
        <v>153.87931034482759</v>
      </c>
      <c r="R260" s="54">
        <f t="shared" si="49"/>
        <v>213.77245508982037</v>
      </c>
      <c r="S260" s="55">
        <f t="shared" si="50"/>
        <v>-10.651765434647956</v>
      </c>
      <c r="T260" s="55">
        <f t="shared" si="51"/>
        <v>-10.651765434647984</v>
      </c>
      <c r="U260" t="s">
        <v>247</v>
      </c>
      <c r="V260" t="s">
        <v>322</v>
      </c>
      <c r="W260" t="s">
        <v>440</v>
      </c>
      <c r="X260" s="38">
        <v>44258</v>
      </c>
      <c r="Y260" s="66"/>
    </row>
    <row r="261" spans="1:25" ht="15" x14ac:dyDescent="0.25">
      <c r="A261">
        <v>2.68</v>
      </c>
      <c r="B261">
        <v>1.52</v>
      </c>
      <c r="C261" s="43">
        <f t="shared" si="52"/>
        <v>3.1029065200314232E-2</v>
      </c>
      <c r="D261" s="44">
        <f>IF(OR($A261="",$B261=""),"",A261*'MPTO_working_2-way'!$G260)</f>
        <v>2.7631578947368425</v>
      </c>
      <c r="E261" s="46">
        <f>IF(OR($A261="",$B261=""),"",B261*'MPTO_working_2-way'!$G260)</f>
        <v>1.5671641791044777</v>
      </c>
      <c r="F261" s="44">
        <f>IF(OR($A261="",$B261=""),"",'MPTO_working_2-way'!D260)</f>
        <v>2.7962657880285557</v>
      </c>
      <c r="G261" s="46">
        <f>IF(OR($A261="",$B261=""),"",'MPTO_working_2-way'!E260)</f>
        <v>1.5567104860898808</v>
      </c>
      <c r="H261" s="44">
        <f>IF(OR($A261="",$B261=""),"",'OddsRatio_working_2-way'!M260)</f>
        <v>2.7974340685458348</v>
      </c>
      <c r="I261" s="44">
        <f>IF(OR($A261="",$B261=""),"",'OddsRatio_working_2-way'!N260)</f>
        <v>1.5563486402641866</v>
      </c>
      <c r="J261" s="44">
        <f>IF('Log_working_2-way'!$D260="","",A261^('Log_working_2-way'!$D260))</f>
        <v>2.8129607095150928</v>
      </c>
      <c r="K261" s="46">
        <f>IF('Log_working_2-way'!$D260="","",B261^('Log_working_2-way'!$D260))</f>
        <v>1.5515839338114414</v>
      </c>
      <c r="L261" s="53">
        <f t="shared" si="44"/>
        <v>0.36190476190476184</v>
      </c>
      <c r="M261" s="53">
        <f t="shared" si="45"/>
        <v>0.63809523809523805</v>
      </c>
      <c r="N261" s="54">
        <v>358</v>
      </c>
      <c r="O261" s="54">
        <f t="shared" si="46"/>
        <v>224.41791044776119</v>
      </c>
      <c r="P261" s="54">
        <f t="shared" si="47"/>
        <v>122.4736842105263</v>
      </c>
      <c r="Q261" s="54">
        <f t="shared" si="48"/>
        <v>235.5263157894737</v>
      </c>
      <c r="R261" s="54">
        <f t="shared" si="49"/>
        <v>133.58208955223878</v>
      </c>
      <c r="S261" s="55">
        <f t="shared" si="50"/>
        <v>-11.108405341712512</v>
      </c>
      <c r="T261" s="55">
        <f t="shared" si="51"/>
        <v>-11.108405341712484</v>
      </c>
      <c r="U261" t="s">
        <v>400</v>
      </c>
      <c r="V261" t="s">
        <v>397</v>
      </c>
      <c r="W261" t="s">
        <v>440</v>
      </c>
      <c r="X261" s="38">
        <v>44258</v>
      </c>
      <c r="Y261" s="66"/>
    </row>
    <row r="262" spans="1:25" ht="15" x14ac:dyDescent="0.25">
      <c r="A262">
        <v>1.86</v>
      </c>
      <c r="B262">
        <v>2.0499999999999998</v>
      </c>
      <c r="C262" s="43">
        <f t="shared" si="52"/>
        <v>2.5439286650930981E-2</v>
      </c>
      <c r="D262" s="44">
        <f>IF(OR($A262="",$B262=""),"",A262*'MPTO_working_2-way'!$G261)</f>
        <v>1.9073170731707316</v>
      </c>
      <c r="E262" s="46">
        <f>IF(OR($A262="",$B262=""),"",B262*'MPTO_working_2-way'!$G261)</f>
        <v>2.1021505376344085</v>
      </c>
      <c r="F262" s="44">
        <f>IF(OR($A262="",$B262=""),"",'MPTO_working_2-way'!D261)</f>
        <v>1.905071196602548</v>
      </c>
      <c r="G262" s="46">
        <f>IF(OR($A262="",$B262=""),"",'MPTO_working_2-way'!E261)</f>
        <v>2.1048854540436102</v>
      </c>
      <c r="H262" s="44">
        <f>IF(OR($A262="",$B262=""),"",'OddsRatio_working_2-way'!M261)</f>
        <v>1.9050124966251125</v>
      </c>
      <c r="I262" s="44">
        <f>IF(OR($A262="",$B262=""),"",'OddsRatio_working_2-way'!N261)</f>
        <v>2.1049571179725204</v>
      </c>
      <c r="J262" s="44">
        <f>IF('Log_working_2-way'!$D261="","",A262^('Log_working_2-way'!$D261))</f>
        <v>1.9039984704977753</v>
      </c>
      <c r="K262" s="46">
        <f>IF('Log_working_2-way'!$D261="","",B262^('Log_working_2-way'!$D261))</f>
        <v>2.1061965618695773</v>
      </c>
      <c r="L262" s="53">
        <f t="shared" si="44"/>
        <v>0.52429667519181589</v>
      </c>
      <c r="M262" s="53">
        <f t="shared" si="45"/>
        <v>0.47570332480818417</v>
      </c>
      <c r="N262" s="54">
        <v>359</v>
      </c>
      <c r="O262" s="54">
        <f t="shared" si="46"/>
        <v>165.98924731182794</v>
      </c>
      <c r="P262" s="54">
        <f t="shared" si="47"/>
        <v>183.8780487804878</v>
      </c>
      <c r="Q262" s="54">
        <f t="shared" si="48"/>
        <v>175.1219512195122</v>
      </c>
      <c r="R262" s="54">
        <f t="shared" si="49"/>
        <v>193.01075268817203</v>
      </c>
      <c r="S262" s="55">
        <f t="shared" si="50"/>
        <v>-9.1327039076842595</v>
      </c>
      <c r="T262" s="55">
        <f t="shared" si="51"/>
        <v>-9.1327039076842311</v>
      </c>
      <c r="U262" t="s">
        <v>395</v>
      </c>
      <c r="V262" t="s">
        <v>398</v>
      </c>
      <c r="W262" t="s">
        <v>440</v>
      </c>
      <c r="X262" s="38">
        <v>44258</v>
      </c>
      <c r="Y262" s="66"/>
    </row>
    <row r="263" spans="1:25" ht="15" x14ac:dyDescent="0.25">
      <c r="A263">
        <v>2.2599999999999998</v>
      </c>
      <c r="B263">
        <v>1.7</v>
      </c>
      <c r="C263" s="43">
        <f t="shared" si="52"/>
        <v>3.0713170223841679E-2</v>
      </c>
      <c r="D263" s="44">
        <f>IF(OR($A263="",$B263=""),"",A263*'MPTO_working_2-way'!$G262)</f>
        <v>2.3294117647058821</v>
      </c>
      <c r="E263" s="46">
        <f>IF(OR($A263="",$B263=""),"",B263*'MPTO_working_2-way'!$G262)</f>
        <v>1.7522123893805308</v>
      </c>
      <c r="F263" s="44">
        <f>IF(OR($A263="",$B263=""),"",'MPTO_working_2-way'!D262)</f>
        <v>2.3412553321145642</v>
      </c>
      <c r="G263" s="46">
        <f>IF(OR($A263="",$B263=""),"",'MPTO_working_2-way'!E262)</f>
        <v>1.7455701953657428</v>
      </c>
      <c r="H263" s="44">
        <f>IF(OR($A263="",$B263=""),"",'OddsRatio_working_2-way'!M262)</f>
        <v>2.3416407864998732</v>
      </c>
      <c r="I263" s="44">
        <f>IF(OR($A263="",$B263=""),"",'OddsRatio_working_2-way'!N262)</f>
        <v>1.7453559924999296</v>
      </c>
      <c r="J263" s="44">
        <f>IF('Log_working_2-way'!$D262="","",A263^('Log_working_2-way'!$D262))</f>
        <v>2.3470801072340981</v>
      </c>
      <c r="K263" s="46">
        <f>IF('Log_working_2-way'!$D262="","",B263^('Log_working_2-way'!$D262))</f>
        <v>1.7423463494336857</v>
      </c>
      <c r="L263" s="53">
        <f t="shared" si="44"/>
        <v>0.42929292929292934</v>
      </c>
      <c r="M263" s="53">
        <f t="shared" si="45"/>
        <v>0.57070707070707072</v>
      </c>
      <c r="N263" s="54">
        <v>360</v>
      </c>
      <c r="O263" s="54">
        <f t="shared" si="46"/>
        <v>200.70796460176987</v>
      </c>
      <c r="P263" s="54">
        <f t="shared" si="47"/>
        <v>148.23529411764707</v>
      </c>
      <c r="Q263" s="54">
        <f t="shared" si="48"/>
        <v>211.76470588235296</v>
      </c>
      <c r="R263" s="54">
        <f t="shared" si="49"/>
        <v>159.2920353982301</v>
      </c>
      <c r="S263" s="55">
        <f t="shared" si="50"/>
        <v>-11.056741280583083</v>
      </c>
      <c r="T263" s="55">
        <f t="shared" si="51"/>
        <v>-11.056741280583026</v>
      </c>
      <c r="U263" t="s">
        <v>396</v>
      </c>
      <c r="V263" t="s">
        <v>320</v>
      </c>
      <c r="W263" t="s">
        <v>440</v>
      </c>
      <c r="X263" s="38">
        <v>44258</v>
      </c>
      <c r="Y263" s="66"/>
    </row>
    <row r="264" spans="1:25" ht="15" x14ac:dyDescent="0.25">
      <c r="A264">
        <v>1.77</v>
      </c>
      <c r="B264">
        <v>2.16</v>
      </c>
      <c r="C264" s="43">
        <f t="shared" si="52"/>
        <v>2.79347143753923E-2</v>
      </c>
      <c r="D264" s="44">
        <f>IF(OR($A264="",$B264=""),"",A264*'MPTO_working_2-way'!$G263)</f>
        <v>1.8194444444444444</v>
      </c>
      <c r="E264" s="46">
        <f>IF(OR($A264="",$B264=""),"",B264*'MPTO_working_2-way'!$G263)</f>
        <v>2.2203389830508473</v>
      </c>
      <c r="F264" s="44">
        <f>IF(OR($A264="",$B264=""),"",'MPTO_working_2-way'!D263)</f>
        <v>1.8148675590999714</v>
      </c>
      <c r="G264" s="46">
        <f>IF(OR($A264="",$B264=""),"",'MPTO_working_2-way'!E263)</f>
        <v>2.2271932890597692</v>
      </c>
      <c r="H264" s="44">
        <f>IF(OR($A264="",$B264=""),"",'OddsRatio_working_2-way'!M263)</f>
        <v>1.8147349897041836</v>
      </c>
      <c r="I264" s="44">
        <f>IF(OR($A264="",$B264=""),"",'OddsRatio_working_2-way'!N263)</f>
        <v>2.2273929715024061</v>
      </c>
      <c r="J264" s="44">
        <f>IF('Log_working_2-way'!$D263="","",A264^('Log_working_2-way'!$D263))</f>
        <v>1.8126656451578935</v>
      </c>
      <c r="K264" s="46">
        <f>IF('Log_working_2-way'!$D263="","",B264^('Log_working_2-way'!$D263))</f>
        <v>2.2305183638047077</v>
      </c>
      <c r="L264" s="53">
        <f t="shared" si="44"/>
        <v>0.54961832061068705</v>
      </c>
      <c r="M264" s="53">
        <f t="shared" si="45"/>
        <v>0.45038167938931301</v>
      </c>
      <c r="N264" s="54">
        <v>361</v>
      </c>
      <c r="O264" s="54">
        <f t="shared" si="46"/>
        <v>157.04519774011303</v>
      </c>
      <c r="P264" s="54">
        <f t="shared" si="47"/>
        <v>193.87037037037041</v>
      </c>
      <c r="Q264" s="54">
        <f t="shared" si="48"/>
        <v>167.12962962962962</v>
      </c>
      <c r="R264" s="54">
        <f t="shared" si="49"/>
        <v>203.954802259887</v>
      </c>
      <c r="S264" s="55">
        <f t="shared" si="50"/>
        <v>-10.084431889516594</v>
      </c>
      <c r="T264" s="55">
        <f t="shared" si="51"/>
        <v>-10.084431889516594</v>
      </c>
      <c r="U264" t="s">
        <v>248</v>
      </c>
      <c r="V264" t="s">
        <v>402</v>
      </c>
      <c r="W264" t="s">
        <v>440</v>
      </c>
      <c r="X264" s="38">
        <v>44258</v>
      </c>
      <c r="Y264" s="66"/>
    </row>
    <row r="265" spans="1:25" ht="15" x14ac:dyDescent="0.25">
      <c r="A265">
        <v>2.5099999999999998</v>
      </c>
      <c r="B265">
        <v>1.58</v>
      </c>
      <c r="C265" s="43">
        <f t="shared" si="52"/>
        <v>3.1317766907055233E-2</v>
      </c>
      <c r="D265" s="44">
        <f>IF(OR($A265="",$B265=""),"",A265*'MPTO_working_2-way'!$G264)</f>
        <v>2.5886075949367084</v>
      </c>
      <c r="E265" s="46">
        <f>IF(OR($A265="",$B265=""),"",B265*'MPTO_working_2-way'!$G264)</f>
        <v>1.6294820717131473</v>
      </c>
      <c r="F265" s="44">
        <f>IF(OR($A265="",$B265=""),"",'MPTO_working_2-way'!D264)</f>
        <v>2.6126885829105997</v>
      </c>
      <c r="G265" s="46">
        <f>IF(OR($A265="",$B265=""),"",'MPTO_working_2-way'!E264)</f>
        <v>1.6200825197107724</v>
      </c>
      <c r="H265" s="44">
        <f>IF(OR($A265="",$B265=""),"",'OddsRatio_working_2-way'!M264)</f>
        <v>2.61352046031715</v>
      </c>
      <c r="I265" s="44">
        <f>IF(OR($A265="",$B265=""),"",'OddsRatio_working_2-way'!N264)</f>
        <v>1.6197628258171834</v>
      </c>
      <c r="J265" s="44">
        <f>IF('Log_working_2-way'!$D264="","",A265^('Log_working_2-way'!$D264))</f>
        <v>2.6247201658670791</v>
      </c>
      <c r="K265" s="46">
        <f>IF('Log_working_2-way'!$D264="","",B265^('Log_working_2-way'!$D264))</f>
        <v>1.6154906063262049</v>
      </c>
      <c r="L265" s="53">
        <f t="shared" si="44"/>
        <v>0.38630806845965776</v>
      </c>
      <c r="M265" s="53">
        <f t="shared" si="45"/>
        <v>0.61369193154034229</v>
      </c>
      <c r="N265" s="54">
        <v>362</v>
      </c>
      <c r="O265" s="54">
        <f t="shared" si="46"/>
        <v>217.77689243027885</v>
      </c>
      <c r="P265" s="54">
        <f t="shared" si="47"/>
        <v>132.8860759493671</v>
      </c>
      <c r="Q265" s="54">
        <f t="shared" si="48"/>
        <v>229.11392405063287</v>
      </c>
      <c r="R265" s="54">
        <f t="shared" si="49"/>
        <v>144.22310756972112</v>
      </c>
      <c r="S265" s="55">
        <f t="shared" si="50"/>
        <v>-11.337031620354026</v>
      </c>
      <c r="T265" s="55">
        <f t="shared" si="51"/>
        <v>-11.337031620354026</v>
      </c>
      <c r="U265" t="s">
        <v>405</v>
      </c>
      <c r="V265" t="s">
        <v>321</v>
      </c>
      <c r="W265" t="s">
        <v>440</v>
      </c>
      <c r="X265" s="38">
        <v>44258</v>
      </c>
      <c r="Y265" s="66"/>
    </row>
    <row r="266" spans="1:25" ht="15" x14ac:dyDescent="0.25">
      <c r="A266">
        <v>1.93</v>
      </c>
      <c r="B266">
        <v>1.98</v>
      </c>
      <c r="C266" s="43">
        <f t="shared" si="52"/>
        <v>2.3185220076411994E-2</v>
      </c>
      <c r="D266" s="44">
        <f>IF(OR($A266="",$B266=""),"",A266*'MPTO_working_2-way'!$G265)</f>
        <v>1.9747474747474751</v>
      </c>
      <c r="E266" s="46">
        <f>IF(OR($A266="",$B266=""),"",B266*'MPTO_working_2-way'!$G265)</f>
        <v>2.0259067357512959</v>
      </c>
      <c r="F266" s="44">
        <f>IF(OR($A266="",$B266=""),"",'MPTO_working_2-way'!D265)</f>
        <v>1.974169551066798</v>
      </c>
      <c r="G266" s="46">
        <f>IF(OR($A266="",$B266=""),"",'MPTO_working_2-way'!E265)</f>
        <v>2.0265153523890338</v>
      </c>
      <c r="H266" s="44">
        <f>IF(OR($A266="",$B266=""),"",'OddsRatio_working_2-way'!M265)</f>
        <v>1.9741558354989901</v>
      </c>
      <c r="I266" s="44">
        <f>IF(OR($A266="",$B266=""),"",'OddsRatio_working_2-way'!N265)</f>
        <v>2.0265298051494733</v>
      </c>
      <c r="J266" s="44">
        <f>IF('Log_working_2-way'!$D265="","",A266^('Log_working_2-way'!$D265))</f>
        <v>1.9738951466986834</v>
      </c>
      <c r="K266" s="46">
        <f>IF('Log_working_2-way'!$D265="","",B266^('Log_working_2-way'!$D265))</f>
        <v>2.0268045830085555</v>
      </c>
      <c r="L266" s="53">
        <f t="shared" si="44"/>
        <v>0.50639386189258306</v>
      </c>
      <c r="M266" s="53">
        <f t="shared" si="45"/>
        <v>0.49360613810741677</v>
      </c>
      <c r="N266" s="54">
        <v>363</v>
      </c>
      <c r="O266" s="54">
        <f t="shared" si="46"/>
        <v>174.91709844559588</v>
      </c>
      <c r="P266" s="54">
        <f t="shared" si="47"/>
        <v>179.66666666666669</v>
      </c>
      <c r="Q266" s="54">
        <f t="shared" si="48"/>
        <v>183.33333333333334</v>
      </c>
      <c r="R266" s="54">
        <f t="shared" si="49"/>
        <v>188.08290155440417</v>
      </c>
      <c r="S266" s="55">
        <f t="shared" si="50"/>
        <v>-8.4162348877374598</v>
      </c>
      <c r="T266" s="55">
        <f t="shared" si="51"/>
        <v>-8.4162348877374882</v>
      </c>
      <c r="U266" t="s">
        <v>319</v>
      </c>
      <c r="V266" t="s">
        <v>401</v>
      </c>
      <c r="W266" t="s">
        <v>440</v>
      </c>
      <c r="X266" s="38">
        <v>44258</v>
      </c>
      <c r="Y266" s="66"/>
    </row>
    <row r="267" spans="1:25" ht="15" x14ac:dyDescent="0.25">
      <c r="A267">
        <v>2.72</v>
      </c>
      <c r="B267">
        <v>1.51</v>
      </c>
      <c r="C267" s="43">
        <f t="shared" si="52"/>
        <v>2.9898714452668562E-2</v>
      </c>
      <c r="D267" s="44">
        <f>IF(OR($A267="",$B267=""),"",A267*'MPTO_working_2-way'!$G266)</f>
        <v>2.8013245033112586</v>
      </c>
      <c r="E267" s="46">
        <f>IF(OR($A267="",$B267=""),"",B267*'MPTO_working_2-way'!$G266)</f>
        <v>1.5551470588235294</v>
      </c>
      <c r="F267" s="44">
        <f>IF(OR($A267="",$B267=""),"",'MPTO_working_2-way'!D266)</f>
        <v>2.8352892447880715</v>
      </c>
      <c r="G267" s="46">
        <f>IF(OR($A267="",$B267=""),"",'MPTO_working_2-way'!E266)</f>
        <v>1.544873241555706</v>
      </c>
      <c r="H267" s="44">
        <f>IF(OR($A267="",$B267=""),"",'OddsRatio_working_2-way'!M266)</f>
        <v>2.8364501135636235</v>
      </c>
      <c r="I267" s="44">
        <f>IF(OR($A267="",$B267=""),"",'OddsRatio_working_2-way'!N266)</f>
        <v>1.5445288127427022</v>
      </c>
      <c r="J267" s="44">
        <f>IF('Log_working_2-way'!$D266="","",A267^('Log_working_2-way'!$D266))</f>
        <v>2.8523828073043758</v>
      </c>
      <c r="K267" s="46">
        <f>IF('Log_working_2-way'!$D266="","",B267^('Log_working_2-way'!$D266))</f>
        <v>1.5398452177685409</v>
      </c>
      <c r="L267" s="53">
        <f t="shared" si="44"/>
        <v>0.35697399527186757</v>
      </c>
      <c r="M267" s="53">
        <f t="shared" si="45"/>
        <v>0.64302600472813243</v>
      </c>
      <c r="N267" s="54">
        <v>364</v>
      </c>
      <c r="O267" s="54">
        <f t="shared" si="46"/>
        <v>230.1764705882353</v>
      </c>
      <c r="P267" s="54">
        <f t="shared" si="47"/>
        <v>122.94039735099338</v>
      </c>
      <c r="Q267" s="54">
        <f t="shared" si="48"/>
        <v>241.05960264900665</v>
      </c>
      <c r="R267" s="54">
        <f t="shared" si="49"/>
        <v>133.8235294117647</v>
      </c>
      <c r="S267" s="55">
        <f t="shared" si="50"/>
        <v>-10.883132060771345</v>
      </c>
      <c r="T267" s="55">
        <f t="shared" si="51"/>
        <v>-10.883132060771317</v>
      </c>
      <c r="U267" t="s">
        <v>407</v>
      </c>
      <c r="V267" t="s">
        <v>404</v>
      </c>
      <c r="W267" t="s">
        <v>440</v>
      </c>
      <c r="X267" s="38">
        <v>44258</v>
      </c>
      <c r="Y267" s="66"/>
    </row>
    <row r="268" spans="1:25" ht="15" x14ac:dyDescent="0.25">
      <c r="A268">
        <v>1.93</v>
      </c>
      <c r="B268">
        <v>1.98</v>
      </c>
      <c r="C268" s="43">
        <f t="shared" si="52"/>
        <v>2.3185220076411994E-2</v>
      </c>
      <c r="D268" s="44">
        <f>IF(OR($A268="",$B268=""),"",A268*'MPTO_working_2-way'!$G267)</f>
        <v>1.9747474747474751</v>
      </c>
      <c r="E268" s="46">
        <f>IF(OR($A268="",$B268=""),"",B268*'MPTO_working_2-way'!$G267)</f>
        <v>2.0259067357512959</v>
      </c>
      <c r="F268" s="44">
        <f>IF(OR($A268="",$B268=""),"",'MPTO_working_2-way'!D267)</f>
        <v>1.974169551066798</v>
      </c>
      <c r="G268" s="46">
        <f>IF(OR($A268="",$B268=""),"",'MPTO_working_2-way'!E267)</f>
        <v>2.0265153523890338</v>
      </c>
      <c r="H268" s="44">
        <f>IF(OR($A268="",$B268=""),"",'OddsRatio_working_2-way'!M267)</f>
        <v>1.9741558354989901</v>
      </c>
      <c r="I268" s="44">
        <f>IF(OR($A268="",$B268=""),"",'OddsRatio_working_2-way'!N267)</f>
        <v>2.0265298051494733</v>
      </c>
      <c r="J268" s="44">
        <f>IF('Log_working_2-way'!$D267="","",A268^('Log_working_2-way'!$D267))</f>
        <v>1.9738951466986834</v>
      </c>
      <c r="K268" s="46">
        <f>IF('Log_working_2-way'!$D267="","",B268^('Log_working_2-way'!$D267))</f>
        <v>2.0268045830085555</v>
      </c>
      <c r="L268" s="53">
        <f t="shared" si="44"/>
        <v>0.50639386189258306</v>
      </c>
      <c r="M268" s="53">
        <f t="shared" si="45"/>
        <v>0.49360613810741677</v>
      </c>
      <c r="N268" s="54">
        <v>365</v>
      </c>
      <c r="O268" s="54">
        <f t="shared" si="46"/>
        <v>175.88082901554404</v>
      </c>
      <c r="P268" s="54">
        <f t="shared" si="47"/>
        <v>180.6565656565657</v>
      </c>
      <c r="Q268" s="54">
        <f t="shared" si="48"/>
        <v>184.34343434343435</v>
      </c>
      <c r="R268" s="54">
        <f t="shared" si="49"/>
        <v>189.11917098445599</v>
      </c>
      <c r="S268" s="55">
        <f t="shared" si="50"/>
        <v>-8.4626053278903157</v>
      </c>
      <c r="T268" s="55">
        <f t="shared" si="51"/>
        <v>-8.4626053278902873</v>
      </c>
      <c r="U268" t="s">
        <v>403</v>
      </c>
      <c r="V268" t="s">
        <v>408</v>
      </c>
      <c r="W268" t="s">
        <v>440</v>
      </c>
      <c r="X268" s="38">
        <v>44258</v>
      </c>
      <c r="Y268" s="66"/>
    </row>
    <row r="269" spans="1:25" ht="15" x14ac:dyDescent="0.25">
      <c r="A269">
        <v>1.7</v>
      </c>
      <c r="B269">
        <v>2.2599999999999998</v>
      </c>
      <c r="C269" s="43">
        <f t="shared" si="52"/>
        <v>3.0713170223841679E-2</v>
      </c>
      <c r="D269" s="44">
        <f>IF(OR($A269="",$B269=""),"",A269*'MPTO_working_2-way'!$G268)</f>
        <v>1.7522123893805308</v>
      </c>
      <c r="E269" s="46">
        <f>IF(OR($A269="",$B269=""),"",B269*'MPTO_working_2-way'!$G268)</f>
        <v>2.3294117647058821</v>
      </c>
      <c r="F269" s="44">
        <f>IF(OR($A269="",$B269=""),"",'MPTO_working_2-way'!D268)</f>
        <v>1.7455701953657428</v>
      </c>
      <c r="G269" s="46">
        <f>IF(OR($A269="",$B269=""),"",'MPTO_working_2-way'!E268)</f>
        <v>2.3412553321145642</v>
      </c>
      <c r="H269" s="44">
        <f>IF(OR($A269="",$B269=""),"",'OddsRatio_working_2-way'!M268)</f>
        <v>1.7453559924999296</v>
      </c>
      <c r="I269" s="44">
        <f>IF(OR($A269="",$B269=""),"",'OddsRatio_working_2-way'!N268)</f>
        <v>2.3416407864998732</v>
      </c>
      <c r="J269" s="44">
        <f>IF('Log_working_2-way'!$D268="","",A269^('Log_working_2-way'!$D268))</f>
        <v>1.7423463494336857</v>
      </c>
      <c r="K269" s="46">
        <f>IF('Log_working_2-way'!$D268="","",B269^('Log_working_2-way'!$D268))</f>
        <v>2.3470801072340981</v>
      </c>
      <c r="L269" s="53">
        <f t="shared" si="44"/>
        <v>0.57070707070707072</v>
      </c>
      <c r="M269" s="53">
        <f t="shared" si="45"/>
        <v>0.42929292929292934</v>
      </c>
      <c r="N269" s="54">
        <v>366</v>
      </c>
      <c r="O269" s="54">
        <f t="shared" si="46"/>
        <v>150.70588235294113</v>
      </c>
      <c r="P269" s="54">
        <f t="shared" si="47"/>
        <v>204.05309734513273</v>
      </c>
      <c r="Q269" s="54">
        <f t="shared" si="48"/>
        <v>161.94690265486727</v>
      </c>
      <c r="R269" s="54">
        <f t="shared" si="49"/>
        <v>215.29411764705884</v>
      </c>
      <c r="S269" s="55">
        <f t="shared" si="50"/>
        <v>-11.241020301926142</v>
      </c>
      <c r="T269" s="55">
        <f t="shared" si="51"/>
        <v>-11.241020301926113</v>
      </c>
      <c r="U269" t="s">
        <v>101</v>
      </c>
      <c r="V269" t="s">
        <v>97</v>
      </c>
      <c r="W269" t="s">
        <v>441</v>
      </c>
      <c r="X269" s="38">
        <v>44258</v>
      </c>
      <c r="Y269" s="66"/>
    </row>
    <row r="270" spans="1:25" ht="15" x14ac:dyDescent="0.25">
      <c r="A270">
        <v>1.41</v>
      </c>
      <c r="B270">
        <v>3.05</v>
      </c>
      <c r="C270" s="43">
        <f t="shared" si="52"/>
        <v>3.7088710615044818E-2</v>
      </c>
      <c r="D270" s="44">
        <f>IF(OR($A270="",$B270=""),"",A270*'MPTO_working_2-way'!$G269)</f>
        <v>1.4622950819672131</v>
      </c>
      <c r="E270" s="46">
        <f>IF(OR($A270="",$B270=""),"",B270*'MPTO_working_2-way'!$G269)</f>
        <v>3.1631205673758864</v>
      </c>
      <c r="F270" s="44">
        <f>IF(OR($A270="",$B270=""),"",'MPTO_working_2-way'!D269)</f>
        <v>1.4478579244171366</v>
      </c>
      <c r="G270" s="46">
        <f>IF(OR($A270="",$B270=""),"",'MPTO_working_2-way'!E269)</f>
        <v>3.2328509678631834</v>
      </c>
      <c r="H270" s="44">
        <f>IF(OR($A270="",$B270=""),"",'OddsRatio_working_2-way'!M269)</f>
        <v>1.4472135954999581</v>
      </c>
      <c r="I270" s="44">
        <f>IF(OR($A270="",$B270=""),"",'OddsRatio_working_2-way'!N269)</f>
        <v>3.2360679774997889</v>
      </c>
      <c r="J270" s="44">
        <f>IF('Log_working_2-way'!$D269="","",A270^('Log_working_2-way'!$D269))</f>
        <v>1.4405618058266774</v>
      </c>
      <c r="K270" s="46">
        <f>IF('Log_working_2-way'!$D269="","",B270^('Log_working_2-way'!$D269))</f>
        <v>3.2698290836233812</v>
      </c>
      <c r="L270" s="53">
        <f t="shared" si="44"/>
        <v>0.68385650224215244</v>
      </c>
      <c r="M270" s="53">
        <f t="shared" si="45"/>
        <v>0.31614349775784756</v>
      </c>
      <c r="N270" s="54">
        <v>367</v>
      </c>
      <c r="O270" s="54">
        <f t="shared" si="46"/>
        <v>106.71631205673761</v>
      </c>
      <c r="P270" s="54">
        <f t="shared" si="47"/>
        <v>246.67213114754097</v>
      </c>
      <c r="Q270" s="54">
        <f t="shared" si="48"/>
        <v>120.32786885245903</v>
      </c>
      <c r="R270" s="54">
        <f t="shared" si="49"/>
        <v>260.28368794326241</v>
      </c>
      <c r="S270" s="55">
        <f t="shared" si="50"/>
        <v>-13.611556795721427</v>
      </c>
      <c r="T270" s="55">
        <f t="shared" si="51"/>
        <v>-13.611556795721441</v>
      </c>
      <c r="U270" t="s">
        <v>98</v>
      </c>
      <c r="V270" t="s">
        <v>414</v>
      </c>
      <c r="W270" t="s">
        <v>441</v>
      </c>
      <c r="X270" s="38">
        <v>44258</v>
      </c>
      <c r="Y270" s="66"/>
    </row>
    <row r="271" spans="1:25" ht="15" x14ac:dyDescent="0.25">
      <c r="A271">
        <v>1.95</v>
      </c>
      <c r="B271">
        <v>1.95</v>
      </c>
      <c r="C271" s="43">
        <f t="shared" si="52"/>
        <v>2.5641025641025772E-2</v>
      </c>
      <c r="D271" s="44">
        <f>IF(OR($A271="",$B271=""),"",A271*'MPTO_working_2-way'!$G270)</f>
        <v>2</v>
      </c>
      <c r="E271" s="46">
        <f>IF(OR($A271="",$B271=""),"",B271*'MPTO_working_2-way'!$G270)</f>
        <v>2</v>
      </c>
      <c r="F271" s="44">
        <f>IF(OR($A271="",$B271=""),"",'MPTO_working_2-way'!D270)</f>
        <v>2.0000000000000004</v>
      </c>
      <c r="G271" s="46">
        <f>IF(OR($A271="",$B271=""),"",'MPTO_working_2-way'!E270)</f>
        <v>2.0000000000000004</v>
      </c>
      <c r="H271" s="44">
        <f>IF(OR($A271="",$B271=""),"",'OddsRatio_working_2-way'!M270)</f>
        <v>2.0000000000000004</v>
      </c>
      <c r="I271" s="44">
        <f>IF(OR($A271="",$B271=""),"",'OddsRatio_working_2-way'!N270)</f>
        <v>2.0000000000000004</v>
      </c>
      <c r="J271" s="44">
        <f>IF('Log_working_2-way'!$D270="","",A271^('Log_working_2-way'!$D270))</f>
        <v>1.9999999999999976</v>
      </c>
      <c r="K271" s="46">
        <f>IF('Log_working_2-way'!$D270="","",B271^('Log_working_2-way'!$D270))</f>
        <v>1.9999999999999976</v>
      </c>
      <c r="L271" s="53">
        <f t="shared" si="44"/>
        <v>0.5</v>
      </c>
      <c r="M271" s="53">
        <f t="shared" si="45"/>
        <v>0.5</v>
      </c>
      <c r="N271" s="54">
        <v>368</v>
      </c>
      <c r="O271" s="54">
        <f t="shared" si="46"/>
        <v>179.28205128205133</v>
      </c>
      <c r="P271" s="54">
        <f t="shared" si="47"/>
        <v>179.28205128205133</v>
      </c>
      <c r="Q271" s="54">
        <f t="shared" si="48"/>
        <v>188.71794871794873</v>
      </c>
      <c r="R271" s="54">
        <f t="shared" si="49"/>
        <v>188.71794871794873</v>
      </c>
      <c r="S271" s="55">
        <f t="shared" si="50"/>
        <v>-9.4358974358974024</v>
      </c>
      <c r="T271" s="55">
        <f t="shared" si="51"/>
        <v>-9.4358974358974024</v>
      </c>
      <c r="U271" t="s">
        <v>347</v>
      </c>
      <c r="V271" t="s">
        <v>142</v>
      </c>
      <c r="W271" t="s">
        <v>441</v>
      </c>
      <c r="X271" s="38">
        <v>44258</v>
      </c>
      <c r="Y271" s="66"/>
    </row>
    <row r="272" spans="1:25" ht="15" x14ac:dyDescent="0.25">
      <c r="A272">
        <v>1.91</v>
      </c>
      <c r="B272">
        <v>1.99</v>
      </c>
      <c r="C272" s="43">
        <f t="shared" si="52"/>
        <v>2.6072772238153963E-2</v>
      </c>
      <c r="D272" s="44">
        <f>IF(OR($A272="",$B272=""),"",A272*'MPTO_working_2-way'!$G271)</f>
        <v>1.959798994974874</v>
      </c>
      <c r="E272" s="46">
        <f>IF(OR($A272="",$B272=""),"",B272*'MPTO_working_2-way'!$G271)</f>
        <v>2.0418848167539263</v>
      </c>
      <c r="F272" s="44">
        <f>IF(OR($A272="",$B272=""),"",'MPTO_working_2-way'!D271)</f>
        <v>1.9587724496895047</v>
      </c>
      <c r="G272" s="46">
        <f>IF(OR($A272="",$B272=""),"",'MPTO_working_2-way'!E271)</f>
        <v>2.0430003493778384</v>
      </c>
      <c r="H272" s="44">
        <f>IF(OR($A272="",$B272=""),"",'OddsRatio_working_2-way'!M271)</f>
        <v>1.9587449708822042</v>
      </c>
      <c r="I272" s="44">
        <f>IF(OR($A272="",$B272=""),"",'OddsRatio_working_2-way'!N271)</f>
        <v>2.043030243047673</v>
      </c>
      <c r="J272" s="44">
        <f>IF('Log_working_2-way'!$D271="","",A272^('Log_working_2-way'!$D271))</f>
        <v>1.9582809328895501</v>
      </c>
      <c r="K272" s="46">
        <f>IF('Log_working_2-way'!$D271="","",B272^('Log_working_2-way'!$D271))</f>
        <v>2.0435353200492536</v>
      </c>
      <c r="L272" s="53">
        <f t="shared" si="44"/>
        <v>0.51025641025641033</v>
      </c>
      <c r="M272" s="53">
        <f t="shared" si="45"/>
        <v>0.48974358974358984</v>
      </c>
      <c r="N272" s="54">
        <v>369</v>
      </c>
      <c r="O272" s="54">
        <f t="shared" si="46"/>
        <v>175.80628272251306</v>
      </c>
      <c r="P272" s="54">
        <f t="shared" si="47"/>
        <v>183.57286432160799</v>
      </c>
      <c r="Q272" s="54">
        <f t="shared" si="48"/>
        <v>185.42713567839195</v>
      </c>
      <c r="R272" s="54">
        <f t="shared" si="49"/>
        <v>193.19371727748691</v>
      </c>
      <c r="S272" s="55">
        <f t="shared" si="50"/>
        <v>-9.6208529558788882</v>
      </c>
      <c r="T272" s="55">
        <f t="shared" si="51"/>
        <v>-9.6208529558789166</v>
      </c>
      <c r="U272" t="s">
        <v>95</v>
      </c>
      <c r="V272" t="s">
        <v>100</v>
      </c>
      <c r="W272" t="s">
        <v>441</v>
      </c>
      <c r="X272" s="38">
        <v>44258</v>
      </c>
      <c r="Y272" s="66"/>
    </row>
    <row r="273" spans="1:25" s="50" customFormat="1" ht="15" x14ac:dyDescent="0.25">
      <c r="A273">
        <v>1.83</v>
      </c>
      <c r="B273">
        <v>2.0699999999999998</v>
      </c>
      <c r="C273" s="43">
        <f t="shared" si="52"/>
        <v>2.9539874871307603E-2</v>
      </c>
      <c r="D273" s="44">
        <f>IF(OR($A273="",$B273=""),"",A273*'MPTO_working_2-way'!$G272)</f>
        <v>1.8840579710144929</v>
      </c>
      <c r="E273" s="46">
        <f>IF(OR($A273="",$B273=""),"",B273*'MPTO_working_2-way'!$G272)</f>
        <v>2.1311475409836067</v>
      </c>
      <c r="F273" s="44">
        <f>IF(OR($A273="",$B273=""),"",'MPTO_working_2-way'!D272)</f>
        <v>1.8808371192373576</v>
      </c>
      <c r="G273" s="46">
        <f>IF(OR($A273="",$B273=""),"",'MPTO_working_2-way'!E272)</f>
        <v>2.1352836729517204</v>
      </c>
      <c r="H273" s="44">
        <f>IF(OR($A273="",$B273=""),"",'OddsRatio_working_2-way'!M272)</f>
        <v>1.8807388571985679</v>
      </c>
      <c r="I273" s="44">
        <f>IF(OR($A273="",$B273=""),"",'OddsRatio_working_2-way'!N272)</f>
        <v>2.1354103339788768</v>
      </c>
      <c r="J273" s="44">
        <f>IF('Log_working_2-way'!$D272="","",A273^('Log_working_2-way'!$D272))</f>
        <v>1.8792804075818812</v>
      </c>
      <c r="K273" s="46">
        <f>IF('Log_working_2-way'!$D272="","",B273^('Log_working_2-way'!$D272))</f>
        <v>2.137293622577233</v>
      </c>
      <c r="L273" s="53">
        <f t="shared" si="44"/>
        <v>0.53076923076923077</v>
      </c>
      <c r="M273" s="53">
        <f t="shared" si="45"/>
        <v>0.46923076923076917</v>
      </c>
      <c r="N273" s="54">
        <v>370</v>
      </c>
      <c r="O273" s="54">
        <f t="shared" si="46"/>
        <v>167.81420765027323</v>
      </c>
      <c r="P273" s="54">
        <f t="shared" si="47"/>
        <v>191.25603864734299</v>
      </c>
      <c r="Q273" s="54">
        <f t="shared" si="48"/>
        <v>178.74396135265701</v>
      </c>
      <c r="R273" s="54">
        <f t="shared" si="49"/>
        <v>202.18579234972677</v>
      </c>
      <c r="S273" s="55">
        <f t="shared" si="50"/>
        <v>-10.929753702383778</v>
      </c>
      <c r="T273" s="55">
        <f t="shared" si="51"/>
        <v>-10.929753702383778</v>
      </c>
      <c r="U273" t="s">
        <v>94</v>
      </c>
      <c r="V273" t="s">
        <v>102</v>
      </c>
      <c r="W273" t="s">
        <v>441</v>
      </c>
      <c r="X273" s="38">
        <v>44258</v>
      </c>
      <c r="Y273" s="66"/>
    </row>
    <row r="274" spans="1:25" ht="15" x14ac:dyDescent="0.25">
      <c r="A274">
        <v>2.15</v>
      </c>
      <c r="B274">
        <v>1.78</v>
      </c>
      <c r="C274" s="43">
        <f t="shared" si="52"/>
        <v>2.6914031878756184E-2</v>
      </c>
      <c r="D274" s="44">
        <f>IF(OR($A274="",$B274=""),"",A274*'MPTO_working_2-way'!$G273)</f>
        <v>2.2078651685393256</v>
      </c>
      <c r="E274" s="46">
        <f>IF(OR($A274="",$B274=""),"",B274*'MPTO_working_2-way'!$G273)</f>
        <v>1.827906976744186</v>
      </c>
      <c r="F274" s="44">
        <f>IF(OR($A274="",$B274=""),"",'MPTO_working_2-way'!D273)</f>
        <v>2.2140584321666186</v>
      </c>
      <c r="G274" s="46">
        <f>IF(OR($A274="",$B274=""),"",'MPTO_working_2-way'!E273)</f>
        <v>1.8236835835120324</v>
      </c>
      <c r="H274" s="44">
        <f>IF(OR($A274="",$B274=""),"",'OddsRatio_working_2-way'!M273)</f>
        <v>2.214231845389905</v>
      </c>
      <c r="I274" s="44">
        <f>IF(OR($A274="",$B274=""),"",'OddsRatio_working_2-way'!N273)</f>
        <v>1.8235659473079355</v>
      </c>
      <c r="J274" s="44">
        <f>IF('Log_working_2-way'!$D273="","",A274^('Log_working_2-way'!$D273))</f>
        <v>2.2170516788166044</v>
      </c>
      <c r="K274" s="46">
        <f>IF('Log_working_2-way'!$D273="","",B274^('Log_working_2-way'!$D273))</f>
        <v>1.821657795971604</v>
      </c>
      <c r="L274" s="53">
        <f t="shared" si="44"/>
        <v>0.45292620865139954</v>
      </c>
      <c r="M274" s="53">
        <f t="shared" si="45"/>
        <v>0.54707379134860057</v>
      </c>
      <c r="N274" s="54">
        <v>371</v>
      </c>
      <c r="O274" s="54">
        <f t="shared" si="46"/>
        <v>198.44186046511626</v>
      </c>
      <c r="P274" s="54">
        <f t="shared" si="47"/>
        <v>162.57303370786516</v>
      </c>
      <c r="Q274" s="54">
        <f t="shared" si="48"/>
        <v>208.42696629213484</v>
      </c>
      <c r="R274" s="54">
        <f t="shared" si="49"/>
        <v>172.55813953488371</v>
      </c>
      <c r="S274" s="55">
        <f t="shared" si="50"/>
        <v>-9.9851058270185717</v>
      </c>
      <c r="T274" s="55">
        <f t="shared" si="51"/>
        <v>-9.9851058270185433</v>
      </c>
      <c r="U274" t="s">
        <v>96</v>
      </c>
      <c r="V274" t="s">
        <v>99</v>
      </c>
      <c r="W274" t="s">
        <v>441</v>
      </c>
      <c r="X274" s="38">
        <v>44258</v>
      </c>
      <c r="Y274" s="66"/>
    </row>
    <row r="275" spans="1:25" ht="15" x14ac:dyDescent="0.25">
      <c r="A275">
        <v>1.88</v>
      </c>
      <c r="B275">
        <v>2.04</v>
      </c>
      <c r="C275" s="43">
        <f t="shared" si="52"/>
        <v>2.2110972048393851E-2</v>
      </c>
      <c r="D275" s="44">
        <f>IF(OR($A275="",$B275=""),"",A275*'MPTO_working_2-way'!$G274)</f>
        <v>1.9215686274509802</v>
      </c>
      <c r="E275" s="46">
        <f>IF(OR($A275="",$B275=""),"",B275*'MPTO_working_2-way'!$G274)</f>
        <v>2.0851063829787235</v>
      </c>
      <c r="F275" s="44">
        <f>IF(OR($A275="",$B275=""),"",'MPTO_working_2-way'!D274)</f>
        <v>1.9199038846615937</v>
      </c>
      <c r="G275" s="46">
        <f>IF(OR($A275="",$B275=""),"",'MPTO_working_2-way'!E274)</f>
        <v>2.087070091423596</v>
      </c>
      <c r="H275" s="44">
        <f>IF(OR($A275="",$B275=""),"",'OddsRatio_working_2-way'!M274)</f>
        <v>1.9198662110077995</v>
      </c>
      <c r="I275" s="44">
        <f>IF(OR($A275="",$B275=""),"",'OddsRatio_working_2-way'!N274)</f>
        <v>2.0871146130092182</v>
      </c>
      <c r="J275" s="44">
        <f>IF('Log_working_2-way'!$D274="","",A275^('Log_working_2-way'!$D274))</f>
        <v>1.9191164053861676</v>
      </c>
      <c r="K275" s="46">
        <f>IF('Log_working_2-way'!$D274="","",B275^('Log_working_2-way'!$D274))</f>
        <v>2.0880014698245399</v>
      </c>
      <c r="L275" s="53">
        <f t="shared" si="44"/>
        <v>0.52040816326530615</v>
      </c>
      <c r="M275" s="53">
        <f t="shared" si="45"/>
        <v>0.47959183673469385</v>
      </c>
      <c r="N275" s="54">
        <v>372</v>
      </c>
      <c r="O275" s="54">
        <f t="shared" si="46"/>
        <v>174.12765957446808</v>
      </c>
      <c r="P275" s="54">
        <f t="shared" si="47"/>
        <v>189.64705882352939</v>
      </c>
      <c r="Q275" s="54">
        <f t="shared" si="48"/>
        <v>182.35294117647058</v>
      </c>
      <c r="R275" s="54">
        <f t="shared" si="49"/>
        <v>197.87234042553192</v>
      </c>
      <c r="S275" s="55">
        <f t="shared" si="50"/>
        <v>-8.2252816020024966</v>
      </c>
      <c r="T275" s="55">
        <f t="shared" si="51"/>
        <v>-8.225281602002525</v>
      </c>
      <c r="U275" t="s">
        <v>52</v>
      </c>
      <c r="V275" t="s">
        <v>141</v>
      </c>
      <c r="W275" t="s">
        <v>441</v>
      </c>
      <c r="X275" s="38">
        <v>44258</v>
      </c>
      <c r="Y275" s="66"/>
    </row>
    <row r="276" spans="1:25" ht="15" x14ac:dyDescent="0.25">
      <c r="A276">
        <v>2.13</v>
      </c>
      <c r="B276">
        <v>1.78</v>
      </c>
      <c r="C276" s="43">
        <f t="shared" si="52"/>
        <v>3.128132088410629E-2</v>
      </c>
      <c r="D276" s="44">
        <f>IF(OR($A276="",$B276=""),"",A276*'MPTO_working_2-way'!$G275)</f>
        <v>2.1966292134831464</v>
      </c>
      <c r="E276" s="46">
        <f>IF(OR($A276="",$B276=""),"",B276*'MPTO_working_2-way'!$G275)</f>
        <v>1.8356807511737092</v>
      </c>
      <c r="F276" s="44">
        <f>IF(OR($A276="",$B276=""),"",'MPTO_working_2-way'!D275)</f>
        <v>2.2034055907479515</v>
      </c>
      <c r="G276" s="46">
        <f>IF(OR($A276="",$B276=""),"",'MPTO_working_2-way'!E275)</f>
        <v>1.8309750325976726</v>
      </c>
      <c r="H276" s="44">
        <f>IF(OR($A276="",$B276=""),"",'OddsRatio_working_2-way'!M275)</f>
        <v>2.2036269973367788</v>
      </c>
      <c r="I276" s="44">
        <f>IF(OR($A276="",$B276=""),"",'OddsRatio_working_2-way'!N275)</f>
        <v>1.8308221751528204</v>
      </c>
      <c r="J276" s="44">
        <f>IF('Log_working_2-way'!$D275="","",A276^('Log_working_2-way'!$D275))</f>
        <v>2.2067247005110642</v>
      </c>
      <c r="K276" s="46">
        <f>IF('Log_working_2-way'!$D275="","",B276^('Log_working_2-way'!$D275))</f>
        <v>1.8286894264917752</v>
      </c>
      <c r="L276" s="53">
        <f t="shared" si="44"/>
        <v>0.45524296675191805</v>
      </c>
      <c r="M276" s="53">
        <f t="shared" si="45"/>
        <v>0.54475703324808178</v>
      </c>
      <c r="N276" s="54">
        <v>373</v>
      </c>
      <c r="O276" s="54">
        <f t="shared" si="46"/>
        <v>197.88262910798122</v>
      </c>
      <c r="P276" s="54">
        <f t="shared" si="47"/>
        <v>163.44943820224722</v>
      </c>
      <c r="Q276" s="54">
        <f t="shared" si="48"/>
        <v>209.55056179775283</v>
      </c>
      <c r="R276" s="54">
        <f t="shared" si="49"/>
        <v>175.11737089201878</v>
      </c>
      <c r="S276" s="55">
        <f t="shared" si="50"/>
        <v>-11.667932689771618</v>
      </c>
      <c r="T276" s="55">
        <f t="shared" si="51"/>
        <v>-11.667932689771561</v>
      </c>
      <c r="U276" t="s">
        <v>505</v>
      </c>
      <c r="V276" t="s">
        <v>506</v>
      </c>
      <c r="W276" t="s">
        <v>449</v>
      </c>
      <c r="X276" s="38">
        <v>44258</v>
      </c>
      <c r="Y276" s="66"/>
    </row>
    <row r="277" spans="1:25" ht="15" x14ac:dyDescent="0.25">
      <c r="A277">
        <v>1.94</v>
      </c>
      <c r="B277">
        <v>1.94</v>
      </c>
      <c r="C277" s="43">
        <f t="shared" si="52"/>
        <v>3.0927835051546504E-2</v>
      </c>
      <c r="D277" s="44">
        <f>IF(OR($A277="",$B277=""),"",A277*'MPTO_working_2-way'!$G276)</f>
        <v>2</v>
      </c>
      <c r="E277" s="46">
        <f>IF(OR($A277="",$B277=""),"",B277*'MPTO_working_2-way'!$G276)</f>
        <v>2</v>
      </c>
      <c r="F277" s="44">
        <f>IF(OR($A277="",$B277=""),"",'MPTO_working_2-way'!D276)</f>
        <v>2.0000000000000004</v>
      </c>
      <c r="G277" s="46">
        <f>IF(OR($A277="",$B277=""),"",'MPTO_working_2-way'!E276)</f>
        <v>2.0000000000000004</v>
      </c>
      <c r="H277" s="44">
        <f>IF(OR($A277="",$B277=""),"",'OddsRatio_working_2-way'!M276)</f>
        <v>2.0000000000000004</v>
      </c>
      <c r="I277" s="44">
        <f>IF(OR($A277="",$B277=""),"",'OddsRatio_working_2-way'!N276)</f>
        <v>2.0000000000000004</v>
      </c>
      <c r="J277" s="44">
        <f>IF('Log_working_2-way'!$D276="","",A277^('Log_working_2-way'!$D276))</f>
        <v>1.9999999999999891</v>
      </c>
      <c r="K277" s="46">
        <f>IF('Log_working_2-way'!$D276="","",B277^('Log_working_2-way'!$D276))</f>
        <v>1.9999999999999891</v>
      </c>
      <c r="L277" s="53">
        <f t="shared" si="44"/>
        <v>0.5</v>
      </c>
      <c r="M277" s="53">
        <f t="shared" si="45"/>
        <v>0.5</v>
      </c>
      <c r="N277" s="54">
        <v>374</v>
      </c>
      <c r="O277" s="54">
        <f t="shared" si="46"/>
        <v>181.21649484536081</v>
      </c>
      <c r="P277" s="54">
        <f t="shared" si="47"/>
        <v>181.21649484536081</v>
      </c>
      <c r="Q277" s="54">
        <f t="shared" si="48"/>
        <v>192.78350515463919</v>
      </c>
      <c r="R277" s="54">
        <f t="shared" si="49"/>
        <v>192.78350515463919</v>
      </c>
      <c r="S277" s="55">
        <f t="shared" si="50"/>
        <v>-11.567010309278373</v>
      </c>
      <c r="T277" s="55">
        <f t="shared" si="51"/>
        <v>-11.567010309278373</v>
      </c>
      <c r="U277" t="s">
        <v>507</v>
      </c>
      <c r="V277" t="s">
        <v>508</v>
      </c>
      <c r="W277" t="s">
        <v>449</v>
      </c>
      <c r="X277" s="38">
        <v>44258</v>
      </c>
      <c r="Y277" s="66"/>
    </row>
    <row r="278" spans="1:25" ht="15" x14ac:dyDescent="0.25">
      <c r="A278">
        <v>2.2200000000000002</v>
      </c>
      <c r="B278">
        <v>1.71</v>
      </c>
      <c r="C278" s="43">
        <f t="shared" si="52"/>
        <v>3.5245772087877381E-2</v>
      </c>
      <c r="D278" s="44">
        <f>IF(OR($A278="",$B278=""),"",A278*'MPTO_working_2-way'!$G277)</f>
        <v>2.2982456140350882</v>
      </c>
      <c r="E278" s="46">
        <f>IF(OR($A278="",$B278=""),"",B278*'MPTO_working_2-way'!$G277)</f>
        <v>1.7702702702702702</v>
      </c>
      <c r="F278" s="44">
        <f>IF(OR($A278="",$B278=""),"",'MPTO_working_2-way'!D277)</f>
        <v>2.3103888990323171</v>
      </c>
      <c r="G278" s="46">
        <f>IF(OR($A278="",$B278=""),"",'MPTO_working_2-way'!E277)</f>
        <v>1.7631322279503969</v>
      </c>
      <c r="H278" s="44">
        <f>IF(OR($A278="",$B278=""),"",'OddsRatio_working_2-way'!M277)</f>
        <v>2.310843186332725</v>
      </c>
      <c r="I278" s="44">
        <f>IF(OR($A278="",$B278=""),"",'OddsRatio_working_2-way'!N277)</f>
        <v>1.7628677559805201</v>
      </c>
      <c r="J278" s="44">
        <f>IF('Log_working_2-way'!$D277="","",A278^('Log_working_2-way'!$D277))</f>
        <v>2.3164405926032319</v>
      </c>
      <c r="K278" s="46">
        <f>IF('Log_working_2-way'!$D277="","",B278^('Log_working_2-way'!$D277))</f>
        <v>1.7596240997267032</v>
      </c>
      <c r="L278" s="53">
        <f t="shared" si="44"/>
        <v>0.43511450381679379</v>
      </c>
      <c r="M278" s="53">
        <f t="shared" si="45"/>
        <v>0.56488549618320616</v>
      </c>
      <c r="N278" s="54">
        <v>375</v>
      </c>
      <c r="O278" s="54">
        <f t="shared" si="46"/>
        <v>206.08108108108112</v>
      </c>
      <c r="P278" s="54">
        <f t="shared" si="47"/>
        <v>155.7017543859649</v>
      </c>
      <c r="Q278" s="54">
        <f t="shared" si="48"/>
        <v>219.29824561403507</v>
      </c>
      <c r="R278" s="54">
        <f t="shared" si="49"/>
        <v>168.91891891891891</v>
      </c>
      <c r="S278" s="55">
        <f t="shared" si="50"/>
        <v>-13.217164532953944</v>
      </c>
      <c r="T278" s="55">
        <f t="shared" si="51"/>
        <v>-13.217164532954001</v>
      </c>
      <c r="U278" t="s">
        <v>432</v>
      </c>
      <c r="V278" t="s">
        <v>251</v>
      </c>
      <c r="W278" t="s">
        <v>442</v>
      </c>
      <c r="X278" s="38">
        <v>44258</v>
      </c>
      <c r="Y278" s="66"/>
    </row>
    <row r="279" spans="1:25" ht="15" x14ac:dyDescent="0.25">
      <c r="A279">
        <v>2.08</v>
      </c>
      <c r="B279">
        <v>1.81</v>
      </c>
      <c r="C279" s="43">
        <f t="shared" si="52"/>
        <v>3.3255418614534626E-2</v>
      </c>
      <c r="D279" s="44">
        <f>IF(OR($A279="",$B279=""),"",A279*'MPTO_working_2-way'!$G278)</f>
        <v>2.1491712707182322</v>
      </c>
      <c r="E279" s="46">
        <f>IF(OR($A279="",$B279=""),"",B279*'MPTO_working_2-way'!$G278)</f>
        <v>1.8701923076923077</v>
      </c>
      <c r="F279" s="44">
        <f>IF(OR($A279="",$B279=""),"",'MPTO_working_2-way'!D278)</f>
        <v>2.1545152798443401</v>
      </c>
      <c r="G279" s="46">
        <f>IF(OR($A279="",$B279=""),"",'MPTO_working_2-way'!E278)</f>
        <v>1.8661643699811639</v>
      </c>
      <c r="H279" s="44">
        <f>IF(OR($A279="",$B279=""),"",'OddsRatio_working_2-way'!M278)</f>
        <v>2.1547005383792519</v>
      </c>
      <c r="I279" s="44">
        <f>IF(OR($A279="",$B279=""),"",'OddsRatio_working_2-way'!N278)</f>
        <v>1.8660254037844384</v>
      </c>
      <c r="J279" s="44">
        <f>IF('Log_working_2-way'!$D278="","",A279^('Log_working_2-way'!$D278))</f>
        <v>2.1571440120474694</v>
      </c>
      <c r="K279" s="46">
        <f>IF('Log_working_2-way'!$D278="","",B279^('Log_working_2-way'!$D278))</f>
        <v>1.8641966683390954</v>
      </c>
      <c r="L279" s="53">
        <f t="shared" si="44"/>
        <v>0.46529562982005135</v>
      </c>
      <c r="M279" s="53">
        <f t="shared" si="45"/>
        <v>0.53470437017994854</v>
      </c>
      <c r="N279" s="54">
        <v>376</v>
      </c>
      <c r="O279" s="54">
        <f t="shared" si="46"/>
        <v>195.23076923076923</v>
      </c>
      <c r="P279" s="54">
        <f t="shared" si="47"/>
        <v>168.26519337016578</v>
      </c>
      <c r="Q279" s="54">
        <f t="shared" si="48"/>
        <v>207.73480662983425</v>
      </c>
      <c r="R279" s="54">
        <f t="shared" si="49"/>
        <v>180.76923076923075</v>
      </c>
      <c r="S279" s="55">
        <f t="shared" si="50"/>
        <v>-12.504037399065027</v>
      </c>
      <c r="T279" s="55">
        <f t="shared" si="51"/>
        <v>-12.50403739906497</v>
      </c>
      <c r="U279" t="s">
        <v>66</v>
      </c>
      <c r="V279" t="s">
        <v>169</v>
      </c>
      <c r="W279" t="s">
        <v>442</v>
      </c>
      <c r="X279" s="38">
        <v>44258</v>
      </c>
      <c r="Y279" s="66"/>
    </row>
    <row r="280" spans="1:25" ht="15" x14ac:dyDescent="0.25">
      <c r="A280">
        <v>2.2400000000000002</v>
      </c>
      <c r="B280">
        <v>1.69</v>
      </c>
      <c r="C280" s="43">
        <f t="shared" si="52"/>
        <v>3.8144547759932479E-2</v>
      </c>
      <c r="D280" s="44">
        <f>IF(OR($A280="",$B280=""),"",A280*'MPTO_working_2-way'!$G279)</f>
        <v>2.3254437869822491</v>
      </c>
      <c r="E280" s="46">
        <f>IF(OR($A280="",$B280=""),"",B280*'MPTO_working_2-way'!$G279)</f>
        <v>1.7544642857142858</v>
      </c>
      <c r="F280" s="44">
        <f>IF(OR($A280="",$B280=""),"",'MPTO_working_2-way'!D279)</f>
        <v>2.3399678575843743</v>
      </c>
      <c r="G280" s="46">
        <f>IF(OR($A280="",$B280=""),"",'MPTO_working_2-way'!E279)</f>
        <v>1.7462865578005351</v>
      </c>
      <c r="H280" s="44">
        <f>IF(OR($A280="",$B280=""),"",'OddsRatio_working_2-way'!M279)</f>
        <v>2.3405601251996737</v>
      </c>
      <c r="I280" s="44">
        <f>IF(OR($A280="",$B280=""),"",'OddsRatio_working_2-way'!N279)</f>
        <v>1.7459568438611086</v>
      </c>
      <c r="J280" s="44">
        <f>IF('Log_working_2-way'!$D279="","",A280^('Log_working_2-way'!$D279))</f>
        <v>2.347284961783934</v>
      </c>
      <c r="K280" s="46">
        <f>IF('Log_working_2-way'!$D279="","",B280^('Log_working_2-way'!$D279))</f>
        <v>1.7422334757420166</v>
      </c>
      <c r="L280" s="53">
        <f t="shared" si="44"/>
        <v>0.43002544529262077</v>
      </c>
      <c r="M280" s="53">
        <f t="shared" si="45"/>
        <v>0.56997455470737912</v>
      </c>
      <c r="N280" s="54">
        <v>377</v>
      </c>
      <c r="O280" s="54">
        <f t="shared" si="46"/>
        <v>208.69642857142861</v>
      </c>
      <c r="P280" s="54">
        <f t="shared" si="47"/>
        <v>153.92307692307693</v>
      </c>
      <c r="Q280" s="54">
        <f t="shared" si="48"/>
        <v>223.07692307692309</v>
      </c>
      <c r="R280" s="54">
        <f t="shared" si="49"/>
        <v>168.30357142857142</v>
      </c>
      <c r="S280" s="55">
        <f t="shared" si="50"/>
        <v>-14.380494505494482</v>
      </c>
      <c r="T280" s="55">
        <f t="shared" si="51"/>
        <v>-14.380494505494482</v>
      </c>
      <c r="U280" t="s">
        <v>124</v>
      </c>
      <c r="V280" t="s">
        <v>379</v>
      </c>
      <c r="W280" t="s">
        <v>442</v>
      </c>
      <c r="X280" s="38">
        <v>44258</v>
      </c>
      <c r="Y280" s="66"/>
    </row>
    <row r="281" spans="1:25" ht="15" x14ac:dyDescent="0.25">
      <c r="A281">
        <v>1.7</v>
      </c>
      <c r="B281">
        <v>2.21</v>
      </c>
      <c r="C281" s="43">
        <f t="shared" si="52"/>
        <v>4.0723981900452566E-2</v>
      </c>
      <c r="D281" s="44">
        <f>IF(OR($A281="",$B281=""),"",A281*'MPTO_working_2-way'!$G280)</f>
        <v>1.7692307692307694</v>
      </c>
      <c r="E281" s="46">
        <f>IF(OR($A281="",$B281=""),"",B281*'MPTO_working_2-way'!$G280)</f>
        <v>2.3000000000000003</v>
      </c>
      <c r="F281" s="44">
        <f>IF(OR($A281="",$B281=""),"",'MPTO_working_2-way'!D280)</f>
        <v>1.760956175298805</v>
      </c>
      <c r="G281" s="46">
        <f>IF(OR($A281="",$B281=""),"",'MPTO_working_2-way'!E280)</f>
        <v>2.3141361256544504</v>
      </c>
      <c r="H281" s="44">
        <f>IF(OR($A281="",$B281=""),"",'OddsRatio_working_2-way'!M280)</f>
        <v>1.7606000241218864</v>
      </c>
      <c r="I281" s="44">
        <f>IF(OR($A281="",$B281=""),"",'OddsRatio_working_2-way'!N280)</f>
        <v>2.3147514702678329</v>
      </c>
      <c r="J281" s="44">
        <f>IF('Log_working_2-way'!$D280="","",A281^('Log_working_2-way'!$D280))</f>
        <v>1.7568261065137158</v>
      </c>
      <c r="K281" s="46">
        <f>IF('Log_working_2-way'!$D280="","",B281^('Log_working_2-way'!$D280))</f>
        <v>2.3213074858188989</v>
      </c>
      <c r="L281" s="53">
        <f t="shared" si="44"/>
        <v>0.56521739130434778</v>
      </c>
      <c r="M281" s="53">
        <f t="shared" si="45"/>
        <v>0.43478260869565211</v>
      </c>
      <c r="N281" s="54">
        <v>378</v>
      </c>
      <c r="O281" s="54">
        <f t="shared" si="46"/>
        <v>155.64705882352942</v>
      </c>
      <c r="P281" s="54">
        <f t="shared" si="47"/>
        <v>206.95927601809956</v>
      </c>
      <c r="Q281" s="54">
        <f t="shared" si="48"/>
        <v>171.04072398190044</v>
      </c>
      <c r="R281" s="54">
        <f t="shared" si="49"/>
        <v>222.35294117647061</v>
      </c>
      <c r="S281" s="55">
        <f t="shared" si="50"/>
        <v>-15.393665158371022</v>
      </c>
      <c r="T281" s="55">
        <f t="shared" si="51"/>
        <v>-15.39366515837105</v>
      </c>
      <c r="U281" t="s">
        <v>131</v>
      </c>
      <c r="V281" t="s">
        <v>129</v>
      </c>
      <c r="W281" t="s">
        <v>442</v>
      </c>
      <c r="X281" s="38">
        <v>44258</v>
      </c>
      <c r="Y281" s="66"/>
    </row>
    <row r="282" spans="1:25" ht="15" x14ac:dyDescent="0.25">
      <c r="A282">
        <v>2.25</v>
      </c>
      <c r="B282">
        <v>1.68</v>
      </c>
      <c r="C282" s="43">
        <f t="shared" si="52"/>
        <v>3.9682539682539542E-2</v>
      </c>
      <c r="D282" s="44">
        <f>IF(OR($A282="",$B282=""),"",A282*'MPTO_working_2-way'!$G281)</f>
        <v>2.339285714285714</v>
      </c>
      <c r="E282" s="46">
        <f>IF(OR($A282="",$B282=""),"",B282*'MPTO_working_2-way'!$G281)</f>
        <v>1.7466666666666664</v>
      </c>
      <c r="F282" s="44">
        <f>IF(OR($A282="",$B282=""),"",'MPTO_working_2-way'!D281)</f>
        <v>2.3551401869158877</v>
      </c>
      <c r="G282" s="46">
        <f>IF(OR($A282="",$B282=""),"",'MPTO_working_2-way'!E281)</f>
        <v>1.7379310344827583</v>
      </c>
      <c r="H282" s="44">
        <f>IF(OR($A282="",$B282=""),"",'OddsRatio_working_2-way'!M281)</f>
        <v>2.3558153613666013</v>
      </c>
      <c r="I282" s="44">
        <f>IF(OR($A282="",$B282=""),"",'OddsRatio_working_2-way'!N281)</f>
        <v>1.7375635565834309</v>
      </c>
      <c r="J282" s="44">
        <f>IF('Log_working_2-way'!$D281="","",A282^('Log_working_2-way'!$D281))</f>
        <v>2.3631739395308338</v>
      </c>
      <c r="K282" s="46">
        <f>IF('Log_working_2-way'!$D281="","",B282^('Log_working_2-way'!$D281))</f>
        <v>1.733582099100242</v>
      </c>
      <c r="L282" s="53">
        <f t="shared" si="44"/>
        <v>0.4274809160305344</v>
      </c>
      <c r="M282" s="53">
        <f t="shared" si="45"/>
        <v>0.57251908396946571</v>
      </c>
      <c r="N282" s="54">
        <v>379</v>
      </c>
      <c r="O282" s="54">
        <f t="shared" si="46"/>
        <v>210.55555555555554</v>
      </c>
      <c r="P282" s="54">
        <f t="shared" si="47"/>
        <v>153.40476190476193</v>
      </c>
      <c r="Q282" s="54">
        <f t="shared" si="48"/>
        <v>225.5952380952381</v>
      </c>
      <c r="R282" s="54">
        <f t="shared" si="49"/>
        <v>168.44444444444443</v>
      </c>
      <c r="S282" s="55">
        <f t="shared" si="50"/>
        <v>-15.039682539682559</v>
      </c>
      <c r="T282" s="55">
        <f t="shared" si="51"/>
        <v>-15.039682539682502</v>
      </c>
      <c r="U282" t="s">
        <v>165</v>
      </c>
      <c r="V282" t="s">
        <v>164</v>
      </c>
      <c r="W282" t="s">
        <v>442</v>
      </c>
      <c r="X282" s="38">
        <v>44258</v>
      </c>
      <c r="Y282" s="66"/>
    </row>
    <row r="283" spans="1:25" ht="15" x14ac:dyDescent="0.25">
      <c r="A283">
        <v>2.0499999999999998</v>
      </c>
      <c r="B283">
        <v>1.86</v>
      </c>
      <c r="C283" s="43">
        <f t="shared" si="52"/>
        <v>2.5439286650930981E-2</v>
      </c>
      <c r="D283" s="44">
        <f>IF(OR($A283="",$B283=""),"",A283*'MPTO_working_2-way'!$G282)</f>
        <v>2.1021505376344085</v>
      </c>
      <c r="E283" s="46">
        <f>IF(OR($A283="",$B283=""),"",B283*'MPTO_working_2-way'!$G282)</f>
        <v>1.9073170731707316</v>
      </c>
      <c r="F283" s="44">
        <f>IF(OR($A283="",$B283=""),"",'MPTO_working_2-way'!D282)</f>
        <v>2.1048854540436102</v>
      </c>
      <c r="G283" s="46">
        <f>IF(OR($A283="",$B283=""),"",'MPTO_working_2-way'!E282)</f>
        <v>1.905071196602548</v>
      </c>
      <c r="H283" s="44">
        <f>IF(OR($A283="",$B283=""),"",'OddsRatio_working_2-way'!M282)</f>
        <v>2.1049571179725204</v>
      </c>
      <c r="I283" s="44">
        <f>IF(OR($A283="",$B283=""),"",'OddsRatio_working_2-way'!N282)</f>
        <v>1.9050124966251125</v>
      </c>
      <c r="J283" s="44">
        <f>IF('Log_working_2-way'!$D282="","",A283^('Log_working_2-way'!$D282))</f>
        <v>2.1061965618695773</v>
      </c>
      <c r="K283" s="46">
        <f>IF('Log_working_2-way'!$D282="","",B283^('Log_working_2-way'!$D282))</f>
        <v>1.9039984704977753</v>
      </c>
      <c r="L283" s="53">
        <f t="shared" si="44"/>
        <v>0.47570332480818417</v>
      </c>
      <c r="M283" s="53">
        <f t="shared" si="45"/>
        <v>0.52429667519181589</v>
      </c>
      <c r="N283" s="54">
        <v>380</v>
      </c>
      <c r="O283" s="54">
        <f t="shared" si="46"/>
        <v>194.63414634146338</v>
      </c>
      <c r="P283" s="54">
        <f t="shared" si="47"/>
        <v>175.69892473118281</v>
      </c>
      <c r="Q283" s="54">
        <f t="shared" si="48"/>
        <v>204.30107526881719</v>
      </c>
      <c r="R283" s="54">
        <f t="shared" si="49"/>
        <v>185.36585365853659</v>
      </c>
      <c r="S283" s="55">
        <f t="shared" si="50"/>
        <v>-9.6669289273538084</v>
      </c>
      <c r="T283" s="55">
        <f t="shared" si="51"/>
        <v>-9.66692892735378</v>
      </c>
      <c r="U283" t="s">
        <v>41</v>
      </c>
      <c r="V283" t="s">
        <v>133</v>
      </c>
      <c r="W283" t="s">
        <v>443</v>
      </c>
      <c r="X283" s="38">
        <v>44289</v>
      </c>
      <c r="Y283" s="66"/>
    </row>
    <row r="284" spans="1:25" ht="15" x14ac:dyDescent="0.25">
      <c r="A284">
        <v>2.0099999999999998</v>
      </c>
      <c r="B284">
        <v>1.9</v>
      </c>
      <c r="C284" s="43">
        <f t="shared" si="52"/>
        <v>2.3828227284629522E-2</v>
      </c>
      <c r="D284" s="44">
        <f>IF(OR($A284="",$B284=""),"",A284*'MPTO_working_2-way'!$G283)</f>
        <v>2.0578947368421052</v>
      </c>
      <c r="E284" s="46">
        <f>IF(OR($A284="",$B284=""),"",B284*'MPTO_working_2-way'!$G283)</f>
        <v>1.9452736318407959</v>
      </c>
      <c r="F284" s="44">
        <f>IF(OR($A284="",$B284=""),"",'MPTO_working_2-way'!D283)</f>
        <v>2.05931517929361</v>
      </c>
      <c r="G284" s="46">
        <f>IF(OR($A284="",$B284=""),"",'MPTO_working_2-way'!E283)</f>
        <v>1.9440061084245355</v>
      </c>
      <c r="H284" s="44">
        <f>IF(OR($A284="",$B284=""),"",'OddsRatio_working_2-way'!M283)</f>
        <v>2.0593499054713802</v>
      </c>
      <c r="I284" s="44">
        <f>IF(OR($A284="",$B284=""),"",'OddsRatio_working_2-way'!N283)</f>
        <v>1.9439751632913294</v>
      </c>
      <c r="J284" s="44">
        <f>IF('Log_working_2-way'!$D283="","",A284^('Log_working_2-way'!$D283))</f>
        <v>2.0599919987911819</v>
      </c>
      <c r="K284" s="46">
        <f>IF('Log_working_2-way'!$D283="","",B284^('Log_working_2-way'!$D283))</f>
        <v>1.9434033475162076</v>
      </c>
      <c r="L284" s="53">
        <f t="shared" si="44"/>
        <v>0.48593350383631717</v>
      </c>
      <c r="M284" s="53">
        <f t="shared" si="45"/>
        <v>0.51406649616368294</v>
      </c>
      <c r="N284" s="54">
        <v>381</v>
      </c>
      <c r="O284" s="54">
        <f t="shared" si="46"/>
        <v>191.44776119402985</v>
      </c>
      <c r="P284" s="54">
        <f t="shared" si="47"/>
        <v>180.4736842105263</v>
      </c>
      <c r="Q284" s="54">
        <f t="shared" si="48"/>
        <v>200.52631578947367</v>
      </c>
      <c r="R284" s="54">
        <f t="shared" si="49"/>
        <v>189.55223880597018</v>
      </c>
      <c r="S284" s="55">
        <f t="shared" si="50"/>
        <v>-9.0785545954438192</v>
      </c>
      <c r="T284" s="55">
        <f t="shared" si="51"/>
        <v>-9.078554595443876</v>
      </c>
      <c r="U284" t="s">
        <v>78</v>
      </c>
      <c r="V284" t="s">
        <v>134</v>
      </c>
      <c r="W284" t="s">
        <v>443</v>
      </c>
      <c r="X284" s="38">
        <v>44289</v>
      </c>
      <c r="Y284" s="66"/>
    </row>
    <row r="285" spans="1:25" ht="15" x14ac:dyDescent="0.25">
      <c r="A285">
        <v>1.83</v>
      </c>
      <c r="B285">
        <v>2.0699999999999998</v>
      </c>
      <c r="C285" s="43">
        <f t="shared" si="52"/>
        <v>2.9539874871307603E-2</v>
      </c>
      <c r="D285" s="44">
        <f>IF(OR($A285="",$B285=""),"",A285*'MPTO_working_2-way'!$G284)</f>
        <v>1.8840579710144929</v>
      </c>
      <c r="E285" s="46">
        <f>IF(OR($A285="",$B285=""),"",B285*'MPTO_working_2-way'!$G284)</f>
        <v>2.1311475409836067</v>
      </c>
      <c r="F285" s="44">
        <f>IF(OR($A285="",$B285=""),"",'MPTO_working_2-way'!D284)</f>
        <v>1.8808371192373576</v>
      </c>
      <c r="G285" s="46">
        <f>IF(OR($A285="",$B285=""),"",'MPTO_working_2-way'!E284)</f>
        <v>2.1352836729517204</v>
      </c>
      <c r="H285" s="44">
        <f>IF(OR($A285="",$B285=""),"",'OddsRatio_working_2-way'!M284)</f>
        <v>1.8807388571985679</v>
      </c>
      <c r="I285" s="44">
        <f>IF(OR($A285="",$B285=""),"",'OddsRatio_working_2-way'!N284)</f>
        <v>2.1354103339788768</v>
      </c>
      <c r="J285" s="44">
        <f>IF('Log_working_2-way'!$D284="","",A285^('Log_working_2-way'!$D284))</f>
        <v>1.8792804075818812</v>
      </c>
      <c r="K285" s="46">
        <f>IF('Log_working_2-way'!$D284="","",B285^('Log_working_2-way'!$D284))</f>
        <v>2.137293622577233</v>
      </c>
      <c r="L285" s="53">
        <f t="shared" si="44"/>
        <v>0.53076923076923077</v>
      </c>
      <c r="M285" s="53">
        <f t="shared" si="45"/>
        <v>0.46923076923076917</v>
      </c>
      <c r="N285" s="54">
        <v>382</v>
      </c>
      <c r="O285" s="54">
        <f t="shared" si="46"/>
        <v>173.2568306010929</v>
      </c>
      <c r="P285" s="54">
        <f t="shared" si="47"/>
        <v>197.45893719806759</v>
      </c>
      <c r="Q285" s="54">
        <f t="shared" si="48"/>
        <v>184.54106280193238</v>
      </c>
      <c r="R285" s="54">
        <f t="shared" si="49"/>
        <v>208.74316939890707</v>
      </c>
      <c r="S285" s="55">
        <f t="shared" si="50"/>
        <v>-11.284232200839483</v>
      </c>
      <c r="T285" s="55">
        <f t="shared" si="51"/>
        <v>-11.284232200839483</v>
      </c>
      <c r="U285" t="s">
        <v>75</v>
      </c>
      <c r="V285" t="s">
        <v>35</v>
      </c>
      <c r="W285" t="s">
        <v>443</v>
      </c>
      <c r="X285" s="38">
        <v>44289</v>
      </c>
      <c r="Y285" s="66"/>
    </row>
    <row r="286" spans="1:25" ht="15" x14ac:dyDescent="0.25">
      <c r="A286">
        <v>1.52</v>
      </c>
      <c r="B286">
        <v>2.67</v>
      </c>
      <c r="C286" s="43">
        <f t="shared" si="52"/>
        <v>3.2426572048097846E-2</v>
      </c>
      <c r="D286" s="44">
        <f>IF(OR($A286="",$B286=""),"",A286*'MPTO_working_2-way'!$G285)</f>
        <v>1.5692883895131087</v>
      </c>
      <c r="E286" s="46">
        <f>IF(OR($A286="",$B286=""),"",B286*'MPTO_working_2-way'!$G285)</f>
        <v>2.7565789473684212</v>
      </c>
      <c r="F286" s="44">
        <f>IF(OR($A286="",$B286=""),"",'MPTO_working_2-way'!D285)</f>
        <v>1.5584056524076493</v>
      </c>
      <c r="G286" s="46">
        <f>IF(OR($A286="",$B286=""),"",'MPTO_working_2-way'!E285)</f>
        <v>2.7908128180442859</v>
      </c>
      <c r="H286" s="44">
        <f>IF(OR($A286="",$B286=""),"",'OddsRatio_working_2-way'!M285)</f>
        <v>1.5580118686094249</v>
      </c>
      <c r="I286" s="44">
        <f>IF(OR($A286="",$B286=""),"",'OddsRatio_working_2-way'!N285)</f>
        <v>2.7920765780341146</v>
      </c>
      <c r="J286" s="44">
        <f>IF('Log_working_2-way'!$D285="","",A286^('Log_working_2-way'!$D285))</f>
        <v>1.5530488105310012</v>
      </c>
      <c r="K286" s="46">
        <f>IF('Log_working_2-way'!$D285="","",B286^('Log_working_2-way'!$D285))</f>
        <v>2.808158666935292</v>
      </c>
      <c r="L286" s="53">
        <f t="shared" si="44"/>
        <v>0.63723150357995229</v>
      </c>
      <c r="M286" s="53">
        <f t="shared" si="45"/>
        <v>0.36276849642004771</v>
      </c>
      <c r="N286" s="54">
        <v>383</v>
      </c>
      <c r="O286" s="54">
        <f t="shared" si="46"/>
        <v>131.02631578947367</v>
      </c>
      <c r="P286" s="54">
        <f t="shared" si="47"/>
        <v>239.55430711610489</v>
      </c>
      <c r="Q286" s="54">
        <f t="shared" si="48"/>
        <v>143.44569288389513</v>
      </c>
      <c r="R286" s="54">
        <f t="shared" si="49"/>
        <v>251.97368421052633</v>
      </c>
      <c r="S286" s="55">
        <f t="shared" si="50"/>
        <v>-12.419377094421463</v>
      </c>
      <c r="T286" s="55">
        <f t="shared" si="51"/>
        <v>-12.419377094421435</v>
      </c>
      <c r="U286" t="s">
        <v>103</v>
      </c>
      <c r="V286" t="s">
        <v>143</v>
      </c>
      <c r="W286" t="s">
        <v>441</v>
      </c>
      <c r="X286" s="38">
        <v>44289</v>
      </c>
      <c r="Y286" s="66"/>
    </row>
    <row r="287" spans="1:25" ht="15" x14ac:dyDescent="0.25">
      <c r="A287">
        <v>1.76</v>
      </c>
      <c r="B287">
        <v>2.12</v>
      </c>
      <c r="C287" s="43">
        <f t="shared" si="52"/>
        <v>3.9879931389365408E-2</v>
      </c>
      <c r="D287" s="44">
        <f>IF(OR($A287="",$B287=""),"",A287*'MPTO_working_2-way'!$G286)</f>
        <v>1.8301886792452831</v>
      </c>
      <c r="E287" s="46">
        <f>IF(OR($A287="",$B287=""),"",B287*'MPTO_working_2-way'!$G286)</f>
        <v>2.2045454545454546</v>
      </c>
      <c r="F287" s="44">
        <f>IF(OR($A287="",$B287=""),"",'MPTO_working_2-way'!D286)</f>
        <v>1.8240125146656239</v>
      </c>
      <c r="G287" s="46">
        <f>IF(OR($A287="",$B287=""),"",'MPTO_working_2-way'!E286)</f>
        <v>2.213573801613669</v>
      </c>
      <c r="H287" s="44">
        <f>IF(OR($A287="",$B287=""),"",'OddsRatio_working_2-way'!M286)</f>
        <v>1.8237544710479137</v>
      </c>
      <c r="I287" s="44">
        <f>IF(OR($A287="",$B287=""),"",'OddsRatio_working_2-way'!N286)</f>
        <v>2.2139539573337679</v>
      </c>
      <c r="J287" s="44">
        <f>IF('Log_working_2-way'!$D286="","",A287^('Log_working_2-way'!$D286))</f>
        <v>1.8209380433579214</v>
      </c>
      <c r="K287" s="46">
        <f>IF('Log_working_2-way'!$D286="","",B287^('Log_working_2-way'!$D286))</f>
        <v>2.2181187217362539</v>
      </c>
      <c r="L287" s="53">
        <f t="shared" si="44"/>
        <v>0.54639175257731953</v>
      </c>
      <c r="M287" s="53">
        <f t="shared" si="45"/>
        <v>0.45360824742268041</v>
      </c>
      <c r="N287" s="54">
        <v>384</v>
      </c>
      <c r="O287" s="54">
        <f t="shared" si="46"/>
        <v>165.81818181818184</v>
      </c>
      <c r="P287" s="54">
        <f t="shared" si="47"/>
        <v>202.8679245283019</v>
      </c>
      <c r="Q287" s="54">
        <f t="shared" si="48"/>
        <v>181.1320754716981</v>
      </c>
      <c r="R287" s="54">
        <f t="shared" si="49"/>
        <v>218.18181818181819</v>
      </c>
      <c r="S287" s="55">
        <f t="shared" si="50"/>
        <v>-15.31389365351626</v>
      </c>
      <c r="T287" s="55">
        <f t="shared" si="51"/>
        <v>-15.313893653516288</v>
      </c>
      <c r="U287" t="s">
        <v>128</v>
      </c>
      <c r="V287" t="s">
        <v>130</v>
      </c>
      <c r="W287" t="s">
        <v>442</v>
      </c>
      <c r="X287" s="38">
        <v>44289</v>
      </c>
      <c r="Y287" s="66"/>
    </row>
    <row r="288" spans="1:25" ht="15" x14ac:dyDescent="0.25">
      <c r="A288">
        <v>1.78</v>
      </c>
      <c r="B288">
        <v>2.1</v>
      </c>
      <c r="C288" s="43">
        <f t="shared" si="52"/>
        <v>3.7988228999465079E-2</v>
      </c>
      <c r="D288" s="44">
        <f>IF(OR($A288="",$B288=""),"",A288*'MPTO_working_2-way'!$G287)</f>
        <v>1.8476190476190479</v>
      </c>
      <c r="E288" s="46">
        <f>IF(OR($A288="",$B288=""),"",B288*'MPTO_working_2-way'!$G287)</f>
        <v>2.1797752808988768</v>
      </c>
      <c r="F288" s="44">
        <f>IF(OR($A288="",$B288=""),"",'MPTO_working_2-way'!D287)</f>
        <v>1.8422868408082802</v>
      </c>
      <c r="G288" s="46">
        <f>IF(OR($A288="",$B288=""),"",'MPTO_working_2-way'!E287)</f>
        <v>2.1872440023405506</v>
      </c>
      <c r="H288" s="44">
        <f>IF(OR($A288="",$B288=""),"",'OddsRatio_working_2-way'!M287)</f>
        <v>1.8420753583206844</v>
      </c>
      <c r="I288" s="44">
        <f>IF(OR($A288="",$B288=""),"",'OddsRatio_working_2-way'!N287)</f>
        <v>2.1875421719907089</v>
      </c>
      <c r="J288" s="44">
        <f>IF('Log_working_2-way'!$D287="","",A288^('Log_working_2-way'!$D287))</f>
        <v>1.8396466235294411</v>
      </c>
      <c r="K288" s="46">
        <f>IF('Log_working_2-way'!$D287="","",B288^('Log_working_2-way'!$D287))</f>
        <v>2.1909772182449698</v>
      </c>
      <c r="L288" s="53">
        <f t="shared" si="44"/>
        <v>0.54123711340206171</v>
      </c>
      <c r="M288" s="53">
        <f t="shared" si="45"/>
        <v>0.45876288659793807</v>
      </c>
      <c r="N288" s="54">
        <v>385</v>
      </c>
      <c r="O288" s="54">
        <f t="shared" si="46"/>
        <v>168.70786516853931</v>
      </c>
      <c r="P288" s="54">
        <f t="shared" si="47"/>
        <v>201.66666666666666</v>
      </c>
      <c r="Q288" s="54">
        <f t="shared" si="48"/>
        <v>183.33333333333331</v>
      </c>
      <c r="R288" s="54">
        <f t="shared" si="49"/>
        <v>216.29213483146069</v>
      </c>
      <c r="S288" s="55">
        <f t="shared" si="50"/>
        <v>-14.625468164794</v>
      </c>
      <c r="T288" s="55">
        <f t="shared" si="51"/>
        <v>-14.625468164794029</v>
      </c>
      <c r="U288" t="s">
        <v>167</v>
      </c>
      <c r="V288" t="s">
        <v>126</v>
      </c>
      <c r="W288" t="s">
        <v>442</v>
      </c>
      <c r="X288" s="38">
        <v>44289</v>
      </c>
      <c r="Y288" s="66"/>
    </row>
    <row r="289" spans="1:25" ht="15" x14ac:dyDescent="0.25">
      <c r="A289">
        <v>1.78</v>
      </c>
      <c r="B289">
        <v>2.12</v>
      </c>
      <c r="C289" s="43">
        <f t="shared" si="52"/>
        <v>3.3495866016535869E-2</v>
      </c>
      <c r="D289" s="44">
        <f>IF(OR($A289="",$B289=""),"",A289*'MPTO_working_2-way'!$G288)</f>
        <v>1.8396226415094339</v>
      </c>
      <c r="E289" s="46">
        <f>IF(OR($A289="",$B289=""),"",B289*'MPTO_working_2-way'!$G288)</f>
        <v>2.191011235955056</v>
      </c>
      <c r="F289" s="44">
        <f>IF(OR($A289="",$B289=""),"",'MPTO_working_2-way'!D288)</f>
        <v>1.8346946713341112</v>
      </c>
      <c r="G289" s="46">
        <f>IF(OR($A289="",$B289=""),"",'MPTO_working_2-way'!E288)</f>
        <v>2.1980428704566637</v>
      </c>
      <c r="H289" s="44">
        <f>IF(OR($A289="",$B289=""),"",'OddsRatio_working_2-way'!M288)</f>
        <v>1.83452296039628</v>
      </c>
      <c r="I289" s="44">
        <f>IF(OR($A289="",$B289=""),"",'OddsRatio_working_2-way'!N288)</f>
        <v>2.1982893790305562</v>
      </c>
      <c r="J289" s="44">
        <f>IF('Log_working_2-way'!$D288="","",A289^('Log_working_2-way'!$D288))</f>
        <v>1.8322858584832242</v>
      </c>
      <c r="K289" s="46">
        <f>IF('Log_working_2-way'!$D288="","",B289^('Log_working_2-way'!$D288))</f>
        <v>2.2015102621380289</v>
      </c>
      <c r="L289" s="53">
        <f t="shared" si="44"/>
        <v>0.54358974358974366</v>
      </c>
      <c r="M289" s="53">
        <f t="shared" si="45"/>
        <v>0.45641025641025645</v>
      </c>
      <c r="N289" s="54">
        <v>386</v>
      </c>
      <c r="O289" s="54">
        <f t="shared" si="46"/>
        <v>169.14606741573039</v>
      </c>
      <c r="P289" s="54">
        <f t="shared" si="47"/>
        <v>203.9245283018868</v>
      </c>
      <c r="Q289" s="54">
        <f t="shared" si="48"/>
        <v>182.07547169811318</v>
      </c>
      <c r="R289" s="54">
        <f t="shared" si="49"/>
        <v>216.85393258426967</v>
      </c>
      <c r="S289" s="55">
        <f t="shared" si="50"/>
        <v>-12.929404282382791</v>
      </c>
      <c r="T289" s="55">
        <f t="shared" si="51"/>
        <v>-12.929404282382876</v>
      </c>
      <c r="U289" t="s">
        <v>65</v>
      </c>
      <c r="V289" t="s">
        <v>127</v>
      </c>
      <c r="W289" t="s">
        <v>442</v>
      </c>
      <c r="X289" s="38">
        <v>44289</v>
      </c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/>
      <c r="Y350" s="66"/>
    </row>
    <row r="351" spans="1:25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/>
      <c r="Y368" s="66"/>
    </row>
    <row r="369" spans="1:25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/>
      <c r="Y417" s="66"/>
    </row>
    <row r="418" spans="1:25" s="50" customFormat="1" ht="15" x14ac:dyDescent="0.25">
      <c r="A418" s="42"/>
      <c r="B418" s="42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 s="42"/>
      <c r="V418" s="42"/>
      <c r="W418" s="42"/>
      <c r="X418" s="42"/>
      <c r="Y418" s="66"/>
    </row>
    <row r="419" spans="1:25" ht="15" x14ac:dyDescent="0.25">
      <c r="A419"/>
      <c r="B419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/>
      <c r="V419"/>
      <c r="W419"/>
      <c r="X419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/>
      <c r="Y450" s="66"/>
    </row>
    <row r="451" spans="1:25" ht="15" x14ac:dyDescent="0.25">
      <c r="A451"/>
      <c r="B451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/>
      <c r="V451"/>
      <c r="W451"/>
      <c r="X451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/>
      <c r="Y458" s="66"/>
    </row>
    <row r="459" spans="1:25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69"/>
      <c r="Y506" s="66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69"/>
      <c r="Y507" s="66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69"/>
      <c r="Y508" s="66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69"/>
      <c r="Y509" s="66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69"/>
      <c r="Y510" s="66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69"/>
      <c r="Y511" s="66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69"/>
      <c r="Y512" s="66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69"/>
      <c r="Y513" s="66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69"/>
      <c r="Y514" s="66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69"/>
      <c r="Y515" s="66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69"/>
      <c r="Y516" s="66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69"/>
      <c r="Y517" s="66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69"/>
      <c r="Y518" s="66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69"/>
      <c r="Y519" s="66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69"/>
      <c r="Y520" s="66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69"/>
      <c r="Y521" s="66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69"/>
      <c r="Y522" s="66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69"/>
      <c r="Y523" s="66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69"/>
      <c r="Y524" s="66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69"/>
      <c r="Y525" s="66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69"/>
      <c r="Y526" s="66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69"/>
      <c r="Y527" s="66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69"/>
      <c r="Y528" s="66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69"/>
      <c r="Y529" s="66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69"/>
      <c r="Y530" s="66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69"/>
      <c r="Y531" s="66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69"/>
      <c r="Y532" s="66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69"/>
      <c r="Y533" s="66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69"/>
      <c r="Y534" s="66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69"/>
      <c r="Y535" s="66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69"/>
      <c r="Y536" s="66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69"/>
      <c r="Y537" s="66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69"/>
      <c r="Y538" s="66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69"/>
      <c r="Y539" s="66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69"/>
      <c r="Y540" s="66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69"/>
      <c r="Y541" s="66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69"/>
      <c r="Y542" s="66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69"/>
      <c r="Y543" s="66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69"/>
      <c r="Y544" s="66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69"/>
      <c r="Y545" s="66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69"/>
      <c r="Y546" s="66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69"/>
      <c r="Y547" s="66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69"/>
      <c r="Y548" s="66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69"/>
      <c r="Y549" s="66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69"/>
      <c r="Y550" s="66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69"/>
      <c r="Y551" s="66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69"/>
      <c r="Y552" s="66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69"/>
      <c r="Y553" s="66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69"/>
      <c r="Y554" s="66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69"/>
      <c r="Y555" s="66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69"/>
      <c r="Y556" s="66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69"/>
      <c r="Y557" s="66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69"/>
      <c r="Y558" s="66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69"/>
      <c r="Y559" s="66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0"/>
      <c r="Y560" s="66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8"/>
      <c r="Y561" s="66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8"/>
      <c r="Y562" s="66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8"/>
      <c r="Y563" s="66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8"/>
      <c r="Y564" s="66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8"/>
      <c r="Y565" s="66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8"/>
      <c r="Y566" s="66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8"/>
      <c r="Y567" s="66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8"/>
      <c r="Y568" s="66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8"/>
      <c r="Y569" s="66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8"/>
      <c r="Y570" s="66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8"/>
      <c r="Y571" s="66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8"/>
      <c r="Y572" s="66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8"/>
      <c r="Y573" s="66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8"/>
      <c r="Y574" s="66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8"/>
      <c r="Y575" s="66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8"/>
      <c r="Y576" s="66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8"/>
      <c r="Y577" s="66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8"/>
      <c r="Y578" s="66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8"/>
      <c r="Y579" s="66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8"/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53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53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53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53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53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53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53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53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53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53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53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53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53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53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53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53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53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53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53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53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53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53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53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53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53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53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53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53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53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53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53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53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53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53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53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53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5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5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5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5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5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5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5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5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5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5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5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5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5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5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5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54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5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5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5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5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5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5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5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5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5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5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5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5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5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5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5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5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5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5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5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5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5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5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5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5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5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5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5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5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5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5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5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5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5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5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5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5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5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5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5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5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5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5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5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5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54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5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5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5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5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5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5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5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5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5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5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5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5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5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5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5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5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5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5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55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5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5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5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5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5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5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5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5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5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5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5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5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5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5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5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5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5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5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5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5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5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5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5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5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5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5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5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5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5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5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5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5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5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5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5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5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5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5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5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5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5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5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5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5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55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5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5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5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5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5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5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5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5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5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5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5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5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5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5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5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5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5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5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56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5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5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5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5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5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5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5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5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5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5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5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5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5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5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5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5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5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5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5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5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5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5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5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5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5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5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5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5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5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5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5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5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5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5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5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5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5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5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5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5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5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5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5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5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56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5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5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5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5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5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5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5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5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5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5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5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5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5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5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5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5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5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5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57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5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5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5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5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5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5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5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5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5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5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5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5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5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5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5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5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5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5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5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5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5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5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5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5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5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5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5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5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5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5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5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5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5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5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5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5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5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5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5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5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5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5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5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5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57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5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5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5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5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5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5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5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5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5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5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5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5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5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5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5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5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5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5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58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5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5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5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5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5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5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5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5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5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5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5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5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5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5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5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5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5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5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5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5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5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5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5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5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5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5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5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5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5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5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5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5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5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5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5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5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5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5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5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448" activePane="bottomLeft" state="frozen"/>
      <selection pane="bottomLeft" activeCell="S371" sqref="S371:S47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5" t="s">
        <v>9</v>
      </c>
      <c r="B1" s="85"/>
      <c r="C1" s="86"/>
      <c r="D1" s="18"/>
      <c r="E1" s="87" t="s">
        <v>25</v>
      </c>
      <c r="F1" s="85"/>
      <c r="G1" s="86"/>
      <c r="H1" s="87" t="s">
        <v>23</v>
      </c>
      <c r="I1" s="85"/>
      <c r="J1" s="86"/>
      <c r="K1" s="87" t="s">
        <v>11</v>
      </c>
      <c r="L1" s="85"/>
      <c r="M1" s="86"/>
      <c r="N1" s="87" t="s">
        <v>181</v>
      </c>
      <c r="O1" s="85"/>
      <c r="P1" s="85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71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3.69</v>
      </c>
      <c r="B187">
        <v>3.53</v>
      </c>
      <c r="C187">
        <v>2.06</v>
      </c>
      <c r="D187" s="43">
        <f t="shared" si="17"/>
        <v>3.972572221115378E-2</v>
      </c>
      <c r="E187" s="44">
        <f>IF(OR($A187="",$B187="",$C187=""),"",A187*'MPTO_working_3-way'!$I186)</f>
        <v>3.8365879149591575</v>
      </c>
      <c r="F187" s="45">
        <f>IF(OR($A187="",$B187="",$C187=""),"",B187*'MPTO_working_3-way'!$I186)</f>
        <v>3.6702317994053728</v>
      </c>
      <c r="G187" s="46">
        <f>IF(OR($A187="",$B187="",$C187=""),"",C187*'MPTO_working_3-way'!$I186)</f>
        <v>2.1418349877549767</v>
      </c>
      <c r="H187" s="44">
        <f>IF(OR($A187="",$B187="",$C187=""),"",'MPTO_working_3-way'!E186)</f>
        <v>3.8795658215772746</v>
      </c>
      <c r="I187" s="45">
        <f>IF(OR($A187="",$B187="",$C187=""),"",'MPTO_working_3-way'!F186)</f>
        <v>3.7030973341818538</v>
      </c>
      <c r="J187" s="46">
        <f>IF(OR($A187="",$B187="",$C187=""),"",'MPTO_working_3-way'!G186)</f>
        <v>2.1177692056713266</v>
      </c>
      <c r="K187" s="44">
        <f>IF(OR($A187="",$B187="",$C187=""),"",'OddsRatio_working_3-way'!H186)</f>
        <v>3.8610144475867694</v>
      </c>
      <c r="L187" s="45">
        <f>IF(OR($A187="",$B187="",$C187=""),"",'OddsRatio_working_3-way'!I186)</f>
        <v>3.6908425845332813</v>
      </c>
      <c r="M187" s="46">
        <f>IF(OR($A187="",$B187="",$C187=""),"",'OddsRatio_working_3-way'!J186)</f>
        <v>2.1273885927293588</v>
      </c>
      <c r="N187" s="47">
        <f t="shared" ref="N187:N190" si="42">(1/E187)* 100</f>
        <v>26.064826928660267</v>
      </c>
      <c r="O187" s="48">
        <f t="shared" ref="O187:O190" si="43">(1/F187)* 100</f>
        <v>27.246235514661866</v>
      </c>
      <c r="P187" s="48">
        <f t="shared" ref="P187:P190" si="44">(1/G187)* 100</f>
        <v>46.688937556677864</v>
      </c>
      <c r="Q187" t="s">
        <v>256</v>
      </c>
      <c r="R187" t="s">
        <v>238</v>
      </c>
      <c r="S187" s="38">
        <v>44199</v>
      </c>
      <c r="T187" s="50">
        <v>100</v>
      </c>
      <c r="U187" s="50">
        <f t="shared" ref="U187:U189" si="45">(1/A187)*((T187*A187)-T187)</f>
        <v>72.899728997289984</v>
      </c>
      <c r="V187" s="50">
        <f t="shared" ref="V187:V189" si="46">(1/B187)*((T187*B187)-T187)</f>
        <v>71.671388101982998</v>
      </c>
      <c r="W187" s="50">
        <f t="shared" ref="W187:W189" si="47">(1/C187)*((T187*C187)-T187)</f>
        <v>51.456310679611654</v>
      </c>
      <c r="X187" s="50">
        <f t="shared" ref="X187:X189" si="48">((1/B187)+(1/C187))*T187</f>
        <v>76.872301218405354</v>
      </c>
      <c r="Y187" s="50">
        <f t="shared" ref="Y187:Y189" si="49">((1/A187)+(1/C187))*T187</f>
        <v>75.643960323098383</v>
      </c>
      <c r="Z187" s="50">
        <f t="shared" ref="Z187:Z189" si="50">((1/A187)+(1/B187))*T187</f>
        <v>55.428882900727025</v>
      </c>
      <c r="AA187" s="50">
        <f t="shared" ref="AA187:AA189" si="51">U187-X187</f>
        <v>-3.9725722211153709</v>
      </c>
      <c r="AB187" s="50">
        <f t="shared" ref="AB187:AB189" si="52">V187-Y187</f>
        <v>-3.9725722211153851</v>
      </c>
      <c r="AC187" s="50">
        <f t="shared" ref="AC187:AC189" si="53">W187-Z187</f>
        <v>-3.9725722211153709</v>
      </c>
      <c r="AF187">
        <v>1.74</v>
      </c>
      <c r="AG187">
        <v>2.14</v>
      </c>
      <c r="AH187" s="88" t="s">
        <v>478</v>
      </c>
      <c r="AJ187" t="s">
        <v>438</v>
      </c>
    </row>
    <row r="188" spans="1:36" ht="15" x14ac:dyDescent="0.25">
      <c r="A188">
        <v>3.85</v>
      </c>
      <c r="B188">
        <v>3.52</v>
      </c>
      <c r="C188">
        <v>2.04</v>
      </c>
      <c r="D188" s="43">
        <f t="shared" si="17"/>
        <v>3.402724726254136E-2</v>
      </c>
      <c r="E188" s="44">
        <f>IF(OR($A188="",$B188="",$C188=""),"",A188*'MPTO_working_3-way'!$I187)</f>
        <v>3.9810049019607843</v>
      </c>
      <c r="F188" s="45">
        <f>IF(OR($A188="",$B188="",$C188=""),"",B188*'MPTO_working_3-way'!$I187)</f>
        <v>3.6397759103641456</v>
      </c>
      <c r="G188" s="46">
        <f>IF(OR($A188="",$B188="",$C188=""),"",C188*'MPTO_working_3-way'!$I187)</f>
        <v>2.1094155844155846</v>
      </c>
      <c r="H188" s="44">
        <f>IF(OR($A188="",$B188="",$C188=""),"",'MPTO_working_3-way'!E187)</f>
        <v>4.0257998376831408</v>
      </c>
      <c r="I188" s="45">
        <f>IF(OR($A188="",$B188="",$C188=""),"",'MPTO_working_3-way'!F187)</f>
        <v>3.666381389558858</v>
      </c>
      <c r="J188" s="46">
        <f>IF(OR($A188="",$B188="",$C188=""),"",'MPTO_working_3-way'!G187)</f>
        <v>2.0883206665041767</v>
      </c>
      <c r="K188" s="44">
        <f>IF(OR($A188="",$B188="",$C188=""),"",'OddsRatio_working_3-way'!H187)</f>
        <v>4.0054900289422646</v>
      </c>
      <c r="L188" s="45">
        <f>IF(OR($A188="",$B188="",$C188=""),"",'OddsRatio_working_3-way'!I187)</f>
        <v>3.657485920327896</v>
      </c>
      <c r="M188" s="46">
        <f>IF(OR($A188="",$B188="",$C188=""),"",'OddsRatio_working_3-way'!J187)</f>
        <v>2.0967402210877033</v>
      </c>
      <c r="N188" s="47">
        <f t="shared" si="42"/>
        <v>25.119285824226566</v>
      </c>
      <c r="O188" s="48">
        <f t="shared" si="43"/>
        <v>27.474218870247807</v>
      </c>
      <c r="P188" s="48">
        <f t="shared" si="44"/>
        <v>47.406495305525617</v>
      </c>
      <c r="Q188" t="s">
        <v>393</v>
      </c>
      <c r="R188" t="s">
        <v>271</v>
      </c>
      <c r="S188" s="38">
        <v>44199</v>
      </c>
      <c r="T188" s="50">
        <v>100</v>
      </c>
      <c r="U188" s="50">
        <f t="shared" si="45"/>
        <v>74.025974025974023</v>
      </c>
      <c r="V188" s="50">
        <f t="shared" si="46"/>
        <v>71.590909090909093</v>
      </c>
      <c r="W188" s="50">
        <f t="shared" si="47"/>
        <v>50.980392156862742</v>
      </c>
      <c r="X188" s="50">
        <f t="shared" si="48"/>
        <v>77.428698752228158</v>
      </c>
      <c r="Y188" s="50">
        <f t="shared" si="49"/>
        <v>74.993633817163214</v>
      </c>
      <c r="Z188" s="50">
        <f t="shared" si="50"/>
        <v>54.383116883116877</v>
      </c>
      <c r="AA188" s="50">
        <f t="shared" si="51"/>
        <v>-3.4027247262541351</v>
      </c>
      <c r="AB188" s="50">
        <f t="shared" si="52"/>
        <v>-3.4027247262541209</v>
      </c>
      <c r="AC188" s="50">
        <f t="shared" si="53"/>
        <v>-3.4027247262541351</v>
      </c>
      <c r="AF188">
        <v>1.65</v>
      </c>
      <c r="AG188">
        <v>2.31</v>
      </c>
      <c r="AH188" s="88" t="s">
        <v>479</v>
      </c>
      <c r="AJ188" t="s">
        <v>231</v>
      </c>
    </row>
    <row r="189" spans="1:36" ht="15" x14ac:dyDescent="0.25">
      <c r="A189">
        <v>2.21</v>
      </c>
      <c r="B189">
        <v>3.58</v>
      </c>
      <c r="C189">
        <v>3.44</v>
      </c>
      <c r="D189" s="43">
        <f t="shared" si="17"/>
        <v>2.2515971139957625E-2</v>
      </c>
      <c r="E189" s="44">
        <f>IF(OR($A189="",$B189="",$C189=""),"",A189*'MPTO_working_3-way'!$I188)</f>
        <v>2.2597602962193064</v>
      </c>
      <c r="F189" s="45">
        <f>IF(OR($A189="",$B189="",$C189=""),"",B189*'MPTO_working_3-way'!$I188)</f>
        <v>3.6606071766810482</v>
      </c>
      <c r="G189" s="46">
        <f>IF(OR($A189="",$B189="",$C189=""),"",C189*'MPTO_working_3-way'!$I188)</f>
        <v>3.5174549407214544</v>
      </c>
      <c r="H189" s="44">
        <f>IF(OR($A189="",$B189="",$C189=""),"",'MPTO_working_3-way'!E188)</f>
        <v>2.2472750236205354</v>
      </c>
      <c r="I189" s="45">
        <f>IF(OR($A189="",$B189="",$C189=""),"",'MPTO_working_3-way'!F188)</f>
        <v>3.6788471610305882</v>
      </c>
      <c r="J189" s="46">
        <f>IF(OR($A189="",$B189="",$C189=""),"",'MPTO_working_3-way'!G188)</f>
        <v>3.5311688239795958</v>
      </c>
      <c r="K189" s="44">
        <f>IF(OR($A189="",$B189="",$C189=""),"",'OddsRatio_working_3-way'!H188)</f>
        <v>2.2525311794227374</v>
      </c>
      <c r="L189" s="45">
        <f>IF(OR($A189="",$B189="",$C189=""),"",'OddsRatio_working_3-way'!I188)</f>
        <v>3.6706863164550936</v>
      </c>
      <c r="M189" s="46">
        <f>IF(OR($A189="",$B189="",$C189=""),"",'OddsRatio_working_3-way'!J188)</f>
        <v>3.5257653535466775</v>
      </c>
      <c r="N189" s="47">
        <f t="shared" si="42"/>
        <v>44.252481188958434</v>
      </c>
      <c r="O189" s="48">
        <f t="shared" si="43"/>
        <v>27.31787246580954</v>
      </c>
      <c r="P189" s="48">
        <f t="shared" si="44"/>
        <v>28.429646345232019</v>
      </c>
      <c r="Q189" t="s">
        <v>134</v>
      </c>
      <c r="R189" t="s">
        <v>135</v>
      </c>
      <c r="S189" s="38">
        <v>44199</v>
      </c>
      <c r="T189" s="50">
        <v>100</v>
      </c>
      <c r="U189" s="50">
        <f t="shared" si="45"/>
        <v>54.751131221719454</v>
      </c>
      <c r="V189" s="50">
        <f t="shared" si="46"/>
        <v>72.067039106145245</v>
      </c>
      <c r="W189" s="50">
        <f t="shared" si="47"/>
        <v>70.930232558139537</v>
      </c>
      <c r="X189" s="50">
        <f t="shared" si="48"/>
        <v>57.002728335715211</v>
      </c>
      <c r="Y189" s="50">
        <f t="shared" si="49"/>
        <v>74.318636220141016</v>
      </c>
      <c r="Z189" s="50">
        <f t="shared" si="50"/>
        <v>73.181829672135294</v>
      </c>
      <c r="AA189" s="50">
        <f t="shared" si="51"/>
        <v>-2.2515971139957571</v>
      </c>
      <c r="AB189" s="50">
        <f t="shared" si="52"/>
        <v>-2.2515971139957713</v>
      </c>
      <c r="AC189" s="50">
        <f t="shared" si="53"/>
        <v>-2.2515971139957571</v>
      </c>
      <c r="AF189">
        <v>2.02</v>
      </c>
      <c r="AG189">
        <v>1.88</v>
      </c>
      <c r="AH189" s="88" t="s">
        <v>479</v>
      </c>
      <c r="AJ189" t="s">
        <v>443</v>
      </c>
    </row>
    <row r="190" spans="1:36" ht="15" x14ac:dyDescent="0.25">
      <c r="A190">
        <v>8.86</v>
      </c>
      <c r="B190">
        <v>4.82</v>
      </c>
      <c r="C190">
        <v>1.36</v>
      </c>
      <c r="D190" s="43">
        <f t="shared" si="17"/>
        <v>5.562981447086468E-2</v>
      </c>
      <c r="E190" s="44">
        <f>IF(OR($A190="",$B190="",$C190=""),"",A190*'MPTO_working_3-way'!$I189)</f>
        <v>9.3528801562118602</v>
      </c>
      <c r="F190" s="45">
        <f>IF(OR($A190="",$B190="",$C190=""),"",B190*'MPTO_working_3-way'!$I189)</f>
        <v>5.0881357057495684</v>
      </c>
      <c r="G190" s="46">
        <f>IF(OR($A190="",$B190="",$C190=""),"",C190*'MPTO_working_3-way'!$I189)</f>
        <v>1.435656547680376</v>
      </c>
      <c r="H190" s="44">
        <f>IF(OR($A190="",$B190="",$C190=""),"",'MPTO_working_3-way'!E189)</f>
        <v>10.601806716921391</v>
      </c>
      <c r="I190" s="45">
        <f>IF(OR($A190="",$B190="",$C190=""),"",'MPTO_working_3-way'!F189)</f>
        <v>5.2930886905447583</v>
      </c>
      <c r="J190" s="46">
        <f>IF(OR($A190="",$B190="",$C190=""),"",'MPTO_working_3-way'!G189)</f>
        <v>1.3951849591277303</v>
      </c>
      <c r="K190" s="44">
        <f>IF(OR($A190="",$B190="",$C190=""),"",'OddsRatio_working_3-way'!H189)</f>
        <v>9.8841604730448829</v>
      </c>
      <c r="L190" s="45">
        <f>IF(OR($A190="",$B190="",$C190=""),"",'OddsRatio_working_3-way'!I189)</f>
        <v>5.3177472019123995</v>
      </c>
      <c r="M190" s="46">
        <f>IF(OR($A190="",$B190="",$C190=""),"",'OddsRatio_working_3-way'!J189)</f>
        <v>1.4069081132692314</v>
      </c>
      <c r="N190" s="47">
        <f t="shared" si="42"/>
        <v>10.691893655194914</v>
      </c>
      <c r="O190" s="48">
        <f t="shared" si="43"/>
        <v>19.653563855814713</v>
      </c>
      <c r="P190" s="48">
        <f t="shared" si="44"/>
        <v>69.654542488990387</v>
      </c>
      <c r="Q190" t="s">
        <v>344</v>
      </c>
      <c r="R190" t="s">
        <v>89</v>
      </c>
      <c r="S190" s="38">
        <v>44199</v>
      </c>
      <c r="T190" s="50">
        <v>100</v>
      </c>
      <c r="U190" s="50">
        <f t="shared" ref="U190:U253" si="54">(1/A190)*((T190*A190)-T190)</f>
        <v>88.713318284424389</v>
      </c>
      <c r="V190" s="50">
        <f t="shared" ref="V190:V253" si="55">(1/B190)*((T190*B190)-T190)</f>
        <v>79.253112033195009</v>
      </c>
      <c r="W190" s="50">
        <f t="shared" ref="W190:W253" si="56">(1/C190)*((T190*C190)-T190)</f>
        <v>26.470588235294116</v>
      </c>
      <c r="X190" s="50">
        <f t="shared" ref="X190:X253" si="57">((1/B190)+(1/C190))*T190</f>
        <v>94.276299731510861</v>
      </c>
      <c r="Y190" s="50">
        <f t="shared" ref="Y190:Y253" si="58">((1/A190)+(1/C190))*T190</f>
        <v>84.816093480281495</v>
      </c>
      <c r="Z190" s="50">
        <f t="shared" ref="Z190:Z253" si="59">((1/A190)+(1/B190))*T190</f>
        <v>32.033569682380602</v>
      </c>
      <c r="AA190" s="50">
        <f t="shared" ref="AA190:AA253" si="60">U190-X190</f>
        <v>-5.5629814470864716</v>
      </c>
      <c r="AB190" s="50">
        <f t="shared" ref="AB190:AB253" si="61">V190-Y190</f>
        <v>-5.5629814470864858</v>
      </c>
      <c r="AC190" s="50">
        <f t="shared" ref="AC190:AC253" si="62">W190-Z190</f>
        <v>-5.5629814470864858</v>
      </c>
      <c r="AF190">
        <v>1.75</v>
      </c>
      <c r="AG190">
        <v>2.08</v>
      </c>
      <c r="AH190" s="88" t="s">
        <v>480</v>
      </c>
      <c r="AJ190" t="s">
        <v>447</v>
      </c>
    </row>
    <row r="191" spans="1:36" ht="15" x14ac:dyDescent="0.25">
      <c r="A191">
        <v>1.46</v>
      </c>
      <c r="B191">
        <v>4.42</v>
      </c>
      <c r="C191">
        <v>7.87</v>
      </c>
      <c r="D191" s="43">
        <f t="shared" si="17"/>
        <v>3.8240653790273083E-2</v>
      </c>
      <c r="E191" s="44">
        <f>IF(OR($A191="",$B191="",$C191=""),"",A191*'MPTO_working_3-way'!$I190)</f>
        <v>1.5158313545337987</v>
      </c>
      <c r="F191" s="45">
        <f>IF(OR($A191="",$B191="",$C191=""),"",B191*'MPTO_working_3-way'!$I190)</f>
        <v>4.5890236897530068</v>
      </c>
      <c r="G191" s="46">
        <f>IF(OR($A191="",$B191="",$C191=""),"",C191*'MPTO_working_3-way'!$I190)</f>
        <v>8.1709539453294493</v>
      </c>
      <c r="H191" s="44">
        <f>IF(OR($A191="",$B191="",$C191=""),"",'MPTO_working_3-way'!E190)</f>
        <v>1.4876865178035474</v>
      </c>
      <c r="I191" s="45">
        <f>IF(OR($A191="",$B191="",$C191=""),"",'MPTO_working_3-way'!F190)</f>
        <v>4.6838964889971511</v>
      </c>
      <c r="J191" s="46">
        <f>IF(OR($A191="",$B191="",$C191=""),"",'MPTO_working_3-way'!G190)</f>
        <v>8.74753506304355</v>
      </c>
      <c r="K191" s="44">
        <f>IF(OR($A191="",$B191="",$C191=""),"",'OddsRatio_working_3-way'!H190)</f>
        <v>1.4967180518894836</v>
      </c>
      <c r="L191" s="45">
        <f>IF(OR($A191="",$B191="",$C191=""),"",'OddsRatio_working_3-way'!I190)</f>
        <v>4.6929907336131151</v>
      </c>
      <c r="M191" s="46">
        <f>IF(OR($A191="",$B191="",$C191=""),"",'OddsRatio_working_3-way'!J190)</f>
        <v>8.4183761227842382</v>
      </c>
      <c r="N191" s="47">
        <f t="shared" ref="N191:N254" si="63">(1/E191)* 100</f>
        <v>65.97039947808409</v>
      </c>
      <c r="O191" s="48">
        <f t="shared" ref="O191:O254" si="64">(1/F191)* 100</f>
        <v>21.791127429412391</v>
      </c>
      <c r="P191" s="48">
        <f t="shared" ref="P191:P254" si="65">(1/G191)* 100</f>
        <v>12.238473092503527</v>
      </c>
      <c r="Q191" t="s">
        <v>149</v>
      </c>
      <c r="R191" t="s">
        <v>144</v>
      </c>
      <c r="S191" s="38">
        <v>44199</v>
      </c>
      <c r="T191" s="50">
        <v>100</v>
      </c>
      <c r="U191" s="50">
        <f t="shared" si="54"/>
        <v>31.506849315068493</v>
      </c>
      <c r="V191" s="50">
        <f t="shared" si="55"/>
        <v>77.375565610859724</v>
      </c>
      <c r="W191" s="50">
        <f t="shared" si="56"/>
        <v>87.29351969504448</v>
      </c>
      <c r="X191" s="50">
        <f t="shared" si="57"/>
        <v>35.330914694095803</v>
      </c>
      <c r="Y191" s="50">
        <f t="shared" si="58"/>
        <v>81.199630989887027</v>
      </c>
      <c r="Z191" s="50">
        <f t="shared" si="59"/>
        <v>91.117585074071769</v>
      </c>
      <c r="AA191" s="50">
        <f t="shared" si="60"/>
        <v>-3.82406537902731</v>
      </c>
      <c r="AB191" s="50">
        <f t="shared" si="61"/>
        <v>-3.8240653790273029</v>
      </c>
      <c r="AC191" s="50">
        <f t="shared" si="62"/>
        <v>-3.8240653790272887</v>
      </c>
      <c r="AF191">
        <v>1.85</v>
      </c>
      <c r="AG191">
        <v>2.0299999999999998</v>
      </c>
      <c r="AH191" s="89" t="s">
        <v>478</v>
      </c>
      <c r="AJ191" t="s">
        <v>435</v>
      </c>
    </row>
    <row r="192" spans="1:36" ht="15" x14ac:dyDescent="0.25">
      <c r="A192">
        <v>2.79</v>
      </c>
      <c r="B192">
        <v>2.85</v>
      </c>
      <c r="C192">
        <v>3.09</v>
      </c>
      <c r="D192" s="43">
        <f t="shared" si="17"/>
        <v>3.2924727519812347E-2</v>
      </c>
      <c r="E192" s="44">
        <f>IF(OR($A192="",$B192="",$C192=""),"",A192*'MPTO_working_3-way'!$I191)</f>
        <v>2.8818599897802764</v>
      </c>
      <c r="F192" s="45">
        <f>IF(OR($A192="",$B192="",$C192=""),"",B192*'MPTO_working_3-way'!$I191)</f>
        <v>2.9438354734314651</v>
      </c>
      <c r="G192" s="46">
        <f>IF(OR($A192="",$B192="",$C192=""),"",C192*'MPTO_working_3-way'!$I191)</f>
        <v>3.1917374080362202</v>
      </c>
      <c r="H192" s="44">
        <f>IF(OR($A192="",$B192="",$C192=""),"",'MPTO_working_3-way'!E191)</f>
        <v>2.8781282780699433</v>
      </c>
      <c r="I192" s="45">
        <f>IF(OR($A192="",$B192="",$C192=""),"",'MPTO_working_3-way'!F191)</f>
        <v>2.9420220093648473</v>
      </c>
      <c r="J192" s="46">
        <f>IF(OR($A192="",$B192="",$C192=""),"",'MPTO_working_3-way'!G191)</f>
        <v>3.1984679461769931</v>
      </c>
      <c r="K192" s="44">
        <f>IF(OR($A192="",$B192="",$C192=""),"",'OddsRatio_working_3-way'!H191)</f>
        <v>2.8799730550293288</v>
      </c>
      <c r="L192" s="45">
        <f>IF(OR($A192="",$B192="",$C192=""),"",'OddsRatio_working_3-way'!I191)</f>
        <v>2.9429889116224905</v>
      </c>
      <c r="M192" s="46">
        <f>IF(OR($A192="",$B192="",$C192=""),"",'OddsRatio_working_3-way'!J191)</f>
        <v>3.1950523379951372</v>
      </c>
      <c r="N192" s="47">
        <f t="shared" si="63"/>
        <v>34.699812050072694</v>
      </c>
      <c r="O192" s="48">
        <f t="shared" si="64"/>
        <v>33.969289691123791</v>
      </c>
      <c r="P192" s="48">
        <f t="shared" si="65"/>
        <v>31.330898258803497</v>
      </c>
      <c r="Q192" t="s">
        <v>182</v>
      </c>
      <c r="R192" t="s">
        <v>185</v>
      </c>
      <c r="S192" s="38">
        <v>44199</v>
      </c>
      <c r="T192" s="50">
        <v>100</v>
      </c>
      <c r="U192" s="50">
        <f t="shared" si="54"/>
        <v>64.157706093189958</v>
      </c>
      <c r="V192" s="50">
        <f t="shared" si="55"/>
        <v>64.912280701754383</v>
      </c>
      <c r="W192" s="50">
        <f t="shared" si="56"/>
        <v>67.637540453074436</v>
      </c>
      <c r="X192" s="50">
        <f t="shared" si="57"/>
        <v>67.45017884517118</v>
      </c>
      <c r="Y192" s="50">
        <f t="shared" si="58"/>
        <v>68.204753453735606</v>
      </c>
      <c r="Z192" s="50">
        <f t="shared" si="59"/>
        <v>70.930013205055658</v>
      </c>
      <c r="AA192" s="50">
        <f t="shared" si="60"/>
        <v>-3.2924727519812222</v>
      </c>
      <c r="AB192" s="50">
        <f t="shared" si="61"/>
        <v>-3.2924727519812222</v>
      </c>
      <c r="AC192" s="50">
        <f t="shared" si="62"/>
        <v>-3.2924727519812222</v>
      </c>
      <c r="AF192">
        <v>2.65</v>
      </c>
      <c r="AG192">
        <v>1.51</v>
      </c>
      <c r="AH192" s="88" t="s">
        <v>481</v>
      </c>
      <c r="AJ192" t="s">
        <v>435</v>
      </c>
    </row>
    <row r="193" spans="1:36" ht="15" x14ac:dyDescent="0.25">
      <c r="A193">
        <v>1.89</v>
      </c>
      <c r="B193">
        <v>3.82</v>
      </c>
      <c r="C193">
        <v>4.2699999999999996</v>
      </c>
      <c r="D193" s="43">
        <f t="shared" si="17"/>
        <v>2.5072671283297154E-2</v>
      </c>
      <c r="E193" s="44">
        <f>IF(OR($A193="",$B193="",$C193=""),"",A193*'MPTO_working_3-way'!$I192)</f>
        <v>1.9373873487254316</v>
      </c>
      <c r="F193" s="45">
        <f>IF(OR($A193="",$B193="",$C193=""),"",B193*'MPTO_working_3-way'!$I192)</f>
        <v>3.9157776043021948</v>
      </c>
      <c r="G193" s="46">
        <f>IF(OR($A193="",$B193="",$C193=""),"",C193*'MPTO_working_3-way'!$I192)</f>
        <v>4.3770603063796782</v>
      </c>
      <c r="H193" s="44">
        <f>IF(OR($A193="",$B193="",$C193=""),"",'MPTO_working_3-way'!E192)</f>
        <v>1.9203331657989084</v>
      </c>
      <c r="I193" s="45">
        <f>IF(OR($A193="",$B193="",$C193=""),"",'MPTO_working_3-way'!F192)</f>
        <v>3.9459787986541146</v>
      </c>
      <c r="J193" s="46">
        <f>IF(OR($A193="",$B193="",$C193=""),"",'MPTO_working_3-way'!G192)</f>
        <v>4.4280217898248466</v>
      </c>
      <c r="K193" s="44">
        <f>IF(OR($A193="",$B193="",$C193=""),"",'OddsRatio_working_3-way'!H192)</f>
        <v>1.9268382779929381</v>
      </c>
      <c r="L193" s="45">
        <f>IF(OR($A193="",$B193="",$C193=""),"",'OddsRatio_working_3-way'!I192)</f>
        <v>3.9367235325169512</v>
      </c>
      <c r="M193" s="46">
        <f>IF(OR($A193="",$B193="",$C193=""),"",'OddsRatio_working_3-way'!J192)</f>
        <v>4.4053496281313578</v>
      </c>
      <c r="N193" s="47">
        <f t="shared" si="63"/>
        <v>51.615904308339786</v>
      </c>
      <c r="O193" s="48">
        <f t="shared" si="64"/>
        <v>25.537711817477017</v>
      </c>
      <c r="P193" s="48">
        <f t="shared" si="65"/>
        <v>22.846383874183189</v>
      </c>
      <c r="Q193" t="s">
        <v>178</v>
      </c>
      <c r="R193" t="s">
        <v>176</v>
      </c>
      <c r="S193" s="38">
        <v>44199</v>
      </c>
      <c r="T193" s="50">
        <v>100</v>
      </c>
      <c r="U193" s="50">
        <f t="shared" si="54"/>
        <v>47.089947089947096</v>
      </c>
      <c r="V193" s="50">
        <f t="shared" si="55"/>
        <v>73.821989528795811</v>
      </c>
      <c r="W193" s="50">
        <f t="shared" si="56"/>
        <v>76.580796252927385</v>
      </c>
      <c r="X193" s="50">
        <f t="shared" si="57"/>
        <v>49.59721421827679</v>
      </c>
      <c r="Y193" s="50">
        <f t="shared" si="58"/>
        <v>76.329256657125526</v>
      </c>
      <c r="Z193" s="50">
        <f t="shared" si="59"/>
        <v>79.088063381257115</v>
      </c>
      <c r="AA193" s="50">
        <f t="shared" si="60"/>
        <v>-2.5072671283296941</v>
      </c>
      <c r="AB193" s="50">
        <f t="shared" si="61"/>
        <v>-2.5072671283297154</v>
      </c>
      <c r="AC193" s="50">
        <f t="shared" si="62"/>
        <v>-2.5072671283297296</v>
      </c>
      <c r="AF193">
        <v>1.86</v>
      </c>
      <c r="AG193">
        <v>2.0499999999999998</v>
      </c>
      <c r="AH193" s="89" t="s">
        <v>482</v>
      </c>
      <c r="AJ193" t="s">
        <v>436</v>
      </c>
    </row>
    <row r="194" spans="1:36" ht="15" x14ac:dyDescent="0.25">
      <c r="A194">
        <v>2.37</v>
      </c>
      <c r="B194">
        <v>2.98</v>
      </c>
      <c r="C194">
        <v>3.64</v>
      </c>
      <c r="D194" s="43">
        <f t="shared" si="17"/>
        <v>3.2236672793974464E-2</v>
      </c>
      <c r="E194" s="44">
        <f>IF(OR($A194="",$B194="",$C194=""),"",A194*'MPTO_working_3-way'!$I193)</f>
        <v>2.4464009145217194</v>
      </c>
      <c r="F194" s="45">
        <f>IF(OR($A194="",$B194="",$C194=""),"",B194*'MPTO_working_3-way'!$I193)</f>
        <v>3.0760652849260439</v>
      </c>
      <c r="G194" s="46">
        <f>IF(OR($A194="",$B194="",$C194=""),"",C194*'MPTO_working_3-way'!$I193)</f>
        <v>3.7573414889700674</v>
      </c>
      <c r="H194" s="44">
        <f>IF(OR($A194="",$B194="",$C194=""),"",'MPTO_working_3-way'!E193)</f>
        <v>2.4319339937257003</v>
      </c>
      <c r="I194" s="45">
        <f>IF(OR($A194="",$B194="",$C194=""),"",'MPTO_working_3-way'!F193)</f>
        <v>3.0785816063954865</v>
      </c>
      <c r="J194" s="46">
        <f>IF(OR($A194="",$B194="",$C194=""),"",'MPTO_working_3-way'!G193)</f>
        <v>3.7881698294184836</v>
      </c>
      <c r="K194" s="44">
        <f>IF(OR($A194="",$B194="",$C194=""),"",'OddsRatio_working_3-way'!H193)</f>
        <v>2.438456779951732</v>
      </c>
      <c r="L194" s="45">
        <f>IF(OR($A194="",$B194="",$C194=""),"",'OddsRatio_working_3-way'!I193)</f>
        <v>3.0789375359886337</v>
      </c>
      <c r="M194" s="46">
        <f>IF(OR($A194="",$B194="",$C194=""),"",'OddsRatio_working_3-way'!J193)</f>
        <v>3.7719167146515122</v>
      </c>
      <c r="N194" s="47">
        <f t="shared" si="63"/>
        <v>40.876374516705241</v>
      </c>
      <c r="O194" s="48">
        <f t="shared" si="64"/>
        <v>32.509062954560875</v>
      </c>
      <c r="P194" s="48">
        <f t="shared" si="65"/>
        <v>26.614562528733902</v>
      </c>
      <c r="Q194" t="s">
        <v>58</v>
      </c>
      <c r="R194" t="s">
        <v>116</v>
      </c>
      <c r="S194" s="38">
        <v>44199</v>
      </c>
      <c r="T194" s="50">
        <v>100</v>
      </c>
      <c r="U194" s="50">
        <f t="shared" si="54"/>
        <v>57.805907172995774</v>
      </c>
      <c r="V194" s="50">
        <f t="shared" si="55"/>
        <v>66.442953020134226</v>
      </c>
      <c r="W194" s="50">
        <f t="shared" si="56"/>
        <v>72.527472527472526</v>
      </c>
      <c r="X194" s="50">
        <f t="shared" si="57"/>
        <v>61.029574452393241</v>
      </c>
      <c r="Y194" s="50">
        <f t="shared" si="58"/>
        <v>69.666620299531672</v>
      </c>
      <c r="Z194" s="50">
        <f t="shared" si="59"/>
        <v>75.751139806869986</v>
      </c>
      <c r="AA194" s="50">
        <f t="shared" si="60"/>
        <v>-3.2236672793974677</v>
      </c>
      <c r="AB194" s="50">
        <f t="shared" si="61"/>
        <v>-3.2236672793974464</v>
      </c>
      <c r="AC194" s="50">
        <f t="shared" si="62"/>
        <v>-3.2236672793974606</v>
      </c>
      <c r="AF194">
        <v>2.86</v>
      </c>
      <c r="AG194">
        <v>1.45</v>
      </c>
      <c r="AH194" s="88" t="s">
        <v>479</v>
      </c>
      <c r="AJ194" t="s">
        <v>437</v>
      </c>
    </row>
    <row r="195" spans="1:36" ht="15" x14ac:dyDescent="0.25">
      <c r="A195">
        <v>3.12</v>
      </c>
      <c r="B195">
        <v>3.72</v>
      </c>
      <c r="C195">
        <v>2.25</v>
      </c>
      <c r="D195" s="43">
        <f t="shared" si="17"/>
        <v>3.3774469258340156E-2</v>
      </c>
      <c r="E195" s="44">
        <f>IF(OR($A195="",$B195="",$C195=""),"",A195*'MPTO_working_3-way'!$I194)</f>
        <v>3.2253763440860213</v>
      </c>
      <c r="F195" s="45">
        <f>IF(OR($A195="",$B195="",$C195=""),"",B195*'MPTO_working_3-way'!$I194)</f>
        <v>3.8456410256410254</v>
      </c>
      <c r="G195" s="46">
        <f>IF(OR($A195="",$B195="",$C195=""),"",C195*'MPTO_working_3-way'!$I194)</f>
        <v>2.3259925558312653</v>
      </c>
      <c r="H195" s="44">
        <f>IF(OR($A195="",$B195="",$C195=""),"",'MPTO_working_3-way'!E194)</f>
        <v>3.2335809806835063</v>
      </c>
      <c r="I195" s="45">
        <f>IF(OR($A195="",$B195="",$C195=""),"",'MPTO_working_3-way'!F194)</f>
        <v>3.882604817127564</v>
      </c>
      <c r="J195" s="46">
        <f>IF(OR($A195="",$B195="",$C195=""),"",'MPTO_working_3-way'!G194)</f>
        <v>2.3084756550334147</v>
      </c>
      <c r="K195" s="44">
        <f>IF(OR($A195="",$B195="",$C195=""),"",'OddsRatio_working_3-way'!H194)</f>
        <v>3.2319904924252367</v>
      </c>
      <c r="L195" s="45">
        <f>IF(OR($A195="",$B195="",$C195=""),"",'OddsRatio_working_3-way'!I194)</f>
        <v>3.863685914809738</v>
      </c>
      <c r="M195" s="46">
        <f>IF(OR($A195="",$B195="",$C195=""),"",'OddsRatio_working_3-way'!J194)</f>
        <v>2.3160321299677102</v>
      </c>
      <c r="N195" s="47">
        <f t="shared" si="63"/>
        <v>31.004133884517938</v>
      </c>
      <c r="O195" s="48">
        <f t="shared" si="64"/>
        <v>26.003467128950529</v>
      </c>
      <c r="P195" s="48">
        <f t="shared" si="65"/>
        <v>42.992398986531541</v>
      </c>
      <c r="Q195" t="s">
        <v>259</v>
      </c>
      <c r="R195" t="s">
        <v>253</v>
      </c>
      <c r="S195" t="s">
        <v>475</v>
      </c>
      <c r="T195" s="50">
        <v>100</v>
      </c>
      <c r="U195" s="50">
        <f t="shared" si="54"/>
        <v>67.948717948717942</v>
      </c>
      <c r="V195" s="50">
        <f t="shared" si="55"/>
        <v>73.118279569892465</v>
      </c>
      <c r="W195" s="50">
        <f t="shared" si="56"/>
        <v>55.55555555555555</v>
      </c>
      <c r="X195" s="50">
        <f t="shared" si="57"/>
        <v>71.326164874551964</v>
      </c>
      <c r="Y195" s="50">
        <f t="shared" si="58"/>
        <v>76.495726495726487</v>
      </c>
      <c r="Z195" s="50">
        <f t="shared" si="59"/>
        <v>58.933002481389572</v>
      </c>
      <c r="AA195" s="50">
        <f t="shared" si="60"/>
        <v>-3.3774469258340218</v>
      </c>
      <c r="AB195" s="50">
        <f t="shared" si="61"/>
        <v>-3.3774469258340218</v>
      </c>
      <c r="AC195" s="50">
        <f t="shared" si="62"/>
        <v>-3.3774469258340218</v>
      </c>
      <c r="AF195">
        <v>1.74</v>
      </c>
      <c r="AG195">
        <v>2.17</v>
      </c>
      <c r="AH195" s="88" t="s">
        <v>480</v>
      </c>
      <c r="AJ195" t="s">
        <v>438</v>
      </c>
    </row>
    <row r="196" spans="1:36" ht="15" x14ac:dyDescent="0.25">
      <c r="A196">
        <v>4.53</v>
      </c>
      <c r="B196">
        <v>3.86</v>
      </c>
      <c r="C196">
        <v>1.83</v>
      </c>
      <c r="D196" s="43">
        <f t="shared" si="17"/>
        <v>2.6265996821027038E-2</v>
      </c>
      <c r="E196" s="44">
        <f>IF(OR($A196="",$B196="",$C196=""),"",A196*'MPTO_working_3-way'!$I195)</f>
        <v>4.6489849655992526</v>
      </c>
      <c r="F196" s="45">
        <f>IF(OR($A196="",$B196="",$C196=""),"",B196*'MPTO_working_3-way'!$I195)</f>
        <v>3.9613867477291644</v>
      </c>
      <c r="G196" s="46">
        <f>IF(OR($A196="",$B196="",$C196=""),"",C196*'MPTO_working_3-way'!$I195)</f>
        <v>1.8780667741824795</v>
      </c>
      <c r="H196" s="44">
        <f>IF(OR($A196="",$B196="",$C196=""),"",'MPTO_working_3-way'!E195)</f>
        <v>4.7170874978883006</v>
      </c>
      <c r="I196" s="45">
        <f>IF(OR($A196="",$B196="",$C196=""),"",'MPTO_working_3-way'!F195)</f>
        <v>3.9950138194283014</v>
      </c>
      <c r="J196" s="46">
        <f>IF(OR($A196="",$B196="",$C196=""),"",'MPTO_working_3-way'!G195)</f>
        <v>1.8597981661592555</v>
      </c>
      <c r="K196" s="44">
        <f>IF(OR($A196="",$B196="",$C196=""),"",'OddsRatio_working_3-way'!H195)</f>
        <v>4.6857901561600253</v>
      </c>
      <c r="L196" s="45">
        <f>IF(OR($A196="",$B196="",$C196=""),"",'OddsRatio_working_3-way'!I195)</f>
        <v>3.98622091972172</v>
      </c>
      <c r="M196" s="46">
        <f>IF(OR($A196="",$B196="",$C196=""),"",'OddsRatio_working_3-way'!J195)</f>
        <v>1.866630546632527</v>
      </c>
      <c r="N196" s="47">
        <f t="shared" si="63"/>
        <v>21.510071712419496</v>
      </c>
      <c r="O196" s="48">
        <f t="shared" si="64"/>
        <v>25.243685196181424</v>
      </c>
      <c r="P196" s="48">
        <f t="shared" si="65"/>
        <v>53.24624309139908</v>
      </c>
      <c r="Q196" t="s">
        <v>267</v>
      </c>
      <c r="R196" t="s">
        <v>263</v>
      </c>
      <c r="S196" t="s">
        <v>475</v>
      </c>
      <c r="T196" s="50">
        <v>100</v>
      </c>
      <c r="U196" s="50">
        <f t="shared" si="54"/>
        <v>77.924944812362028</v>
      </c>
      <c r="V196" s="50">
        <f t="shared" si="55"/>
        <v>74.093264248704671</v>
      </c>
      <c r="W196" s="50">
        <f t="shared" si="56"/>
        <v>45.355191256830594</v>
      </c>
      <c r="X196" s="50">
        <f t="shared" si="57"/>
        <v>80.551544494464736</v>
      </c>
      <c r="Y196" s="50">
        <f t="shared" si="58"/>
        <v>76.719863930807364</v>
      </c>
      <c r="Z196" s="50">
        <f t="shared" si="59"/>
        <v>47.981790938933308</v>
      </c>
      <c r="AA196" s="50">
        <f t="shared" si="60"/>
        <v>-2.6265996821027073</v>
      </c>
      <c r="AB196" s="50">
        <f t="shared" si="61"/>
        <v>-2.6265996821026931</v>
      </c>
      <c r="AC196" s="50">
        <f t="shared" si="62"/>
        <v>-2.6265996821027144</v>
      </c>
      <c r="AF196">
        <v>1.99</v>
      </c>
      <c r="AG196">
        <v>1.92</v>
      </c>
      <c r="AH196" s="88" t="s">
        <v>483</v>
      </c>
      <c r="AJ196" t="s">
        <v>230</v>
      </c>
    </row>
    <row r="197" spans="1:36" ht="15" x14ac:dyDescent="0.25">
      <c r="A197">
        <v>2.67</v>
      </c>
      <c r="B197">
        <v>3.4</v>
      </c>
      <c r="C197">
        <v>2.79</v>
      </c>
      <c r="D197" s="43">
        <f t="shared" si="17"/>
        <v>2.7072421332916541E-2</v>
      </c>
      <c r="E197" s="44">
        <f>IF(OR($A197="",$B197="",$C197=""),"",A197*'MPTO_working_3-way'!$I196)</f>
        <v>2.7422833649588871</v>
      </c>
      <c r="F197" s="45">
        <f>IF(OR($A197="",$B197="",$C197=""),"",B197*'MPTO_working_3-way'!$I196)</f>
        <v>3.4920462325319162</v>
      </c>
      <c r="G197" s="46">
        <f>IF(OR($A197="",$B197="",$C197=""),"",C197*'MPTO_working_3-way'!$I196)</f>
        <v>2.8655320555188371</v>
      </c>
      <c r="H197" s="44">
        <f>IF(OR($A197="",$B197="",$C197=""),"",'MPTO_working_3-way'!E196)</f>
        <v>2.7359205136625246</v>
      </c>
      <c r="I197" s="45">
        <f>IF(OR($A197="",$B197="",$C197=""),"",'MPTO_working_3-way'!F196)</f>
        <v>3.5076211025462767</v>
      </c>
      <c r="J197" s="46">
        <f>IF(OR($A197="",$B197="",$C197=""),"",'MPTO_working_3-way'!G196)</f>
        <v>2.8620590681444256</v>
      </c>
      <c r="K197" s="44">
        <f>IF(OR($A197="",$B197="",$C197=""),"",'OddsRatio_working_3-way'!H196)</f>
        <v>2.7391222271848625</v>
      </c>
      <c r="L197" s="45">
        <f>IF(OR($A197="",$B197="",$C197=""),"",'OddsRatio_working_3-way'!I196)</f>
        <v>3.4993373324812396</v>
      </c>
      <c r="M197" s="46">
        <f>IF(OR($A197="",$B197="",$C197=""),"",'OddsRatio_working_3-way'!J196)</f>
        <v>2.8640890938089245</v>
      </c>
      <c r="N197" s="47">
        <f t="shared" si="63"/>
        <v>36.465961642698154</v>
      </c>
      <c r="O197" s="48">
        <f t="shared" si="64"/>
        <v>28.636505172354138</v>
      </c>
      <c r="P197" s="48">
        <f t="shared" si="65"/>
        <v>34.897533184947697</v>
      </c>
      <c r="Q197" t="s">
        <v>276</v>
      </c>
      <c r="R197" t="s">
        <v>226</v>
      </c>
      <c r="S197" t="s">
        <v>475</v>
      </c>
      <c r="T197" s="50">
        <v>100</v>
      </c>
      <c r="U197" s="50">
        <f t="shared" si="54"/>
        <v>62.546816479400754</v>
      </c>
      <c r="V197" s="50">
        <f t="shared" si="55"/>
        <v>70.588235294117652</v>
      </c>
      <c r="W197" s="50">
        <f t="shared" si="56"/>
        <v>64.157706093189958</v>
      </c>
      <c r="X197" s="50">
        <f t="shared" si="57"/>
        <v>65.25405861269239</v>
      </c>
      <c r="Y197" s="50">
        <f t="shared" si="58"/>
        <v>73.295477427409296</v>
      </c>
      <c r="Z197" s="50">
        <f t="shared" si="59"/>
        <v>66.864948226481616</v>
      </c>
      <c r="AA197" s="50">
        <f t="shared" si="60"/>
        <v>-2.7072421332916363</v>
      </c>
      <c r="AB197" s="50">
        <f t="shared" si="61"/>
        <v>-2.7072421332916434</v>
      </c>
      <c r="AC197" s="50">
        <f t="shared" si="62"/>
        <v>-2.7072421332916576</v>
      </c>
      <c r="AF197">
        <v>1.65</v>
      </c>
      <c r="AG197">
        <v>2.35</v>
      </c>
      <c r="AH197" s="88" t="s">
        <v>484</v>
      </c>
      <c r="AJ197" t="s">
        <v>231</v>
      </c>
    </row>
    <row r="198" spans="1:36" s="50" customFormat="1" ht="15" x14ac:dyDescent="0.25">
      <c r="A198">
        <v>2.8</v>
      </c>
      <c r="B198">
        <v>3.39</v>
      </c>
      <c r="C198">
        <v>2.67</v>
      </c>
      <c r="D198" s="43">
        <f t="shared" si="17"/>
        <v>2.665994308631281E-2</v>
      </c>
      <c r="E198" s="44">
        <f>IF(OR($A198="",$B198="",$C198=""),"",A198*'MPTO_working_3-way'!$I197)</f>
        <v>2.8746478406416758</v>
      </c>
      <c r="F198" s="45">
        <f>IF(OR($A198="",$B198="",$C198=""),"",B198*'MPTO_working_3-way'!$I197)</f>
        <v>3.4803772070626007</v>
      </c>
      <c r="G198" s="46">
        <f>IF(OR($A198="",$B198="",$C198=""),"",C198*'MPTO_working_3-way'!$I197)</f>
        <v>2.741182048040455</v>
      </c>
      <c r="H198" s="44">
        <f>IF(OR($A198="",$B198="",$C198=""),"",'MPTO_working_3-way'!E197)</f>
        <v>2.8714491597628844</v>
      </c>
      <c r="I198" s="45">
        <f>IF(OR($A198="",$B198="",$C198=""),"",'MPTO_working_3-way'!F197)</f>
        <v>3.4952984368578282</v>
      </c>
      <c r="J198" s="46">
        <f>IF(OR($A198="",$B198="",$C198=""),"",'MPTO_working_3-way'!G197)</f>
        <v>2.7348917315399737</v>
      </c>
      <c r="K198" s="44">
        <f>IF(OR($A198="",$B198="",$C198=""),"",'OddsRatio_working_3-way'!H197)</f>
        <v>2.8733390003230865</v>
      </c>
      <c r="L198" s="45">
        <f>IF(OR($A198="",$B198="",$C198=""),"",'OddsRatio_working_3-way'!I197)</f>
        <v>3.4873778948734304</v>
      </c>
      <c r="M198" s="46">
        <f>IF(OR($A198="",$B198="",$C198=""),"",'OddsRatio_working_3-way'!J197)</f>
        <v>2.7380422947441962</v>
      </c>
      <c r="N198" s="47">
        <f t="shared" si="63"/>
        <v>34.786869746688041</v>
      </c>
      <c r="O198" s="48">
        <f t="shared" si="64"/>
        <v>28.732517784875071</v>
      </c>
      <c r="P198" s="48">
        <f t="shared" si="65"/>
        <v>36.480612468436895</v>
      </c>
      <c r="Q198" t="s">
        <v>275</v>
      </c>
      <c r="R198" t="s">
        <v>272</v>
      </c>
      <c r="S198" t="s">
        <v>475</v>
      </c>
      <c r="T198" s="50">
        <v>100</v>
      </c>
      <c r="U198" s="50">
        <f t="shared" si="54"/>
        <v>64.285714285714292</v>
      </c>
      <c r="V198" s="50">
        <f t="shared" si="55"/>
        <v>70.501474926253692</v>
      </c>
      <c r="W198" s="50">
        <f t="shared" si="56"/>
        <v>62.546816479400754</v>
      </c>
      <c r="X198" s="50">
        <f t="shared" si="57"/>
        <v>66.951708594345561</v>
      </c>
      <c r="Y198" s="50">
        <f t="shared" si="58"/>
        <v>73.167469234884976</v>
      </c>
      <c r="Z198" s="50">
        <f t="shared" si="59"/>
        <v>65.21281078803203</v>
      </c>
      <c r="AA198" s="50">
        <f t="shared" si="60"/>
        <v>-2.6659943086312694</v>
      </c>
      <c r="AB198" s="50">
        <f t="shared" si="61"/>
        <v>-2.6659943086312836</v>
      </c>
      <c r="AC198" s="50">
        <f t="shared" si="62"/>
        <v>-2.6659943086312765</v>
      </c>
      <c r="AD198" s="51"/>
      <c r="AF198">
        <v>1.85</v>
      </c>
      <c r="AG198">
        <v>2.0499999999999998</v>
      </c>
      <c r="AH198" s="88" t="s">
        <v>479</v>
      </c>
      <c r="AI198" s="51"/>
      <c r="AJ198" t="s">
        <v>231</v>
      </c>
    </row>
    <row r="199" spans="1:36" ht="15" x14ac:dyDescent="0.25">
      <c r="A199">
        <v>2.72</v>
      </c>
      <c r="B199">
        <v>3.01</v>
      </c>
      <c r="C199">
        <v>3.05</v>
      </c>
      <c r="D199" s="43">
        <f t="shared" ref="D199:D262" si="66">IF(OR($A199="",$B199="",$C199=""),"",(1/A199)+(1/B199)+(1/C199)-1)</f>
        <v>2.7741824903808165E-2</v>
      </c>
      <c r="E199" s="44">
        <f>IF(OR($A199="",$B199="",$C199=""),"",A199*'MPTO_working_3-way'!$I198)</f>
        <v>2.7954577637383582</v>
      </c>
      <c r="F199" s="45">
        <f>IF(OR($A199="",$B199="",$C199=""),"",B199*'MPTO_working_3-way'!$I198)</f>
        <v>3.0935028929604624</v>
      </c>
      <c r="G199" s="46">
        <f>IF(OR($A199="",$B199="",$C199=""),"",C199*'MPTO_working_3-way'!$I198)</f>
        <v>3.1346125659566146</v>
      </c>
      <c r="H199" s="44">
        <f>IF(OR($A199="",$B199="",$C199=""),"",'MPTO_working_3-way'!E198)</f>
        <v>2.7901802541346412</v>
      </c>
      <c r="I199" s="45">
        <f>IF(OR($A199="",$B199="",$C199=""),"",'MPTO_working_3-way'!F198)</f>
        <v>3.0961799955859117</v>
      </c>
      <c r="J199" s="46">
        <f>IF(OR($A199="",$B199="",$C199=""),"",'MPTO_working_3-way'!G198)</f>
        <v>3.1385193930501907</v>
      </c>
      <c r="K199" s="44">
        <f>IF(OR($A199="",$B199="",$C199=""),"",'OddsRatio_working_3-way'!H198)</f>
        <v>2.7926845688413722</v>
      </c>
      <c r="L199" s="45">
        <f>IF(OR($A199="",$B199="",$C199=""),"",'OddsRatio_working_3-way'!I198)</f>
        <v>3.0949395252157892</v>
      </c>
      <c r="M199" s="46">
        <f>IF(OR($A199="",$B199="",$C199=""),"",'OddsRatio_working_3-way'!J198)</f>
        <v>3.136629864026053</v>
      </c>
      <c r="N199" s="47">
        <f t="shared" si="63"/>
        <v>35.77231654048326</v>
      </c>
      <c r="O199" s="48">
        <f t="shared" si="64"/>
        <v>32.325814282430052</v>
      </c>
      <c r="P199" s="48">
        <f t="shared" si="65"/>
        <v>31.901869177086706</v>
      </c>
      <c r="Q199" t="s">
        <v>79</v>
      </c>
      <c r="R199" t="s">
        <v>278</v>
      </c>
      <c r="S199" t="s">
        <v>475</v>
      </c>
      <c r="T199" s="50">
        <v>100</v>
      </c>
      <c r="U199" s="50">
        <f t="shared" si="54"/>
        <v>63.235294117647051</v>
      </c>
      <c r="V199" s="50">
        <f t="shared" si="55"/>
        <v>66.777408637873762</v>
      </c>
      <c r="W199" s="50">
        <f t="shared" si="56"/>
        <v>67.21311475409837</v>
      </c>
      <c r="X199" s="50">
        <f t="shared" si="57"/>
        <v>66.009476608027896</v>
      </c>
      <c r="Y199" s="50">
        <f t="shared" si="58"/>
        <v>69.551591128254572</v>
      </c>
      <c r="Z199" s="50">
        <f t="shared" si="59"/>
        <v>69.98729724447918</v>
      </c>
      <c r="AA199" s="50">
        <f t="shared" si="60"/>
        <v>-2.774182490380845</v>
      </c>
      <c r="AB199" s="50">
        <f t="shared" si="61"/>
        <v>-2.7741824903808094</v>
      </c>
      <c r="AC199" s="50">
        <f t="shared" si="62"/>
        <v>-2.7741824903808094</v>
      </c>
      <c r="AF199">
        <v>2.8</v>
      </c>
      <c r="AG199">
        <v>1.48</v>
      </c>
      <c r="AH199" s="89" t="s">
        <v>482</v>
      </c>
      <c r="AJ199" t="s">
        <v>433</v>
      </c>
    </row>
    <row r="200" spans="1:36" ht="15" x14ac:dyDescent="0.25">
      <c r="A200">
        <v>1.85</v>
      </c>
      <c r="B200">
        <v>3.54</v>
      </c>
      <c r="C200">
        <v>4.97</v>
      </c>
      <c r="D200" s="43">
        <f t="shared" si="66"/>
        <v>2.4233659707519672E-2</v>
      </c>
      <c r="E200" s="44">
        <f>IF(OR($A200="",$B200="",$C200=""),"",A200*'MPTO_working_3-way'!$I199)</f>
        <v>1.8948322704589116</v>
      </c>
      <c r="F200" s="45">
        <f>IF(OR($A200="",$B200="",$C200=""),"",B200*'MPTO_working_3-way'!$I199)</f>
        <v>3.6257871553646197</v>
      </c>
      <c r="G200" s="46">
        <f>IF(OR($A200="",$B200="",$C200=""),"",C200*'MPTO_working_3-way'!$I199)</f>
        <v>5.0904412887463728</v>
      </c>
      <c r="H200" s="44">
        <f>IF(OR($A200="",$B200="",$C200=""),"",'MPTO_working_3-way'!E199)</f>
        <v>1.8780659874293721</v>
      </c>
      <c r="I200" s="45">
        <f>IF(OR($A200="",$B200="",$C200=""),"",'MPTO_working_3-way'!F199)</f>
        <v>3.6442087679181685</v>
      </c>
      <c r="J200" s="46">
        <f>IF(OR($A200="",$B200="",$C200=""),"",'MPTO_working_3-way'!G199)</f>
        <v>5.1778767148348477</v>
      </c>
      <c r="K200" s="44">
        <f>IF(OR($A200="",$B200="",$C200=""),"",'OddsRatio_working_3-way'!H199)</f>
        <v>1.8845370189149964</v>
      </c>
      <c r="L200" s="45">
        <f>IF(OR($A200="",$B200="",$C200=""),"",'OddsRatio_working_3-way'!I199)</f>
        <v>3.6432047388754012</v>
      </c>
      <c r="M200" s="46">
        <f>IF(OR($A200="",$B200="",$C200=""),"",'OddsRatio_working_3-way'!J199)</f>
        <v>5.131308194226512</v>
      </c>
      <c r="N200" s="47">
        <f t="shared" si="63"/>
        <v>52.775119760748481</v>
      </c>
      <c r="O200" s="48">
        <f t="shared" si="64"/>
        <v>27.580217954063468</v>
      </c>
      <c r="P200" s="48">
        <f t="shared" si="65"/>
        <v>19.644662285188065</v>
      </c>
      <c r="Q200" t="s">
        <v>322</v>
      </c>
      <c r="R200" t="s">
        <v>395</v>
      </c>
      <c r="S200" t="s">
        <v>475</v>
      </c>
      <c r="T200" s="50">
        <v>100</v>
      </c>
      <c r="U200" s="50">
        <f t="shared" si="54"/>
        <v>45.945945945945937</v>
      </c>
      <c r="V200" s="50">
        <f t="shared" si="55"/>
        <v>71.751412429378533</v>
      </c>
      <c r="W200" s="50">
        <f t="shared" si="56"/>
        <v>79.879275653923543</v>
      </c>
      <c r="X200" s="50">
        <f t="shared" si="57"/>
        <v>48.369311916697932</v>
      </c>
      <c r="Y200" s="50">
        <f t="shared" si="58"/>
        <v>74.174778400130506</v>
      </c>
      <c r="Z200" s="50">
        <f t="shared" si="59"/>
        <v>82.302641624675516</v>
      </c>
      <c r="AA200" s="50">
        <f t="shared" si="60"/>
        <v>-2.4233659707519948</v>
      </c>
      <c r="AB200" s="50">
        <f t="shared" si="61"/>
        <v>-2.4233659707519735</v>
      </c>
      <c r="AC200" s="50">
        <f t="shared" si="62"/>
        <v>-2.4233659707519735</v>
      </c>
      <c r="AF200">
        <v>2.21</v>
      </c>
      <c r="AG200">
        <v>1.74</v>
      </c>
      <c r="AH200" s="88" t="s">
        <v>480</v>
      </c>
      <c r="AJ200" t="s">
        <v>440</v>
      </c>
    </row>
    <row r="201" spans="1:36" ht="15" x14ac:dyDescent="0.25">
      <c r="A201">
        <v>3.08</v>
      </c>
      <c r="B201">
        <v>3</v>
      </c>
      <c r="C201">
        <v>2.71</v>
      </c>
      <c r="D201" s="43">
        <f t="shared" si="66"/>
        <v>2.7012348045558188E-2</v>
      </c>
      <c r="E201" s="44">
        <f>IF(OR($A201="",$B201="",$C201=""),"",A201*'MPTO_working_3-way'!$I200)</f>
        <v>3.1631980319803192</v>
      </c>
      <c r="F201" s="45">
        <f>IF(OR($A201="",$B201="",$C201=""),"",B201*'MPTO_working_3-way'!$I200)</f>
        <v>3.0810370441366746</v>
      </c>
      <c r="G201" s="46">
        <f>IF(OR($A201="",$B201="",$C201=""),"",C201*'MPTO_working_3-way'!$I200)</f>
        <v>2.7832034632034626</v>
      </c>
      <c r="H201" s="44">
        <f>IF(OR($A201="",$B201="",$C201=""),"",'MPTO_working_3-way'!E200)</f>
        <v>3.1678530463531471</v>
      </c>
      <c r="I201" s="45">
        <f>IF(OR($A201="",$B201="",$C201=""),"",'MPTO_working_3-way'!F200)</f>
        <v>3.083286816614677</v>
      </c>
      <c r="J201" s="46">
        <f>IF(OR($A201="",$B201="",$C201=""),"",'MPTO_working_3-way'!G200)</f>
        <v>2.7777810646511552</v>
      </c>
      <c r="K201" s="44">
        <f>IF(OR($A201="",$B201="",$C201=""),"",'OddsRatio_working_3-way'!H200)</f>
        <v>3.1655742555101027</v>
      </c>
      <c r="L201" s="45">
        <f>IF(OR($A201="",$B201="",$C201=""),"",'OddsRatio_working_3-way'!I200)</f>
        <v>3.0822829379904833</v>
      </c>
      <c r="M201" s="46">
        <f>IF(OR($A201="",$B201="",$C201=""),"",'OddsRatio_working_3-way'!J200)</f>
        <v>2.7803519119818634</v>
      </c>
      <c r="N201" s="47">
        <f t="shared" si="63"/>
        <v>31.613575561500657</v>
      </c>
      <c r="O201" s="48">
        <f t="shared" si="64"/>
        <v>32.456604243140674</v>
      </c>
      <c r="P201" s="48">
        <f t="shared" si="65"/>
        <v>35.929820195358687</v>
      </c>
      <c r="Q201" t="s">
        <v>355</v>
      </c>
      <c r="R201" t="s">
        <v>235</v>
      </c>
      <c r="S201" t="s">
        <v>475</v>
      </c>
      <c r="T201" s="50">
        <v>100</v>
      </c>
      <c r="U201" s="50">
        <f t="shared" si="54"/>
        <v>67.532467532467535</v>
      </c>
      <c r="V201" s="50">
        <f t="shared" si="55"/>
        <v>66.666666666666657</v>
      </c>
      <c r="W201" s="50">
        <f t="shared" si="56"/>
        <v>63.099630996309962</v>
      </c>
      <c r="X201" s="50">
        <f t="shared" si="57"/>
        <v>70.233702337023374</v>
      </c>
      <c r="Y201" s="50">
        <f t="shared" si="58"/>
        <v>69.36790147122251</v>
      </c>
      <c r="Z201" s="50">
        <f t="shared" si="59"/>
        <v>65.800865800865793</v>
      </c>
      <c r="AA201" s="50">
        <f t="shared" si="60"/>
        <v>-2.7012348045558383</v>
      </c>
      <c r="AB201" s="50">
        <f t="shared" si="61"/>
        <v>-2.7012348045558525</v>
      </c>
      <c r="AC201" s="50">
        <f t="shared" si="62"/>
        <v>-2.7012348045558312</v>
      </c>
      <c r="AF201">
        <v>2.34</v>
      </c>
      <c r="AG201">
        <v>1.65</v>
      </c>
      <c r="AH201" s="88" t="s">
        <v>485</v>
      </c>
      <c r="AJ201" t="s">
        <v>434</v>
      </c>
    </row>
    <row r="202" spans="1:36" ht="15" x14ac:dyDescent="0.25">
      <c r="A202">
        <v>2.2599999999999998</v>
      </c>
      <c r="B202">
        <v>3.26</v>
      </c>
      <c r="C202">
        <v>3.58</v>
      </c>
      <c r="D202" s="43">
        <f t="shared" si="66"/>
        <v>2.8555951302410953E-2</v>
      </c>
      <c r="E202" s="44">
        <f>IF(OR($A202="",$B202="",$C202=""),"",A202*'MPTO_working_3-way'!$I201)</f>
        <v>2.3245364499434484</v>
      </c>
      <c r="F202" s="45">
        <f>IF(OR($A202="",$B202="",$C202=""),"",B202*'MPTO_working_3-way'!$I201)</f>
        <v>3.3530924012458594</v>
      </c>
      <c r="G202" s="46">
        <f>IF(OR($A202="",$B202="",$C202=""),"",C202*'MPTO_working_3-way'!$I201)</f>
        <v>3.6822303056626313</v>
      </c>
      <c r="H202" s="44">
        <f>IF(OR($A202="",$B202="",$C202=""),"",'MPTO_working_3-way'!E201)</f>
        <v>2.3096863184928265</v>
      </c>
      <c r="I202" s="45">
        <f>IF(OR($A202="",$B202="",$C202=""),"",'MPTO_working_3-way'!F201)</f>
        <v>3.3644000257151516</v>
      </c>
      <c r="J202" s="46">
        <f>IF(OR($A202="",$B202="",$C202=""),"",'MPTO_working_3-way'!G201)</f>
        <v>3.7062986823926702</v>
      </c>
      <c r="K202" s="44">
        <f>IF(OR($A202="",$B202="",$C202=""),"",'OddsRatio_working_3-way'!H201)</f>
        <v>2.3160384157881468</v>
      </c>
      <c r="L202" s="45">
        <f>IF(OR($A202="",$B202="",$C202=""),"",'OddsRatio_working_3-way'!I201)</f>
        <v>3.3605133489533419</v>
      </c>
      <c r="M202" s="46">
        <f>IF(OR($A202="",$B202="",$C202=""),"",'OddsRatio_working_3-way'!J201)</f>
        <v>3.6947453275662059</v>
      </c>
      <c r="N202" s="47">
        <f t="shared" si="63"/>
        <v>43.019329725904193</v>
      </c>
      <c r="O202" s="48">
        <f t="shared" si="64"/>
        <v>29.823216313050143</v>
      </c>
      <c r="P202" s="48">
        <f t="shared" si="65"/>
        <v>27.157453961045658</v>
      </c>
      <c r="Q202" t="s">
        <v>349</v>
      </c>
      <c r="R202" t="s">
        <v>250</v>
      </c>
      <c r="S202" t="s">
        <v>475</v>
      </c>
      <c r="T202" s="50">
        <v>100</v>
      </c>
      <c r="U202" s="50">
        <f t="shared" si="54"/>
        <v>55.752212389380524</v>
      </c>
      <c r="V202" s="50">
        <f t="shared" si="55"/>
        <v>69.325153374233125</v>
      </c>
      <c r="W202" s="50">
        <f t="shared" si="56"/>
        <v>72.067039106145245</v>
      </c>
      <c r="X202" s="50">
        <f t="shared" si="57"/>
        <v>58.607807519621623</v>
      </c>
      <c r="Y202" s="50">
        <f t="shared" si="58"/>
        <v>72.180748504474224</v>
      </c>
      <c r="Z202" s="50">
        <f t="shared" si="59"/>
        <v>74.922634236386344</v>
      </c>
      <c r="AA202" s="50">
        <f t="shared" si="60"/>
        <v>-2.8555951302410989</v>
      </c>
      <c r="AB202" s="50">
        <f t="shared" si="61"/>
        <v>-2.8555951302410989</v>
      </c>
      <c r="AC202" s="50">
        <f t="shared" si="62"/>
        <v>-2.8555951302410989</v>
      </c>
      <c r="AF202">
        <v>1.98</v>
      </c>
      <c r="AG202">
        <v>1.91</v>
      </c>
      <c r="AH202" s="89" t="s">
        <v>482</v>
      </c>
      <c r="AJ202" t="s">
        <v>434</v>
      </c>
    </row>
    <row r="203" spans="1:36" ht="15" x14ac:dyDescent="0.25">
      <c r="A203">
        <v>2.57</v>
      </c>
      <c r="B203">
        <v>3.5</v>
      </c>
      <c r="C203">
        <v>2.83</v>
      </c>
      <c r="D203" s="43">
        <f t="shared" si="66"/>
        <v>2.817623453940854E-2</v>
      </c>
      <c r="E203" s="44">
        <f>IF(OR($A203="",$B203="",$C203=""),"",A203*'MPTO_working_3-way'!$I202)</f>
        <v>2.6424129227662796</v>
      </c>
      <c r="F203" s="45">
        <f>IF(OR($A203="",$B203="",$C203=""),"",B203*'MPTO_working_3-way'!$I202)</f>
        <v>3.5986168208879299</v>
      </c>
      <c r="G203" s="46">
        <f>IF(OR($A203="",$B203="",$C203=""),"",C203*'MPTO_working_3-way'!$I202)</f>
        <v>2.9097387437465261</v>
      </c>
      <c r="H203" s="44">
        <f>IF(OR($A203="",$B203="",$C203=""),"",'MPTO_working_3-way'!E202)</f>
        <v>2.6335681216646116</v>
      </c>
      <c r="I203" s="45">
        <f>IF(OR($A203="",$B203="",$C203=""),"",'MPTO_working_3-way'!F202)</f>
        <v>3.6189635604123773</v>
      </c>
      <c r="J203" s="46">
        <f>IF(OR($A203="",$B203="",$C203=""),"",'MPTO_working_3-way'!G202)</f>
        <v>2.907274128922348</v>
      </c>
      <c r="K203" s="44">
        <f>IF(OR($A203="",$B203="",$C203=""),"",'OddsRatio_working_3-way'!H202)</f>
        <v>2.6378644611290918</v>
      </c>
      <c r="L203" s="45">
        <f>IF(OR($A203="",$B203="",$C203=""),"",'OddsRatio_working_3-way'!I202)</f>
        <v>3.6080644285495089</v>
      </c>
      <c r="M203" s="46">
        <f>IF(OR($A203="",$B203="",$C203=""),"",'OddsRatio_working_3-way'!J202)</f>
        <v>2.909103161698241</v>
      </c>
      <c r="N203" s="47">
        <f t="shared" si="63"/>
        <v>37.844198814813687</v>
      </c>
      <c r="O203" s="48">
        <f t="shared" si="64"/>
        <v>27.788454558306043</v>
      </c>
      <c r="P203" s="48">
        <f t="shared" si="65"/>
        <v>34.36734662688027</v>
      </c>
      <c r="Q203" t="s">
        <v>359</v>
      </c>
      <c r="R203" t="s">
        <v>421</v>
      </c>
      <c r="S203" t="s">
        <v>475</v>
      </c>
      <c r="T203" s="50">
        <v>100</v>
      </c>
      <c r="U203" s="50">
        <f t="shared" si="54"/>
        <v>61.089494163424128</v>
      </c>
      <c r="V203" s="50">
        <f t="shared" si="55"/>
        <v>71.428571428571431</v>
      </c>
      <c r="W203" s="50">
        <f t="shared" si="56"/>
        <v>64.664310954063609</v>
      </c>
      <c r="X203" s="50">
        <f t="shared" si="57"/>
        <v>63.90711761736496</v>
      </c>
      <c r="Y203" s="50">
        <f t="shared" si="58"/>
        <v>74.24619488251227</v>
      </c>
      <c r="Z203" s="50">
        <f t="shared" si="59"/>
        <v>67.481934408004449</v>
      </c>
      <c r="AA203" s="50">
        <f t="shared" si="60"/>
        <v>-2.8176234539408327</v>
      </c>
      <c r="AB203" s="50">
        <f t="shared" si="61"/>
        <v>-2.8176234539408398</v>
      </c>
      <c r="AC203" s="50">
        <f t="shared" si="62"/>
        <v>-2.8176234539408398</v>
      </c>
      <c r="AF203">
        <v>1.86</v>
      </c>
      <c r="AG203">
        <v>2.0299999999999998</v>
      </c>
      <c r="AH203" s="88" t="s">
        <v>486</v>
      </c>
      <c r="AJ203" t="s">
        <v>448</v>
      </c>
    </row>
    <row r="204" spans="1:36" ht="15" x14ac:dyDescent="0.25">
      <c r="A204">
        <v>2.08</v>
      </c>
      <c r="B204">
        <v>3.4</v>
      </c>
      <c r="C204">
        <v>3.94</v>
      </c>
      <c r="D204" s="43">
        <f t="shared" si="66"/>
        <v>2.8693984427039076E-2</v>
      </c>
      <c r="E204" s="44">
        <f>IF(OR($A204="",$B204="",$C204=""),"",A204*'MPTO_working_3-way'!$I203)</f>
        <v>2.1396834876082416</v>
      </c>
      <c r="F204" s="45">
        <f>IF(OR($A204="",$B204="",$C204=""),"",B204*'MPTO_working_3-way'!$I203)</f>
        <v>3.4975595470519329</v>
      </c>
      <c r="G204" s="46">
        <f>IF(OR($A204="",$B204="",$C204=""),"",C204*'MPTO_working_3-way'!$I203)</f>
        <v>4.0530542986425342</v>
      </c>
      <c r="H204" s="44">
        <f>IF(OR($A204="",$B204="",$C204=""),"",'MPTO_working_3-way'!E203)</f>
        <v>2.1222205071127398</v>
      </c>
      <c r="I204" s="45">
        <f>IF(OR($A204="",$B204="",$C204=""),"",'MPTO_working_3-way'!F203)</f>
        <v>3.5142839845825793</v>
      </c>
      <c r="J204" s="46">
        <f>IF(OR($A204="",$B204="",$C204=""),"",'MPTO_working_3-way'!G203)</f>
        <v>4.094292453939171</v>
      </c>
      <c r="K204" s="44">
        <f>IF(OR($A204="",$B204="",$C204=""),"",'OddsRatio_working_3-way'!H203)</f>
        <v>2.1293369892228373</v>
      </c>
      <c r="L204" s="45">
        <f>IF(OR($A204="",$B204="",$C204=""),"",'OddsRatio_working_3-way'!I203)</f>
        <v>3.5096377538285277</v>
      </c>
      <c r="M204" s="46">
        <f>IF(OR($A204="",$B204="",$C204=""),"",'OddsRatio_working_3-way'!J203)</f>
        <v>4.0743062484399468</v>
      </c>
      <c r="N204" s="47">
        <f t="shared" si="63"/>
        <v>46.735884339501517</v>
      </c>
      <c r="O204" s="48">
        <f t="shared" si="64"/>
        <v>28.591364537106813</v>
      </c>
      <c r="P204" s="48">
        <f t="shared" si="65"/>
        <v>24.672751123391663</v>
      </c>
      <c r="Q204" t="s">
        <v>430</v>
      </c>
      <c r="R204" t="s">
        <v>106</v>
      </c>
      <c r="S204" t="s">
        <v>475</v>
      </c>
      <c r="T204" s="50">
        <v>100</v>
      </c>
      <c r="U204" s="50">
        <f t="shared" si="54"/>
        <v>51.92307692307692</v>
      </c>
      <c r="V204" s="50">
        <f t="shared" si="55"/>
        <v>70.588235294117652</v>
      </c>
      <c r="W204" s="50">
        <f t="shared" si="56"/>
        <v>74.619289340101517</v>
      </c>
      <c r="X204" s="50">
        <f t="shared" si="57"/>
        <v>54.792475365780824</v>
      </c>
      <c r="Y204" s="50">
        <f t="shared" si="58"/>
        <v>73.457633736821549</v>
      </c>
      <c r="Z204" s="50">
        <f t="shared" si="59"/>
        <v>77.488687782805414</v>
      </c>
      <c r="AA204" s="50">
        <f t="shared" si="60"/>
        <v>-2.8693984427039041</v>
      </c>
      <c r="AB204" s="50">
        <f t="shared" si="61"/>
        <v>-2.869398442703897</v>
      </c>
      <c r="AC204" s="50">
        <f t="shared" si="62"/>
        <v>-2.869398442703897</v>
      </c>
      <c r="AF204">
        <v>2.2999999999999998</v>
      </c>
      <c r="AG204">
        <v>1.67</v>
      </c>
      <c r="AH204" s="88" t="s">
        <v>483</v>
      </c>
      <c r="AJ204" t="s">
        <v>435</v>
      </c>
    </row>
    <row r="205" spans="1:36" ht="15" x14ac:dyDescent="0.25">
      <c r="A205">
        <v>4.51</v>
      </c>
      <c r="B205">
        <v>4.0199999999999996</v>
      </c>
      <c r="C205">
        <v>1.77</v>
      </c>
      <c r="D205" s="43">
        <f t="shared" si="66"/>
        <v>3.545746034007502E-2</v>
      </c>
      <c r="E205" s="44">
        <f>IF(OR($A205="",$B205="",$C205=""),"",A205*'MPTO_working_3-way'!$I204)</f>
        <v>4.6699131461337382</v>
      </c>
      <c r="F205" s="45">
        <f>IF(OR($A205="",$B205="",$C205=""),"",B205*'MPTO_working_3-way'!$I204)</f>
        <v>4.1625389905671009</v>
      </c>
      <c r="G205" s="46">
        <f>IF(OR($A205="",$B205="",$C205=""),"",C205*'MPTO_working_3-way'!$I204)</f>
        <v>1.8327597048019328</v>
      </c>
      <c r="H205" s="44">
        <f>IF(OR($A205="",$B205="",$C205=""),"",'MPTO_working_3-way'!E204)</f>
        <v>4.7639388146110271</v>
      </c>
      <c r="I205" s="45">
        <f>IF(OR($A205="",$B205="",$C205=""),"",'MPTO_working_3-way'!F204)</f>
        <v>4.220530030047013</v>
      </c>
      <c r="J205" s="46">
        <f>IF(OR($A205="",$B205="",$C205=""),"",'MPTO_working_3-way'!G204)</f>
        <v>1.8078194040443432</v>
      </c>
      <c r="K205" s="44">
        <f>IF(OR($A205="",$B205="",$C205=""),"",'OddsRatio_working_3-way'!H204)</f>
        <v>4.7235045190158269</v>
      </c>
      <c r="L205" s="45">
        <f>IF(OR($A205="",$B205="",$C205=""),"",'OddsRatio_working_3-way'!I204)</f>
        <v>4.2036990448512244</v>
      </c>
      <c r="M205" s="46">
        <f>IF(OR($A205="",$B205="",$C205=""),"",'OddsRatio_working_3-way'!J204)</f>
        <v>1.8168371736872333</v>
      </c>
      <c r="N205" s="47">
        <f t="shared" si="63"/>
        <v>21.413674488312672</v>
      </c>
      <c r="O205" s="48">
        <f t="shared" si="64"/>
        <v>24.023798990619444</v>
      </c>
      <c r="P205" s="48">
        <f t="shared" si="65"/>
        <v>54.56252652106788</v>
      </c>
      <c r="Q205" t="s">
        <v>374</v>
      </c>
      <c r="R205" t="s">
        <v>373</v>
      </c>
      <c r="S205" t="s">
        <v>475</v>
      </c>
      <c r="T205" s="50">
        <v>100</v>
      </c>
      <c r="U205" s="50">
        <f t="shared" si="54"/>
        <v>77.827050997782706</v>
      </c>
      <c r="V205" s="50">
        <f t="shared" si="55"/>
        <v>75.124378109452735</v>
      </c>
      <c r="W205" s="50">
        <f t="shared" si="56"/>
        <v>43.502824858757066</v>
      </c>
      <c r="X205" s="50">
        <f t="shared" si="57"/>
        <v>81.372797031790213</v>
      </c>
      <c r="Y205" s="50">
        <f t="shared" si="58"/>
        <v>78.670124143460242</v>
      </c>
      <c r="Z205" s="50">
        <f t="shared" si="59"/>
        <v>47.048570892764566</v>
      </c>
      <c r="AA205" s="50">
        <f t="shared" si="60"/>
        <v>-3.5457460340075073</v>
      </c>
      <c r="AB205" s="50">
        <f t="shared" si="61"/>
        <v>-3.5457460340075073</v>
      </c>
      <c r="AC205" s="50">
        <f t="shared" si="62"/>
        <v>-3.5457460340075002</v>
      </c>
      <c r="AF205">
        <v>1.65</v>
      </c>
      <c r="AG205">
        <v>2.31</v>
      </c>
      <c r="AH205" s="89" t="s">
        <v>482</v>
      </c>
      <c r="AJ205" t="s">
        <v>450</v>
      </c>
    </row>
    <row r="206" spans="1:36" ht="15" x14ac:dyDescent="0.25">
      <c r="A206">
        <v>3.47</v>
      </c>
      <c r="B206">
        <v>3.37</v>
      </c>
      <c r="C206">
        <v>2.29</v>
      </c>
      <c r="D206" s="43">
        <f t="shared" si="66"/>
        <v>2.1601565792279676E-2</v>
      </c>
      <c r="E206" s="44">
        <f>IF(OR($A206="",$B206="",$C206=""),"",A206*'MPTO_working_3-way'!$I205)</f>
        <v>3.5449574332992109</v>
      </c>
      <c r="F206" s="45">
        <f>IF(OR($A206="",$B206="",$C206=""),"",B206*'MPTO_working_3-way'!$I205)</f>
        <v>3.4427972767199826</v>
      </c>
      <c r="G206" s="46">
        <f>IF(OR($A206="",$B206="",$C206=""),"",C206*'MPTO_working_3-way'!$I205)</f>
        <v>2.3394675856643206</v>
      </c>
      <c r="H206" s="44">
        <f>IF(OR($A206="",$B206="",$C206=""),"",'MPTO_working_3-way'!E205)</f>
        <v>3.5589225669770799</v>
      </c>
      <c r="I206" s="45">
        <f>IF(OR($A206="",$B206="",$C206=""),"",'MPTO_working_3-way'!F205)</f>
        <v>3.4538093038774726</v>
      </c>
      <c r="J206" s="46">
        <f>IF(OR($A206="",$B206="",$C206=""),"",'MPTO_working_3-way'!G205)</f>
        <v>2.328393332207062</v>
      </c>
      <c r="K206" s="44">
        <f>IF(OR($A206="",$B206="",$C206=""),"",'OddsRatio_working_3-way'!H205)</f>
        <v>3.5526338666558899</v>
      </c>
      <c r="L206" s="45">
        <f>IF(OR($A206="",$B206="",$C206=""),"",'OddsRatio_working_3-way'!I205)</f>
        <v>3.4492883659815625</v>
      </c>
      <c r="M206" s="46">
        <f>IF(OR($A206="",$B206="",$C206=""),"",'OddsRatio_working_3-way'!J205)</f>
        <v>2.3331569586988254</v>
      </c>
      <c r="N206" s="47">
        <f t="shared" si="63"/>
        <v>28.209083432331173</v>
      </c>
      <c r="O206" s="48">
        <f t="shared" si="64"/>
        <v>29.046148222608064</v>
      </c>
      <c r="P206" s="48">
        <f t="shared" si="65"/>
        <v>42.744768345060777</v>
      </c>
      <c r="Q206" t="s">
        <v>153</v>
      </c>
      <c r="R206" t="s">
        <v>154</v>
      </c>
      <c r="S206" t="s">
        <v>475</v>
      </c>
      <c r="T206" s="50">
        <v>100</v>
      </c>
      <c r="U206" s="50">
        <f t="shared" si="54"/>
        <v>71.181556195965413</v>
      </c>
      <c r="V206" s="50">
        <f t="shared" si="55"/>
        <v>70.326409495548958</v>
      </c>
      <c r="W206" s="50">
        <f t="shared" si="56"/>
        <v>56.331877729257641</v>
      </c>
      <c r="X206" s="50">
        <f t="shared" si="57"/>
        <v>73.341712775193386</v>
      </c>
      <c r="Y206" s="50">
        <f t="shared" si="58"/>
        <v>72.486566074776945</v>
      </c>
      <c r="Z206" s="50">
        <f t="shared" si="59"/>
        <v>58.492034308485621</v>
      </c>
      <c r="AA206" s="50">
        <f t="shared" si="60"/>
        <v>-2.1601565792279729</v>
      </c>
      <c r="AB206" s="50">
        <f t="shared" si="61"/>
        <v>-2.1601565792279871</v>
      </c>
      <c r="AC206" s="50">
        <f t="shared" si="62"/>
        <v>-2.16015657922798</v>
      </c>
      <c r="AF206">
        <v>2.1</v>
      </c>
      <c r="AG206">
        <v>1.81</v>
      </c>
      <c r="AH206" s="88" t="s">
        <v>482</v>
      </c>
      <c r="AJ206" t="s">
        <v>436</v>
      </c>
    </row>
    <row r="207" spans="1:36" ht="15" x14ac:dyDescent="0.25">
      <c r="A207">
        <v>2.1800000000000002</v>
      </c>
      <c r="B207">
        <v>3.19</v>
      </c>
      <c r="C207">
        <v>3.89</v>
      </c>
      <c r="D207" s="43">
        <f t="shared" si="66"/>
        <v>2.9264628895086631E-2</v>
      </c>
      <c r="E207" s="44">
        <f>IF(OR($A207="",$B207="",$C207=""),"",A207*'MPTO_working_3-way'!$I206)</f>
        <v>2.2437968909912889</v>
      </c>
      <c r="F207" s="45">
        <f>IF(OR($A207="",$B207="",$C207=""),"",B207*'MPTO_working_3-way'!$I206)</f>
        <v>3.2833541661753265</v>
      </c>
      <c r="G207" s="46">
        <f>IF(OR($A207="",$B207="",$C207=""),"",C207*'MPTO_working_3-way'!$I206)</f>
        <v>4.0038394064018874</v>
      </c>
      <c r="H207" s="44">
        <f>IF(OR($A207="",$B207="",$C207=""),"",'MPTO_working_3-way'!E206)</f>
        <v>2.2273663493967093</v>
      </c>
      <c r="I207" s="45">
        <f>IF(OR($A207="",$B207="",$C207=""),"",'MPTO_working_3-way'!F206)</f>
        <v>3.2924547905471635</v>
      </c>
      <c r="J207" s="46">
        <f>IF(OR($A207="",$B207="",$C207=""),"",'MPTO_working_3-way'!G206)</f>
        <v>4.0434340437900813</v>
      </c>
      <c r="K207" s="44">
        <f>IF(OR($A207="",$B207="",$C207=""),"",'OddsRatio_working_3-way'!H206)</f>
        <v>2.2343352940967582</v>
      </c>
      <c r="L207" s="45">
        <f>IF(OR($A207="",$B207="",$C207=""),"",'OddsRatio_working_3-way'!I206)</f>
        <v>3.2908426220948317</v>
      </c>
      <c r="M207" s="46">
        <f>IF(OR($A207="",$B207="",$C207=""),"",'OddsRatio_working_3-way'!J206)</f>
        <v>4.0230754236776551</v>
      </c>
      <c r="N207" s="47">
        <f t="shared" si="63"/>
        <v>44.567313735701326</v>
      </c>
      <c r="O207" s="48">
        <f t="shared" si="64"/>
        <v>30.456659543520026</v>
      </c>
      <c r="P207" s="48">
        <f t="shared" si="65"/>
        <v>24.976026720778634</v>
      </c>
      <c r="Q207" t="s">
        <v>236</v>
      </c>
      <c r="R207" t="s">
        <v>156</v>
      </c>
      <c r="S207" t="s">
        <v>475</v>
      </c>
      <c r="T207" s="50">
        <v>100</v>
      </c>
      <c r="U207" s="50">
        <f t="shared" si="54"/>
        <v>54.128440366972484</v>
      </c>
      <c r="V207" s="50">
        <f t="shared" si="55"/>
        <v>68.652037617554868</v>
      </c>
      <c r="W207" s="50">
        <f t="shared" si="56"/>
        <v>74.293059125964007</v>
      </c>
      <c r="X207" s="50">
        <f t="shared" si="57"/>
        <v>57.054903256481126</v>
      </c>
      <c r="Y207" s="50">
        <f t="shared" si="58"/>
        <v>71.578500507063509</v>
      </c>
      <c r="Z207" s="50">
        <f t="shared" si="59"/>
        <v>77.219522015472663</v>
      </c>
      <c r="AA207" s="50">
        <f t="shared" si="60"/>
        <v>-2.9264628895086418</v>
      </c>
      <c r="AB207" s="50">
        <f t="shared" si="61"/>
        <v>-2.9264628895086418</v>
      </c>
      <c r="AC207" s="50">
        <f t="shared" si="62"/>
        <v>-2.926462889508656</v>
      </c>
      <c r="AF207">
        <v>2.5</v>
      </c>
      <c r="AG207">
        <v>1.58</v>
      </c>
      <c r="AH207" s="88" t="s">
        <v>485</v>
      </c>
      <c r="AJ207" t="s">
        <v>437</v>
      </c>
    </row>
    <row r="208" spans="1:36" ht="15" x14ac:dyDescent="0.25">
      <c r="A208">
        <v>3.96</v>
      </c>
      <c r="B208">
        <v>3.17</v>
      </c>
      <c r="C208">
        <v>2.17</v>
      </c>
      <c r="D208" s="43">
        <f t="shared" si="66"/>
        <v>2.8812158862021597E-2</v>
      </c>
      <c r="E208" s="44">
        <f>IF(OR($A208="",$B208="",$C208=""),"",A208*'MPTO_working_3-way'!$I207)</f>
        <v>4.0740961490936058</v>
      </c>
      <c r="F208" s="45">
        <f>IF(OR($A208="",$B208="",$C208=""),"",B208*'MPTO_working_3-way'!$I207)</f>
        <v>3.2613345435926084</v>
      </c>
      <c r="G208" s="46">
        <f>IF(OR($A208="",$B208="",$C208=""),"",C208*'MPTO_working_3-way'!$I207)</f>
        <v>2.2325223847305868</v>
      </c>
      <c r="H208" s="44">
        <f>IF(OR($A208="",$B208="",$C208=""),"",'MPTO_working_3-way'!E207)</f>
        <v>4.1165612625204995</v>
      </c>
      <c r="I208" s="45">
        <f>IF(OR($A208="",$B208="",$C208=""),"",'MPTO_working_3-way'!F207)</f>
        <v>3.2695406682300892</v>
      </c>
      <c r="J208" s="46">
        <f>IF(OR($A208="",$B208="",$C208=""),"",'MPTO_working_3-way'!G207)</f>
        <v>2.2161871008514664</v>
      </c>
      <c r="K208" s="44">
        <f>IF(OR($A208="",$B208="",$C208=""),"",'OddsRatio_working_3-way'!H207)</f>
        <v>4.0944066613568086</v>
      </c>
      <c r="L208" s="45">
        <f>IF(OR($A208="",$B208="",$C208=""),"",'OddsRatio_working_3-way'!I207)</f>
        <v>3.2685346132244173</v>
      </c>
      <c r="M208" s="46">
        <f>IF(OR($A208="",$B208="",$C208=""),"",'OddsRatio_working_3-way'!J207)</f>
        <v>2.2231269573606309</v>
      </c>
      <c r="N208" s="47">
        <f t="shared" si="63"/>
        <v>24.545321548743452</v>
      </c>
      <c r="O208" s="48">
        <f t="shared" si="64"/>
        <v>30.662294426821475</v>
      </c>
      <c r="P208" s="48">
        <f t="shared" si="65"/>
        <v>44.792384024435059</v>
      </c>
      <c r="Q208" t="s">
        <v>431</v>
      </c>
      <c r="R208" t="s">
        <v>151</v>
      </c>
      <c r="S208" t="s">
        <v>475</v>
      </c>
      <c r="T208" s="50">
        <v>100</v>
      </c>
      <c r="U208" s="50">
        <f t="shared" si="54"/>
        <v>74.747474747474755</v>
      </c>
      <c r="V208" s="50">
        <f t="shared" si="55"/>
        <v>68.454258675078862</v>
      </c>
      <c r="W208" s="50">
        <f t="shared" si="56"/>
        <v>53.917050691244242</v>
      </c>
      <c r="X208" s="50">
        <f t="shared" si="57"/>
        <v>77.628690633676896</v>
      </c>
      <c r="Y208" s="50">
        <f t="shared" si="58"/>
        <v>71.335474561281018</v>
      </c>
      <c r="Z208" s="50">
        <f t="shared" si="59"/>
        <v>56.798266577446391</v>
      </c>
      <c r="AA208" s="50">
        <f t="shared" si="60"/>
        <v>-2.881215886202142</v>
      </c>
      <c r="AB208" s="50">
        <f t="shared" si="61"/>
        <v>-2.8812158862021562</v>
      </c>
      <c r="AC208" s="50">
        <f t="shared" si="62"/>
        <v>-2.8812158862021491</v>
      </c>
      <c r="AF208">
        <v>2.71</v>
      </c>
      <c r="AG208">
        <v>1.5</v>
      </c>
      <c r="AH208" s="88" t="s">
        <v>479</v>
      </c>
      <c r="AJ208" t="s">
        <v>437</v>
      </c>
    </row>
    <row r="209" spans="1:36" ht="15" x14ac:dyDescent="0.25">
      <c r="A209">
        <v>3.14</v>
      </c>
      <c r="B209">
        <v>3.31</v>
      </c>
      <c r="C209">
        <v>2.42</v>
      </c>
      <c r="D209" s="43">
        <f t="shared" si="66"/>
        <v>3.3809281700863281E-2</v>
      </c>
      <c r="E209" s="44">
        <f>IF(OR($A209="",$B209="",$C209=""),"",A209*'MPTO_working_3-way'!$I208)</f>
        <v>3.2461611445407108</v>
      </c>
      <c r="F209" s="45">
        <f>IF(OR($A209="",$B209="",$C209=""),"",B209*'MPTO_working_3-way'!$I208)</f>
        <v>3.4219087224298574</v>
      </c>
      <c r="G209" s="46">
        <f>IF(OR($A209="",$B209="",$C209=""),"",C209*'MPTO_working_3-way'!$I208)</f>
        <v>2.501818461716089</v>
      </c>
      <c r="H209" s="44">
        <f>IF(OR($A209="",$B209="",$C209=""),"",'MPTO_working_3-way'!E208)</f>
        <v>3.2551916227916311</v>
      </c>
      <c r="I209" s="45">
        <f>IF(OR($A209="",$B209="",$C209=""),"",'MPTO_working_3-way'!F208)</f>
        <v>3.4382569820835003</v>
      </c>
      <c r="J209" s="46">
        <f>IF(OR($A209="",$B209="",$C209=""),"",'MPTO_working_3-way'!G208)</f>
        <v>2.4878507059123449</v>
      </c>
      <c r="K209" s="44">
        <f>IF(OR($A209="",$B209="",$C209=""),"",'OddsRatio_working_3-way'!H208)</f>
        <v>3.2516014788086314</v>
      </c>
      <c r="L209" s="45">
        <f>IF(OR($A209="",$B209="",$C209=""),"",'OddsRatio_working_3-way'!I208)</f>
        <v>3.4304670168448306</v>
      </c>
      <c r="M209" s="46">
        <f>IF(OR($A209="",$B209="",$C209=""),"",'OddsRatio_working_3-way'!J208)</f>
        <v>2.4940533177141386</v>
      </c>
      <c r="N209" s="47">
        <f t="shared" si="63"/>
        <v>30.805617942959106</v>
      </c>
      <c r="O209" s="48">
        <f t="shared" si="64"/>
        <v>29.223456296341876</v>
      </c>
      <c r="P209" s="48">
        <f t="shared" si="65"/>
        <v>39.970925760699011</v>
      </c>
      <c r="Q209" t="s">
        <v>64</v>
      </c>
      <c r="R209" t="s">
        <v>125</v>
      </c>
      <c r="S209" t="s">
        <v>475</v>
      </c>
      <c r="T209" s="50">
        <v>100</v>
      </c>
      <c r="U209" s="50">
        <f t="shared" si="54"/>
        <v>68.152866242038215</v>
      </c>
      <c r="V209" s="50">
        <f t="shared" si="55"/>
        <v>69.78851963746223</v>
      </c>
      <c r="W209" s="50">
        <f t="shared" si="56"/>
        <v>58.677685950413228</v>
      </c>
      <c r="X209" s="50">
        <f t="shared" si="57"/>
        <v>71.533794412124536</v>
      </c>
      <c r="Y209" s="50">
        <f t="shared" si="58"/>
        <v>73.169447807548565</v>
      </c>
      <c r="Z209" s="50">
        <f t="shared" si="59"/>
        <v>62.058614120499541</v>
      </c>
      <c r="AA209" s="50">
        <f t="shared" si="60"/>
        <v>-3.380928170086321</v>
      </c>
      <c r="AB209" s="50">
        <f t="shared" si="61"/>
        <v>-3.3809281700863352</v>
      </c>
      <c r="AC209" s="50">
        <f t="shared" si="62"/>
        <v>-3.3809281700863139</v>
      </c>
      <c r="AF209">
        <v>2.1</v>
      </c>
      <c r="AG209">
        <v>1.78</v>
      </c>
      <c r="AH209" s="89" t="s">
        <v>482</v>
      </c>
      <c r="AJ209" t="s">
        <v>442</v>
      </c>
    </row>
    <row r="210" spans="1:36" ht="15" x14ac:dyDescent="0.25">
      <c r="A210">
        <v>2.58</v>
      </c>
      <c r="B210">
        <v>2.97</v>
      </c>
      <c r="C210">
        <v>3.25</v>
      </c>
      <c r="D210" s="43">
        <f t="shared" si="66"/>
        <v>3.1989543617450433E-2</v>
      </c>
      <c r="E210" s="44">
        <f>IF(OR($A210="",$B210="",$C210=""),"",A210*'MPTO_working_3-way'!$I209)</f>
        <v>2.6625330225330224</v>
      </c>
      <c r="F210" s="45">
        <f>IF(OR($A210="",$B210="",$C210=""),"",B210*'MPTO_working_3-way'!$I209)</f>
        <v>3.0650089445438278</v>
      </c>
      <c r="G210" s="46">
        <f>IF(OR($A210="",$B210="",$C210=""),"",C210*'MPTO_working_3-way'!$I209)</f>
        <v>3.353966016756714</v>
      </c>
      <c r="H210" s="44">
        <f>IF(OR($A210="",$B210="",$C210=""),"",'MPTO_working_3-way'!E209)</f>
        <v>2.6529863267621536</v>
      </c>
      <c r="I210" s="45">
        <f>IF(OR($A210="",$B210="",$C210=""),"",'MPTO_working_3-way'!F209)</f>
        <v>3.0671350891993909</v>
      </c>
      <c r="J210" s="46">
        <f>IF(OR($A210="",$B210="",$C210=""),"",'MPTO_working_3-way'!G209)</f>
        <v>3.3666732008030222</v>
      </c>
      <c r="K210" s="44">
        <f>IF(OR($A210="",$B210="",$C210=""),"",'OddsRatio_working_3-way'!H209)</f>
        <v>2.6574280719487957</v>
      </c>
      <c r="L210" s="45">
        <f>IF(OR($A210="",$B210="",$C210=""),"",'OddsRatio_working_3-way'!I209)</f>
        <v>3.0665400643918526</v>
      </c>
      <c r="M210" s="46">
        <f>IF(OR($A210="",$B210="",$C210=""),"",'OddsRatio_working_3-way'!J209)</f>
        <v>3.3602614948637908</v>
      </c>
      <c r="N210" s="47">
        <f t="shared" si="63"/>
        <v>37.558219617822502</v>
      </c>
      <c r="O210" s="48">
        <f t="shared" si="64"/>
        <v>32.626332193259955</v>
      </c>
      <c r="P210" s="48">
        <f t="shared" si="65"/>
        <v>29.815448188917554</v>
      </c>
      <c r="Q210" t="s">
        <v>169</v>
      </c>
      <c r="R210" t="s">
        <v>168</v>
      </c>
      <c r="S210" t="s">
        <v>475</v>
      </c>
      <c r="T210" s="50">
        <v>100</v>
      </c>
      <c r="U210" s="50">
        <f t="shared" si="54"/>
        <v>61.240310077519375</v>
      </c>
      <c r="V210" s="50">
        <f t="shared" si="55"/>
        <v>66.329966329966325</v>
      </c>
      <c r="W210" s="50">
        <f t="shared" si="56"/>
        <v>69.230769230769241</v>
      </c>
      <c r="X210" s="50">
        <f t="shared" si="57"/>
        <v>64.439264439264448</v>
      </c>
      <c r="Y210" s="50">
        <f t="shared" si="58"/>
        <v>69.528920691711392</v>
      </c>
      <c r="Z210" s="50">
        <f t="shared" si="59"/>
        <v>72.429723592514279</v>
      </c>
      <c r="AA210" s="50">
        <f t="shared" si="60"/>
        <v>-3.1989543617450735</v>
      </c>
      <c r="AB210" s="50">
        <f t="shared" si="61"/>
        <v>-3.1989543617450664</v>
      </c>
      <c r="AC210" s="50">
        <f t="shared" si="62"/>
        <v>-3.198954361745038</v>
      </c>
      <c r="AF210">
        <v>2.41</v>
      </c>
      <c r="AG210">
        <v>1.6</v>
      </c>
      <c r="AH210" s="88" t="s">
        <v>485</v>
      </c>
      <c r="AJ210" t="s">
        <v>442</v>
      </c>
    </row>
    <row r="211" spans="1:36" ht="15" x14ac:dyDescent="0.25">
      <c r="A211">
        <v>1.32</v>
      </c>
      <c r="B211">
        <v>5.63</v>
      </c>
      <c r="C211">
        <v>9.7200000000000006</v>
      </c>
      <c r="D211" s="43">
        <f t="shared" si="66"/>
        <v>3.8076309440035594E-2</v>
      </c>
      <c r="E211" s="44">
        <f>IF(OR($A211="",$B211="",$C211=""),"",A211*'MPTO_working_3-way'!$I210)</f>
        <v>1.370260728460847</v>
      </c>
      <c r="F211" s="45">
        <f>IF(OR($A211="",$B211="",$C211=""),"",B211*'MPTO_working_3-way'!$I210)</f>
        <v>5.8443696221474006</v>
      </c>
      <c r="G211" s="46">
        <f>IF(OR($A211="",$B211="",$C211=""),"",C211*'MPTO_working_3-way'!$I210)</f>
        <v>10.090101727757146</v>
      </c>
      <c r="H211" s="44">
        <f>IF(OR($A211="",$B211="",$C211=""),"",'MPTO_working_3-way'!E210)</f>
        <v>1.3424915341530168</v>
      </c>
      <c r="I211" s="45">
        <f>IF(OR($A211="",$B211="",$C211=""),"",'MPTO_working_3-way'!F210)</f>
        <v>6.0632595531285975</v>
      </c>
      <c r="J211" s="46">
        <f>IF(OR($A211="",$B211="",$C211=""),"",'MPTO_working_3-way'!G210)</f>
        <v>11.08788134802321</v>
      </c>
      <c r="K211" s="44">
        <f>IF(OR($A211="",$B211="",$C211=""),"",'OddsRatio_working_3-way'!H210)</f>
        <v>1.3504599993128639</v>
      </c>
      <c r="L211" s="45">
        <f>IF(OR($A211="",$B211="",$C211=""),"",'OddsRatio_working_3-way'!I210)</f>
        <v>6.0707181150579999</v>
      </c>
      <c r="M211" s="46">
        <f>IF(OR($A211="",$B211="",$C211=""),"",'OddsRatio_working_3-way'!J210)</f>
        <v>10.550034981275545</v>
      </c>
      <c r="N211" s="47">
        <f t="shared" si="63"/>
        <v>72.978811931890917</v>
      </c>
      <c r="O211" s="48">
        <f t="shared" si="64"/>
        <v>17.110485213160924</v>
      </c>
      <c r="P211" s="48">
        <f t="shared" si="65"/>
        <v>9.9107028549481484</v>
      </c>
      <c r="Q211" t="s">
        <v>166</v>
      </c>
      <c r="R211" t="s">
        <v>67</v>
      </c>
      <c r="S211" t="s">
        <v>475</v>
      </c>
      <c r="T211" s="50">
        <v>100</v>
      </c>
      <c r="U211" s="50">
        <f t="shared" si="54"/>
        <v>24.242424242424242</v>
      </c>
      <c r="V211" s="50">
        <f t="shared" si="55"/>
        <v>82.238010657193612</v>
      </c>
      <c r="W211" s="50">
        <f t="shared" si="56"/>
        <v>89.711934156378604</v>
      </c>
      <c r="X211" s="50">
        <f t="shared" si="57"/>
        <v>28.050055186427791</v>
      </c>
      <c r="Y211" s="50">
        <f t="shared" si="58"/>
        <v>86.045641601197147</v>
      </c>
      <c r="Z211" s="50">
        <f t="shared" si="59"/>
        <v>93.519565100382152</v>
      </c>
      <c r="AA211" s="50">
        <f t="shared" si="60"/>
        <v>-3.8076309440035487</v>
      </c>
      <c r="AB211" s="50">
        <f t="shared" si="61"/>
        <v>-3.8076309440035345</v>
      </c>
      <c r="AC211" s="50">
        <f t="shared" si="62"/>
        <v>-3.8076309440035487</v>
      </c>
      <c r="AF211">
        <v>1.52</v>
      </c>
      <c r="AG211">
        <v>2.62</v>
      </c>
      <c r="AH211" s="88" t="s">
        <v>487</v>
      </c>
      <c r="AJ211" t="s">
        <v>442</v>
      </c>
    </row>
    <row r="212" spans="1:36" ht="15" x14ac:dyDescent="0.25">
      <c r="A212">
        <v>1.79</v>
      </c>
      <c r="B212">
        <v>4.17</v>
      </c>
      <c r="C212">
        <v>4.12</v>
      </c>
      <c r="D212" s="43">
        <f t="shared" si="66"/>
        <v>4.1185817956254756E-2</v>
      </c>
      <c r="E212" s="44">
        <f>IF(OR($A212="",$B212="",$C212=""),"",A212*'MPTO_working_3-way'!$I211)</f>
        <v>1.863722614141696</v>
      </c>
      <c r="F212" s="45">
        <f>IF(OR($A212="",$B212="",$C212=""),"",B212*'MPTO_working_3-way'!$I211)</f>
        <v>4.3417448608775819</v>
      </c>
      <c r="G212" s="46">
        <f>IF(OR($A212="",$B212="",$C212=""),"",C212*'MPTO_working_3-way'!$I211)</f>
        <v>4.2896855699797696</v>
      </c>
      <c r="H212" s="44">
        <f>IF(OR($A212="",$B212="",$C212=""),"",'MPTO_working_3-way'!E211)</f>
        <v>1.8350960253977868</v>
      </c>
      <c r="I212" s="45">
        <f>IF(OR($A212="",$B212="",$C212=""),"",'MPTO_working_3-way'!F211)</f>
        <v>4.4232218751953694</v>
      </c>
      <c r="J212" s="46">
        <f>IF(OR($A212="",$B212="",$C212=""),"",'MPTO_working_3-way'!G211)</f>
        <v>4.3670059654508604</v>
      </c>
      <c r="K212" s="44">
        <f>IF(OR($A212="",$B212="",$C212=""),"",'OddsRatio_working_3-way'!H211)</f>
        <v>1.8454530870064974</v>
      </c>
      <c r="L212" s="45">
        <f>IF(OR($A212="",$B212="",$C212=""),"",'OddsRatio_working_3-way'!I211)</f>
        <v>4.3925142858361967</v>
      </c>
      <c r="M212" s="46">
        <f>IF(OR($A212="",$B212="",$C212=""),"",'OddsRatio_working_3-way'!J211)</f>
        <v>4.3390045967851512</v>
      </c>
      <c r="N212" s="47">
        <f t="shared" si="63"/>
        <v>53.656053342494424</v>
      </c>
      <c r="O212" s="48">
        <f t="shared" si="64"/>
        <v>23.032214744140294</v>
      </c>
      <c r="P212" s="48">
        <f t="shared" si="65"/>
        <v>23.311731913365296</v>
      </c>
      <c r="Q212" t="s">
        <v>387</v>
      </c>
      <c r="R212" t="s">
        <v>239</v>
      </c>
      <c r="S212" t="s">
        <v>476</v>
      </c>
      <c r="T212" s="50">
        <v>100</v>
      </c>
      <c r="U212" s="50">
        <f t="shared" si="54"/>
        <v>44.134078212290497</v>
      </c>
      <c r="V212" s="50">
        <f t="shared" si="55"/>
        <v>76.019184652278184</v>
      </c>
      <c r="W212" s="50">
        <f t="shared" si="56"/>
        <v>75.728155339805824</v>
      </c>
      <c r="X212" s="50">
        <f t="shared" si="57"/>
        <v>48.252660007915999</v>
      </c>
      <c r="Y212" s="50">
        <f t="shared" si="58"/>
        <v>80.137766447903672</v>
      </c>
      <c r="Z212" s="50">
        <f t="shared" si="59"/>
        <v>79.846737135431312</v>
      </c>
      <c r="AA212" s="50">
        <f t="shared" si="60"/>
        <v>-4.1185817956255022</v>
      </c>
      <c r="AB212" s="50">
        <f t="shared" si="61"/>
        <v>-4.118581795625488</v>
      </c>
      <c r="AC212" s="50">
        <f t="shared" si="62"/>
        <v>-4.118581795625488</v>
      </c>
      <c r="AF212">
        <v>1.76</v>
      </c>
      <c r="AG212">
        <v>2.1</v>
      </c>
      <c r="AH212" s="88" t="s">
        <v>478</v>
      </c>
      <c r="AJ212" t="s">
        <v>438</v>
      </c>
    </row>
    <row r="213" spans="1:36" ht="15" x14ac:dyDescent="0.25">
      <c r="A213">
        <v>2.46</v>
      </c>
      <c r="B213">
        <v>3.66</v>
      </c>
      <c r="C213">
        <v>2.78</v>
      </c>
      <c r="D213" s="43">
        <f t="shared" si="66"/>
        <v>3.9440338972324795E-2</v>
      </c>
      <c r="E213" s="44">
        <f>IF(OR($A213="",$B213="",$C213=""),"",A213*'MPTO_working_3-way'!$I212)</f>
        <v>2.5570232338719188</v>
      </c>
      <c r="F213" s="45">
        <f>IF(OR($A213="",$B213="",$C213=""),"",B213*'MPTO_working_3-way'!$I212)</f>
        <v>3.8043516406387088</v>
      </c>
      <c r="G213" s="46">
        <f>IF(OR($A213="",$B213="",$C213=""),"",C213*'MPTO_working_3-way'!$I212)</f>
        <v>2.8896441423430628</v>
      </c>
      <c r="H213" s="44">
        <f>IF(OR($A213="",$B213="",$C213=""),"",'MPTO_working_3-way'!E212)</f>
        <v>2.5422180728794679</v>
      </c>
      <c r="I213" s="45">
        <f>IF(OR($A213="",$B213="",$C213=""),"",'MPTO_working_3-way'!F212)</f>
        <v>3.8450112262617107</v>
      </c>
      <c r="J213" s="46">
        <f>IF(OR($A213="",$B213="",$C213=""),"",'MPTO_working_3-way'!G212)</f>
        <v>2.8854578504256598</v>
      </c>
      <c r="K213" s="44">
        <f>IF(OR($A213="",$B213="",$C213=""),"",'OddsRatio_working_3-way'!H212)</f>
        <v>2.5493370579424735</v>
      </c>
      <c r="L213" s="45">
        <f>IF(OR($A213="",$B213="",$C213=""),"",'OddsRatio_working_3-way'!I212)</f>
        <v>3.8227647767993012</v>
      </c>
      <c r="M213" s="46">
        <f>IF(OR($A213="",$B213="",$C213=""),"",'OddsRatio_working_3-way'!J212)</f>
        <v>2.8889177829709602</v>
      </c>
      <c r="N213" s="47">
        <f t="shared" si="63"/>
        <v>39.107974724413083</v>
      </c>
      <c r="O213" s="48">
        <f t="shared" si="64"/>
        <v>26.285687929523544</v>
      </c>
      <c r="P213" s="48">
        <f t="shared" si="65"/>
        <v>34.606337346063377</v>
      </c>
      <c r="Q213" t="s">
        <v>383</v>
      </c>
      <c r="R213" t="s">
        <v>252</v>
      </c>
      <c r="S213" t="s">
        <v>476</v>
      </c>
      <c r="T213" s="50">
        <v>100</v>
      </c>
      <c r="U213" s="50">
        <f t="shared" si="54"/>
        <v>59.349593495934961</v>
      </c>
      <c r="V213" s="50">
        <f t="shared" si="55"/>
        <v>72.67759562841529</v>
      </c>
      <c r="W213" s="50">
        <f t="shared" si="56"/>
        <v>64.02877697841727</v>
      </c>
      <c r="X213" s="50">
        <f t="shared" si="57"/>
        <v>63.293627393167441</v>
      </c>
      <c r="Y213" s="50">
        <f t="shared" si="58"/>
        <v>76.621629525647776</v>
      </c>
      <c r="Z213" s="50">
        <f t="shared" si="59"/>
        <v>67.972810875649742</v>
      </c>
      <c r="AA213" s="50">
        <f t="shared" si="60"/>
        <v>-3.9440338972324795</v>
      </c>
      <c r="AB213" s="50">
        <f t="shared" si="61"/>
        <v>-3.9440338972324867</v>
      </c>
      <c r="AC213" s="50">
        <f t="shared" si="62"/>
        <v>-3.9440338972324724</v>
      </c>
      <c r="AF213">
        <v>1.79</v>
      </c>
      <c r="AG213">
        <v>2.06</v>
      </c>
      <c r="AH213" s="88" t="s">
        <v>478</v>
      </c>
      <c r="AJ213" t="s">
        <v>438</v>
      </c>
    </row>
    <row r="214" spans="1:36" ht="15" x14ac:dyDescent="0.25">
      <c r="A214">
        <v>1.96</v>
      </c>
      <c r="B214">
        <v>4.08</v>
      </c>
      <c r="C214">
        <v>3.5</v>
      </c>
      <c r="D214" s="43">
        <f t="shared" si="66"/>
        <v>4.1016406562625063E-2</v>
      </c>
      <c r="E214" s="44">
        <f>IF(OR($A214="",$B214="",$C214=""),"",A214*'MPTO_working_3-way'!$I213)</f>
        <v>2.0403921568627452</v>
      </c>
      <c r="F214" s="45">
        <f>IF(OR($A214="",$B214="",$C214=""),"",B214*'MPTO_working_3-way'!$I213)</f>
        <v>4.2473469387755101</v>
      </c>
      <c r="G214" s="46">
        <f>IF(OR($A214="",$B214="",$C214=""),"",C214*'MPTO_working_3-way'!$I213)</f>
        <v>3.6435574229691876</v>
      </c>
      <c r="H214" s="44">
        <f>IF(OR($A214="",$B214="",$C214=""),"",'MPTO_working_3-way'!E213)</f>
        <v>2.0139691067830761</v>
      </c>
      <c r="I214" s="45">
        <f>IF(OR($A214="",$B214="",$C214=""),"",'MPTO_working_3-way'!F213)</f>
        <v>4.3210374639769453</v>
      </c>
      <c r="J214" s="46">
        <f>IF(OR($A214="",$B214="",$C214=""),"",'MPTO_working_3-way'!G213)</f>
        <v>3.6759009561166951</v>
      </c>
      <c r="K214" s="44">
        <f>IF(OR($A214="",$B214="",$C214=""),"",'OddsRatio_working_3-way'!H213)</f>
        <v>2.0242490058918072</v>
      </c>
      <c r="L214" s="45">
        <f>IF(OR($A214="",$B214="",$C214=""),"",'OddsRatio_working_3-way'!I213)</f>
        <v>4.286132227236215</v>
      </c>
      <c r="M214" s="46">
        <f>IF(OR($A214="",$B214="",$C214=""),"",'OddsRatio_working_3-way'!J213)</f>
        <v>3.6673151195099156</v>
      </c>
      <c r="N214" s="47">
        <f t="shared" si="63"/>
        <v>49.010186430905243</v>
      </c>
      <c r="O214" s="48">
        <f t="shared" si="64"/>
        <v>23.544109167787816</v>
      </c>
      <c r="P214" s="48">
        <f t="shared" si="65"/>
        <v>27.445704401306937</v>
      </c>
      <c r="Q214" t="s">
        <v>258</v>
      </c>
      <c r="R214" t="s">
        <v>382</v>
      </c>
      <c r="S214" t="s">
        <v>476</v>
      </c>
      <c r="T214" s="50">
        <v>100</v>
      </c>
      <c r="U214" s="50">
        <f t="shared" si="54"/>
        <v>48.979591836734699</v>
      </c>
      <c r="V214" s="50">
        <f t="shared" si="55"/>
        <v>75.490196078431367</v>
      </c>
      <c r="W214" s="50">
        <f t="shared" si="56"/>
        <v>71.428571428571431</v>
      </c>
      <c r="X214" s="50">
        <f t="shared" si="57"/>
        <v>53.081232492997202</v>
      </c>
      <c r="Y214" s="50">
        <f t="shared" si="58"/>
        <v>79.591836734693871</v>
      </c>
      <c r="Z214" s="50">
        <f t="shared" si="59"/>
        <v>75.530212084833934</v>
      </c>
      <c r="AA214" s="50">
        <f t="shared" si="60"/>
        <v>-4.1016406562625036</v>
      </c>
      <c r="AB214" s="50">
        <f t="shared" si="61"/>
        <v>-4.1016406562625036</v>
      </c>
      <c r="AC214" s="50">
        <f t="shared" si="62"/>
        <v>-4.1016406562625036</v>
      </c>
      <c r="AF214">
        <v>1.65</v>
      </c>
      <c r="AG214">
        <v>2.2999999999999998</v>
      </c>
      <c r="AH214" s="88" t="s">
        <v>480</v>
      </c>
      <c r="AJ214" t="s">
        <v>438</v>
      </c>
    </row>
    <row r="215" spans="1:36" ht="15" x14ac:dyDescent="0.25">
      <c r="A215">
        <v>1.19</v>
      </c>
      <c r="B215">
        <v>7.7</v>
      </c>
      <c r="C215">
        <v>15.39</v>
      </c>
      <c r="D215" s="43">
        <f t="shared" si="66"/>
        <v>3.5183522283625424E-2</v>
      </c>
      <c r="E215" s="44">
        <f>IF(OR($A215="",$B215="",$C215=""),"",A215*'MPTO_working_3-way'!$I214)</f>
        <v>1.2318683915175141</v>
      </c>
      <c r="F215" s="45">
        <f>IF(OR($A215="",$B215="",$C215=""),"",B215*'MPTO_working_3-way'!$I214)</f>
        <v>7.9709131215839157</v>
      </c>
      <c r="G215" s="46">
        <f>IF(OR($A215="",$B215="",$C215=""),"",C215*'MPTO_working_3-way'!$I214)</f>
        <v>15.931474407944997</v>
      </c>
      <c r="H215" s="44">
        <f>IF(OR($A215="",$B215="",$C215=""),"",'MPTO_working_3-way'!E214)</f>
        <v>1.2068428564040128</v>
      </c>
      <c r="I215" s="45">
        <f>IF(OR($A215="",$B215="",$C215=""),"",'MPTO_working_3-way'!F214)</f>
        <v>8.4643695965468311</v>
      </c>
      <c r="J215" s="46">
        <f>IF(OR($A215="",$B215="",$C215=""),"",'MPTO_working_3-way'!G214)</f>
        <v>18.779548258193213</v>
      </c>
      <c r="K215" s="44">
        <f>IF(OR($A215="",$B215="",$C215=""),"",'OddsRatio_working_3-way'!H214)</f>
        <v>1.213187575816765</v>
      </c>
      <c r="L215" s="45">
        <f>IF(OR($A215="",$B215="",$C215=""),"",'OddsRatio_working_3-way'!I214)</f>
        <v>8.5176671472227632</v>
      </c>
      <c r="M215" s="46">
        <f>IF(OR($A215="",$B215="",$C215=""),"",'OddsRatio_working_3-way'!J214)</f>
        <v>17.14615376843814</v>
      </c>
      <c r="N215" s="47">
        <f t="shared" si="63"/>
        <v>81.177502961020039</v>
      </c>
      <c r="O215" s="48">
        <f t="shared" si="64"/>
        <v>12.545614093975823</v>
      </c>
      <c r="P215" s="48">
        <f t="shared" si="65"/>
        <v>6.2768829450041475</v>
      </c>
      <c r="Q215" t="s">
        <v>225</v>
      </c>
      <c r="R215" t="s">
        <v>388</v>
      </c>
      <c r="S215" t="s">
        <v>476</v>
      </c>
      <c r="T215" s="50">
        <v>100</v>
      </c>
      <c r="U215" s="50">
        <f t="shared" si="54"/>
        <v>15.966386554621849</v>
      </c>
      <c r="V215" s="50">
        <f t="shared" si="55"/>
        <v>87.012987012987011</v>
      </c>
      <c r="W215" s="50">
        <f t="shared" si="56"/>
        <v>93.502274204028581</v>
      </c>
      <c r="X215" s="50">
        <f t="shared" si="57"/>
        <v>19.484738782984394</v>
      </c>
      <c r="Y215" s="50">
        <f t="shared" si="58"/>
        <v>90.531339241349556</v>
      </c>
      <c r="Z215" s="50">
        <f t="shared" si="59"/>
        <v>97.02062643239114</v>
      </c>
      <c r="AA215" s="50">
        <f t="shared" si="60"/>
        <v>-3.518352228362545</v>
      </c>
      <c r="AB215" s="50">
        <f t="shared" si="61"/>
        <v>-3.518352228362545</v>
      </c>
      <c r="AC215" s="50">
        <f t="shared" si="62"/>
        <v>-3.5183522283625592</v>
      </c>
      <c r="AF215">
        <v>1.3</v>
      </c>
      <c r="AG215">
        <v>3.62</v>
      </c>
      <c r="AH215" s="88" t="s">
        <v>488</v>
      </c>
      <c r="AJ215" t="s">
        <v>230</v>
      </c>
    </row>
    <row r="216" spans="1:36" ht="15" x14ac:dyDescent="0.25">
      <c r="A216">
        <v>1.2</v>
      </c>
      <c r="B216">
        <v>6.92</v>
      </c>
      <c r="C216">
        <v>16.010000000000002</v>
      </c>
      <c r="D216" s="43">
        <f t="shared" si="66"/>
        <v>4.0302965752377906E-2</v>
      </c>
      <c r="E216" s="44">
        <f>IF(OR($A216="",$B216="",$C216=""),"",A216*'MPTO_working_3-way'!$I215)</f>
        <v>1.2483635589028534</v>
      </c>
      <c r="F216" s="45">
        <f>IF(OR($A216="",$B216="",$C216=""),"",B216*'MPTO_working_3-way'!$I215)</f>
        <v>7.1988965230064554</v>
      </c>
      <c r="G216" s="46">
        <f>IF(OR($A216="",$B216="",$C216=""),"",C216*'MPTO_working_3-way'!$I215)</f>
        <v>16.655250481695571</v>
      </c>
      <c r="H216" s="44">
        <f>IF(OR($A216="",$B216="",$C216=""),"",'MPTO_working_3-way'!E215)</f>
        <v>1.2196624048528997</v>
      </c>
      <c r="I216" s="45">
        <f>IF(OR($A216="",$B216="",$C216=""),"",'MPTO_working_3-way'!F215)</f>
        <v>7.6292578270257545</v>
      </c>
      <c r="J216" s="46">
        <f>IF(OR($A216="",$B216="",$C216=""),"",'MPTO_working_3-way'!G215)</f>
        <v>20.397073925121632</v>
      </c>
      <c r="K216" s="44">
        <f>IF(OR($A216="",$B216="",$C216=""),"",'OddsRatio_working_3-way'!H215)</f>
        <v>1.2269903849926338</v>
      </c>
      <c r="L216" s="45">
        <f>IF(OR($A216="",$B216="",$C216=""),"",'OddsRatio_working_3-way'!I215)</f>
        <v>7.7189153957819574</v>
      </c>
      <c r="M216" s="46">
        <f>IF(OR($A216="",$B216="",$C216=""),"",'OddsRatio_working_3-way'!J215)</f>
        <v>18.035628393697166</v>
      </c>
      <c r="N216" s="47">
        <f t="shared" si="63"/>
        <v>80.104869520451857</v>
      </c>
      <c r="O216" s="48">
        <f t="shared" si="64"/>
        <v>13.891017835916507</v>
      </c>
      <c r="P216" s="48">
        <f t="shared" si="65"/>
        <v>6.0041126436316201</v>
      </c>
      <c r="Q216" t="s">
        <v>261</v>
      </c>
      <c r="R216" t="s">
        <v>389</v>
      </c>
      <c r="S216" t="s">
        <v>476</v>
      </c>
      <c r="T216" s="50">
        <v>100</v>
      </c>
      <c r="U216" s="50">
        <f t="shared" si="54"/>
        <v>16.666666666666668</v>
      </c>
      <c r="V216" s="50">
        <f t="shared" si="55"/>
        <v>85.549132947976886</v>
      </c>
      <c r="W216" s="50">
        <f t="shared" si="56"/>
        <v>93.753903810118686</v>
      </c>
      <c r="X216" s="50">
        <f t="shared" si="57"/>
        <v>20.696963241904445</v>
      </c>
      <c r="Y216" s="50">
        <f t="shared" si="58"/>
        <v>89.579429523214657</v>
      </c>
      <c r="Z216" s="50">
        <f t="shared" si="59"/>
        <v>97.784200385356456</v>
      </c>
      <c r="AA216" s="50">
        <f t="shared" si="60"/>
        <v>-4.0302965752377773</v>
      </c>
      <c r="AB216" s="50">
        <f t="shared" si="61"/>
        <v>-4.0302965752377702</v>
      </c>
      <c r="AC216" s="50">
        <f t="shared" si="62"/>
        <v>-4.0302965752377702</v>
      </c>
      <c r="AF216">
        <v>1.43</v>
      </c>
      <c r="AG216">
        <v>2.89</v>
      </c>
      <c r="AH216" s="88" t="s">
        <v>487</v>
      </c>
      <c r="AJ216" t="s">
        <v>230</v>
      </c>
    </row>
    <row r="217" spans="1:36" ht="15" x14ac:dyDescent="0.25">
      <c r="A217">
        <v>1.51</v>
      </c>
      <c r="B217">
        <v>4.67</v>
      </c>
      <c r="C217">
        <v>6.67</v>
      </c>
      <c r="D217" s="43">
        <f t="shared" si="66"/>
        <v>2.6309455423032313E-2</v>
      </c>
      <c r="E217" s="44">
        <f>IF(OR($A217="",$B217="",$C217=""),"",A217*'MPTO_working_3-way'!$I216)</f>
        <v>1.5497272776887787</v>
      </c>
      <c r="F217" s="45">
        <f>IF(OR($A217="",$B217="",$C217=""),"",B217*'MPTO_working_3-way'!$I216)</f>
        <v>4.7928651568255605</v>
      </c>
      <c r="G217" s="46">
        <f>IF(OR($A217="",$B217="",$C217=""),"",C217*'MPTO_working_3-way'!$I216)</f>
        <v>6.8454840676716255</v>
      </c>
      <c r="H217" s="44">
        <f>IF(OR($A217="",$B217="",$C217=""),"",'MPTO_working_3-way'!E216)</f>
        <v>1.5302644130920549</v>
      </c>
      <c r="I217" s="45">
        <f>IF(OR($A217="",$B217="",$C217=""),"",'MPTO_working_3-way'!F216)</f>
        <v>4.8694276645519672</v>
      </c>
      <c r="J217" s="46">
        <f>IF(OR($A217="",$B217="",$C217=""),"",'MPTO_working_3-way'!G216)</f>
        <v>7.0843997624417234</v>
      </c>
      <c r="K217" s="44">
        <f>IF(OR($A217="",$B217="",$C217=""),"",'OddsRatio_working_3-way'!H216)</f>
        <v>1.5366510234437347</v>
      </c>
      <c r="L217" s="45">
        <f>IF(OR($A217="",$B217="",$C217=""),"",'OddsRatio_working_3-way'!I216)</f>
        <v>4.8617828549774655</v>
      </c>
      <c r="M217" s="46">
        <f>IF(OR($A217="",$B217="",$C217=""),"",'OddsRatio_working_3-way'!J216)</f>
        <v>6.9662966724038764</v>
      </c>
      <c r="N217" s="47">
        <f t="shared" si="63"/>
        <v>64.52748263496872</v>
      </c>
      <c r="O217" s="48">
        <f t="shared" si="64"/>
        <v>20.864346633576609</v>
      </c>
      <c r="P217" s="48">
        <f t="shared" si="65"/>
        <v>14.608170731454685</v>
      </c>
      <c r="Q217" t="s">
        <v>240</v>
      </c>
      <c r="R217" t="s">
        <v>268</v>
      </c>
      <c r="S217" t="s">
        <v>476</v>
      </c>
      <c r="T217" s="50">
        <v>100</v>
      </c>
      <c r="U217" s="50">
        <f t="shared" si="54"/>
        <v>33.774834437086092</v>
      </c>
      <c r="V217" s="50">
        <f t="shared" si="55"/>
        <v>78.586723768736618</v>
      </c>
      <c r="W217" s="50">
        <f t="shared" si="56"/>
        <v>85.007496251874073</v>
      </c>
      <c r="X217" s="50">
        <f t="shared" si="57"/>
        <v>36.405779979389322</v>
      </c>
      <c r="Y217" s="50">
        <f t="shared" si="58"/>
        <v>81.217669311039856</v>
      </c>
      <c r="Z217" s="50">
        <f t="shared" si="59"/>
        <v>87.638441794177297</v>
      </c>
      <c r="AA217" s="50">
        <f t="shared" si="60"/>
        <v>-2.6309455423032304</v>
      </c>
      <c r="AB217" s="50">
        <f t="shared" si="61"/>
        <v>-2.6309455423032375</v>
      </c>
      <c r="AC217" s="50">
        <f t="shared" si="62"/>
        <v>-2.6309455423032233</v>
      </c>
      <c r="AF217">
        <v>1.6</v>
      </c>
      <c r="AG217">
        <v>2.48</v>
      </c>
      <c r="AH217" s="88" t="s">
        <v>488</v>
      </c>
      <c r="AJ217" t="s">
        <v>230</v>
      </c>
    </row>
    <row r="218" spans="1:36" ht="15" x14ac:dyDescent="0.25">
      <c r="A218">
        <v>1.76</v>
      </c>
      <c r="B218">
        <v>4.05</v>
      </c>
      <c r="C218">
        <v>4.8</v>
      </c>
      <c r="D218" s="43">
        <f t="shared" si="66"/>
        <v>2.3428731762065169E-2</v>
      </c>
      <c r="E218" s="44">
        <f>IF(OR($A218="",$B218="",$C218=""),"",A218*'MPTO_working_3-way'!$I217)</f>
        <v>1.8012345679012347</v>
      </c>
      <c r="F218" s="45">
        <f>IF(OR($A218="",$B218="",$C218=""),"",B218*'MPTO_working_3-way'!$I217)</f>
        <v>4.1448863636363633</v>
      </c>
      <c r="G218" s="46">
        <f>IF(OR($A218="",$B218="",$C218=""),"",C218*'MPTO_working_3-way'!$I217)</f>
        <v>4.9124579124579126</v>
      </c>
      <c r="H218" s="44">
        <f>IF(OR($A218="",$B218="",$C218=""),"",'MPTO_working_3-way'!E217)</f>
        <v>1.7845280814487192</v>
      </c>
      <c r="I218" s="45">
        <f>IF(OR($A218="",$B218="",$C218=""),"",'MPTO_working_3-way'!F217)</f>
        <v>4.1822804615685509</v>
      </c>
      <c r="J218" s="46">
        <f>IF(OR($A218="",$B218="",$C218=""),"",'MPTO_working_3-way'!G217)</f>
        <v>4.9869402985074629</v>
      </c>
      <c r="K218" s="44">
        <f>IF(OR($A218="",$B218="",$C218=""),"",'OddsRatio_working_3-way'!H217)</f>
        <v>1.7906227138376789</v>
      </c>
      <c r="L218" s="45">
        <f>IF(OR($A218="",$B218="",$C218=""),"",'OddsRatio_working_3-way'!I217)</f>
        <v>4.1728937857959476</v>
      </c>
      <c r="M218" s="46">
        <f>IF(OR($A218="",$B218="",$C218=""),"",'OddsRatio_working_3-way'!J217)</f>
        <v>4.9531135691883943</v>
      </c>
      <c r="N218" s="47">
        <f t="shared" si="63"/>
        <v>55.517477724468812</v>
      </c>
      <c r="O218" s="48">
        <f t="shared" si="64"/>
        <v>24.126113776559286</v>
      </c>
      <c r="P218" s="48">
        <f t="shared" si="65"/>
        <v>20.356408498971899</v>
      </c>
      <c r="Q218" t="s">
        <v>390</v>
      </c>
      <c r="R218" t="s">
        <v>264</v>
      </c>
      <c r="S218" t="s">
        <v>476</v>
      </c>
      <c r="T218" s="50">
        <v>100</v>
      </c>
      <c r="U218" s="50">
        <f t="shared" si="54"/>
        <v>43.181818181818187</v>
      </c>
      <c r="V218" s="50">
        <f t="shared" si="55"/>
        <v>75.308641975308646</v>
      </c>
      <c r="W218" s="50">
        <f t="shared" si="56"/>
        <v>79.166666666666671</v>
      </c>
      <c r="X218" s="50">
        <f t="shared" si="57"/>
        <v>45.524691358024697</v>
      </c>
      <c r="Y218" s="50">
        <f t="shared" si="58"/>
        <v>77.651515151515156</v>
      </c>
      <c r="Z218" s="50">
        <f t="shared" si="59"/>
        <v>81.509539842873181</v>
      </c>
      <c r="AA218" s="50">
        <f t="shared" si="60"/>
        <v>-2.3428731762065098</v>
      </c>
      <c r="AB218" s="50">
        <f t="shared" si="61"/>
        <v>-2.3428731762065098</v>
      </c>
      <c r="AC218" s="50">
        <f t="shared" si="62"/>
        <v>-2.3428731762065098</v>
      </c>
      <c r="AF218">
        <v>1.82</v>
      </c>
      <c r="AG218">
        <v>2.08</v>
      </c>
      <c r="AH218" s="88" t="s">
        <v>478</v>
      </c>
      <c r="AJ218" t="s">
        <v>230</v>
      </c>
    </row>
    <row r="219" spans="1:36" ht="15" x14ac:dyDescent="0.25">
      <c r="A219">
        <v>1.65</v>
      </c>
      <c r="B219">
        <v>4.33</v>
      </c>
      <c r="C219">
        <v>5.32</v>
      </c>
      <c r="D219" s="43">
        <f t="shared" si="66"/>
        <v>2.497741308972623E-2</v>
      </c>
      <c r="E219" s="44">
        <f>IF(OR($A219="",$B219="",$C219=""),"",A219*'MPTO_working_3-way'!$I218)</f>
        <v>1.6912127315980481</v>
      </c>
      <c r="F219" s="45">
        <f>IF(OR($A219="",$B219="",$C219=""),"",B219*'MPTO_working_3-way'!$I218)</f>
        <v>4.4381521986785151</v>
      </c>
      <c r="G219" s="46">
        <f>IF(OR($A219="",$B219="",$C219=""),"",C219*'MPTO_working_3-way'!$I218)</f>
        <v>5.4528798376373437</v>
      </c>
      <c r="H219" s="44">
        <f>IF(OR($A219="",$B219="",$C219=""),"",'MPTO_working_3-way'!E218)</f>
        <v>1.6729827293982871</v>
      </c>
      <c r="I219" s="45">
        <f>IF(OR($A219="",$B219="",$C219=""),"",'MPTO_working_3-way'!F218)</f>
        <v>4.4919376441816787</v>
      </c>
      <c r="J219" s="46">
        <f>IF(OR($A219="",$B219="",$C219=""),"",'MPTO_working_3-way'!G218)</f>
        <v>5.5665612517782055</v>
      </c>
      <c r="K219" s="44">
        <f>IF(OR($A219="",$B219="",$C219=""),"",'OddsRatio_working_3-way'!H218)</f>
        <v>1.6793334103449551</v>
      </c>
      <c r="L219" s="45">
        <f>IF(OR($A219="",$B219="",$C219=""),"",'OddsRatio_working_3-way'!I218)</f>
        <v>4.4802773176133872</v>
      </c>
      <c r="M219" s="46">
        <f>IF(OR($A219="",$B219="",$C219=""),"",'OddsRatio_working_3-way'!J218)</f>
        <v>5.5149543579849345</v>
      </c>
      <c r="N219" s="47">
        <f t="shared" si="63"/>
        <v>59.129166976828962</v>
      </c>
      <c r="O219" s="48">
        <f t="shared" si="64"/>
        <v>22.531899656297405</v>
      </c>
      <c r="P219" s="48">
        <f t="shared" si="65"/>
        <v>18.33893336687364</v>
      </c>
      <c r="Q219" t="s">
        <v>269</v>
      </c>
      <c r="R219" t="s">
        <v>266</v>
      </c>
      <c r="S219" t="s">
        <v>476</v>
      </c>
      <c r="T219" s="50">
        <v>100</v>
      </c>
      <c r="U219" s="50">
        <f t="shared" si="54"/>
        <v>39.393939393939398</v>
      </c>
      <c r="V219" s="50">
        <f t="shared" si="55"/>
        <v>76.905311778290994</v>
      </c>
      <c r="W219" s="50">
        <f t="shared" si="56"/>
        <v>81.203007518796994</v>
      </c>
      <c r="X219" s="50">
        <f t="shared" si="57"/>
        <v>41.891680702912012</v>
      </c>
      <c r="Y219" s="50">
        <f t="shared" si="58"/>
        <v>79.403053087263615</v>
      </c>
      <c r="Z219" s="50">
        <f t="shared" si="59"/>
        <v>83.700748827769615</v>
      </c>
      <c r="AA219" s="50">
        <f t="shared" si="60"/>
        <v>-2.4977413089726141</v>
      </c>
      <c r="AB219" s="50">
        <f t="shared" si="61"/>
        <v>-2.4977413089726213</v>
      </c>
      <c r="AC219" s="50">
        <f t="shared" si="62"/>
        <v>-2.4977413089726213</v>
      </c>
      <c r="AF219">
        <v>1.71</v>
      </c>
      <c r="AG219">
        <v>2.25</v>
      </c>
      <c r="AH219" s="88" t="s">
        <v>489</v>
      </c>
      <c r="AJ219" t="s">
        <v>230</v>
      </c>
    </row>
    <row r="220" spans="1:36" ht="15" x14ac:dyDescent="0.25">
      <c r="A220">
        <v>1.68</v>
      </c>
      <c r="B220">
        <v>3.8</v>
      </c>
      <c r="C220">
        <v>5.79</v>
      </c>
      <c r="D220" s="43">
        <f t="shared" si="66"/>
        <v>3.1107561650239646E-2</v>
      </c>
      <c r="E220" s="44">
        <f>IF(OR($A220="",$B220="",$C220=""),"",A220*'MPTO_working_3-way'!$I219)</f>
        <v>1.7322607035724025</v>
      </c>
      <c r="F220" s="45">
        <f>IF(OR($A220="",$B220="",$C220=""),"",B220*'MPTO_working_3-way'!$I219)</f>
        <v>3.9182087342709107</v>
      </c>
      <c r="G220" s="46">
        <f>IF(OR($A220="",$B220="",$C220=""),"",C220*'MPTO_working_3-way'!$I219)</f>
        <v>5.9701127819548878</v>
      </c>
      <c r="H220" s="44">
        <f>IF(OR($A220="",$B220="",$C220=""),"",'MPTO_working_3-way'!E219)</f>
        <v>1.7097848531272897</v>
      </c>
      <c r="I220" s="45">
        <f>IF(OR($A220="",$B220="",$C220=""),"",'MPTO_working_3-way'!F219)</f>
        <v>3.9558729098708039</v>
      </c>
      <c r="J220" s="46">
        <f>IF(OR($A220="",$B220="",$C220=""),"",'MPTO_working_3-way'!G219)</f>
        <v>6.1598208215014214</v>
      </c>
      <c r="K220" s="44">
        <f>IF(OR($A220="",$B220="",$C220=""),"",'OddsRatio_working_3-way'!H219)</f>
        <v>1.7178771812663571</v>
      </c>
      <c r="L220" s="45">
        <f>IF(OR($A220="",$B220="",$C220=""),"",'OddsRatio_working_3-way'!I219)</f>
        <v>3.9559648640379397</v>
      </c>
      <c r="M220" s="46">
        <f>IF(OR($A220="",$B220="",$C220=""),"",'OddsRatio_working_3-way'!J219)</f>
        <v>6.0568113209791905</v>
      </c>
      <c r="N220" s="47">
        <f t="shared" si="63"/>
        <v>57.728031233273512</v>
      </c>
      <c r="O220" s="48">
        <f t="shared" si="64"/>
        <v>25.52186643997355</v>
      </c>
      <c r="P220" s="48">
        <f t="shared" si="65"/>
        <v>16.750102326752934</v>
      </c>
      <c r="Q220" t="s">
        <v>392</v>
      </c>
      <c r="R220" t="s">
        <v>243</v>
      </c>
      <c r="S220" t="s">
        <v>476</v>
      </c>
      <c r="T220" s="50">
        <v>100</v>
      </c>
      <c r="U220" s="50">
        <f t="shared" si="54"/>
        <v>40.476190476190474</v>
      </c>
      <c r="V220" s="50">
        <f t="shared" si="55"/>
        <v>73.68421052631578</v>
      </c>
      <c r="W220" s="50">
        <f t="shared" si="56"/>
        <v>82.728842832469766</v>
      </c>
      <c r="X220" s="50">
        <f t="shared" si="57"/>
        <v>43.586946641214432</v>
      </c>
      <c r="Y220" s="50">
        <f t="shared" si="58"/>
        <v>76.794966691339752</v>
      </c>
      <c r="Z220" s="50">
        <f t="shared" si="59"/>
        <v>85.839598997493738</v>
      </c>
      <c r="AA220" s="50">
        <f t="shared" si="60"/>
        <v>-3.1107561650239575</v>
      </c>
      <c r="AB220" s="50">
        <f t="shared" si="61"/>
        <v>-3.1107561650239717</v>
      </c>
      <c r="AC220" s="50">
        <f t="shared" si="62"/>
        <v>-3.1107561650239717</v>
      </c>
      <c r="AF220">
        <v>1.7</v>
      </c>
      <c r="AG220">
        <v>2.2400000000000002</v>
      </c>
      <c r="AH220" s="89" t="s">
        <v>487</v>
      </c>
      <c r="AJ220" t="s">
        <v>231</v>
      </c>
    </row>
    <row r="221" spans="1:36" ht="15" x14ac:dyDescent="0.25">
      <c r="A221">
        <v>2.42</v>
      </c>
      <c r="B221">
        <v>3.68</v>
      </c>
      <c r="C221">
        <v>2.92</v>
      </c>
      <c r="D221" s="43">
        <f t="shared" si="66"/>
        <v>2.7428024355308001E-2</v>
      </c>
      <c r="E221" s="44">
        <f>IF(OR($A221="",$B221="",$C221=""),"",A221*'MPTO_working_3-way'!$I220)</f>
        <v>2.4863758189398455</v>
      </c>
      <c r="F221" s="45">
        <f>IF(OR($A221="",$B221="",$C221=""),"",B221*'MPTO_working_3-way'!$I220)</f>
        <v>3.7809351296275335</v>
      </c>
      <c r="G221" s="46">
        <f>IF(OR($A221="",$B221="",$C221=""),"",C221*'MPTO_working_3-way'!$I220)</f>
        <v>3.0000898311174993</v>
      </c>
      <c r="H221" s="44">
        <f>IF(OR($A221="",$B221="",$C221=""),"",'MPTO_working_3-way'!E220)</f>
        <v>2.4747546215604133</v>
      </c>
      <c r="I221" s="45">
        <f>IF(OR($A221="",$B221="",$C221=""),"",'MPTO_working_3-way'!F220)</f>
        <v>3.8081245138131736</v>
      </c>
      <c r="J221" s="46">
        <f>IF(OR($A221="",$B221="",$C221=""),"",'MPTO_working_3-way'!G220)</f>
        <v>3.0000922950833795</v>
      </c>
      <c r="K221" s="44">
        <f>IF(OR($A221="",$B221="",$C221=""),"",'OddsRatio_working_3-way'!H220)</f>
        <v>2.4801372151802483</v>
      </c>
      <c r="L221" s="45">
        <f>IF(OR($A221="",$B221="",$C221=""),"",'OddsRatio_working_3-way'!I220)</f>
        <v>3.7934984061148356</v>
      </c>
      <c r="M221" s="46">
        <f>IF(OR($A221="",$B221="",$C221=""),"",'OddsRatio_working_3-way'!J220)</f>
        <v>3.0013122909479422</v>
      </c>
      <c r="N221" s="47">
        <f t="shared" si="63"/>
        <v>40.219181363595524</v>
      </c>
      <c r="O221" s="48">
        <f t="shared" si="64"/>
        <v>26.448483396712273</v>
      </c>
      <c r="P221" s="48">
        <f t="shared" si="65"/>
        <v>33.332335239692185</v>
      </c>
      <c r="Q221" t="s">
        <v>232</v>
      </c>
      <c r="R221" t="s">
        <v>227</v>
      </c>
      <c r="S221" t="s">
        <v>476</v>
      </c>
      <c r="T221" s="50">
        <v>100</v>
      </c>
      <c r="U221" s="50">
        <f t="shared" si="54"/>
        <v>58.677685950413228</v>
      </c>
      <c r="V221" s="50">
        <f t="shared" si="55"/>
        <v>72.826086956521735</v>
      </c>
      <c r="W221" s="50">
        <f t="shared" si="56"/>
        <v>65.753424657534239</v>
      </c>
      <c r="X221" s="50">
        <f t="shared" si="57"/>
        <v>61.420488385944005</v>
      </c>
      <c r="Y221" s="50">
        <f t="shared" si="58"/>
        <v>75.568889392052526</v>
      </c>
      <c r="Z221" s="50">
        <f t="shared" si="59"/>
        <v>68.496227093065045</v>
      </c>
      <c r="AA221" s="50">
        <f t="shared" si="60"/>
        <v>-2.742802435530777</v>
      </c>
      <c r="AB221" s="50">
        <f t="shared" si="61"/>
        <v>-2.7428024355307912</v>
      </c>
      <c r="AC221" s="50">
        <f t="shared" si="62"/>
        <v>-2.7428024355308054</v>
      </c>
      <c r="AF221">
        <v>1.72</v>
      </c>
      <c r="AG221">
        <v>2.2000000000000002</v>
      </c>
      <c r="AH221" s="88" t="s">
        <v>481</v>
      </c>
      <c r="AJ221" t="s">
        <v>231</v>
      </c>
    </row>
    <row r="222" spans="1:36" ht="15" x14ac:dyDescent="0.25">
      <c r="A222">
        <v>1.72</v>
      </c>
      <c r="B222">
        <v>3.97</v>
      </c>
      <c r="C222">
        <v>5.0599999999999996</v>
      </c>
      <c r="D222" s="43">
        <f t="shared" si="66"/>
        <v>3.0912976100976097E-2</v>
      </c>
      <c r="E222" s="44">
        <f>IF(OR($A222="",$B222="",$C222=""),"",A222*'MPTO_working_3-way'!$I221)</f>
        <v>1.7731703188936789</v>
      </c>
      <c r="F222" s="45">
        <f>IF(OR($A222="",$B222="",$C222=""),"",B222*'MPTO_working_3-way'!$I221)</f>
        <v>4.0927245151208753</v>
      </c>
      <c r="G222" s="46">
        <f>IF(OR($A222="",$B222="",$C222=""),"",C222*'MPTO_working_3-way'!$I221)</f>
        <v>5.2164196590709384</v>
      </c>
      <c r="H222" s="44">
        <f>IF(OR($A222="",$B222="",$C222=""),"",'MPTO_working_3-way'!E221)</f>
        <v>1.7510343516231972</v>
      </c>
      <c r="I222" s="45">
        <f>IF(OR($A222="",$B222="",$C222=""),"",'MPTO_working_3-way'!F221)</f>
        <v>4.1393325257141109</v>
      </c>
      <c r="J222" s="46">
        <f>IF(OR($A222="",$B222="",$C222=""),"",'MPTO_working_3-way'!G221)</f>
        <v>5.3383404651898658</v>
      </c>
      <c r="K222" s="44">
        <f>IF(OR($A222="",$B222="",$C222=""),"",'OddsRatio_working_3-way'!H221)</f>
        <v>1.7589755266339731</v>
      </c>
      <c r="L222" s="45">
        <f>IF(OR($A222="",$B222="",$C222=""),"",'OddsRatio_working_3-way'!I221)</f>
        <v>4.1307740473651391</v>
      </c>
      <c r="M222" s="46">
        <f>IF(OR($A222="",$B222="",$C222=""),"",'OddsRatio_working_3-way'!J221)</f>
        <v>5.2797786640749038</v>
      </c>
      <c r="N222" s="47">
        <f t="shared" si="63"/>
        <v>56.39616168535477</v>
      </c>
      <c r="O222" s="48">
        <f t="shared" si="64"/>
        <v>24.433601536224234</v>
      </c>
      <c r="P222" s="48">
        <f t="shared" si="65"/>
        <v>19.170236778420993</v>
      </c>
      <c r="Q222" t="s">
        <v>273</v>
      </c>
      <c r="R222" t="s">
        <v>242</v>
      </c>
      <c r="S222" t="s">
        <v>476</v>
      </c>
      <c r="T222" s="50">
        <v>100</v>
      </c>
      <c r="U222" s="50">
        <f t="shared" si="54"/>
        <v>41.860465116279073</v>
      </c>
      <c r="V222" s="50">
        <f t="shared" si="55"/>
        <v>74.811083123425689</v>
      </c>
      <c r="W222" s="50">
        <f t="shared" si="56"/>
        <v>80.237154150197625</v>
      </c>
      <c r="X222" s="50">
        <f t="shared" si="57"/>
        <v>44.951762726376678</v>
      </c>
      <c r="Y222" s="50">
        <f t="shared" si="58"/>
        <v>77.902380733523316</v>
      </c>
      <c r="Z222" s="50">
        <f t="shared" si="59"/>
        <v>83.328451760295238</v>
      </c>
      <c r="AA222" s="50">
        <f t="shared" si="60"/>
        <v>-3.0912976100976053</v>
      </c>
      <c r="AB222" s="50">
        <f t="shared" si="61"/>
        <v>-3.0912976100976266</v>
      </c>
      <c r="AC222" s="50">
        <f t="shared" si="62"/>
        <v>-3.0912976100976124</v>
      </c>
      <c r="AF222">
        <v>1.74</v>
      </c>
      <c r="AG222">
        <v>2.17</v>
      </c>
      <c r="AH222" s="88" t="s">
        <v>479</v>
      </c>
      <c r="AJ222" t="s">
        <v>231</v>
      </c>
    </row>
    <row r="223" spans="1:36" ht="15" x14ac:dyDescent="0.25">
      <c r="A223">
        <v>1.24</v>
      </c>
      <c r="B223">
        <v>6.76</v>
      </c>
      <c r="C223">
        <v>13.19</v>
      </c>
      <c r="D223" s="43">
        <f t="shared" si="66"/>
        <v>3.0195618358317855E-2</v>
      </c>
      <c r="E223" s="44">
        <f>IF(OR($A223="",$B223="",$C223=""),"",A223*'MPTO_working_3-way'!$I222)</f>
        <v>1.2774425667643141</v>
      </c>
      <c r="F223" s="45">
        <f>IF(OR($A223="",$B223="",$C223=""),"",B223*'MPTO_working_3-way'!$I222)</f>
        <v>6.9641223801022285</v>
      </c>
      <c r="G223" s="46">
        <f>IF(OR($A223="",$B223="",$C223=""),"",C223*'MPTO_working_3-way'!$I222)</f>
        <v>13.588280206146212</v>
      </c>
      <c r="H223" s="44">
        <f>IF(OR($A223="",$B223="",$C223=""),"",'MPTO_working_3-way'!E222)</f>
        <v>1.2556718591399729</v>
      </c>
      <c r="I223" s="45">
        <f>IF(OR($A223="",$B223="",$C223=""),"",'MPTO_working_3-way'!F222)</f>
        <v>7.2535363692855483</v>
      </c>
      <c r="J223" s="46">
        <f>IF(OR($A223="",$B223="",$C223=""),"",'MPTO_working_3-way'!G222)</f>
        <v>15.209170523850723</v>
      </c>
      <c r="K223" s="44">
        <f>IF(OR($A223="",$B223="",$C223=""),"",'OddsRatio_working_3-way'!H222)</f>
        <v>1.2616227844955428</v>
      </c>
      <c r="L223" s="45">
        <f>IF(OR($A223="",$B223="",$C223=""),"",'OddsRatio_working_3-way'!I222)</f>
        <v>7.2789468278930283</v>
      </c>
      <c r="M223" s="46">
        <f>IF(OR($A223="",$B223="",$C223=""),"",'OddsRatio_working_3-way'!J222)</f>
        <v>14.28825726250278</v>
      </c>
      <c r="N223" s="47">
        <f t="shared" si="63"/>
        <v>78.281405835171157</v>
      </c>
      <c r="O223" s="48">
        <f t="shared" si="64"/>
        <v>14.359311129528438</v>
      </c>
      <c r="P223" s="48">
        <f t="shared" si="65"/>
        <v>7.3592830353003968</v>
      </c>
      <c r="Q223" t="s">
        <v>68</v>
      </c>
      <c r="R223" t="s">
        <v>72</v>
      </c>
      <c r="S223" t="s">
        <v>476</v>
      </c>
      <c r="T223" s="50">
        <v>100</v>
      </c>
      <c r="U223" s="50">
        <f t="shared" si="54"/>
        <v>19.35483870967742</v>
      </c>
      <c r="V223" s="50">
        <f t="shared" si="55"/>
        <v>85.207100591715985</v>
      </c>
      <c r="W223" s="50">
        <f t="shared" si="56"/>
        <v>92.418498862774825</v>
      </c>
      <c r="X223" s="50">
        <f t="shared" si="57"/>
        <v>22.374400545509193</v>
      </c>
      <c r="Y223" s="50">
        <f t="shared" si="58"/>
        <v>88.226662427547751</v>
      </c>
      <c r="Z223" s="50">
        <f t="shared" si="59"/>
        <v>95.438060698606606</v>
      </c>
      <c r="AA223" s="50">
        <f t="shared" si="60"/>
        <v>-3.0195618358317731</v>
      </c>
      <c r="AB223" s="50">
        <f t="shared" si="61"/>
        <v>-3.019561835831766</v>
      </c>
      <c r="AC223" s="50">
        <f t="shared" si="62"/>
        <v>-3.0195618358317802</v>
      </c>
      <c r="AF223">
        <v>1.55</v>
      </c>
      <c r="AG223">
        <v>2.57</v>
      </c>
      <c r="AH223" s="88" t="s">
        <v>483</v>
      </c>
      <c r="AJ223" t="s">
        <v>443</v>
      </c>
    </row>
    <row r="224" spans="1:36" ht="15" x14ac:dyDescent="0.25">
      <c r="A224">
        <v>4.22</v>
      </c>
      <c r="B224">
        <v>3.53</v>
      </c>
      <c r="C224">
        <v>1.99</v>
      </c>
      <c r="D224" s="43">
        <f t="shared" si="66"/>
        <v>2.2765506438790162E-2</v>
      </c>
      <c r="E224" s="44">
        <f>IF(OR($A224="",$B224="",$C224=""),"",A224*'MPTO_working_3-way'!$I223)</f>
        <v>4.3160704371716943</v>
      </c>
      <c r="F224" s="45">
        <f>IF(OR($A224="",$B224="",$C224=""),"",B224*'MPTO_working_3-way'!$I223)</f>
        <v>3.6103622377289293</v>
      </c>
      <c r="G224" s="46">
        <f>IF(OR($A224="",$B224="",$C224=""),"",C224*'MPTO_working_3-way'!$I223)</f>
        <v>2.0353033578131923</v>
      </c>
      <c r="H224" s="44">
        <f>IF(OR($A224="",$B224="",$C224=""),"",'MPTO_working_3-way'!E223)</f>
        <v>4.3596098755472878</v>
      </c>
      <c r="I224" s="45">
        <f>IF(OR($A224="",$B224="",$C224=""),"",'MPTO_working_3-way'!F223)</f>
        <v>3.627162292818976</v>
      </c>
      <c r="J224" s="46">
        <f>IF(OR($A224="",$B224="",$C224=""),"",'MPTO_working_3-way'!G223)</f>
        <v>2.0205119925886974</v>
      </c>
      <c r="K224" s="44">
        <f>IF(OR($A224="",$B224="",$C224=""),"",'OddsRatio_working_3-way'!H223)</f>
        <v>4.3383855183009024</v>
      </c>
      <c r="L224" s="45">
        <f>IF(OR($A224="",$B224="",$C224=""),"",'OddsRatio_working_3-way'!I223)</f>
        <v>3.6230171929507091</v>
      </c>
      <c r="M224" s="46">
        <f>IF(OR($A224="",$B224="",$C224=""),"",'OddsRatio_working_3-way'!J223)</f>
        <v>2.0263980320241908</v>
      </c>
      <c r="N224" s="47">
        <f t="shared" si="63"/>
        <v>23.169223360851738</v>
      </c>
      <c r="O224" s="48">
        <f t="shared" si="64"/>
        <v>27.698051723171201</v>
      </c>
      <c r="P224" s="48">
        <f t="shared" si="65"/>
        <v>49.132724915977057</v>
      </c>
      <c r="Q224" t="s">
        <v>78</v>
      </c>
      <c r="R224" t="s">
        <v>74</v>
      </c>
      <c r="S224" t="s">
        <v>476</v>
      </c>
      <c r="T224" s="50">
        <v>100</v>
      </c>
      <c r="U224" s="50">
        <f t="shared" si="54"/>
        <v>76.30331753554502</v>
      </c>
      <c r="V224" s="50">
        <f t="shared" si="55"/>
        <v>71.671388101982998</v>
      </c>
      <c r="W224" s="50">
        <f t="shared" si="56"/>
        <v>49.748743718592962</v>
      </c>
      <c r="X224" s="50">
        <f t="shared" si="57"/>
        <v>78.579868179424025</v>
      </c>
      <c r="Y224" s="50">
        <f t="shared" si="58"/>
        <v>73.947938745862004</v>
      </c>
      <c r="Z224" s="50">
        <f t="shared" si="59"/>
        <v>52.025294362471975</v>
      </c>
      <c r="AA224" s="50">
        <f t="shared" si="60"/>
        <v>-2.2765506438790055</v>
      </c>
      <c r="AB224" s="50">
        <f t="shared" si="61"/>
        <v>-2.2765506438790055</v>
      </c>
      <c r="AC224" s="50">
        <f t="shared" si="62"/>
        <v>-2.2765506438790126</v>
      </c>
      <c r="AF224">
        <v>2.2000000000000002</v>
      </c>
      <c r="AG224">
        <v>1.74</v>
      </c>
      <c r="AH224" s="88" t="s">
        <v>479</v>
      </c>
      <c r="AJ224" t="s">
        <v>443</v>
      </c>
    </row>
    <row r="225" spans="1:36" ht="15" x14ac:dyDescent="0.25">
      <c r="A225">
        <v>2.25</v>
      </c>
      <c r="B225">
        <v>3.74</v>
      </c>
      <c r="C225">
        <v>3.22</v>
      </c>
      <c r="D225" s="43">
        <f t="shared" si="66"/>
        <v>2.2383129800009449E-2</v>
      </c>
      <c r="E225" s="44">
        <f>IF(OR($A225="",$B225="",$C225=""),"",A225*'MPTO_working_3-way'!$I224)</f>
        <v>2.300362042050021</v>
      </c>
      <c r="F225" s="45">
        <f>IF(OR($A225="",$B225="",$C225=""),"",B225*'MPTO_working_3-way'!$I224)</f>
        <v>3.8237129054520356</v>
      </c>
      <c r="G225" s="46">
        <f>IF(OR($A225="",$B225="",$C225=""),"",C225*'MPTO_working_3-way'!$I224)</f>
        <v>3.2920736779560307</v>
      </c>
      <c r="H225" s="44">
        <f>IF(OR($A225="",$B225="",$C225=""),"",'MPTO_working_3-way'!E224)</f>
        <v>2.288416441688085</v>
      </c>
      <c r="I225" s="45">
        <f>IF(OR($A225="",$B225="",$C225=""),"",'MPTO_working_3-way'!F224)</f>
        <v>3.8473578342049835</v>
      </c>
      <c r="J225" s="46">
        <f>IF(OR($A225="",$B225="",$C225=""),"",'MPTO_working_3-way'!G224)</f>
        <v>3.2992633480122566</v>
      </c>
      <c r="K225" s="44">
        <f>IF(OR($A225="",$B225="",$C225=""),"",'OddsRatio_working_3-way'!H224)</f>
        <v>2.2935588554603568</v>
      </c>
      <c r="L225" s="45">
        <f>IF(OR($A225="",$B225="",$C225=""),"",'OddsRatio_working_3-way'!I224)</f>
        <v>3.8354810111691027</v>
      </c>
      <c r="M225" s="46">
        <f>IF(OR($A225="",$B225="",$C225=""),"",'OddsRatio_working_3-way'!J224)</f>
        <v>3.297360527297593</v>
      </c>
      <c r="N225" s="47">
        <f t="shared" si="63"/>
        <v>43.471418051604907</v>
      </c>
      <c r="O225" s="48">
        <f t="shared" si="64"/>
        <v>26.152591073826475</v>
      </c>
      <c r="P225" s="48">
        <f t="shared" si="65"/>
        <v>30.375990874568636</v>
      </c>
      <c r="Q225" t="s">
        <v>138</v>
      </c>
      <c r="R225" t="s">
        <v>136</v>
      </c>
      <c r="S225" t="s">
        <v>476</v>
      </c>
      <c r="T225" s="50">
        <v>100</v>
      </c>
      <c r="U225" s="50">
        <f t="shared" si="54"/>
        <v>55.55555555555555</v>
      </c>
      <c r="V225" s="50">
        <f t="shared" si="55"/>
        <v>73.262032085561486</v>
      </c>
      <c r="W225" s="50">
        <f t="shared" si="56"/>
        <v>68.944099378881987</v>
      </c>
      <c r="X225" s="50">
        <f t="shared" si="57"/>
        <v>57.793868535556506</v>
      </c>
      <c r="Y225" s="50">
        <f t="shared" si="58"/>
        <v>75.500345065562442</v>
      </c>
      <c r="Z225" s="50">
        <f t="shared" si="59"/>
        <v>71.182412358882942</v>
      </c>
      <c r="AA225" s="50">
        <f t="shared" si="60"/>
        <v>-2.2383129800009556</v>
      </c>
      <c r="AB225" s="50">
        <f t="shared" si="61"/>
        <v>-2.2383129800009556</v>
      </c>
      <c r="AC225" s="50">
        <f t="shared" si="62"/>
        <v>-2.2383129800009556</v>
      </c>
      <c r="AF225">
        <v>1.63</v>
      </c>
      <c r="AG225">
        <v>2.4</v>
      </c>
      <c r="AH225" s="88" t="s">
        <v>484</v>
      </c>
      <c r="AJ225" t="s">
        <v>443</v>
      </c>
    </row>
    <row r="226" spans="1:36" ht="15" x14ac:dyDescent="0.25">
      <c r="A226">
        <v>3.56</v>
      </c>
      <c r="B226">
        <v>3.16</v>
      </c>
      <c r="C226">
        <v>2.36</v>
      </c>
      <c r="D226" s="43">
        <f t="shared" si="66"/>
        <v>2.1083386166347973E-2</v>
      </c>
      <c r="E226" s="44">
        <f>IF(OR($A226="",$B226="",$C226=""),"",A226*'MPTO_working_3-way'!$I225)</f>
        <v>3.6350568547521989</v>
      </c>
      <c r="F226" s="45">
        <f>IF(OR($A226="",$B226="",$C226=""),"",B226*'MPTO_working_3-way'!$I225)</f>
        <v>3.2266235002856596</v>
      </c>
      <c r="G226" s="46">
        <f>IF(OR($A226="",$B226="",$C226=""),"",C226*'MPTO_working_3-way'!$I225)</f>
        <v>2.409756791352581</v>
      </c>
      <c r="H226" s="44">
        <f>IF(OR($A226="",$B226="",$C226=""),"",'MPTO_working_3-way'!E225)</f>
        <v>3.6513530245372308</v>
      </c>
      <c r="I226" s="45">
        <f>IF(OR($A226="",$B226="",$C226=""),"",'MPTO_working_3-way'!F225)</f>
        <v>3.2317706236902035</v>
      </c>
      <c r="J226" s="46">
        <f>IF(OR($A226="",$B226="",$C226=""),"",'MPTO_working_3-way'!G225)</f>
        <v>2.3998021516490251</v>
      </c>
      <c r="K226" s="44">
        <f>IF(OR($A226="",$B226="",$C226=""),"",'OddsRatio_working_3-way'!H225)</f>
        <v>3.6432044263113434</v>
      </c>
      <c r="L226" s="45">
        <f>IF(OR($A226="",$B226="",$C226=""),"",'OddsRatio_working_3-way'!I225)</f>
        <v>3.2302037347001962</v>
      </c>
      <c r="M226" s="46">
        <f>IF(OR($A226="",$B226="",$C226=""),"",'OddsRatio_working_3-way'!J225)</f>
        <v>2.4042023514779007</v>
      </c>
      <c r="N226" s="47">
        <f t="shared" si="63"/>
        <v>27.50988608865018</v>
      </c>
      <c r="O226" s="48">
        <f t="shared" si="64"/>
        <v>30.992150150504639</v>
      </c>
      <c r="P226" s="48">
        <f t="shared" si="65"/>
        <v>41.497963760845188</v>
      </c>
      <c r="Q226" t="s">
        <v>69</v>
      </c>
      <c r="R226" t="s">
        <v>71</v>
      </c>
      <c r="S226" t="s">
        <v>476</v>
      </c>
      <c r="T226" s="50">
        <v>100</v>
      </c>
      <c r="U226" s="50">
        <f t="shared" si="54"/>
        <v>71.910112359550567</v>
      </c>
      <c r="V226" s="50">
        <f t="shared" si="55"/>
        <v>68.35443037974683</v>
      </c>
      <c r="W226" s="50">
        <f t="shared" si="56"/>
        <v>57.627118644067799</v>
      </c>
      <c r="X226" s="50">
        <f t="shared" si="57"/>
        <v>74.018450976185363</v>
      </c>
      <c r="Y226" s="50">
        <f t="shared" si="58"/>
        <v>70.462768996381641</v>
      </c>
      <c r="Z226" s="50">
        <f t="shared" si="59"/>
        <v>59.735457260702596</v>
      </c>
      <c r="AA226" s="50">
        <f t="shared" si="60"/>
        <v>-2.1083386166347964</v>
      </c>
      <c r="AB226" s="50">
        <f t="shared" si="61"/>
        <v>-2.1083386166348106</v>
      </c>
      <c r="AC226" s="50">
        <f t="shared" si="62"/>
        <v>-2.1083386166347964</v>
      </c>
      <c r="AF226">
        <v>2.44</v>
      </c>
      <c r="AG226">
        <v>1.61</v>
      </c>
      <c r="AH226" s="89" t="s">
        <v>482</v>
      </c>
      <c r="AJ226" t="s">
        <v>443</v>
      </c>
    </row>
    <row r="227" spans="1:36" ht="15" x14ac:dyDescent="0.25">
      <c r="A227">
        <v>2.89</v>
      </c>
      <c r="B227">
        <v>3.34</v>
      </c>
      <c r="C227">
        <v>2.62</v>
      </c>
      <c r="D227" s="43">
        <f t="shared" si="66"/>
        <v>2.7101348163442118E-2</v>
      </c>
      <c r="E227" s="44">
        <f>IF(OR($A227="",$B227="",$C227=""),"",A227*'MPTO_working_3-way'!$I226)</f>
        <v>2.968322896192348</v>
      </c>
      <c r="F227" s="45">
        <f>IF(OR($A227="",$B227="",$C227=""),"",B227*'MPTO_working_3-way'!$I226)</f>
        <v>3.4305185028658967</v>
      </c>
      <c r="G227" s="46">
        <f>IF(OR($A227="",$B227="",$C227=""),"",C227*'MPTO_working_3-way'!$I226)</f>
        <v>2.6910055321882185</v>
      </c>
      <c r="H227" s="44">
        <f>IF(OR($A227="",$B227="",$C227=""),"",'MPTO_working_3-way'!E226)</f>
        <v>2.967473711828351</v>
      </c>
      <c r="I227" s="45">
        <f>IF(OR($A227="",$B227="",$C227=""),"",'MPTO_working_3-way'!F226)</f>
        <v>3.4439126043145136</v>
      </c>
      <c r="J227" s="46">
        <f>IF(OR($A227="",$B227="",$C227=""),"",'MPTO_working_3-way'!G226)</f>
        <v>2.6835147988081101</v>
      </c>
      <c r="K227" s="44">
        <f>IF(OR($A227="",$B227="",$C227=""),"",'OddsRatio_working_3-way'!H226)</f>
        <v>2.9682876979204069</v>
      </c>
      <c r="L227" s="45">
        <f>IF(OR($A227="",$B227="",$C227=""),"",'OddsRatio_working_3-way'!I226)</f>
        <v>3.4369276259966934</v>
      </c>
      <c r="M227" s="46">
        <f>IF(OR($A227="",$B227="",$C227=""),"",'OddsRatio_working_3-way'!J226)</f>
        <v>2.6871037410746346</v>
      </c>
      <c r="N227" s="47">
        <f t="shared" si="63"/>
        <v>33.689057254612095</v>
      </c>
      <c r="O227" s="48">
        <f t="shared" si="64"/>
        <v>29.150112414918851</v>
      </c>
      <c r="P227" s="48">
        <f t="shared" si="65"/>
        <v>37.160830330469061</v>
      </c>
      <c r="Q227" t="s">
        <v>132</v>
      </c>
      <c r="R227" t="s">
        <v>36</v>
      </c>
      <c r="S227" t="s">
        <v>476</v>
      </c>
      <c r="T227" s="50">
        <v>100</v>
      </c>
      <c r="U227" s="50">
        <f t="shared" si="54"/>
        <v>65.397923875432525</v>
      </c>
      <c r="V227" s="50">
        <f t="shared" si="55"/>
        <v>70.059880239520965</v>
      </c>
      <c r="W227" s="50">
        <f t="shared" si="56"/>
        <v>61.832061068702288</v>
      </c>
      <c r="X227" s="50">
        <f t="shared" si="57"/>
        <v>68.108058691776748</v>
      </c>
      <c r="Y227" s="50">
        <f t="shared" si="58"/>
        <v>72.770015055865173</v>
      </c>
      <c r="Z227" s="50">
        <f t="shared" si="59"/>
        <v>64.54219588504651</v>
      </c>
      <c r="AA227" s="50">
        <f t="shared" si="60"/>
        <v>-2.7101348163442225</v>
      </c>
      <c r="AB227" s="50">
        <f t="shared" si="61"/>
        <v>-2.7101348163442083</v>
      </c>
      <c r="AC227" s="50">
        <f t="shared" si="62"/>
        <v>-2.7101348163442225</v>
      </c>
      <c r="AF227">
        <v>2.13</v>
      </c>
      <c r="AG227">
        <v>1.77</v>
      </c>
      <c r="AH227" s="89" t="s">
        <v>479</v>
      </c>
      <c r="AJ227" t="s">
        <v>433</v>
      </c>
    </row>
    <row r="228" spans="1:36" ht="15" x14ac:dyDescent="0.25">
      <c r="A228">
        <v>2.2599999999999998</v>
      </c>
      <c r="B228">
        <v>3.33</v>
      </c>
      <c r="C228">
        <v>3.49</v>
      </c>
      <c r="D228" s="43">
        <f t="shared" si="66"/>
        <v>2.931112769589328E-2</v>
      </c>
      <c r="E228" s="44">
        <f>IF(OR($A228="",$B228="",$C228=""),"",A228*'MPTO_working_3-way'!$I227)</f>
        <v>2.3262431485927184</v>
      </c>
      <c r="F228" s="45">
        <f>IF(OR($A228="",$B228="",$C228=""),"",B228*'MPTO_working_3-way'!$I227)</f>
        <v>3.4276060552273249</v>
      </c>
      <c r="G228" s="46">
        <f>IF(OR($A228="",$B228="",$C228=""),"",C228*'MPTO_working_3-way'!$I227)</f>
        <v>3.5922958356586676</v>
      </c>
      <c r="H228" s="44">
        <f>IF(OR($A228="",$B228="",$C228=""),"",'MPTO_working_3-way'!E227)</f>
        <v>2.3110299671725452</v>
      </c>
      <c r="I228" s="45">
        <f>IF(OR($A228="",$B228="",$C228=""),"",'MPTO_working_3-way'!F227)</f>
        <v>3.4419862327760091</v>
      </c>
      <c r="J228" s="46">
        <f>IF(OR($A228="",$B228="",$C228=""),"",'MPTO_working_3-way'!G227)</f>
        <v>3.6132052846671119</v>
      </c>
      <c r="K228" s="44">
        <f>IF(OR($A228="",$B228="",$C228=""),"",'OddsRatio_working_3-way'!H227)</f>
        <v>2.317511208584262</v>
      </c>
      <c r="L228" s="45">
        <f>IF(OR($A228="",$B228="",$C228=""),"",'OddsRatio_working_3-way'!I227)</f>
        <v>3.4363500920645484</v>
      </c>
      <c r="M228" s="46">
        <f>IF(OR($A228="",$B228="",$C228=""),"",'OddsRatio_working_3-way'!J227)</f>
        <v>3.6036531026784226</v>
      </c>
      <c r="N228" s="47">
        <f t="shared" si="63"/>
        <v>42.987767663279691</v>
      </c>
      <c r="O228" s="48">
        <f t="shared" si="64"/>
        <v>29.174881357060684</v>
      </c>
      <c r="P228" s="48">
        <f t="shared" si="65"/>
        <v>27.837350979659625</v>
      </c>
      <c r="Q228" t="s">
        <v>45</v>
      </c>
      <c r="R228" t="s">
        <v>76</v>
      </c>
      <c r="S228" t="s">
        <v>476</v>
      </c>
      <c r="T228" s="50">
        <v>100</v>
      </c>
      <c r="U228" s="50">
        <f t="shared" si="54"/>
        <v>55.752212389380524</v>
      </c>
      <c r="V228" s="50">
        <f t="shared" si="55"/>
        <v>69.969969969969966</v>
      </c>
      <c r="W228" s="50">
        <f t="shared" si="56"/>
        <v>71.346704871060169</v>
      </c>
      <c r="X228" s="50">
        <f t="shared" si="57"/>
        <v>58.683325158969858</v>
      </c>
      <c r="Y228" s="50">
        <f t="shared" si="58"/>
        <v>72.9010827395593</v>
      </c>
      <c r="Z228" s="50">
        <f t="shared" si="59"/>
        <v>74.277817640649502</v>
      </c>
      <c r="AA228" s="50">
        <f t="shared" si="60"/>
        <v>-2.9311127695893333</v>
      </c>
      <c r="AB228" s="50">
        <f t="shared" si="61"/>
        <v>-2.9311127695893333</v>
      </c>
      <c r="AC228" s="50">
        <f t="shared" si="62"/>
        <v>-2.9311127695893333</v>
      </c>
      <c r="AF228">
        <v>2.42</v>
      </c>
      <c r="AG228">
        <v>1.61</v>
      </c>
      <c r="AH228" s="88" t="s">
        <v>483</v>
      </c>
      <c r="AJ228" t="s">
        <v>433</v>
      </c>
    </row>
    <row r="229" spans="1:36" ht="15" x14ac:dyDescent="0.25">
      <c r="A229">
        <v>2.84</v>
      </c>
      <c r="B229">
        <v>3.26</v>
      </c>
      <c r="C229">
        <v>2.72</v>
      </c>
      <c r="D229" s="43">
        <f t="shared" si="66"/>
        <v>2.6508201137536158E-2</v>
      </c>
      <c r="E229" s="44">
        <f>IF(OR($A229="",$B229="",$C229=""),"",A229*'MPTO_working_3-way'!$I228)</f>
        <v>2.9152832912306024</v>
      </c>
      <c r="F229" s="45">
        <f>IF(OR($A229="",$B229="",$C229=""),"",B229*'MPTO_working_3-way'!$I228)</f>
        <v>3.3464167357083676</v>
      </c>
      <c r="G229" s="46">
        <f>IF(OR($A229="",$B229="",$C229=""),"",C229*'MPTO_working_3-way'!$I228)</f>
        <v>2.7921023070940985</v>
      </c>
      <c r="H229" s="44">
        <f>IF(OR($A229="",$B229="",$C229=""),"",'MPTO_working_3-way'!E228)</f>
        <v>2.913102651772681</v>
      </c>
      <c r="I229" s="45">
        <f>IF(OR($A229="",$B229="",$C229=""),"",'MPTO_working_3-way'!F228)</f>
        <v>3.3566914389789275</v>
      </c>
      <c r="J229" s="46">
        <f>IF(OR($A229="",$B229="",$C229=""),"",'MPTO_working_3-way'!G228)</f>
        <v>2.7869826257150749</v>
      </c>
      <c r="K229" s="44">
        <f>IF(OR($A229="",$B229="",$C229=""),"",'OddsRatio_working_3-way'!H228)</f>
        <v>2.9143687541843737</v>
      </c>
      <c r="L229" s="45">
        <f>IF(OR($A229="",$B229="",$C229=""),"",'OddsRatio_working_3-way'!I228)</f>
        <v>3.3513442306829808</v>
      </c>
      <c r="M229" s="46">
        <f>IF(OR($A229="",$B229="",$C229=""),"",'OddsRatio_working_3-way'!J228)</f>
        <v>2.7895186180419151</v>
      </c>
      <c r="N229" s="47">
        <f t="shared" si="63"/>
        <v>34.301983721721911</v>
      </c>
      <c r="O229" s="48">
        <f t="shared" si="64"/>
        <v>29.88270974530375</v>
      </c>
      <c r="P229" s="48">
        <f t="shared" si="65"/>
        <v>35.815306532974347</v>
      </c>
      <c r="Q229" t="s">
        <v>80</v>
      </c>
      <c r="R229" t="s">
        <v>85</v>
      </c>
      <c r="S229" t="s">
        <v>476</v>
      </c>
      <c r="T229" s="50">
        <v>100</v>
      </c>
      <c r="U229" s="50">
        <f t="shared" si="54"/>
        <v>64.788732394366207</v>
      </c>
      <c r="V229" s="50">
        <f t="shared" si="55"/>
        <v>69.325153374233125</v>
      </c>
      <c r="W229" s="50">
        <f t="shared" si="56"/>
        <v>63.235294117647051</v>
      </c>
      <c r="X229" s="50">
        <f t="shared" si="57"/>
        <v>67.439552508119817</v>
      </c>
      <c r="Y229" s="50">
        <f t="shared" si="58"/>
        <v>71.975973487986749</v>
      </c>
      <c r="Z229" s="50">
        <f t="shared" si="59"/>
        <v>65.886114231400668</v>
      </c>
      <c r="AA229" s="50">
        <f t="shared" si="60"/>
        <v>-2.6508201137536105</v>
      </c>
      <c r="AB229" s="50">
        <f t="shared" si="61"/>
        <v>-2.6508201137536247</v>
      </c>
      <c r="AC229" s="50">
        <f t="shared" si="62"/>
        <v>-2.6508201137536176</v>
      </c>
      <c r="AF229">
        <v>2.27</v>
      </c>
      <c r="AG229">
        <v>1.68</v>
      </c>
      <c r="AH229" s="88" t="s">
        <v>483</v>
      </c>
      <c r="AJ229" t="s">
        <v>433</v>
      </c>
    </row>
    <row r="230" spans="1:36" ht="15" x14ac:dyDescent="0.25">
      <c r="A230">
        <v>2.16</v>
      </c>
      <c r="B230">
        <v>3.28</v>
      </c>
      <c r="C230">
        <v>3.85</v>
      </c>
      <c r="D230" s="43">
        <f t="shared" si="66"/>
        <v>2.7581271483710257E-2</v>
      </c>
      <c r="E230" s="44">
        <f>IF(OR($A230="",$B230="",$C230=""),"",A230*'MPTO_working_3-way'!$I229)</f>
        <v>2.2195755464048141</v>
      </c>
      <c r="F230" s="45">
        <f>IF(OR($A230="",$B230="",$C230=""),"",B230*'MPTO_working_3-way'!$I229)</f>
        <v>3.3704665704665695</v>
      </c>
      <c r="G230" s="46">
        <f>IF(OR($A230="",$B230="",$C230=""),"",C230*'MPTO_working_3-way'!$I229)</f>
        <v>3.9561878952122846</v>
      </c>
      <c r="H230" s="44">
        <f>IF(OR($A230="",$B230="",$C230=""),"",'MPTO_working_3-way'!E229)</f>
        <v>2.2037634709768041</v>
      </c>
      <c r="I230" s="45">
        <f>IF(OR($A230="",$B230="",$C230=""),"",'MPTO_working_3-way'!F229)</f>
        <v>3.3819855445269558</v>
      </c>
      <c r="J230" s="46">
        <f>IF(OR($A230="",$B230="",$C230=""),"",'MPTO_working_3-way'!G229)</f>
        <v>3.9912750316065484</v>
      </c>
      <c r="K230" s="44">
        <f>IF(OR($A230="",$B230="",$C230=""),"",'OddsRatio_working_3-way'!H229)</f>
        <v>2.2103877226012685</v>
      </c>
      <c r="L230" s="45">
        <f>IF(OR($A230="",$B230="",$C230=""),"",'OddsRatio_working_3-way'!I229)</f>
        <v>3.3790379375266313</v>
      </c>
      <c r="M230" s="46">
        <f>IF(OR($A230="",$B230="",$C230=""),"",'OddsRatio_working_3-way'!J229)</f>
        <v>3.9737974219082903</v>
      </c>
      <c r="N230" s="47">
        <f t="shared" si="63"/>
        <v>45.053659093503832</v>
      </c>
      <c r="O230" s="48">
        <f t="shared" si="64"/>
        <v>29.669482817673259</v>
      </c>
      <c r="P230" s="48">
        <f t="shared" si="65"/>
        <v>25.27685808882293</v>
      </c>
      <c r="Q230" t="s">
        <v>49</v>
      </c>
      <c r="R230" t="s">
        <v>208</v>
      </c>
      <c r="S230" t="s">
        <v>476</v>
      </c>
      <c r="T230" s="50">
        <v>100</v>
      </c>
      <c r="U230" s="50">
        <f t="shared" si="54"/>
        <v>53.703703703703695</v>
      </c>
      <c r="V230" s="50">
        <f t="shared" si="55"/>
        <v>69.512195121951223</v>
      </c>
      <c r="W230" s="50">
        <f t="shared" si="56"/>
        <v>74.025974025974023</v>
      </c>
      <c r="X230" s="50">
        <f t="shared" si="57"/>
        <v>56.461830852074748</v>
      </c>
      <c r="Y230" s="50">
        <f t="shared" si="58"/>
        <v>72.270322270322268</v>
      </c>
      <c r="Z230" s="50">
        <f t="shared" si="59"/>
        <v>76.784101174345068</v>
      </c>
      <c r="AA230" s="50">
        <f t="shared" si="60"/>
        <v>-2.7581271483710523</v>
      </c>
      <c r="AB230" s="50">
        <f t="shared" si="61"/>
        <v>-2.7581271483710452</v>
      </c>
      <c r="AC230" s="50">
        <f t="shared" si="62"/>
        <v>-2.7581271483710452</v>
      </c>
      <c r="AF230">
        <v>2.12</v>
      </c>
      <c r="AG230">
        <v>1.78</v>
      </c>
      <c r="AH230" s="88" t="s">
        <v>482</v>
      </c>
      <c r="AJ230" t="s">
        <v>433</v>
      </c>
    </row>
    <row r="231" spans="1:36" ht="15" x14ac:dyDescent="0.25">
      <c r="A231">
        <v>1.84</v>
      </c>
      <c r="B231">
        <v>3.6</v>
      </c>
      <c r="C231">
        <v>4.79</v>
      </c>
      <c r="D231" s="43">
        <f t="shared" si="66"/>
        <v>3.0024305870725021E-2</v>
      </c>
      <c r="E231" s="44">
        <f>IF(OR($A231="",$B231="",$C231=""),"",A231*'MPTO_working_3-way'!$I230)</f>
        <v>1.8952447228021341</v>
      </c>
      <c r="F231" s="45">
        <f>IF(OR($A231="",$B231="",$C231=""),"",B231*'MPTO_working_3-way'!$I230)</f>
        <v>3.7080875011346102</v>
      </c>
      <c r="G231" s="46">
        <f>IF(OR($A231="",$B231="",$C231=""),"",C231*'MPTO_working_3-way'!$I230)</f>
        <v>4.9338164251207726</v>
      </c>
      <c r="H231" s="44">
        <f>IF(OR($A231="",$B231="",$C231=""),"",'MPTO_working_3-way'!E230)</f>
        <v>1.8745190959476452</v>
      </c>
      <c r="I231" s="45">
        <f>IF(OR($A231="",$B231="",$C231=""),"",'MPTO_working_3-way'!F230)</f>
        <v>3.7345528276658655</v>
      </c>
      <c r="J231" s="46">
        <f>IF(OR($A231="",$B231="",$C231=""),"",'MPTO_working_3-way'!G230)</f>
        <v>5.0311892157028568</v>
      </c>
      <c r="K231" s="44">
        <f>IF(OR($A231="",$B231="",$C231=""),"",'OddsRatio_working_3-way'!H230)</f>
        <v>1.8823925557488179</v>
      </c>
      <c r="L231" s="45">
        <f>IF(OR($A231="",$B231="",$C231=""),"",'OddsRatio_working_3-way'!I230)</f>
        <v>3.7312150535082442</v>
      </c>
      <c r="M231" s="46">
        <f>IF(OR($A231="",$B231="",$C231=""),"",'OddsRatio_working_3-way'!J230)</f>
        <v>4.9812711741524041</v>
      </c>
      <c r="N231" s="47">
        <f t="shared" si="63"/>
        <v>52.763634583374127</v>
      </c>
      <c r="O231" s="48">
        <f t="shared" si="64"/>
        <v>26.968079898169002</v>
      </c>
      <c r="P231" s="48">
        <f t="shared" si="65"/>
        <v>20.268285518456871</v>
      </c>
      <c r="Q231" t="s">
        <v>42</v>
      </c>
      <c r="R231" t="s">
        <v>139</v>
      </c>
      <c r="S231" t="s">
        <v>476</v>
      </c>
      <c r="T231" s="50">
        <v>100</v>
      </c>
      <c r="U231" s="50">
        <f t="shared" si="54"/>
        <v>45.652173913043477</v>
      </c>
      <c r="V231" s="50">
        <f t="shared" si="55"/>
        <v>72.222222222222229</v>
      </c>
      <c r="W231" s="50">
        <f t="shared" si="56"/>
        <v>79.123173277661792</v>
      </c>
      <c r="X231" s="50">
        <f t="shared" si="57"/>
        <v>48.65460450011598</v>
      </c>
      <c r="Y231" s="50">
        <f t="shared" si="58"/>
        <v>75.224652809294724</v>
      </c>
      <c r="Z231" s="50">
        <f t="shared" si="59"/>
        <v>82.125603864734302</v>
      </c>
      <c r="AA231" s="50">
        <f t="shared" si="60"/>
        <v>-3.002430587072503</v>
      </c>
      <c r="AB231" s="50">
        <f t="shared" si="61"/>
        <v>-3.0024305870724959</v>
      </c>
      <c r="AC231" s="50">
        <f t="shared" si="62"/>
        <v>-3.0024305870725101</v>
      </c>
      <c r="AF231">
        <v>2.21</v>
      </c>
      <c r="AG231">
        <v>1.72</v>
      </c>
      <c r="AH231" s="88" t="s">
        <v>483</v>
      </c>
      <c r="AJ231" t="s">
        <v>433</v>
      </c>
    </row>
    <row r="232" spans="1:36" ht="15" x14ac:dyDescent="0.25">
      <c r="A232">
        <v>2.2799999999999998</v>
      </c>
      <c r="B232">
        <v>3.22</v>
      </c>
      <c r="C232">
        <v>3.58</v>
      </c>
      <c r="D232" s="43">
        <f t="shared" si="66"/>
        <v>2.8485106377797775E-2</v>
      </c>
      <c r="E232" s="44">
        <f>IF(OR($A232="",$B232="",$C232=""),"",A232*'MPTO_working_3-way'!$I231)</f>
        <v>2.3449460425413786</v>
      </c>
      <c r="F232" s="45">
        <f>IF(OR($A232="",$B232="",$C232=""),"",B232*'MPTO_working_3-way'!$I231)</f>
        <v>3.311722042536509</v>
      </c>
      <c r="G232" s="46">
        <f>IF(OR($A232="",$B232="",$C232=""),"",C232*'MPTO_working_3-way'!$I231)</f>
        <v>3.6819766808325163</v>
      </c>
      <c r="H232" s="44">
        <f>IF(OR($A232="",$B232="",$C232=""),"",'MPTO_working_3-way'!E231)</f>
        <v>2.3304511941315584</v>
      </c>
      <c r="I232" s="45">
        <f>IF(OR($A232="",$B232="",$C232=""),"",'MPTO_working_3-way'!F231)</f>
        <v>3.3215532150940446</v>
      </c>
      <c r="J232" s="46">
        <f>IF(OR($A232="",$B232="",$C232=""),"",'MPTO_working_3-way'!G231)</f>
        <v>3.7059743201394544</v>
      </c>
      <c r="K232" s="44">
        <f>IF(OR($A232="",$B232="",$C232=""),"",'OddsRatio_working_3-way'!H231)</f>
        <v>2.3366955762529713</v>
      </c>
      <c r="L232" s="45">
        <f>IF(OR($A232="",$B232="",$C232=""),"",'OddsRatio_working_3-way'!I231)</f>
        <v>3.3183313900637472</v>
      </c>
      <c r="M232" s="46">
        <f>IF(OR($A232="",$B232="",$C232=""),"",'OddsRatio_working_3-way'!J231)</f>
        <v>3.6942770208848956</v>
      </c>
      <c r="N232" s="47">
        <f t="shared" si="63"/>
        <v>42.644904482161621</v>
      </c>
      <c r="O232" s="48">
        <f t="shared" si="64"/>
        <v>30.195770875567852</v>
      </c>
      <c r="P232" s="48">
        <f t="shared" si="65"/>
        <v>27.159324642270526</v>
      </c>
      <c r="Q232" t="s">
        <v>44</v>
      </c>
      <c r="R232" t="s">
        <v>86</v>
      </c>
      <c r="S232" t="s">
        <v>476</v>
      </c>
      <c r="T232" s="50">
        <v>100</v>
      </c>
      <c r="U232" s="50">
        <f t="shared" si="54"/>
        <v>56.140350877192972</v>
      </c>
      <c r="V232" s="50">
        <f t="shared" si="55"/>
        <v>68.944099378881987</v>
      </c>
      <c r="W232" s="50">
        <f t="shared" si="56"/>
        <v>72.067039106145245</v>
      </c>
      <c r="X232" s="50">
        <f t="shared" si="57"/>
        <v>58.988861514972754</v>
      </c>
      <c r="Y232" s="50">
        <f t="shared" si="58"/>
        <v>71.792610016661769</v>
      </c>
      <c r="Z232" s="50">
        <f t="shared" si="59"/>
        <v>74.915549743925027</v>
      </c>
      <c r="AA232" s="50">
        <f t="shared" si="60"/>
        <v>-2.848510637779782</v>
      </c>
      <c r="AB232" s="50">
        <f t="shared" si="61"/>
        <v>-2.848510637779782</v>
      </c>
      <c r="AC232" s="50">
        <f t="shared" si="62"/>
        <v>-2.848510637779782</v>
      </c>
      <c r="AF232">
        <v>2.46</v>
      </c>
      <c r="AG232">
        <v>1.59</v>
      </c>
      <c r="AH232" s="88" t="s">
        <v>489</v>
      </c>
      <c r="AJ232" t="s">
        <v>433</v>
      </c>
    </row>
    <row r="233" spans="1:36" ht="15" x14ac:dyDescent="0.25">
      <c r="A233">
        <v>2.72</v>
      </c>
      <c r="B233">
        <v>3.23</v>
      </c>
      <c r="C233">
        <v>2.85</v>
      </c>
      <c r="D233" s="43">
        <f t="shared" si="66"/>
        <v>2.8121775025799822E-2</v>
      </c>
      <c r="E233" s="44">
        <f>IF(OR($A233="",$B233="",$C233=""),"",A233*'MPTO_working_3-way'!$I232)</f>
        <v>2.7964912280701757</v>
      </c>
      <c r="F233" s="45">
        <f>IF(OR($A233="",$B233="",$C233=""),"",B233*'MPTO_working_3-way'!$I232)</f>
        <v>3.3208333333333333</v>
      </c>
      <c r="G233" s="46">
        <f>IF(OR($A233="",$B233="",$C233=""),"",C233*'MPTO_working_3-way'!$I232)</f>
        <v>2.9301470588235294</v>
      </c>
      <c r="H233" s="44">
        <f>IF(OR($A233="",$B233="",$C233=""),"",'MPTO_working_3-way'!E232)</f>
        <v>2.7911665866538646</v>
      </c>
      <c r="I233" s="45">
        <f>IF(OR($A233="",$B233="",$C233=""),"",'MPTO_working_3-way'!F232)</f>
        <v>3.3308507590948149</v>
      </c>
      <c r="J233" s="46">
        <f>IF(OR($A233="",$B233="",$C233=""),"",'MPTO_working_3-way'!G232)</f>
        <v>2.9282296650717705</v>
      </c>
      <c r="K233" s="44">
        <f>IF(OR($A233="",$B233="",$C233=""),"",'OddsRatio_working_3-way'!H232)</f>
        <v>2.793786483436925</v>
      </c>
      <c r="L233" s="45">
        <f>IF(OR($A233="",$B233="",$C233=""),"",'OddsRatio_working_3-way'!I232)</f>
        <v>3.3256650337583373</v>
      </c>
      <c r="M233" s="46">
        <f>IF(OR($A233="",$B233="",$C233=""),"",'OddsRatio_working_3-way'!J232)</f>
        <v>2.9293633688129708</v>
      </c>
      <c r="N233" s="47">
        <f t="shared" si="63"/>
        <v>35.759096612296112</v>
      </c>
      <c r="O233" s="48">
        <f t="shared" si="64"/>
        <v>30.112923462986195</v>
      </c>
      <c r="P233" s="48">
        <f t="shared" si="65"/>
        <v>34.127979924717685</v>
      </c>
      <c r="Q233" t="s">
        <v>77</v>
      </c>
      <c r="R233" t="s">
        <v>48</v>
      </c>
      <c r="S233" t="s">
        <v>476</v>
      </c>
      <c r="T233" s="50">
        <v>100</v>
      </c>
      <c r="U233" s="50">
        <f t="shared" si="54"/>
        <v>63.235294117647051</v>
      </c>
      <c r="V233" s="50">
        <f t="shared" si="55"/>
        <v>69.040247678018574</v>
      </c>
      <c r="W233" s="50">
        <f t="shared" si="56"/>
        <v>64.912280701754383</v>
      </c>
      <c r="X233" s="50">
        <f t="shared" si="57"/>
        <v>66.047471620227043</v>
      </c>
      <c r="Y233" s="50">
        <f t="shared" si="58"/>
        <v>71.852425180598559</v>
      </c>
      <c r="Z233" s="50">
        <f t="shared" si="59"/>
        <v>67.724458204334368</v>
      </c>
      <c r="AA233" s="50">
        <f t="shared" si="60"/>
        <v>-2.812177502579992</v>
      </c>
      <c r="AB233" s="50">
        <f t="shared" si="61"/>
        <v>-2.8121775025799849</v>
      </c>
      <c r="AC233" s="50">
        <f t="shared" si="62"/>
        <v>-2.8121775025799849</v>
      </c>
      <c r="AF233">
        <v>2.35</v>
      </c>
      <c r="AG233">
        <v>1.65</v>
      </c>
      <c r="AH233" s="89" t="s">
        <v>482</v>
      </c>
      <c r="AJ233" t="s">
        <v>433</v>
      </c>
    </row>
    <row r="234" spans="1:36" ht="15" x14ac:dyDescent="0.25">
      <c r="A234">
        <v>2.41</v>
      </c>
      <c r="B234">
        <v>3.38</v>
      </c>
      <c r="C234">
        <v>3.16</v>
      </c>
      <c r="D234" s="43">
        <f t="shared" si="66"/>
        <v>2.7251443704311651E-2</v>
      </c>
      <c r="E234" s="44">
        <f>IF(OR($A234="",$B234="",$C234=""),"",A234*'MPTO_working_3-way'!$I233)</f>
        <v>2.475675979327391</v>
      </c>
      <c r="F234" s="45">
        <f>IF(OR($A234="",$B234="",$C234=""),"",B234*'MPTO_working_3-way'!$I233)</f>
        <v>3.4721098797205734</v>
      </c>
      <c r="G234" s="46">
        <f>IF(OR($A234="",$B234="",$C234=""),"",C234*'MPTO_working_3-way'!$I233)</f>
        <v>3.2461145621056251</v>
      </c>
      <c r="H234" s="44">
        <f>IF(OR($A234="",$B234="",$C234=""),"",'MPTO_working_3-way'!E233)</f>
        <v>2.4639405699792936</v>
      </c>
      <c r="I234" s="45">
        <f>IF(OR($A234="",$B234="",$C234=""),"",'MPTO_working_3-way'!F233)</f>
        <v>3.4870643595795916</v>
      </c>
      <c r="J234" s="46">
        <f>IF(OR($A234="",$B234="",$C234=""),"",'MPTO_working_3-way'!G233)</f>
        <v>3.2533880284773362</v>
      </c>
      <c r="K234" s="44">
        <f>IF(OR($A234="",$B234="",$C234=""),"",'OddsRatio_working_3-way'!H233)</f>
        <v>2.4691530297063413</v>
      </c>
      <c r="L234" s="45">
        <f>IF(OR($A234="",$B234="",$C234=""),"",'OddsRatio_working_3-way'!I233)</f>
        <v>3.4798469579440363</v>
      </c>
      <c r="M234" s="46">
        <f>IF(OR($A234="",$B234="",$C234=""),"",'OddsRatio_working_3-way'!J233)</f>
        <v>3.2506174072097149</v>
      </c>
      <c r="N234" s="47">
        <f t="shared" si="63"/>
        <v>40.39300814606954</v>
      </c>
      <c r="O234" s="48">
        <f t="shared" si="64"/>
        <v>28.800931843795148</v>
      </c>
      <c r="P234" s="48">
        <f t="shared" si="65"/>
        <v>30.806060010135312</v>
      </c>
      <c r="Q234" t="s">
        <v>87</v>
      </c>
      <c r="R234" t="s">
        <v>47</v>
      </c>
      <c r="S234" t="s">
        <v>476</v>
      </c>
      <c r="T234" s="50">
        <v>100</v>
      </c>
      <c r="U234" s="50">
        <f t="shared" si="54"/>
        <v>58.50622406639004</v>
      </c>
      <c r="V234" s="50">
        <f t="shared" si="55"/>
        <v>70.414201183431956</v>
      </c>
      <c r="W234" s="50">
        <f t="shared" si="56"/>
        <v>68.35443037974683</v>
      </c>
      <c r="X234" s="50">
        <f t="shared" si="57"/>
        <v>61.231368436821207</v>
      </c>
      <c r="Y234" s="50">
        <f t="shared" si="58"/>
        <v>73.139345553863123</v>
      </c>
      <c r="Z234" s="50">
        <f t="shared" si="59"/>
        <v>71.079574750178011</v>
      </c>
      <c r="AA234" s="50">
        <f t="shared" si="60"/>
        <v>-2.7251443704311669</v>
      </c>
      <c r="AB234" s="50">
        <f t="shared" si="61"/>
        <v>-2.7251443704311669</v>
      </c>
      <c r="AC234" s="50">
        <f t="shared" si="62"/>
        <v>-2.7251443704311811</v>
      </c>
      <c r="AF234">
        <v>2.13</v>
      </c>
      <c r="AG234">
        <v>1.77</v>
      </c>
      <c r="AH234" s="88" t="s">
        <v>487</v>
      </c>
      <c r="AJ234" t="s">
        <v>433</v>
      </c>
    </row>
    <row r="235" spans="1:36" ht="15" x14ac:dyDescent="0.25">
      <c r="A235">
        <v>2.93</v>
      </c>
      <c r="B235">
        <v>3.29</v>
      </c>
      <c r="C235">
        <v>2.62</v>
      </c>
      <c r="D235" s="43">
        <f t="shared" si="66"/>
        <v>2.6927685421777037E-2</v>
      </c>
      <c r="E235" s="44">
        <f>IF(OR($A235="",$B235="",$C235=""),"",A235*'MPTO_working_3-way'!$I234)</f>
        <v>3.0088981182858068</v>
      </c>
      <c r="F235" s="45">
        <f>IF(OR($A235="",$B235="",$C235=""),"",B235*'MPTO_working_3-way'!$I234)</f>
        <v>3.3785920850376465</v>
      </c>
      <c r="G235" s="46">
        <f>IF(OR($A235="",$B235="",$C235=""),"",C235*'MPTO_working_3-way'!$I234)</f>
        <v>2.6905505358050559</v>
      </c>
      <c r="H235" s="44">
        <f>IF(OR($A235="",$B235="",$C235=""),"",'MPTO_working_3-way'!E234)</f>
        <v>3.0091384538911581</v>
      </c>
      <c r="I235" s="45">
        <f>IF(OR($A235="",$B235="",$C235=""),"",'MPTO_working_3-way'!F234)</f>
        <v>3.3901123745923547</v>
      </c>
      <c r="J235" s="46">
        <f>IF(OR($A235="",$B235="",$C235=""),"",'MPTO_working_3-way'!G234)</f>
        <v>2.6830980005180063</v>
      </c>
      <c r="K235" s="44">
        <f>IF(OR($A235="",$B235="",$C235=""),"",'OddsRatio_working_3-way'!H234)</f>
        <v>3.0093796221340372</v>
      </c>
      <c r="L235" s="45">
        <f>IF(OR($A235="",$B235="",$C235=""),"",'OddsRatio_working_3-way'!I234)</f>
        <v>3.3841861837756189</v>
      </c>
      <c r="M235" s="46">
        <f>IF(OR($A235="",$B235="",$C235=""),"",'OddsRatio_working_3-way'!J234)</f>
        <v>2.6866295273871197</v>
      </c>
      <c r="N235" s="47">
        <f t="shared" si="63"/>
        <v>33.234757731501659</v>
      </c>
      <c r="O235" s="48">
        <f t="shared" si="64"/>
        <v>29.598127706170168</v>
      </c>
      <c r="P235" s="48">
        <f t="shared" si="65"/>
        <v>37.167114562328187</v>
      </c>
      <c r="Q235" t="s">
        <v>279</v>
      </c>
      <c r="R235" t="s">
        <v>46</v>
      </c>
      <c r="S235" t="s">
        <v>476</v>
      </c>
      <c r="T235" s="50">
        <v>100</v>
      </c>
      <c r="U235" s="50">
        <f t="shared" si="54"/>
        <v>65.870307167235495</v>
      </c>
      <c r="V235" s="50">
        <f t="shared" si="55"/>
        <v>69.6048632218845</v>
      </c>
      <c r="W235" s="50">
        <f t="shared" si="56"/>
        <v>61.832061068702288</v>
      </c>
      <c r="X235" s="50">
        <f t="shared" si="57"/>
        <v>68.563075709413198</v>
      </c>
      <c r="Y235" s="50">
        <f t="shared" si="58"/>
        <v>72.297631764062203</v>
      </c>
      <c r="Z235" s="50">
        <f t="shared" si="59"/>
        <v>64.524829610879991</v>
      </c>
      <c r="AA235" s="50">
        <f t="shared" si="60"/>
        <v>-2.6927685421777028</v>
      </c>
      <c r="AB235" s="50">
        <f t="shared" si="61"/>
        <v>-2.6927685421777028</v>
      </c>
      <c r="AC235" s="50">
        <f t="shared" si="62"/>
        <v>-2.6927685421777028</v>
      </c>
      <c r="AF235">
        <v>2.25</v>
      </c>
      <c r="AG235">
        <v>1.7</v>
      </c>
      <c r="AH235" s="88" t="s">
        <v>484</v>
      </c>
      <c r="AJ235" t="s">
        <v>433</v>
      </c>
    </row>
    <row r="236" spans="1:36" ht="15" x14ac:dyDescent="0.25">
      <c r="A236">
        <v>1.8</v>
      </c>
      <c r="B236">
        <v>3.51</v>
      </c>
      <c r="C236">
        <v>5.26</v>
      </c>
      <c r="D236" s="43">
        <f t="shared" si="66"/>
        <v>3.056990889690514E-2</v>
      </c>
      <c r="E236" s="44">
        <f>IF(OR($A236="",$B236="",$C236=""),"",A236*'MPTO_working_3-way'!$I235)</f>
        <v>1.8550258360144294</v>
      </c>
      <c r="F236" s="45">
        <f>IF(OR($A236="",$B236="",$C236=""),"",B236*'MPTO_working_3-way'!$I235)</f>
        <v>3.6173003802281367</v>
      </c>
      <c r="G236" s="46">
        <f>IF(OR($A236="",$B236="",$C236=""),"",C236*'MPTO_working_3-way'!$I235)</f>
        <v>5.4207977207977205</v>
      </c>
      <c r="H236" s="44">
        <f>IF(OR($A236="",$B236="",$C236=""),"",'MPTO_working_3-way'!E235)</f>
        <v>1.8336323849754692</v>
      </c>
      <c r="I236" s="45">
        <f>IF(OR($A236="",$B236="",$C236=""),"",'MPTO_working_3-way'!F235)</f>
        <v>3.6401982176187597</v>
      </c>
      <c r="J236" s="46">
        <f>IF(OR($A236="",$B236="",$C236=""),"",'MPTO_working_3-way'!G235)</f>
        <v>5.557899173155656</v>
      </c>
      <c r="K236" s="44">
        <f>IF(OR($A236="",$B236="",$C236=""),"",'OddsRatio_working_3-way'!H235)</f>
        <v>1.8417739285763897</v>
      </c>
      <c r="L236" s="45">
        <f>IF(OR($A236="",$B236="",$C236=""),"",'OddsRatio_working_3-way'!I235)</f>
        <v>3.6410657009084226</v>
      </c>
      <c r="M236" s="46">
        <f>IF(OR($A236="",$B236="",$C236=""),"",'OddsRatio_working_3-way'!J235)</f>
        <v>5.4824461696692754</v>
      </c>
      <c r="N236" s="47">
        <f t="shared" si="63"/>
        <v>53.90760498239343</v>
      </c>
      <c r="O236" s="48">
        <f t="shared" si="64"/>
        <v>27.644925631996635</v>
      </c>
      <c r="P236" s="48">
        <f t="shared" si="65"/>
        <v>18.447469385609924</v>
      </c>
      <c r="Q236" t="s">
        <v>81</v>
      </c>
      <c r="R236" t="s">
        <v>82</v>
      </c>
      <c r="S236" t="s">
        <v>476</v>
      </c>
      <c r="T236" s="50">
        <v>100</v>
      </c>
      <c r="U236" s="50">
        <f t="shared" si="54"/>
        <v>44.444444444444443</v>
      </c>
      <c r="V236" s="50">
        <f t="shared" si="55"/>
        <v>71.509971509971507</v>
      </c>
      <c r="W236" s="50">
        <f t="shared" si="56"/>
        <v>80.98859315589354</v>
      </c>
      <c r="X236" s="50">
        <f t="shared" si="57"/>
        <v>47.501435334134953</v>
      </c>
      <c r="Y236" s="50">
        <f t="shared" si="58"/>
        <v>74.566962399662032</v>
      </c>
      <c r="Z236" s="50">
        <f t="shared" si="59"/>
        <v>84.045584045584036</v>
      </c>
      <c r="AA236" s="50">
        <f t="shared" si="60"/>
        <v>-3.0569908896905105</v>
      </c>
      <c r="AB236" s="50">
        <f t="shared" si="61"/>
        <v>-3.0569908896905247</v>
      </c>
      <c r="AC236" s="50">
        <f t="shared" si="62"/>
        <v>-3.0569908896904963</v>
      </c>
      <c r="AF236">
        <v>2.23</v>
      </c>
      <c r="AG236">
        <v>1.7</v>
      </c>
      <c r="AH236" s="88" t="s">
        <v>490</v>
      </c>
      <c r="AJ236" t="s">
        <v>433</v>
      </c>
    </row>
    <row r="237" spans="1:36" ht="15" x14ac:dyDescent="0.25">
      <c r="A237">
        <v>5.01</v>
      </c>
      <c r="B237">
        <v>3.63</v>
      </c>
      <c r="C237">
        <v>1.76</v>
      </c>
      <c r="D237" s="43">
        <f t="shared" si="66"/>
        <v>4.3264710248923643E-2</v>
      </c>
      <c r="E237" s="44">
        <f>IF(OR($A237="",$B237="",$C237=""),"",A237*'MPTO_working_3-way'!$I236)</f>
        <v>5.2267561983471076</v>
      </c>
      <c r="F237" s="45">
        <f>IF(OR($A237="",$B237="",$C237=""),"",B237*'MPTO_working_3-way'!$I236)</f>
        <v>3.7870508982035926</v>
      </c>
      <c r="G237" s="46">
        <f>IF(OR($A237="",$B237="",$C237=""),"",C237*'MPTO_working_3-way'!$I236)</f>
        <v>1.8361458900381056</v>
      </c>
      <c r="H237" s="44">
        <f>IF(OR($A237="",$B237="",$C237=""),"",'MPTO_working_3-way'!E236)</f>
        <v>5.4001737077700822</v>
      </c>
      <c r="I237" s="45">
        <f>IF(OR($A237="",$B237="",$C237=""),"",'MPTO_working_3-way'!F236)</f>
        <v>3.8305293587981613</v>
      </c>
      <c r="J237" s="46">
        <f>IF(OR($A237="",$B237="",$C237=""),"",'MPTO_working_3-way'!G236)</f>
        <v>1.8058356543886567</v>
      </c>
      <c r="K237" s="44">
        <f>IF(OR($A237="",$B237="",$C237=""),"",'OddsRatio_working_3-way'!H236)</f>
        <v>5.3103087670687845</v>
      </c>
      <c r="L237" s="45">
        <f>IF(OR($A237="",$B237="",$C237=""),"",'OddsRatio_working_3-way'!I236)</f>
        <v>3.8269606128156868</v>
      </c>
      <c r="M237" s="46">
        <f>IF(OR($A237="",$B237="",$C237=""),"",'OddsRatio_working_3-way'!J236)</f>
        <v>1.8169163748060537</v>
      </c>
      <c r="N237" s="47">
        <f t="shared" si="63"/>
        <v>19.132325328589779</v>
      </c>
      <c r="O237" s="48">
        <f t="shared" si="64"/>
        <v>26.405771321276806</v>
      </c>
      <c r="P237" s="48">
        <f t="shared" si="65"/>
        <v>54.461903350133412</v>
      </c>
      <c r="Q237" t="s">
        <v>282</v>
      </c>
      <c r="R237" t="s">
        <v>83</v>
      </c>
      <c r="S237" t="s">
        <v>476</v>
      </c>
      <c r="T237" s="50">
        <v>100</v>
      </c>
      <c r="U237" s="50">
        <f t="shared" si="54"/>
        <v>80.039920159680634</v>
      </c>
      <c r="V237" s="50">
        <f t="shared" si="55"/>
        <v>72.451790633608823</v>
      </c>
      <c r="W237" s="50">
        <f t="shared" si="56"/>
        <v>43.181818181818187</v>
      </c>
      <c r="X237" s="50">
        <f t="shared" si="57"/>
        <v>84.366391184573004</v>
      </c>
      <c r="Y237" s="50">
        <f t="shared" si="58"/>
        <v>76.778261658501194</v>
      </c>
      <c r="Z237" s="50">
        <f t="shared" si="59"/>
        <v>47.508289206710543</v>
      </c>
      <c r="AA237" s="50">
        <f t="shared" si="60"/>
        <v>-4.3264710248923706</v>
      </c>
      <c r="AB237" s="50">
        <f t="shared" si="61"/>
        <v>-4.3264710248923706</v>
      </c>
      <c r="AC237" s="50">
        <f t="shared" si="62"/>
        <v>-4.3264710248923564</v>
      </c>
      <c r="AF237">
        <v>1.95</v>
      </c>
      <c r="AG237">
        <v>1.9</v>
      </c>
      <c r="AH237" s="88" t="s">
        <v>491</v>
      </c>
      <c r="AJ237" t="s">
        <v>444</v>
      </c>
    </row>
    <row r="238" spans="1:36" ht="15" x14ac:dyDescent="0.25">
      <c r="A238">
        <v>3.13</v>
      </c>
      <c r="B238">
        <v>3.35</v>
      </c>
      <c r="C238">
        <v>2.38</v>
      </c>
      <c r="D238" s="43">
        <f t="shared" si="66"/>
        <v>3.8164347804831689E-2</v>
      </c>
      <c r="E238" s="44">
        <f>IF(OR($A238="",$B238="",$C238=""),"",A238*'MPTO_working_3-way'!$I237)</f>
        <v>3.249454408629123</v>
      </c>
      <c r="F238" s="45">
        <f>IF(OR($A238="",$B238="",$C238=""),"",B238*'MPTO_working_3-way'!$I237)</f>
        <v>3.4778505651461864</v>
      </c>
      <c r="G238" s="46">
        <f>IF(OR($A238="",$B238="",$C238=""),"",C238*'MPTO_working_3-way'!$I237)</f>
        <v>2.4708311477754994</v>
      </c>
      <c r="H238" s="44">
        <f>IF(OR($A238="",$B238="",$C238=""),"",'MPTO_working_3-way'!E237)</f>
        <v>3.2597991255994034</v>
      </c>
      <c r="I238" s="45">
        <f>IF(OR($A238="",$B238="",$C238=""),"",'MPTO_working_3-way'!F237)</f>
        <v>3.4991215561566085</v>
      </c>
      <c r="J238" s="46">
        <f>IF(OR($A238="",$B238="",$C238=""),"",'MPTO_working_3-way'!G237)</f>
        <v>2.4543092418098689</v>
      </c>
      <c r="K238" s="44">
        <f>IF(OR($A238="",$B238="",$C238=""),"",'OddsRatio_working_3-way'!H237)</f>
        <v>3.2559091820041868</v>
      </c>
      <c r="L238" s="45">
        <f>IF(OR($A238="",$B238="",$C238=""),"",'OddsRatio_working_3-way'!I237)</f>
        <v>3.4889138862487505</v>
      </c>
      <c r="M238" s="46">
        <f>IF(OR($A238="",$B238="",$C238=""),"",'OddsRatio_working_3-way'!J237)</f>
        <v>2.4615749629886281</v>
      </c>
      <c r="N238" s="47">
        <f t="shared" si="63"/>
        <v>30.774396998598885</v>
      </c>
      <c r="O238" s="48">
        <f t="shared" si="64"/>
        <v>28.753391822571494</v>
      </c>
      <c r="P238" s="48">
        <f t="shared" si="65"/>
        <v>40.472211178829625</v>
      </c>
      <c r="Q238" t="s">
        <v>284</v>
      </c>
      <c r="R238" t="s">
        <v>294</v>
      </c>
      <c r="S238" t="s">
        <v>476</v>
      </c>
      <c r="T238" s="50">
        <v>100</v>
      </c>
      <c r="U238" s="50">
        <f t="shared" si="54"/>
        <v>68.051118210862612</v>
      </c>
      <c r="V238" s="50">
        <f t="shared" si="55"/>
        <v>70.149253731343279</v>
      </c>
      <c r="W238" s="50">
        <f t="shared" si="56"/>
        <v>57.983193277310924</v>
      </c>
      <c r="X238" s="50">
        <f t="shared" si="57"/>
        <v>71.867552991345789</v>
      </c>
      <c r="Y238" s="50">
        <f t="shared" si="58"/>
        <v>73.965688511826457</v>
      </c>
      <c r="Z238" s="50">
        <f t="shared" si="59"/>
        <v>61.799628057794088</v>
      </c>
      <c r="AA238" s="50">
        <f t="shared" si="60"/>
        <v>-3.8164347804831777</v>
      </c>
      <c r="AB238" s="50">
        <f t="shared" si="61"/>
        <v>-3.8164347804831777</v>
      </c>
      <c r="AC238" s="50">
        <f t="shared" si="62"/>
        <v>-3.8164347804831635</v>
      </c>
      <c r="AF238">
        <v>2.2000000000000002</v>
      </c>
      <c r="AG238">
        <v>1.7</v>
      </c>
      <c r="AH238" s="88" t="s">
        <v>483</v>
      </c>
      <c r="AJ238" t="s">
        <v>444</v>
      </c>
    </row>
    <row r="239" spans="1:36" ht="15" x14ac:dyDescent="0.25">
      <c r="A239">
        <v>2.64</v>
      </c>
      <c r="B239">
        <v>3.48</v>
      </c>
      <c r="C239">
        <v>2.68</v>
      </c>
      <c r="D239" s="43">
        <f t="shared" si="66"/>
        <v>3.9278528985168037E-2</v>
      </c>
      <c r="E239" s="44">
        <f>IF(OR($A239="",$B239="",$C239=""),"",A239*'MPTO_working_3-way'!$I238)</f>
        <v>2.7436953165208435</v>
      </c>
      <c r="F239" s="45">
        <f>IF(OR($A239="",$B239="",$C239=""),"",B239*'MPTO_working_3-way'!$I238)</f>
        <v>3.6166892808683846</v>
      </c>
      <c r="G239" s="46">
        <f>IF(OR($A239="",$B239="",$C239=""),"",C239*'MPTO_working_3-way'!$I238)</f>
        <v>2.7852664576802506</v>
      </c>
      <c r="H239" s="44">
        <f>IF(OR($A239="",$B239="",$C239=""),"",'MPTO_working_3-way'!E238)</f>
        <v>2.734518935516888</v>
      </c>
      <c r="I239" s="45">
        <f>IF(OR($A239="",$B239="",$C239=""),"",'MPTO_working_3-way'!F238)</f>
        <v>3.6461289130249344</v>
      </c>
      <c r="J239" s="46">
        <f>IF(OR($A239="",$B239="",$C239=""),"",'MPTO_working_3-way'!G238)</f>
        <v>2.7774577115505403</v>
      </c>
      <c r="K239" s="44">
        <f>IF(OR($A239="",$B239="",$C239=""),"",'OddsRatio_working_3-way'!H238)</f>
        <v>2.7393425975375894</v>
      </c>
      <c r="L239" s="45">
        <f>IF(OR($A239="",$B239="",$C239=""),"",'OddsRatio_working_3-way'!I238)</f>
        <v>3.6302253913983056</v>
      </c>
      <c r="M239" s="46">
        <f>IF(OR($A239="",$B239="",$C239=""),"",'OddsRatio_working_3-way'!J238)</f>
        <v>2.7817655877214329</v>
      </c>
      <c r="N239" s="47">
        <f t="shared" si="63"/>
        <v>36.447195648096049</v>
      </c>
      <c r="O239" s="48">
        <f t="shared" si="64"/>
        <v>27.649596698555623</v>
      </c>
      <c r="P239" s="48">
        <f t="shared" si="65"/>
        <v>35.903207653348339</v>
      </c>
      <c r="Q239" t="s">
        <v>43</v>
      </c>
      <c r="R239" t="s">
        <v>451</v>
      </c>
      <c r="S239" t="s">
        <v>476</v>
      </c>
      <c r="T239" s="50">
        <v>100</v>
      </c>
      <c r="U239" s="50">
        <f t="shared" si="54"/>
        <v>62.121212121212118</v>
      </c>
      <c r="V239" s="50">
        <f t="shared" si="55"/>
        <v>71.264367816091948</v>
      </c>
      <c r="W239" s="50">
        <f t="shared" si="56"/>
        <v>62.686567164179095</v>
      </c>
      <c r="X239" s="50">
        <f t="shared" si="57"/>
        <v>66.049065019728943</v>
      </c>
      <c r="Y239" s="50">
        <f t="shared" si="58"/>
        <v>75.192220714608766</v>
      </c>
      <c r="Z239" s="50">
        <f t="shared" si="59"/>
        <v>66.614420062695928</v>
      </c>
      <c r="AA239" s="50">
        <f t="shared" si="60"/>
        <v>-3.9278528985168251</v>
      </c>
      <c r="AB239" s="50">
        <f t="shared" si="61"/>
        <v>-3.927852898516818</v>
      </c>
      <c r="AC239" s="50">
        <f t="shared" si="62"/>
        <v>-3.9278528985168322</v>
      </c>
      <c r="AF239">
        <v>2.09</v>
      </c>
      <c r="AG239">
        <v>1.77</v>
      </c>
      <c r="AH239" s="88" t="s">
        <v>491</v>
      </c>
      <c r="AJ239" t="s">
        <v>444</v>
      </c>
    </row>
    <row r="240" spans="1:36" ht="15" x14ac:dyDescent="0.25">
      <c r="A240">
        <v>3.43</v>
      </c>
      <c r="B240">
        <v>3.47</v>
      </c>
      <c r="C240">
        <v>2.1800000000000002</v>
      </c>
      <c r="D240" s="43">
        <f t="shared" si="66"/>
        <v>3.8445223874994161E-2</v>
      </c>
      <c r="E240" s="44">
        <f>IF(OR($A240="",$B240="",$C240=""),"",A240*'MPTO_working_3-way'!$I239)</f>
        <v>3.56186711789123</v>
      </c>
      <c r="F240" s="45">
        <f>IF(OR($A240="",$B240="",$C240=""),"",B240*'MPTO_working_3-way'!$I239)</f>
        <v>3.6034049268462298</v>
      </c>
      <c r="G240" s="46">
        <f>IF(OR($A240="",$B240="",$C240=""),"",C240*'MPTO_working_3-way'!$I239)</f>
        <v>2.2638105880474875</v>
      </c>
      <c r="H240" s="44">
        <f>IF(OR($A240="",$B240="",$C240=""),"",'MPTO_working_3-way'!E239)</f>
        <v>3.5876998810579397</v>
      </c>
      <c r="I240" s="45">
        <f>IF(OR($A240="",$B240="",$C240=""),"",'MPTO_working_3-way'!F239)</f>
        <v>3.631486043317282</v>
      </c>
      <c r="J240" s="46">
        <f>IF(OR($A240="",$B240="",$C240=""),"",'MPTO_working_3-way'!G239)</f>
        <v>2.2426526799647055</v>
      </c>
      <c r="K240" s="44">
        <f>IF(OR($A240="",$B240="",$C240=""),"",'OddsRatio_working_3-way'!H239)</f>
        <v>3.5770904146039904</v>
      </c>
      <c r="L240" s="45">
        <f>IF(OR($A240="",$B240="",$C240=""),"",'OddsRatio_working_3-way'!I239)</f>
        <v>3.6195116559966465</v>
      </c>
      <c r="M240" s="46">
        <f>IF(OR($A240="",$B240="",$C240=""),"",'OddsRatio_working_3-way'!J239)</f>
        <v>2.2514266210834188</v>
      </c>
      <c r="N240" s="47">
        <f t="shared" si="63"/>
        <v>28.075163022702558</v>
      </c>
      <c r="O240" s="48">
        <f t="shared" si="64"/>
        <v>27.751530019559013</v>
      </c>
      <c r="P240" s="48">
        <f t="shared" si="65"/>
        <v>44.173306957738426</v>
      </c>
      <c r="Q240" t="s">
        <v>467</v>
      </c>
      <c r="R240" t="s">
        <v>280</v>
      </c>
      <c r="S240" t="s">
        <v>476</v>
      </c>
      <c r="T240" s="50">
        <v>100</v>
      </c>
      <c r="U240" s="50">
        <f t="shared" si="54"/>
        <v>70.845481049562679</v>
      </c>
      <c r="V240" s="50">
        <f t="shared" si="55"/>
        <v>71.181556195965413</v>
      </c>
      <c r="W240" s="50">
        <f t="shared" si="56"/>
        <v>54.128440366972484</v>
      </c>
      <c r="X240" s="50">
        <f t="shared" si="57"/>
        <v>74.690003437062103</v>
      </c>
      <c r="Y240" s="50">
        <f t="shared" si="58"/>
        <v>75.026078583464837</v>
      </c>
      <c r="Z240" s="50">
        <f t="shared" si="59"/>
        <v>57.972962754471901</v>
      </c>
      <c r="AA240" s="50">
        <f t="shared" si="60"/>
        <v>-3.8445223874994241</v>
      </c>
      <c r="AB240" s="50">
        <f t="shared" si="61"/>
        <v>-3.8445223874994241</v>
      </c>
      <c r="AC240" s="50">
        <f t="shared" si="62"/>
        <v>-3.844522387499417</v>
      </c>
      <c r="AF240">
        <v>2.02</v>
      </c>
      <c r="AG240">
        <v>1.84</v>
      </c>
      <c r="AH240" s="88" t="s">
        <v>481</v>
      </c>
      <c r="AJ240" t="s">
        <v>444</v>
      </c>
    </row>
    <row r="241" spans="1:36" ht="15" x14ac:dyDescent="0.25">
      <c r="A241">
        <v>2.5</v>
      </c>
      <c r="B241">
        <v>3.09</v>
      </c>
      <c r="C241">
        <v>3.18</v>
      </c>
      <c r="D241" s="43">
        <f t="shared" si="66"/>
        <v>3.8090004274287104E-2</v>
      </c>
      <c r="E241" s="44">
        <f>IF(OR($A241="",$B241="",$C241=""),"",A241*'MPTO_working_3-way'!$I240)</f>
        <v>2.5952250106857178</v>
      </c>
      <c r="F241" s="45">
        <f>IF(OR($A241="",$B241="",$C241=""),"",B241*'MPTO_working_3-way'!$I240)</f>
        <v>3.2076981132075471</v>
      </c>
      <c r="G241" s="46">
        <f>IF(OR($A241="",$B241="",$C241=""),"",C241*'MPTO_working_3-way'!$I240)</f>
        <v>3.3011262135922332</v>
      </c>
      <c r="H241" s="44">
        <f>IF(OR($A241="",$B241="",$C241=""),"",'MPTO_working_3-way'!E240)</f>
        <v>2.5819555826492753</v>
      </c>
      <c r="I241" s="45">
        <f>IF(OR($A241="",$B241="",$C241=""),"",'MPTO_working_3-way'!F240)</f>
        <v>3.2161794163469972</v>
      </c>
      <c r="J241" s="46">
        <f>IF(OR($A241="",$B241="",$C241=""),"",'MPTO_working_3-way'!G240)</f>
        <v>3.3137958478908964</v>
      </c>
      <c r="K241" s="44">
        <f>IF(OR($A241="",$B241="",$C241=""),"",'OddsRatio_working_3-way'!H240)</f>
        <v>2.5879497462728001</v>
      </c>
      <c r="L241" s="45">
        <f>IF(OR($A241="",$B241="",$C241=""),"",'OddsRatio_working_3-way'!I240)</f>
        <v>3.2125433131401007</v>
      </c>
      <c r="M241" s="46">
        <f>IF(OR($A241="",$B241="",$C241=""),"",'OddsRatio_working_3-way'!J240)</f>
        <v>3.3078202979164688</v>
      </c>
      <c r="N241" s="47">
        <f t="shared" si="63"/>
        <v>38.532304362147663</v>
      </c>
      <c r="O241" s="48">
        <f t="shared" si="64"/>
        <v>31.175003529245682</v>
      </c>
      <c r="P241" s="48">
        <f t="shared" si="65"/>
        <v>30.292692108606651</v>
      </c>
      <c r="Q241" t="s">
        <v>291</v>
      </c>
      <c r="R241" t="s">
        <v>293</v>
      </c>
      <c r="S241" t="s">
        <v>476</v>
      </c>
      <c r="T241" s="50">
        <v>100</v>
      </c>
      <c r="U241" s="50">
        <f t="shared" si="54"/>
        <v>60</v>
      </c>
      <c r="V241" s="50">
        <f t="shared" si="55"/>
        <v>67.637540453074436</v>
      </c>
      <c r="W241" s="50">
        <f t="shared" si="56"/>
        <v>68.55345911949685</v>
      </c>
      <c r="X241" s="50">
        <f t="shared" si="57"/>
        <v>63.809000427428721</v>
      </c>
      <c r="Y241" s="50">
        <f t="shared" si="58"/>
        <v>71.44654088050315</v>
      </c>
      <c r="Z241" s="50">
        <f t="shared" si="59"/>
        <v>72.362459546925578</v>
      </c>
      <c r="AA241" s="50">
        <f t="shared" si="60"/>
        <v>-3.809000427428721</v>
      </c>
      <c r="AB241" s="50">
        <f t="shared" si="61"/>
        <v>-3.8090004274287139</v>
      </c>
      <c r="AC241" s="50">
        <f t="shared" si="62"/>
        <v>-3.8090004274287281</v>
      </c>
      <c r="AF241">
        <v>2.31</v>
      </c>
      <c r="AG241">
        <v>1.64</v>
      </c>
      <c r="AH241" s="89" t="s">
        <v>482</v>
      </c>
      <c r="AJ241" t="s">
        <v>444</v>
      </c>
    </row>
    <row r="242" spans="1:36" ht="15" x14ac:dyDescent="0.25">
      <c r="A242">
        <v>2.39</v>
      </c>
      <c r="B242">
        <v>3.24</v>
      </c>
      <c r="C242">
        <v>3.21</v>
      </c>
      <c r="D242" s="43">
        <f t="shared" si="66"/>
        <v>3.857849690042503E-2</v>
      </c>
      <c r="E242" s="44">
        <f>IF(OR($A242="",$B242="",$C242=""),"",A242*'MPTO_working_3-way'!$I241)</f>
        <v>2.4822026075920158</v>
      </c>
      <c r="F242" s="45">
        <f>IF(OR($A242="",$B242="",$C242=""),"",B242*'MPTO_working_3-way'!$I241)</f>
        <v>3.3649943299573772</v>
      </c>
      <c r="G242" s="46">
        <f>IF(OR($A242="",$B242="",$C242=""),"",C242*'MPTO_working_3-way'!$I241)</f>
        <v>3.3338369750503642</v>
      </c>
      <c r="H242" s="44">
        <f>IF(OR($A242="",$B242="",$C242=""),"",'MPTO_working_3-way'!E241)</f>
        <v>2.4657839018358949</v>
      </c>
      <c r="I242" s="45">
        <f>IF(OR($A242="",$B242="",$C242=""),"",'MPTO_working_3-way'!F241)</f>
        <v>3.3808628975176589</v>
      </c>
      <c r="J242" s="46">
        <f>IF(OR($A242="",$B242="",$C242=""),"",'MPTO_working_3-way'!G241)</f>
        <v>3.3482107642937344</v>
      </c>
      <c r="K242" s="44">
        <f>IF(OR($A242="",$B242="",$C242=""),"",'OddsRatio_working_3-way'!H241)</f>
        <v>2.4729955549977833</v>
      </c>
      <c r="L242" s="45">
        <f>IF(OR($A242="",$B242="",$C242=""),"",'OddsRatio_working_3-way'!I241)</f>
        <v>3.3737482325144144</v>
      </c>
      <c r="M242" s="46">
        <f>IF(OR($A242="",$B242="",$C242=""),"",'OddsRatio_working_3-way'!J241)</f>
        <v>3.3419569615432398</v>
      </c>
      <c r="N242" s="47">
        <f t="shared" si="63"/>
        <v>40.2867999953517</v>
      </c>
      <c r="O242" s="48">
        <f t="shared" si="64"/>
        <v>29.71773209533659</v>
      </c>
      <c r="P242" s="48">
        <f t="shared" si="65"/>
        <v>29.995467909311703</v>
      </c>
      <c r="Q242" t="s">
        <v>286</v>
      </c>
      <c r="R242" t="s">
        <v>289</v>
      </c>
      <c r="S242" t="s">
        <v>476</v>
      </c>
      <c r="T242" s="50">
        <v>100</v>
      </c>
      <c r="U242" s="50">
        <f t="shared" si="54"/>
        <v>58.15899581589958</v>
      </c>
      <c r="V242" s="50">
        <f t="shared" si="55"/>
        <v>69.135802469135797</v>
      </c>
      <c r="W242" s="50">
        <f t="shared" si="56"/>
        <v>68.847352024922117</v>
      </c>
      <c r="X242" s="50">
        <f t="shared" si="57"/>
        <v>62.016845505942072</v>
      </c>
      <c r="Y242" s="50">
        <f t="shared" si="58"/>
        <v>72.993652159178296</v>
      </c>
      <c r="Z242" s="50">
        <f t="shared" si="59"/>
        <v>72.705201714964616</v>
      </c>
      <c r="AA242" s="50">
        <f t="shared" si="60"/>
        <v>-3.8578496900424923</v>
      </c>
      <c r="AB242" s="50">
        <f t="shared" si="61"/>
        <v>-3.8578496900424994</v>
      </c>
      <c r="AC242" s="50">
        <f t="shared" si="62"/>
        <v>-3.8578496900424994</v>
      </c>
      <c r="AF242">
        <v>2.1800000000000002</v>
      </c>
      <c r="AG242">
        <v>1.71</v>
      </c>
      <c r="AH242" s="88" t="s">
        <v>483</v>
      </c>
      <c r="AJ242" t="s">
        <v>444</v>
      </c>
    </row>
    <row r="243" spans="1:36" ht="15" x14ac:dyDescent="0.25">
      <c r="A243">
        <v>2.76</v>
      </c>
      <c r="B243">
        <v>3.45</v>
      </c>
      <c r="C243">
        <v>2.59</v>
      </c>
      <c r="D243" s="43">
        <f t="shared" si="66"/>
        <v>3.8274299143864265E-2</v>
      </c>
      <c r="E243" s="44">
        <f>IF(OR($A243="",$B243="",$C243=""),"",A243*'MPTO_working_3-way'!$I242)</f>
        <v>2.8656370656370651</v>
      </c>
      <c r="F243" s="45">
        <f>IF(OR($A243="",$B243="",$C243=""),"",B243*'MPTO_working_3-way'!$I242)</f>
        <v>3.5820463320463318</v>
      </c>
      <c r="G243" s="46">
        <f>IF(OR($A243="",$B243="",$C243=""),"",C243*'MPTO_working_3-way'!$I242)</f>
        <v>2.6891304347826082</v>
      </c>
      <c r="H243" s="44">
        <f>IF(OR($A243="",$B243="",$C243=""),"",'MPTO_working_3-way'!E242)</f>
        <v>2.8607331519129175</v>
      </c>
      <c r="I243" s="45">
        <f>IF(OR($A243="",$B243="",$C243=""),"",'MPTO_working_3-way'!F242)</f>
        <v>3.6088449111470111</v>
      </c>
      <c r="J243" s="46">
        <f>IF(OR($A243="",$B243="",$C243=""),"",'MPTO_working_3-way'!G242)</f>
        <v>2.6785071942446037</v>
      </c>
      <c r="K243" s="44">
        <f>IF(OR($A243="",$B243="",$C243=""),"",'OddsRatio_working_3-way'!H242)</f>
        <v>2.8637979735064389</v>
      </c>
      <c r="L243" s="45">
        <f>IF(OR($A243="",$B243="",$C243=""),"",'OddsRatio_working_3-way'!I242)</f>
        <v>3.5944914972106687</v>
      </c>
      <c r="M243" s="46">
        <f>IF(OR($A243="",$B243="",$C243=""),"",'OddsRatio_working_3-way'!J242)</f>
        <v>2.6837720328836587</v>
      </c>
      <c r="N243" s="47">
        <f t="shared" si="63"/>
        <v>34.896254378873628</v>
      </c>
      <c r="O243" s="48">
        <f t="shared" si="64"/>
        <v>27.917003503098897</v>
      </c>
      <c r="P243" s="48">
        <f t="shared" si="65"/>
        <v>37.186742118027496</v>
      </c>
      <c r="Q243" t="s">
        <v>283</v>
      </c>
      <c r="R243" t="s">
        <v>466</v>
      </c>
      <c r="S243" t="s">
        <v>476</v>
      </c>
      <c r="T243" s="50">
        <v>100</v>
      </c>
      <c r="U243" s="50">
        <f t="shared" si="54"/>
        <v>63.768115942028999</v>
      </c>
      <c r="V243" s="50">
        <f t="shared" si="55"/>
        <v>71.014492753623188</v>
      </c>
      <c r="W243" s="50">
        <f t="shared" si="56"/>
        <v>61.389961389961393</v>
      </c>
      <c r="X243" s="50">
        <f t="shared" si="57"/>
        <v>67.595545856415427</v>
      </c>
      <c r="Y243" s="50">
        <f t="shared" si="58"/>
        <v>74.84192266800963</v>
      </c>
      <c r="Z243" s="50">
        <f t="shared" si="59"/>
        <v>65.217391304347828</v>
      </c>
      <c r="AA243" s="50">
        <f t="shared" si="60"/>
        <v>-3.8274299143864283</v>
      </c>
      <c r="AB243" s="50">
        <f t="shared" si="61"/>
        <v>-3.8274299143864425</v>
      </c>
      <c r="AC243" s="50">
        <f t="shared" si="62"/>
        <v>-3.8274299143864354</v>
      </c>
      <c r="AF243">
        <v>1.93</v>
      </c>
      <c r="AG243">
        <v>1.92</v>
      </c>
      <c r="AH243" s="88" t="s">
        <v>482</v>
      </c>
      <c r="AJ243" t="s">
        <v>444</v>
      </c>
    </row>
    <row r="244" spans="1:36" ht="15" x14ac:dyDescent="0.25">
      <c r="A244">
        <v>1.43</v>
      </c>
      <c r="B244">
        <v>4.66</v>
      </c>
      <c r="C244">
        <v>7.54</v>
      </c>
      <c r="D244" s="43">
        <f t="shared" si="66"/>
        <v>4.6518968673771255E-2</v>
      </c>
      <c r="E244" s="44">
        <f>IF(OR($A244="",$B244="",$C244=""),"",A244*'MPTO_working_3-way'!$I243)</f>
        <v>1.4965221252034928</v>
      </c>
      <c r="F244" s="45">
        <f>IF(OR($A244="",$B244="",$C244=""),"",B244*'MPTO_working_3-way'!$I243)</f>
        <v>4.876778394019774</v>
      </c>
      <c r="G244" s="46">
        <f>IF(OR($A244="",$B244="",$C244=""),"",C244*'MPTO_working_3-way'!$I243)</f>
        <v>7.8907530238002357</v>
      </c>
      <c r="H244" s="44">
        <f>IF(OR($A244="",$B244="",$C244=""),"",'MPTO_working_3-way'!E243)</f>
        <v>1.4624279381338758</v>
      </c>
      <c r="I244" s="45">
        <f>IF(OR($A244="",$B244="",$C244=""),"",'MPTO_working_3-way'!F243)</f>
        <v>5.0229561203324904</v>
      </c>
      <c r="J244" s="46">
        <f>IF(OR($A244="",$B244="",$C244=""),"",'MPTO_working_3-way'!G243)</f>
        <v>8.5382752922671852</v>
      </c>
      <c r="K244" s="44">
        <f>IF(OR($A244="",$B244="",$C244=""),"",'OddsRatio_working_3-way'!H243)</f>
        <v>1.4728950937405216</v>
      </c>
      <c r="L244" s="45">
        <f>IF(OR($A244="",$B244="",$C244=""),"",'OddsRatio_working_3-way'!I243)</f>
        <v>5.0251070769542094</v>
      </c>
      <c r="M244" s="46">
        <f>IF(OR($A244="",$B244="",$C244=""),"",'OddsRatio_working_3-way'!J243)</f>
        <v>8.1924044489837513</v>
      </c>
      <c r="N244" s="47">
        <f t="shared" si="63"/>
        <v>66.821598101265806</v>
      </c>
      <c r="O244" s="48">
        <f t="shared" si="64"/>
        <v>20.505340189873415</v>
      </c>
      <c r="P244" s="48">
        <f t="shared" si="65"/>
        <v>12.673061708860756</v>
      </c>
      <c r="Q244" t="s">
        <v>295</v>
      </c>
      <c r="R244" t="s">
        <v>84</v>
      </c>
      <c r="S244" t="s">
        <v>476</v>
      </c>
      <c r="T244" s="50">
        <v>100</v>
      </c>
      <c r="U244" s="50">
        <f t="shared" si="54"/>
        <v>30.069930069930074</v>
      </c>
      <c r="V244" s="50">
        <f t="shared" si="55"/>
        <v>78.540772532188839</v>
      </c>
      <c r="W244" s="50">
        <f t="shared" si="56"/>
        <v>86.73740053050399</v>
      </c>
      <c r="X244" s="50">
        <f t="shared" si="57"/>
        <v>34.721826937307185</v>
      </c>
      <c r="Y244" s="50">
        <f t="shared" si="58"/>
        <v>83.192669399565958</v>
      </c>
      <c r="Z244" s="50">
        <f t="shared" si="59"/>
        <v>91.389297397881094</v>
      </c>
      <c r="AA244" s="50">
        <f t="shared" si="60"/>
        <v>-4.6518968673771113</v>
      </c>
      <c r="AB244" s="50">
        <f t="shared" si="61"/>
        <v>-4.6518968673771184</v>
      </c>
      <c r="AC244" s="50">
        <f t="shared" si="62"/>
        <v>-4.6518968673771042</v>
      </c>
      <c r="AF244">
        <v>1.76</v>
      </c>
      <c r="AG244">
        <v>2.11</v>
      </c>
      <c r="AH244" s="88" t="s">
        <v>483</v>
      </c>
      <c r="AJ244" t="s">
        <v>444</v>
      </c>
    </row>
    <row r="245" spans="1:36" ht="15" x14ac:dyDescent="0.25">
      <c r="A245">
        <v>3.27</v>
      </c>
      <c r="B245">
        <v>3.56</v>
      </c>
      <c r="C245">
        <v>2.21</v>
      </c>
      <c r="D245" s="43">
        <f t="shared" si="66"/>
        <v>3.9197961740816689E-2</v>
      </c>
      <c r="E245" s="44">
        <f>IF(OR($A245="",$B245="",$C245=""),"",A245*'MPTO_working_3-way'!$I244)</f>
        <v>3.3981773348924706</v>
      </c>
      <c r="F245" s="45">
        <f>IF(OR($A245="",$B245="",$C245=""),"",B245*'MPTO_working_3-way'!$I244)</f>
        <v>3.6995447437973077</v>
      </c>
      <c r="G245" s="46">
        <f>IF(OR($A245="",$B245="",$C245=""),"",C245*'MPTO_working_3-way'!$I244)</f>
        <v>2.296627495447205</v>
      </c>
      <c r="H245" s="44">
        <f>IF(OR($A245="",$B245="",$C245=""),"",'MPTO_working_3-way'!E244)</f>
        <v>3.4159490832045112</v>
      </c>
      <c r="I245" s="45">
        <f>IF(OR($A245="",$B245="",$C245=""),"",'MPTO_working_3-way'!F244)</f>
        <v>3.7336714066200418</v>
      </c>
      <c r="J245" s="46">
        <f>IF(OR($A245="",$B245="",$C245=""),"",'MPTO_working_3-way'!G244)</f>
        <v>2.2757131089962388</v>
      </c>
      <c r="K245" s="44">
        <f>IF(OR($A245="",$B245="",$C245=""),"",'OddsRatio_working_3-way'!H244)</f>
        <v>3.4097542539575865</v>
      </c>
      <c r="L245" s="45">
        <f>IF(OR($A245="",$B245="",$C245=""),"",'OddsRatio_working_3-way'!I244)</f>
        <v>3.7176083216437963</v>
      </c>
      <c r="M245" s="46">
        <f>IF(OR($A245="",$B245="",$C245=""),"",'OddsRatio_working_3-way'!J244)</f>
        <v>2.2844945582769509</v>
      </c>
      <c r="N245" s="47">
        <f t="shared" si="63"/>
        <v>29.427540161956944</v>
      </c>
      <c r="O245" s="48">
        <f t="shared" si="64"/>
        <v>27.030352901572812</v>
      </c>
      <c r="P245" s="48">
        <f t="shared" si="65"/>
        <v>43.542106936470233</v>
      </c>
      <c r="Q245" t="s">
        <v>292</v>
      </c>
      <c r="R245" t="s">
        <v>288</v>
      </c>
      <c r="S245" t="s">
        <v>476</v>
      </c>
      <c r="T245" s="50">
        <v>100</v>
      </c>
      <c r="U245" s="50">
        <f t="shared" si="54"/>
        <v>69.418960244648318</v>
      </c>
      <c r="V245" s="50">
        <f t="shared" si="55"/>
        <v>71.910112359550567</v>
      </c>
      <c r="W245" s="50">
        <f t="shared" si="56"/>
        <v>54.751131221719454</v>
      </c>
      <c r="X245" s="50">
        <f t="shared" si="57"/>
        <v>73.338756418729972</v>
      </c>
      <c r="Y245" s="50">
        <f t="shared" si="58"/>
        <v>75.829908533632235</v>
      </c>
      <c r="Z245" s="50">
        <f t="shared" si="59"/>
        <v>58.670927395801122</v>
      </c>
      <c r="AA245" s="50">
        <f t="shared" si="60"/>
        <v>-3.9197961740816538</v>
      </c>
      <c r="AB245" s="50">
        <f t="shared" si="61"/>
        <v>-3.919796174081668</v>
      </c>
      <c r="AC245" s="50">
        <f t="shared" si="62"/>
        <v>-3.919796174081668</v>
      </c>
      <c r="AF245">
        <v>2.0099999999999998</v>
      </c>
      <c r="AG245">
        <v>1.85</v>
      </c>
      <c r="AH245" s="88" t="s">
        <v>492</v>
      </c>
      <c r="AJ245" t="s">
        <v>444</v>
      </c>
    </row>
    <row r="246" spans="1:36" ht="15" x14ac:dyDescent="0.25">
      <c r="A246">
        <v>1.63</v>
      </c>
      <c r="B246">
        <v>3.98</v>
      </c>
      <c r="C246">
        <v>5.59</v>
      </c>
      <c r="D246" s="43">
        <f t="shared" si="66"/>
        <v>4.3644090487667819E-2</v>
      </c>
      <c r="E246" s="44">
        <f>IF(OR($A246="",$B246="",$C246=""),"",A246*'MPTO_working_3-way'!$I245)</f>
        <v>1.7011398674948985</v>
      </c>
      <c r="F246" s="45">
        <f>IF(OR($A246="",$B246="",$C246=""),"",B246*'MPTO_working_3-way'!$I245)</f>
        <v>4.1537034801409183</v>
      </c>
      <c r="G246" s="46">
        <f>IF(OR($A246="",$B246="",$C246=""),"",C246*'MPTO_working_3-way'!$I245)</f>
        <v>5.8339704658260629</v>
      </c>
      <c r="H246" s="44">
        <f>IF(OR($A246="",$B246="",$C246=""),"",'MPTO_working_3-way'!E245)</f>
        <v>1.6695915061732578</v>
      </c>
      <c r="I246" s="45">
        <f>IF(OR($A246="",$B246="",$C246=""),"",'MPTO_working_3-way'!F245)</f>
        <v>4.2246098086676778</v>
      </c>
      <c r="J246" s="46">
        <f>IF(OR($A246="",$B246="",$C246=""),"",'MPTO_working_3-way'!G245)</f>
        <v>6.0848404532887059</v>
      </c>
      <c r="K246" s="44">
        <f>IF(OR($A246="",$B246="",$C246=""),"",'OddsRatio_working_3-way'!H245)</f>
        <v>1.6804208507026406</v>
      </c>
      <c r="L246" s="45">
        <f>IF(OR($A246="",$B246="",$C246=""),"",'OddsRatio_working_3-way'!I245)</f>
        <v>4.2184986271331244</v>
      </c>
      <c r="M246" s="46">
        <f>IF(OR($A246="",$B246="",$C246=""),"",'OddsRatio_working_3-way'!J245)</f>
        <v>5.9573519122620944</v>
      </c>
      <c r="N246" s="47">
        <f t="shared" si="63"/>
        <v>58.78411405833441</v>
      </c>
      <c r="O246" s="48">
        <f t="shared" si="64"/>
        <v>24.074900983689716</v>
      </c>
      <c r="P246" s="48">
        <f t="shared" si="65"/>
        <v>17.140984957975867</v>
      </c>
      <c r="Q246" t="s">
        <v>458</v>
      </c>
      <c r="R246" t="s">
        <v>281</v>
      </c>
      <c r="S246" t="s">
        <v>476</v>
      </c>
      <c r="T246" s="50">
        <v>100</v>
      </c>
      <c r="U246" s="50">
        <f t="shared" si="54"/>
        <v>38.650306748466257</v>
      </c>
      <c r="V246" s="50">
        <f t="shared" si="55"/>
        <v>74.874371859296474</v>
      </c>
      <c r="W246" s="50">
        <f t="shared" si="56"/>
        <v>82.110912343470488</v>
      </c>
      <c r="X246" s="50">
        <f t="shared" si="57"/>
        <v>43.014715797233031</v>
      </c>
      <c r="Y246" s="50">
        <f t="shared" si="58"/>
        <v>79.238780908063262</v>
      </c>
      <c r="Z246" s="50">
        <f t="shared" si="59"/>
        <v>86.475321392237262</v>
      </c>
      <c r="AA246" s="50">
        <f t="shared" si="60"/>
        <v>-4.3644090487667739</v>
      </c>
      <c r="AB246" s="50">
        <f t="shared" si="61"/>
        <v>-4.3644090487667881</v>
      </c>
      <c r="AC246" s="50">
        <f t="shared" si="62"/>
        <v>-4.3644090487667739</v>
      </c>
      <c r="AF246">
        <v>2.06</v>
      </c>
      <c r="AG246">
        <v>1.79</v>
      </c>
      <c r="AH246" s="89" t="s">
        <v>482</v>
      </c>
      <c r="AJ246" t="s">
        <v>444</v>
      </c>
    </row>
    <row r="247" spans="1:36" ht="15" x14ac:dyDescent="0.25">
      <c r="A247">
        <v>2.83</v>
      </c>
      <c r="B247">
        <v>3.67</v>
      </c>
      <c r="C247">
        <v>2.42</v>
      </c>
      <c r="D247" s="43">
        <f t="shared" si="66"/>
        <v>3.9059594987929325E-2</v>
      </c>
      <c r="E247" s="44">
        <f>IF(OR($A247="",$B247="",$C247=""),"",A247*'MPTO_working_3-way'!$I246)</f>
        <v>2.9405386538158402</v>
      </c>
      <c r="F247" s="45">
        <f>IF(OR($A247="",$B247="",$C247=""),"",B247*'MPTO_working_3-way'!$I246)</f>
        <v>3.8133487136057007</v>
      </c>
      <c r="G247" s="46">
        <f>IF(OR($A247="",$B247="",$C247=""),"",C247*'MPTO_working_3-way'!$I246)</f>
        <v>2.5145242198707889</v>
      </c>
      <c r="H247" s="44">
        <f>IF(OR($A247="",$B247="",$C247=""),"",'MPTO_working_3-way'!E246)</f>
        <v>2.9382639124804162</v>
      </c>
      <c r="I247" s="45">
        <f>IF(OR($A247="",$B247="",$C247=""),"",'MPTO_working_3-way'!F246)</f>
        <v>3.8541631078453955</v>
      </c>
      <c r="J247" s="46">
        <f>IF(OR($A247="",$B247="",$C247=""),"",'MPTO_working_3-way'!G246)</f>
        <v>2.4987301734372522</v>
      </c>
      <c r="K247" s="44">
        <f>IF(OR($A247="",$B247="",$C247=""),"",'OddsRatio_working_3-way'!H246)</f>
        <v>2.9410162496056103</v>
      </c>
      <c r="L247" s="45">
        <f>IF(OR($A247="",$B247="",$C247=""),"",'OddsRatio_working_3-way'!I246)</f>
        <v>3.8319745281131028</v>
      </c>
      <c r="M247" s="46">
        <f>IF(OR($A247="",$B247="",$C247=""),"",'OddsRatio_working_3-way'!J246)</f>
        <v>2.5061437565245717</v>
      </c>
      <c r="N247" s="47">
        <f t="shared" si="63"/>
        <v>34.007374761162652</v>
      </c>
      <c r="O247" s="48">
        <f t="shared" si="64"/>
        <v>26.223670456155396</v>
      </c>
      <c r="P247" s="48">
        <f t="shared" si="65"/>
        <v>39.768954782681945</v>
      </c>
      <c r="Q247" t="s">
        <v>285</v>
      </c>
      <c r="R247" t="s">
        <v>455</v>
      </c>
      <c r="S247" t="s">
        <v>476</v>
      </c>
      <c r="T247" s="50">
        <v>100</v>
      </c>
      <c r="U247" s="50">
        <f t="shared" si="54"/>
        <v>64.664310954063609</v>
      </c>
      <c r="V247" s="50">
        <f t="shared" si="55"/>
        <v>72.752043596730246</v>
      </c>
      <c r="W247" s="50">
        <f t="shared" si="56"/>
        <v>58.677685950413228</v>
      </c>
      <c r="X247" s="50">
        <f t="shared" si="57"/>
        <v>68.570270452856533</v>
      </c>
      <c r="Y247" s="50">
        <f t="shared" si="58"/>
        <v>76.658003095523171</v>
      </c>
      <c r="Z247" s="50">
        <f t="shared" si="59"/>
        <v>62.583645449206159</v>
      </c>
      <c r="AA247" s="50">
        <f t="shared" si="60"/>
        <v>-3.9059594987929245</v>
      </c>
      <c r="AB247" s="50">
        <f t="shared" si="61"/>
        <v>-3.9059594987929245</v>
      </c>
      <c r="AC247" s="50">
        <f t="shared" si="62"/>
        <v>-3.9059594987929316</v>
      </c>
      <c r="AF247">
        <v>1.84</v>
      </c>
      <c r="AG247">
        <v>2.02</v>
      </c>
      <c r="AH247" s="88" t="s">
        <v>493</v>
      </c>
      <c r="AJ247" t="s">
        <v>444</v>
      </c>
    </row>
    <row r="248" spans="1:36" ht="15" x14ac:dyDescent="0.25">
      <c r="A248">
        <v>2.5099999999999998</v>
      </c>
      <c r="B248">
        <v>3.45</v>
      </c>
      <c r="C248">
        <v>2.85</v>
      </c>
      <c r="D248" s="43">
        <f t="shared" si="66"/>
        <v>3.9138639948216314E-2</v>
      </c>
      <c r="E248" s="44">
        <f>IF(OR($A248="",$B248="",$C248=""),"",A248*'MPTO_working_3-way'!$I247)</f>
        <v>2.6082379862700229</v>
      </c>
      <c r="F248" s="45">
        <f>IF(OR($A248="",$B248="",$C248=""),"",B248*'MPTO_working_3-way'!$I247)</f>
        <v>3.5850283078213465</v>
      </c>
      <c r="G248" s="46">
        <f>IF(OR($A248="",$B248="",$C248=""),"",C248*'MPTO_working_3-way'!$I247)</f>
        <v>2.9615451238524164</v>
      </c>
      <c r="H248" s="44">
        <f>IF(OR($A248="",$B248="",$C248=""),"",'MPTO_working_3-way'!E247)</f>
        <v>2.5949750408100498</v>
      </c>
      <c r="I248" s="45">
        <f>IF(OR($A248="",$B248="",$C248=""),"",'MPTO_working_3-way'!F247)</f>
        <v>3.6126011395698625</v>
      </c>
      <c r="J248" s="46">
        <f>IF(OR($A248="",$B248="",$C248=""),"",'MPTO_working_3-way'!G247)</f>
        <v>2.9600600897748435</v>
      </c>
      <c r="K248" s="44">
        <f>IF(OR($A248="",$B248="",$C248=""),"",'OddsRatio_working_3-way'!H247)</f>
        <v>2.6012293170536838</v>
      </c>
      <c r="L248" s="45">
        <f>IF(OR($A248="",$B248="",$C248=""),"",'OddsRatio_working_3-way'!I247)</f>
        <v>3.5980210773387582</v>
      </c>
      <c r="M248" s="46">
        <f>IF(OR($A248="",$B248="",$C248=""),"",'OddsRatio_working_3-way'!J247)</f>
        <v>2.9617710175823282</v>
      </c>
      <c r="N248" s="47">
        <f t="shared" si="63"/>
        <v>38.340059659589407</v>
      </c>
      <c r="O248" s="48">
        <f t="shared" si="64"/>
        <v>27.893782534947647</v>
      </c>
      <c r="P248" s="48">
        <f t="shared" si="65"/>
        <v>33.766157805462946</v>
      </c>
      <c r="Q248" t="s">
        <v>287</v>
      </c>
      <c r="R248" t="s">
        <v>290</v>
      </c>
      <c r="S248" t="s">
        <v>476</v>
      </c>
      <c r="T248" s="50">
        <v>100</v>
      </c>
      <c r="U248" s="50">
        <f t="shared" si="54"/>
        <v>60.15936254980079</v>
      </c>
      <c r="V248" s="50">
        <f t="shared" si="55"/>
        <v>71.014492753623188</v>
      </c>
      <c r="W248" s="50">
        <f t="shared" si="56"/>
        <v>64.912280701754383</v>
      </c>
      <c r="X248" s="50">
        <f t="shared" si="57"/>
        <v>64.073226544622415</v>
      </c>
      <c r="Y248" s="50">
        <f t="shared" si="58"/>
        <v>74.928356748444827</v>
      </c>
      <c r="Z248" s="50">
        <f t="shared" si="59"/>
        <v>68.826144696576023</v>
      </c>
      <c r="AA248" s="50">
        <f t="shared" si="60"/>
        <v>-3.9138639948216252</v>
      </c>
      <c r="AB248" s="50">
        <f t="shared" si="61"/>
        <v>-3.9138639948216394</v>
      </c>
      <c r="AC248" s="50">
        <f t="shared" si="62"/>
        <v>-3.9138639948216394</v>
      </c>
      <c r="AF248">
        <v>2.08</v>
      </c>
      <c r="AG248">
        <v>1.78</v>
      </c>
      <c r="AH248" s="88" t="s">
        <v>483</v>
      </c>
      <c r="AJ248" t="s">
        <v>444</v>
      </c>
    </row>
    <row r="249" spans="1:36" ht="15" x14ac:dyDescent="0.25">
      <c r="A249">
        <v>3.42</v>
      </c>
      <c r="B249">
        <v>3.21</v>
      </c>
      <c r="C249">
        <v>2.2999999999999998</v>
      </c>
      <c r="D249" s="43">
        <f t="shared" si="66"/>
        <v>3.8706749265144502E-2</v>
      </c>
      <c r="E249" s="44">
        <f>IF(OR($A249="",$B249="",$C249=""),"",A249*'MPTO_working_3-way'!$I248)</f>
        <v>3.5523770824867942</v>
      </c>
      <c r="F249" s="45">
        <f>IF(OR($A249="",$B249="",$C249=""),"",B249*'MPTO_working_3-way'!$I248)</f>
        <v>3.3342486651411138</v>
      </c>
      <c r="G249" s="46">
        <f>IF(OR($A249="",$B249="",$C249=""),"",C249*'MPTO_working_3-way'!$I248)</f>
        <v>2.3890255233098321</v>
      </c>
      <c r="H249" s="44">
        <f>IF(OR($A249="",$B249="",$C249=""),"",'MPTO_working_3-way'!E248)</f>
        <v>3.5778762742269623</v>
      </c>
      <c r="I249" s="45">
        <f>IF(OR($A249="",$B249="",$C249=""),"",'MPTO_working_3-way'!F248)</f>
        <v>3.3486900912705466</v>
      </c>
      <c r="J249" s="46">
        <f>IF(OR($A249="",$B249="",$C249=""),"",'MPTO_working_3-way'!G248)</f>
        <v>2.3703402607107118</v>
      </c>
      <c r="K249" s="44">
        <f>IF(OR($A249="",$B249="",$C249=""),"",'OddsRatio_working_3-way'!H248)</f>
        <v>3.5659007073681765</v>
      </c>
      <c r="L249" s="45">
        <f>IF(OR($A249="",$B249="",$C249=""),"",'OddsRatio_working_3-way'!I248)</f>
        <v>3.3432399021833352</v>
      </c>
      <c r="M249" s="46">
        <f>IF(OR($A249="",$B249="",$C249=""),"",'OddsRatio_working_3-way'!J248)</f>
        <v>2.3783764130490201</v>
      </c>
      <c r="N249" s="47">
        <f t="shared" si="63"/>
        <v>28.150164714494874</v>
      </c>
      <c r="O249" s="48">
        <f t="shared" si="64"/>
        <v>29.991764275256223</v>
      </c>
      <c r="P249" s="48">
        <f t="shared" si="65"/>
        <v>41.858071010248906</v>
      </c>
      <c r="Q249" t="s">
        <v>459</v>
      </c>
      <c r="R249" t="s">
        <v>463</v>
      </c>
      <c r="S249" t="s">
        <v>476</v>
      </c>
      <c r="T249" s="50">
        <v>100</v>
      </c>
      <c r="U249" s="50">
        <f t="shared" si="54"/>
        <v>70.760233918128648</v>
      </c>
      <c r="V249" s="50">
        <f t="shared" si="55"/>
        <v>68.847352024922117</v>
      </c>
      <c r="W249" s="50">
        <f t="shared" si="56"/>
        <v>56.521739130434774</v>
      </c>
      <c r="X249" s="50">
        <f t="shared" si="57"/>
        <v>74.630908844643102</v>
      </c>
      <c r="Y249" s="50">
        <f t="shared" si="58"/>
        <v>72.71802695143657</v>
      </c>
      <c r="Z249" s="50">
        <f t="shared" si="59"/>
        <v>60.392414056949221</v>
      </c>
      <c r="AA249" s="50">
        <f t="shared" si="60"/>
        <v>-3.8706749265144538</v>
      </c>
      <c r="AB249" s="50">
        <f t="shared" si="61"/>
        <v>-3.8706749265144538</v>
      </c>
      <c r="AC249" s="50">
        <f t="shared" si="62"/>
        <v>-3.8706749265144467</v>
      </c>
      <c r="AF249">
        <v>1.86</v>
      </c>
      <c r="AG249">
        <v>1.99</v>
      </c>
      <c r="AH249" s="88" t="s">
        <v>478</v>
      </c>
      <c r="AJ249" t="s">
        <v>439</v>
      </c>
    </row>
    <row r="250" spans="1:36" ht="15" x14ac:dyDescent="0.25">
      <c r="A250">
        <v>1.88</v>
      </c>
      <c r="B250">
        <v>3.63</v>
      </c>
      <c r="C250">
        <v>4.28</v>
      </c>
      <c r="D250" s="43">
        <f t="shared" si="66"/>
        <v>4.1041847094017259E-2</v>
      </c>
      <c r="E250" s="44">
        <f>IF(OR($A250="",$B250="",$C250=""),"",A250*'MPTO_working_3-way'!$I249)</f>
        <v>1.9571586725367522</v>
      </c>
      <c r="F250" s="45">
        <f>IF(OR($A250="",$B250="",$C250=""),"",B250*'MPTO_working_3-way'!$I249)</f>
        <v>3.7789819049512827</v>
      </c>
      <c r="G250" s="46">
        <f>IF(OR($A250="",$B250="",$C250=""),"",C250*'MPTO_working_3-way'!$I249)</f>
        <v>4.4556591055623942</v>
      </c>
      <c r="H250" s="44">
        <f>IF(OR($A250="",$B250="",$C250=""),"",'MPTO_working_3-way'!E249)</f>
        <v>1.929629209429234</v>
      </c>
      <c r="I250" s="45">
        <f>IF(OR($A250="",$B250="",$C250=""),"",'MPTO_working_3-way'!F249)</f>
        <v>3.8196881383925119</v>
      </c>
      <c r="J250" s="46">
        <f>IF(OR($A250="",$B250="",$C250=""),"",'MPTO_working_3-way'!G249)</f>
        <v>4.546193423494918</v>
      </c>
      <c r="K250" s="44">
        <f>IF(OR($A250="",$B250="",$C250=""),"",'OddsRatio_working_3-way'!H249)</f>
        <v>1.9400318593715611</v>
      </c>
      <c r="L250" s="45">
        <f>IF(OR($A250="",$B250="",$C250=""),"",'OddsRatio_working_3-way'!I249)</f>
        <v>3.8094133978945508</v>
      </c>
      <c r="M250" s="46">
        <f>IF(OR($A250="",$B250="",$C250=""),"",'OddsRatio_working_3-way'!J249)</f>
        <v>4.5037551122030894</v>
      </c>
      <c r="N250" s="47">
        <f t="shared" si="63"/>
        <v>51.094477623720699</v>
      </c>
      <c r="O250" s="48">
        <f t="shared" si="64"/>
        <v>26.462153700439366</v>
      </c>
      <c r="P250" s="48">
        <f t="shared" si="65"/>
        <v>22.443368675839931</v>
      </c>
      <c r="Q250" t="s">
        <v>296</v>
      </c>
      <c r="R250" t="s">
        <v>464</v>
      </c>
      <c r="S250" t="s">
        <v>476</v>
      </c>
      <c r="T250" s="50">
        <v>100</v>
      </c>
      <c r="U250" s="50">
        <f t="shared" si="54"/>
        <v>46.808510638297875</v>
      </c>
      <c r="V250" s="50">
        <f t="shared" si="55"/>
        <v>72.451790633608823</v>
      </c>
      <c r="W250" s="50">
        <f t="shared" si="56"/>
        <v>76.635514018691595</v>
      </c>
      <c r="X250" s="50">
        <f t="shared" si="57"/>
        <v>50.912695347699596</v>
      </c>
      <c r="Y250" s="50">
        <f t="shared" si="58"/>
        <v>76.555975343010545</v>
      </c>
      <c r="Z250" s="50">
        <f t="shared" si="59"/>
        <v>80.739698728093316</v>
      </c>
      <c r="AA250" s="50">
        <f t="shared" si="60"/>
        <v>-4.1041847094017214</v>
      </c>
      <c r="AB250" s="50">
        <f t="shared" si="61"/>
        <v>-4.1041847094017214</v>
      </c>
      <c r="AC250" s="50">
        <f t="shared" si="62"/>
        <v>-4.1041847094017214</v>
      </c>
      <c r="AF250">
        <v>2.08</v>
      </c>
      <c r="AG250">
        <v>1.78</v>
      </c>
      <c r="AH250" s="88" t="s">
        <v>479</v>
      </c>
      <c r="AJ250" t="s">
        <v>439</v>
      </c>
    </row>
    <row r="251" spans="1:36" ht="15" x14ac:dyDescent="0.25">
      <c r="A251">
        <v>1.82</v>
      </c>
      <c r="B251">
        <v>3.53</v>
      </c>
      <c r="C251">
        <v>4.79</v>
      </c>
      <c r="D251" s="43">
        <f t="shared" si="66"/>
        <v>4.1504935654101516E-2</v>
      </c>
      <c r="E251" s="44">
        <f>IF(OR($A251="",$B251="",$C251=""),"",A251*'MPTO_working_3-way'!$I250)</f>
        <v>1.8955389828904647</v>
      </c>
      <c r="F251" s="45">
        <f>IF(OR($A251="",$B251="",$C251=""),"",B251*'MPTO_working_3-way'!$I250)</f>
        <v>3.6765124228589783</v>
      </c>
      <c r="G251" s="46">
        <f>IF(OR($A251="",$B251="",$C251=""),"",C251*'MPTO_working_3-way'!$I250)</f>
        <v>4.9888086417831463</v>
      </c>
      <c r="H251" s="44">
        <f>IF(OR($A251="",$B251="",$C251=""),"",'MPTO_working_3-way'!E250)</f>
        <v>1.8670106963492812</v>
      </c>
      <c r="I251" s="45">
        <f>IF(OR($A251="",$B251="",$C251=""),"",'MPTO_working_3-way'!F250)</f>
        <v>3.7112479776801335</v>
      </c>
      <c r="J251" s="46">
        <f>IF(OR($A251="",$B251="",$C251=""),"",'MPTO_working_3-way'!G250)</f>
        <v>5.1299601356572335</v>
      </c>
      <c r="K251" s="44">
        <f>IF(OR($A251="",$B251="",$C251=""),"",'OddsRatio_working_3-way'!H250)</f>
        <v>1.8777140732335627</v>
      </c>
      <c r="L251" s="45">
        <f>IF(OR($A251="",$B251="",$C251=""),"",'OddsRatio_working_3-way'!I250)</f>
        <v>3.7080690308303828</v>
      </c>
      <c r="M251" s="46">
        <f>IF(OR($A251="",$B251="",$C251=""),"",'OddsRatio_working_3-way'!J250)</f>
        <v>5.0567516311648824</v>
      </c>
      <c r="N251" s="47">
        <f t="shared" si="63"/>
        <v>52.755443650919929</v>
      </c>
      <c r="O251" s="48">
        <f t="shared" si="64"/>
        <v>27.199690494242006</v>
      </c>
      <c r="P251" s="48">
        <f t="shared" si="65"/>
        <v>20.044865854838054</v>
      </c>
      <c r="Q251" t="s">
        <v>461</v>
      </c>
      <c r="R251" t="s">
        <v>457</v>
      </c>
      <c r="S251" t="s">
        <v>476</v>
      </c>
      <c r="T251" s="50">
        <v>100</v>
      </c>
      <c r="U251" s="50">
        <f t="shared" si="54"/>
        <v>45.054945054945051</v>
      </c>
      <c r="V251" s="50">
        <f t="shared" si="55"/>
        <v>71.671388101982998</v>
      </c>
      <c r="W251" s="50">
        <f t="shared" si="56"/>
        <v>79.123173277661792</v>
      </c>
      <c r="X251" s="50">
        <f t="shared" si="57"/>
        <v>49.205438620355203</v>
      </c>
      <c r="Y251" s="50">
        <f t="shared" si="58"/>
        <v>75.821881667393143</v>
      </c>
      <c r="Z251" s="50">
        <f t="shared" si="59"/>
        <v>83.273666843071936</v>
      </c>
      <c r="AA251" s="50">
        <f t="shared" si="60"/>
        <v>-4.1504935654101516</v>
      </c>
      <c r="AB251" s="50">
        <f t="shared" si="61"/>
        <v>-4.1504935654101445</v>
      </c>
      <c r="AC251" s="50">
        <f t="shared" si="62"/>
        <v>-4.1504935654101445</v>
      </c>
      <c r="AF251">
        <v>1.76</v>
      </c>
      <c r="AG251">
        <v>2.11</v>
      </c>
      <c r="AH251" s="88" t="s">
        <v>490</v>
      </c>
      <c r="AJ251" t="s">
        <v>439</v>
      </c>
    </row>
    <row r="252" spans="1:36" ht="15" x14ac:dyDescent="0.25">
      <c r="A252">
        <v>1.85</v>
      </c>
      <c r="B252">
        <v>3.66</v>
      </c>
      <c r="C252">
        <v>4.42</v>
      </c>
      <c r="D252" s="43">
        <f t="shared" si="66"/>
        <v>4.0008928147790224E-2</v>
      </c>
      <c r="E252" s="44">
        <f>IF(OR($A252="",$B252="",$C252=""),"",A252*'MPTO_working_3-way'!$I251)</f>
        <v>1.924016517073412</v>
      </c>
      <c r="F252" s="45">
        <f>IF(OR($A252="",$B252="",$C252=""),"",B252*'MPTO_working_3-way'!$I251)</f>
        <v>3.8064326770209123</v>
      </c>
      <c r="G252" s="46">
        <f>IF(OR($A252="",$B252="",$C252=""),"",C252*'MPTO_working_3-way'!$I251)</f>
        <v>4.5968394624132332</v>
      </c>
      <c r="H252" s="44">
        <f>IF(OR($A252="",$B252="",$C252=""),"",'MPTO_working_3-way'!E251)</f>
        <v>1.8967981304012196</v>
      </c>
      <c r="I252" s="45">
        <f>IF(OR($A252="",$B252="",$C252=""),"",'MPTO_working_3-way'!F251)</f>
        <v>3.8478152982691927</v>
      </c>
      <c r="J252" s="46">
        <f>IF(OR($A252="",$B252="",$C252=""),"",'MPTO_working_3-way'!G251)</f>
        <v>4.6968636120617591</v>
      </c>
      <c r="K252" s="44">
        <f>IF(OR($A252="",$B252="",$C252=""),"",'OddsRatio_working_3-way'!H251)</f>
        <v>1.9069924307699806</v>
      </c>
      <c r="L252" s="45">
        <f>IF(OR($A252="",$B252="",$C252=""),"",'OddsRatio_working_3-way'!I251)</f>
        <v>3.8383527833507638</v>
      </c>
      <c r="M252" s="46">
        <f>IF(OR($A252="",$B252="",$C252=""),"",'OddsRatio_working_3-way'!J251)</f>
        <v>4.6493107214509823</v>
      </c>
      <c r="N252" s="47">
        <f t="shared" si="63"/>
        <v>51.974605785665631</v>
      </c>
      <c r="O252" s="48">
        <f t="shared" si="64"/>
        <v>26.271317132098748</v>
      </c>
      <c r="P252" s="48">
        <f t="shared" si="65"/>
        <v>21.754077082235614</v>
      </c>
      <c r="Q252" t="s">
        <v>460</v>
      </c>
      <c r="R252" t="s">
        <v>300</v>
      </c>
      <c r="S252" t="s">
        <v>476</v>
      </c>
      <c r="T252" s="50">
        <v>100</v>
      </c>
      <c r="U252" s="50">
        <f t="shared" si="54"/>
        <v>45.945945945945937</v>
      </c>
      <c r="V252" s="50">
        <f t="shared" si="55"/>
        <v>72.67759562841529</v>
      </c>
      <c r="W252" s="50">
        <f t="shared" si="56"/>
        <v>77.375565610859724</v>
      </c>
      <c r="X252" s="50">
        <f t="shared" si="57"/>
        <v>49.946838760724965</v>
      </c>
      <c r="Y252" s="50">
        <f t="shared" si="58"/>
        <v>76.678488443194311</v>
      </c>
      <c r="Z252" s="50">
        <f t="shared" si="59"/>
        <v>81.376458425638745</v>
      </c>
      <c r="AA252" s="50">
        <f t="shared" si="60"/>
        <v>-4.0008928147790286</v>
      </c>
      <c r="AB252" s="50">
        <f t="shared" si="61"/>
        <v>-4.0008928147790215</v>
      </c>
      <c r="AC252" s="50">
        <f t="shared" si="62"/>
        <v>-4.0008928147790215</v>
      </c>
      <c r="AF252">
        <v>2.08</v>
      </c>
      <c r="AG252">
        <v>1.78</v>
      </c>
      <c r="AH252" s="88" t="s">
        <v>479</v>
      </c>
      <c r="AJ252" t="s">
        <v>439</v>
      </c>
    </row>
    <row r="253" spans="1:36" ht="15" x14ac:dyDescent="0.25">
      <c r="A253">
        <v>2.92</v>
      </c>
      <c r="B253">
        <v>3.28</v>
      </c>
      <c r="C253">
        <v>2.5499999999999998</v>
      </c>
      <c r="D253" s="43">
        <f t="shared" si="66"/>
        <v>3.9500664950243403E-2</v>
      </c>
      <c r="E253" s="44">
        <f>IF(OR($A253="",$B253="",$C253=""),"",A253*'MPTO_working_3-way'!$I252)</f>
        <v>3.0353419416547105</v>
      </c>
      <c r="F253" s="45">
        <f>IF(OR($A253="",$B253="",$C253=""),"",B253*'MPTO_working_3-way'!$I252)</f>
        <v>3.4095621810367982</v>
      </c>
      <c r="G253" s="46">
        <f>IF(OR($A253="",$B253="",$C253=""),"",C253*'MPTO_working_3-way'!$I252)</f>
        <v>2.6507266956231206</v>
      </c>
      <c r="H253" s="44">
        <f>IF(OR($A253="",$B253="",$C253=""),"",'MPTO_working_3-way'!E252)</f>
        <v>3.0367550755824939</v>
      </c>
      <c r="I253" s="45">
        <f>IF(OR($A253="",$B253="",$C253=""),"",'MPTO_working_3-way'!F252)</f>
        <v>3.4280484792226558</v>
      </c>
      <c r="J253" s="46">
        <f>IF(OR($A253="",$B253="",$C253=""),"",'MPTO_working_3-way'!G252)</f>
        <v>2.6385922253177028</v>
      </c>
      <c r="K253" s="44">
        <f>IF(OR($A253="",$B253="",$C253=""),"",'OddsRatio_working_3-way'!H252)</f>
        <v>3.0367261164606085</v>
      </c>
      <c r="L253" s="45">
        <f>IF(OR($A253="",$B253="",$C253=""),"",'OddsRatio_working_3-way'!I252)</f>
        <v>3.4186122632969718</v>
      </c>
      <c r="M253" s="46">
        <f>IF(OR($A253="",$B253="",$C253=""),"",'OddsRatio_working_3-way'!J252)</f>
        <v>2.6442320211010109</v>
      </c>
      <c r="N253" s="47">
        <f t="shared" si="63"/>
        <v>32.945217350202462</v>
      </c>
      <c r="O253" s="48">
        <f t="shared" si="64"/>
        <v>29.329278860546093</v>
      </c>
      <c r="P253" s="48">
        <f t="shared" si="65"/>
        <v>37.725503789251448</v>
      </c>
      <c r="Q253" t="s">
        <v>468</v>
      </c>
      <c r="R253" t="s">
        <v>303</v>
      </c>
      <c r="S253" t="s">
        <v>476</v>
      </c>
      <c r="T253" s="50">
        <v>100</v>
      </c>
      <c r="U253" s="50">
        <f t="shared" si="54"/>
        <v>65.753424657534239</v>
      </c>
      <c r="V253" s="50">
        <f t="shared" si="55"/>
        <v>69.512195121951223</v>
      </c>
      <c r="W253" s="50">
        <f t="shared" si="56"/>
        <v>60.784313725490193</v>
      </c>
      <c r="X253" s="50">
        <f t="shared" si="57"/>
        <v>69.703491152558584</v>
      </c>
      <c r="Y253" s="50">
        <f t="shared" si="58"/>
        <v>73.462261616975553</v>
      </c>
      <c r="Z253" s="50">
        <f t="shared" si="59"/>
        <v>64.734380220514538</v>
      </c>
      <c r="AA253" s="50">
        <f t="shared" si="60"/>
        <v>-3.9500664950243447</v>
      </c>
      <c r="AB253" s="50">
        <f t="shared" si="61"/>
        <v>-3.9500664950243305</v>
      </c>
      <c r="AC253" s="50">
        <f t="shared" si="62"/>
        <v>-3.9500664950243447</v>
      </c>
      <c r="AF253">
        <v>2.21</v>
      </c>
      <c r="AG253">
        <v>1.69</v>
      </c>
      <c r="AH253" s="88" t="s">
        <v>490</v>
      </c>
      <c r="AJ253" t="s">
        <v>439</v>
      </c>
    </row>
    <row r="254" spans="1:36" ht="15" x14ac:dyDescent="0.25">
      <c r="A254">
        <v>2.2599999999999998</v>
      </c>
      <c r="B254">
        <v>3.55</v>
      </c>
      <c r="C254">
        <v>3.18</v>
      </c>
      <c r="D254" s="43">
        <f t="shared" si="66"/>
        <v>3.863342575629658E-2</v>
      </c>
      <c r="E254" s="44">
        <f>IF(OR($A254="",$B254="",$C254=""),"",A254*'MPTO_working_3-way'!$I253)</f>
        <v>2.3473115422092299</v>
      </c>
      <c r="F254" s="45">
        <f>IF(OR($A254="",$B254="",$C254=""),"",B254*'MPTO_working_3-way'!$I253)</f>
        <v>3.6871486614348528</v>
      </c>
      <c r="G254" s="46">
        <f>IF(OR($A254="",$B254="",$C254=""),"",C254*'MPTO_working_3-way'!$I253)</f>
        <v>3.3028542939050234</v>
      </c>
      <c r="H254" s="44">
        <f>IF(OR($A254="",$B254="",$C254=""),"",'MPTO_working_3-way'!E253)</f>
        <v>2.3277463752997898</v>
      </c>
      <c r="I254" s="45">
        <f>IF(OR($A254="",$B254="",$C254=""),"",'MPTO_working_3-way'!F253)</f>
        <v>3.7200674224801866</v>
      </c>
      <c r="J254" s="46">
        <f>IF(OR($A254="",$B254="",$C254=""),"",'MPTO_working_3-way'!G253)</f>
        <v>3.3157861903866603</v>
      </c>
      <c r="K254" s="44">
        <f>IF(OR($A254="",$B254="",$C254=""),"",'OddsRatio_working_3-way'!H253)</f>
        <v>2.3361088101219876</v>
      </c>
      <c r="L254" s="45">
        <f>IF(OR($A254="",$B254="",$C254=""),"",'OddsRatio_working_3-way'!I253)</f>
        <v>3.7040297347706899</v>
      </c>
      <c r="M254" s="46">
        <f>IF(OR($A254="",$B254="",$C254=""),"",'OddsRatio_working_3-way'!J253)</f>
        <v>3.311680322274551</v>
      </c>
      <c r="N254" s="47">
        <f t="shared" si="63"/>
        <v>42.601929143961243</v>
      </c>
      <c r="O254" s="48">
        <f t="shared" si="64"/>
        <v>27.121228131085179</v>
      </c>
      <c r="P254" s="48">
        <f t="shared" si="65"/>
        <v>30.276842724953578</v>
      </c>
      <c r="Q254" t="s">
        <v>307</v>
      </c>
      <c r="R254" t="s">
        <v>302</v>
      </c>
      <c r="S254" t="s">
        <v>476</v>
      </c>
      <c r="T254" s="50">
        <v>100</v>
      </c>
      <c r="U254" s="50">
        <f t="shared" ref="U254:U317" si="67">(1/A254)*((T254*A254)-T254)</f>
        <v>55.752212389380524</v>
      </c>
      <c r="V254" s="50">
        <f t="shared" ref="V254:V317" si="68">(1/B254)*((T254*B254)-T254)</f>
        <v>71.83098591549296</v>
      </c>
      <c r="W254" s="50">
        <f t="shared" ref="W254:W317" si="69">(1/C254)*((T254*C254)-T254)</f>
        <v>68.55345911949685</v>
      </c>
      <c r="X254" s="50">
        <f t="shared" ref="X254:X317" si="70">((1/B254)+(1/C254))*T254</f>
        <v>59.61555496501019</v>
      </c>
      <c r="Y254" s="50">
        <f t="shared" ref="Y254:Y317" si="71">((1/A254)+(1/C254))*T254</f>
        <v>75.694328491122604</v>
      </c>
      <c r="Z254" s="50">
        <f t="shared" ref="Z254:Z317" si="72">((1/A254)+(1/B254))*T254</f>
        <v>72.416801695126523</v>
      </c>
      <c r="AA254" s="50">
        <f t="shared" ref="AA254:AA317" si="73">U254-X254</f>
        <v>-3.863342575629666</v>
      </c>
      <c r="AB254" s="50">
        <f t="shared" ref="AB254:AB317" si="74">V254-Y254</f>
        <v>-3.8633425756296447</v>
      </c>
      <c r="AC254" s="50">
        <f t="shared" ref="AC254:AC317" si="75">W254-Z254</f>
        <v>-3.8633425756296731</v>
      </c>
      <c r="AF254">
        <v>1.95</v>
      </c>
      <c r="AG254">
        <v>1.9</v>
      </c>
      <c r="AH254" s="88" t="s">
        <v>479</v>
      </c>
      <c r="AJ254" t="s">
        <v>439</v>
      </c>
    </row>
    <row r="255" spans="1:36" ht="15" x14ac:dyDescent="0.25">
      <c r="A255">
        <v>2.19</v>
      </c>
      <c r="B255">
        <v>3.18</v>
      </c>
      <c r="C255">
        <v>3.73</v>
      </c>
      <c r="D255" s="43">
        <f t="shared" si="66"/>
        <v>3.9182928116549887E-2</v>
      </c>
      <c r="E255" s="44">
        <f>IF(OR($A255="",$B255="",$C255=""),"",A255*'MPTO_working_3-way'!$I254)</f>
        <v>2.2758106125752442</v>
      </c>
      <c r="F255" s="45">
        <f>IF(OR($A255="",$B255="",$C255=""),"",B255*'MPTO_working_3-way'!$I254)</f>
        <v>3.304601711410629</v>
      </c>
      <c r="G255" s="46">
        <f>IF(OR($A255="",$B255="",$C255=""),"",C255*'MPTO_working_3-way'!$I254)</f>
        <v>3.8761523218747311</v>
      </c>
      <c r="H255" s="44">
        <f>IF(OR($A255="",$B255="",$C255=""),"",'MPTO_working_3-way'!E254)</f>
        <v>2.2544862829954417</v>
      </c>
      <c r="I255" s="45">
        <f>IF(OR($A255="",$B255="",$C255=""),"",'MPTO_working_3-way'!F254)</f>
        <v>3.3178012374348969</v>
      </c>
      <c r="J255" s="46">
        <f>IF(OR($A255="",$B255="",$C255=""),"",'MPTO_working_3-way'!G254)</f>
        <v>3.9210221644873711</v>
      </c>
      <c r="K255" s="44">
        <f>IF(OR($A255="",$B255="",$C255=""),"",'OddsRatio_working_3-way'!H254)</f>
        <v>2.2634728994129691</v>
      </c>
      <c r="L255" s="45">
        <f>IF(OR($A255="",$B255="",$C255=""),"",'OddsRatio_working_3-way'!I254)</f>
        <v>3.3145974123699773</v>
      </c>
      <c r="M255" s="46">
        <f>IF(OR($A255="",$B255="",$C255=""),"",'OddsRatio_working_3-way'!J254)</f>
        <v>3.89855547512387</v>
      </c>
      <c r="N255" s="47">
        <f t="shared" ref="N255:N318" si="76">(1/E255)* 100</f>
        <v>43.940387415120966</v>
      </c>
      <c r="O255" s="48">
        <f t="shared" ref="O255:O318" si="77">(1/F255)* 100</f>
        <v>30.260832842488966</v>
      </c>
      <c r="P255" s="48">
        <f t="shared" ref="P255:P318" si="78">(1/G255)* 100</f>
        <v>25.79877974239006</v>
      </c>
      <c r="Q255" t="s">
        <v>462</v>
      </c>
      <c r="R255" t="s">
        <v>301</v>
      </c>
      <c r="S255" t="s">
        <v>476</v>
      </c>
      <c r="T255" s="50">
        <v>100</v>
      </c>
      <c r="U255" s="50">
        <f t="shared" si="67"/>
        <v>54.337899543379002</v>
      </c>
      <c r="V255" s="50">
        <f t="shared" si="68"/>
        <v>68.55345911949685</v>
      </c>
      <c r="W255" s="50">
        <f t="shared" si="69"/>
        <v>73.190348525469176</v>
      </c>
      <c r="X255" s="50">
        <f t="shared" si="70"/>
        <v>58.256192355033974</v>
      </c>
      <c r="Y255" s="50">
        <f t="shared" si="71"/>
        <v>72.471751931151843</v>
      </c>
      <c r="Z255" s="50">
        <f t="shared" si="72"/>
        <v>77.108641337124155</v>
      </c>
      <c r="AA255" s="50">
        <f t="shared" si="73"/>
        <v>-3.9182928116549718</v>
      </c>
      <c r="AB255" s="50">
        <f t="shared" si="74"/>
        <v>-3.9182928116549931</v>
      </c>
      <c r="AC255" s="50">
        <f t="shared" si="75"/>
        <v>-3.9182928116549789</v>
      </c>
      <c r="AF255">
        <v>2.46</v>
      </c>
      <c r="AG255">
        <v>1.57</v>
      </c>
      <c r="AH255" s="88" t="s">
        <v>485</v>
      </c>
      <c r="AJ255" t="s">
        <v>439</v>
      </c>
    </row>
    <row r="256" spans="1:36" ht="15" x14ac:dyDescent="0.25">
      <c r="A256">
        <v>2.65</v>
      </c>
      <c r="B256">
        <v>3.2</v>
      </c>
      <c r="C256">
        <v>2.87</v>
      </c>
      <c r="D256" s="43">
        <f t="shared" si="66"/>
        <v>3.8290546315166596E-2</v>
      </c>
      <c r="E256" s="44">
        <f>IF(OR($A256="",$B256="",$C256=""),"",A256*'MPTO_working_3-way'!$I255)</f>
        <v>2.7514699477351914</v>
      </c>
      <c r="F256" s="45">
        <f>IF(OR($A256="",$B256="",$C256=""),"",B256*'MPTO_working_3-way'!$I255)</f>
        <v>3.3225297482085332</v>
      </c>
      <c r="G256" s="46">
        <f>IF(OR($A256="",$B256="",$C256=""),"",C256*'MPTO_working_3-way'!$I255)</f>
        <v>2.9798938679245284</v>
      </c>
      <c r="H256" s="44">
        <f>IF(OR($A256="",$B256="",$C256=""),"",'MPTO_working_3-way'!E255)</f>
        <v>2.7427695613465009</v>
      </c>
      <c r="I256" s="45">
        <f>IF(OR($A256="",$B256="",$C256=""),"",'MPTO_working_3-way'!F255)</f>
        <v>3.3362638567759979</v>
      </c>
      <c r="J256" s="46">
        <f>IF(OR($A256="",$B256="",$C256=""),"",'MPTO_working_3-way'!G255)</f>
        <v>2.9791293490723474</v>
      </c>
      <c r="K256" s="44">
        <f>IF(OR($A256="",$B256="",$C256=""),"",'OddsRatio_working_3-way'!H255)</f>
        <v>2.7469261414881574</v>
      </c>
      <c r="L256" s="45">
        <f>IF(OR($A256="",$B256="",$C256=""),"",'OddsRatio_working_3-way'!I255)</f>
        <v>3.3292348553175444</v>
      </c>
      <c r="M256" s="46">
        <f>IF(OR($A256="",$B256="",$C256=""),"",'OddsRatio_working_3-way'!J255)</f>
        <v>2.9798496270199135</v>
      </c>
      <c r="N256" s="47">
        <f t="shared" si="76"/>
        <v>36.344209422426246</v>
      </c>
      <c r="O256" s="48">
        <f t="shared" si="77"/>
        <v>30.097548427946734</v>
      </c>
      <c r="P256" s="48">
        <f t="shared" si="78"/>
        <v>33.55824214962702</v>
      </c>
      <c r="Q256" t="s">
        <v>469</v>
      </c>
      <c r="R256" t="s">
        <v>298</v>
      </c>
      <c r="S256" t="s">
        <v>476</v>
      </c>
      <c r="T256" s="50">
        <v>100</v>
      </c>
      <c r="U256" s="50">
        <f t="shared" si="67"/>
        <v>62.264150943396231</v>
      </c>
      <c r="V256" s="50">
        <f t="shared" si="68"/>
        <v>68.75</v>
      </c>
      <c r="W256" s="50">
        <f t="shared" si="69"/>
        <v>65.156794425087099</v>
      </c>
      <c r="X256" s="50">
        <f t="shared" si="70"/>
        <v>66.093205574912901</v>
      </c>
      <c r="Y256" s="50">
        <f t="shared" si="71"/>
        <v>72.579054631516655</v>
      </c>
      <c r="Z256" s="50">
        <f t="shared" si="72"/>
        <v>68.985849056603783</v>
      </c>
      <c r="AA256" s="50">
        <f t="shared" si="73"/>
        <v>-3.8290546315166694</v>
      </c>
      <c r="AB256" s="50">
        <f t="shared" si="74"/>
        <v>-3.8290546315166551</v>
      </c>
      <c r="AC256" s="50">
        <f t="shared" si="75"/>
        <v>-3.8290546315166836</v>
      </c>
      <c r="AF256">
        <v>2.06</v>
      </c>
      <c r="AG256">
        <v>1.79</v>
      </c>
      <c r="AH256" s="88" t="s">
        <v>484</v>
      </c>
      <c r="AJ256" t="s">
        <v>439</v>
      </c>
    </row>
    <row r="257" spans="1:36" ht="15" x14ac:dyDescent="0.25">
      <c r="A257">
        <v>3.86</v>
      </c>
      <c r="B257">
        <v>3.23</v>
      </c>
      <c r="C257">
        <v>2.12</v>
      </c>
      <c r="D257" s="43">
        <f t="shared" si="66"/>
        <v>4.0362993940314729E-2</v>
      </c>
      <c r="E257" s="44">
        <f>IF(OR($A257="",$B257="",$C257=""),"",A257*'MPTO_working_3-way'!$I256)</f>
        <v>4.0158011566096148</v>
      </c>
      <c r="F257" s="45">
        <f>IF(OR($A257="",$B257="",$C257=""),"",B257*'MPTO_working_3-way'!$I256)</f>
        <v>3.3603724704272167</v>
      </c>
      <c r="G257" s="46">
        <f>IF(OR($A257="",$B257="",$C257=""),"",C257*'MPTO_working_3-way'!$I256)</f>
        <v>2.2055695471534675</v>
      </c>
      <c r="H257" s="44">
        <f>IF(OR($A257="",$B257="",$C257=""),"",'MPTO_working_3-way'!E256)</f>
        <v>4.0714452953634677</v>
      </c>
      <c r="I257" s="45">
        <f>IF(OR($A257="",$B257="",$C257=""),"",'MPTO_working_3-way'!F256)</f>
        <v>3.3767448563063516</v>
      </c>
      <c r="J257" s="46">
        <f>IF(OR($A257="",$B257="",$C257=""),"",'MPTO_working_3-way'!G256)</f>
        <v>2.1822445595804729</v>
      </c>
      <c r="K257" s="44">
        <f>IF(OR($A257="",$B257="",$C257=""),"",'OddsRatio_working_3-way'!H256)</f>
        <v>4.0435428801781663</v>
      </c>
      <c r="L257" s="45">
        <f>IF(OR($A257="",$B257="",$C257=""),"",'OddsRatio_working_3-way'!I256)</f>
        <v>3.3731121058731857</v>
      </c>
      <c r="M257" s="46">
        <f>IF(OR($A257="",$B257="",$C257=""),"",'OddsRatio_working_3-way'!J256)</f>
        <v>2.191876932097744</v>
      </c>
      <c r="N257" s="47">
        <f t="shared" si="76"/>
        <v>24.901631355778115</v>
      </c>
      <c r="O257" s="48">
        <f t="shared" si="77"/>
        <v>29.758605892663624</v>
      </c>
      <c r="P257" s="48">
        <f t="shared" si="78"/>
        <v>45.339762751558254</v>
      </c>
      <c r="Q257" t="s">
        <v>246</v>
      </c>
      <c r="R257" t="s">
        <v>299</v>
      </c>
      <c r="S257" t="s">
        <v>476</v>
      </c>
      <c r="T257" s="50">
        <v>100</v>
      </c>
      <c r="U257" s="50">
        <f t="shared" si="67"/>
        <v>74.093264248704671</v>
      </c>
      <c r="V257" s="50">
        <f t="shared" si="68"/>
        <v>69.040247678018574</v>
      </c>
      <c r="W257" s="50">
        <f t="shared" si="69"/>
        <v>52.830188679245275</v>
      </c>
      <c r="X257" s="50">
        <f t="shared" si="70"/>
        <v>78.12956364273613</v>
      </c>
      <c r="Y257" s="50">
        <f t="shared" si="71"/>
        <v>73.076547072050047</v>
      </c>
      <c r="Z257" s="50">
        <f t="shared" si="72"/>
        <v>56.86648807327677</v>
      </c>
      <c r="AA257" s="50">
        <f t="shared" si="73"/>
        <v>-4.0362993940314595</v>
      </c>
      <c r="AB257" s="50">
        <f t="shared" si="74"/>
        <v>-4.0362993940314738</v>
      </c>
      <c r="AC257" s="50">
        <f t="shared" si="75"/>
        <v>-4.0362993940314951</v>
      </c>
      <c r="AF257">
        <v>2.4</v>
      </c>
      <c r="AG257">
        <v>1.6</v>
      </c>
      <c r="AH257" s="88" t="s">
        <v>493</v>
      </c>
      <c r="AJ257" t="s">
        <v>439</v>
      </c>
    </row>
    <row r="258" spans="1:36" ht="15" x14ac:dyDescent="0.25">
      <c r="A258">
        <v>4.4000000000000004</v>
      </c>
      <c r="B258">
        <v>3.53</v>
      </c>
      <c r="C258">
        <v>1.88</v>
      </c>
      <c r="D258" s="43">
        <f t="shared" si="66"/>
        <v>4.2473739869918425E-2</v>
      </c>
      <c r="E258" s="44">
        <f>IF(OR($A258="",$B258="",$C258=""),"",A258*'MPTO_working_3-way'!$I257)</f>
        <v>4.5868844554276418</v>
      </c>
      <c r="F258" s="45">
        <f>IF(OR($A258="",$B258="",$C258=""),"",B258*'MPTO_working_3-way'!$I257)</f>
        <v>3.6799323017408119</v>
      </c>
      <c r="G258" s="46">
        <f>IF(OR($A258="",$B258="",$C258=""),"",C258*'MPTO_working_3-way'!$I257)</f>
        <v>1.9598506309554464</v>
      </c>
      <c r="H258" s="44">
        <f>IF(OR($A258="",$B258="",$C258=""),"",'MPTO_working_3-way'!E257)</f>
        <v>4.6923063737883624</v>
      </c>
      <c r="I258" s="45">
        <f>IF(OR($A258="",$B258="",$C258=""),"",'MPTO_working_3-way'!F257)</f>
        <v>3.7157012117530881</v>
      </c>
      <c r="J258" s="46">
        <f>IF(OR($A258="",$B258="",$C258=""),"",'MPTO_working_3-way'!G257)</f>
        <v>1.9314080504879643</v>
      </c>
      <c r="K258" s="44">
        <f>IF(OR($A258="",$B258="",$C258=""),"",'OddsRatio_working_3-way'!H257)</f>
        <v>4.640375347244639</v>
      </c>
      <c r="L258" s="45">
        <f>IF(OR($A258="",$B258="",$C258=""),"",'OddsRatio_working_3-way'!I257)</f>
        <v>3.7088675378026283</v>
      </c>
      <c r="M258" s="46">
        <f>IF(OR($A258="",$B258="",$C258=""),"",'OddsRatio_working_3-way'!J257)</f>
        <v>1.9422147957574356</v>
      </c>
      <c r="N258" s="47">
        <f t="shared" si="76"/>
        <v>21.801290390402229</v>
      </c>
      <c r="O258" s="48">
        <f t="shared" si="77"/>
        <v>27.174412951209582</v>
      </c>
      <c r="P258" s="48">
        <f t="shared" si="78"/>
        <v>51.024296658388202</v>
      </c>
      <c r="Q258" t="s">
        <v>305</v>
      </c>
      <c r="R258" t="s">
        <v>304</v>
      </c>
      <c r="S258" t="s">
        <v>476</v>
      </c>
      <c r="T258" s="50">
        <v>100</v>
      </c>
      <c r="U258" s="50">
        <f t="shared" si="67"/>
        <v>77.27272727272728</v>
      </c>
      <c r="V258" s="50">
        <f t="shared" si="68"/>
        <v>71.671388101982998</v>
      </c>
      <c r="W258" s="50">
        <f t="shared" si="69"/>
        <v>46.808510638297875</v>
      </c>
      <c r="X258" s="50">
        <f t="shared" si="70"/>
        <v>81.520101259719127</v>
      </c>
      <c r="Y258" s="50">
        <f t="shared" si="71"/>
        <v>75.918762088974859</v>
      </c>
      <c r="Z258" s="50">
        <f t="shared" si="72"/>
        <v>51.055884625289728</v>
      </c>
      <c r="AA258" s="50">
        <f t="shared" si="73"/>
        <v>-4.2473739869918461</v>
      </c>
      <c r="AB258" s="50">
        <f t="shared" si="74"/>
        <v>-4.2473739869918603</v>
      </c>
      <c r="AC258" s="50">
        <f t="shared" si="75"/>
        <v>-4.2473739869918532</v>
      </c>
      <c r="AF258">
        <v>2.27</v>
      </c>
      <c r="AG258">
        <v>1.66</v>
      </c>
      <c r="AH258" s="88" t="s">
        <v>485</v>
      </c>
      <c r="AJ258" t="s">
        <v>439</v>
      </c>
    </row>
    <row r="259" spans="1:36" ht="15" x14ac:dyDescent="0.25">
      <c r="A259">
        <v>2.86</v>
      </c>
      <c r="B259">
        <v>3.41</v>
      </c>
      <c r="C259">
        <v>2.52</v>
      </c>
      <c r="D259" s="43">
        <f t="shared" si="66"/>
        <v>3.9730878440555895E-2</v>
      </c>
      <c r="E259" s="44">
        <f>IF(OR($A259="",$B259="",$C259=""),"",A259*'MPTO_working_3-way'!$I258)</f>
        <v>2.9736303123399899</v>
      </c>
      <c r="F259" s="45">
        <f>IF(OR($A259="",$B259="",$C259=""),"",B259*'MPTO_working_3-way'!$I258)</f>
        <v>3.5454822954822958</v>
      </c>
      <c r="G259" s="46">
        <f>IF(OR($A259="",$B259="",$C259=""),"",C259*'MPTO_working_3-way'!$I258)</f>
        <v>2.6201218136702007</v>
      </c>
      <c r="H259" s="44">
        <f>IF(OR($A259="",$B259="",$C259=""),"",'MPTO_working_3-way'!E258)</f>
        <v>2.9725921931212618</v>
      </c>
      <c r="I259" s="45">
        <f>IF(OR($A259="",$B259="",$C259=""),"",'MPTO_working_3-way'!F258)</f>
        <v>3.5712818195768192</v>
      </c>
      <c r="J259" s="46">
        <f>IF(OR($A259="",$B259="",$C259=""),"",'MPTO_working_3-way'!G258)</f>
        <v>2.6070060582676531</v>
      </c>
      <c r="K259" s="44">
        <f>IF(OR($A259="",$B259="",$C259=""),"",'OddsRatio_working_3-way'!H258)</f>
        <v>2.9740162365829805</v>
      </c>
      <c r="L259" s="45">
        <f>IF(OR($A259="",$B259="",$C259=""),"",'OddsRatio_working_3-way'!I258)</f>
        <v>3.5577307151424651</v>
      </c>
      <c r="M259" s="46">
        <f>IF(OR($A259="",$B259="",$C259=""),"",'OddsRatio_working_3-way'!J258)</f>
        <v>2.6131745589280277</v>
      </c>
      <c r="N259" s="47">
        <f t="shared" si="76"/>
        <v>33.628928110202324</v>
      </c>
      <c r="O259" s="48">
        <f t="shared" si="77"/>
        <v>28.204907447266464</v>
      </c>
      <c r="P259" s="48">
        <f t="shared" si="78"/>
        <v>38.166164442531212</v>
      </c>
      <c r="Q259" t="s">
        <v>306</v>
      </c>
      <c r="R259" t="s">
        <v>297</v>
      </c>
      <c r="S259" t="s">
        <v>476</v>
      </c>
      <c r="T259" s="50">
        <v>100</v>
      </c>
      <c r="U259" s="50">
        <f t="shared" si="67"/>
        <v>65.03496503496504</v>
      </c>
      <c r="V259" s="50">
        <f t="shared" si="68"/>
        <v>70.674486803519059</v>
      </c>
      <c r="W259" s="50">
        <f t="shared" si="69"/>
        <v>60.317460317460316</v>
      </c>
      <c r="X259" s="50">
        <f t="shared" si="70"/>
        <v>69.00805287902061</v>
      </c>
      <c r="Y259" s="50">
        <f t="shared" si="71"/>
        <v>74.647574647574658</v>
      </c>
      <c r="Z259" s="50">
        <f t="shared" si="72"/>
        <v>64.2905481615159</v>
      </c>
      <c r="AA259" s="50">
        <f t="shared" si="73"/>
        <v>-3.9730878440555699</v>
      </c>
      <c r="AB259" s="50">
        <f t="shared" si="74"/>
        <v>-3.9730878440555983</v>
      </c>
      <c r="AC259" s="50">
        <f t="shared" si="75"/>
        <v>-3.9730878440555841</v>
      </c>
      <c r="AF259">
        <v>2.13</v>
      </c>
      <c r="AG259">
        <v>1.74</v>
      </c>
      <c r="AH259" s="88" t="s">
        <v>480</v>
      </c>
      <c r="AJ259" t="s">
        <v>439</v>
      </c>
    </row>
    <row r="260" spans="1:36" ht="15" x14ac:dyDescent="0.25">
      <c r="A260">
        <v>1.86</v>
      </c>
      <c r="B260">
        <v>3.44</v>
      </c>
      <c r="C260">
        <v>4.6500000000000004</v>
      </c>
      <c r="D260" s="43">
        <f t="shared" si="66"/>
        <v>4.3385846461615474E-2</v>
      </c>
      <c r="E260" s="44">
        <f>IF(OR($A260="",$B260="",$C260=""),"",A260*'MPTO_working_3-way'!$I259)</f>
        <v>1.9406976744186049</v>
      </c>
      <c r="F260" s="45">
        <f>IF(OR($A260="",$B260="",$C260=""),"",B260*'MPTO_working_3-way'!$I259)</f>
        <v>3.5892473118279571</v>
      </c>
      <c r="G260" s="46">
        <f>IF(OR($A260="",$B260="",$C260=""),"",C260*'MPTO_working_3-way'!$I259)</f>
        <v>4.8517441860465125</v>
      </c>
      <c r="H260" s="44">
        <f>IF(OR($A260="",$B260="",$C260=""),"",'MPTO_working_3-way'!E259)</f>
        <v>1.9114155978650522</v>
      </c>
      <c r="I260" s="45">
        <f>IF(OR($A260="",$B260="",$C260=""),"",'MPTO_working_3-way'!F259)</f>
        <v>3.6200965600482804</v>
      </c>
      <c r="J260" s="46">
        <f>IF(OR($A260="",$B260="",$C260=""),"",'MPTO_working_3-way'!G259)</f>
        <v>4.9852482858923759</v>
      </c>
      <c r="K260" s="44">
        <f>IF(OR($A260="",$B260="",$C260=""),"",'OddsRatio_working_3-way'!H259)</f>
        <v>1.9225774435674738</v>
      </c>
      <c r="L260" s="45">
        <f>IF(OR($A260="",$B260="",$C260=""),"",'OddsRatio_working_3-way'!I259)</f>
        <v>3.6175453050053905</v>
      </c>
      <c r="M260" s="46">
        <f>IF(OR($A260="",$B260="",$C260=""),"",'OddsRatio_working_3-way'!J259)</f>
        <v>4.9155903128154419</v>
      </c>
      <c r="N260" s="47">
        <f t="shared" si="76"/>
        <v>51.527860994607543</v>
      </c>
      <c r="O260" s="48">
        <f t="shared" si="77"/>
        <v>27.860994607549429</v>
      </c>
      <c r="P260" s="48">
        <f t="shared" si="78"/>
        <v>20.611144397843017</v>
      </c>
      <c r="Q260" t="s">
        <v>456</v>
      </c>
      <c r="R260" t="s">
        <v>245</v>
      </c>
      <c r="S260" t="s">
        <v>476</v>
      </c>
      <c r="T260" s="50">
        <v>100</v>
      </c>
      <c r="U260" s="50">
        <f t="shared" si="67"/>
        <v>46.236559139784944</v>
      </c>
      <c r="V260" s="50">
        <f t="shared" si="68"/>
        <v>70.930232558139537</v>
      </c>
      <c r="W260" s="50">
        <f t="shared" si="69"/>
        <v>78.494623655913983</v>
      </c>
      <c r="X260" s="50">
        <f t="shared" si="70"/>
        <v>50.575143785946487</v>
      </c>
      <c r="Y260" s="50">
        <f t="shared" si="71"/>
        <v>75.268817204301072</v>
      </c>
      <c r="Z260" s="50">
        <f t="shared" si="72"/>
        <v>82.833208302075519</v>
      </c>
      <c r="AA260" s="50">
        <f t="shared" si="73"/>
        <v>-4.3385846461615429</v>
      </c>
      <c r="AB260" s="50">
        <f t="shared" si="74"/>
        <v>-4.3385846461615358</v>
      </c>
      <c r="AC260" s="50">
        <f t="shared" si="75"/>
        <v>-4.3385846461615358</v>
      </c>
      <c r="AF260">
        <v>2.0699999999999998</v>
      </c>
      <c r="AG260">
        <v>1.79</v>
      </c>
      <c r="AH260" s="88" t="s">
        <v>487</v>
      </c>
      <c r="AJ260" t="s">
        <v>439</v>
      </c>
    </row>
    <row r="261" spans="1:36" ht="15" x14ac:dyDescent="0.25">
      <c r="A261">
        <v>2.5299999999999998</v>
      </c>
      <c r="B261">
        <v>3.06</v>
      </c>
      <c r="C261">
        <v>3.06</v>
      </c>
      <c r="D261" s="43">
        <f t="shared" si="66"/>
        <v>4.8851688237877555E-2</v>
      </c>
      <c r="E261" s="44">
        <f>IF(OR($A261="",$B261="",$C261=""),"",A261*'MPTO_working_3-way'!$I260)</f>
        <v>2.65359477124183</v>
      </c>
      <c r="F261" s="45">
        <f>IF(OR($A261="",$B261="",$C261=""),"",B261*'MPTO_working_3-way'!$I260)</f>
        <v>3.2094861660079053</v>
      </c>
      <c r="G261" s="46">
        <f>IF(OR($A261="",$B261="",$C261=""),"",C261*'MPTO_working_3-way'!$I260)</f>
        <v>3.2094861660079053</v>
      </c>
      <c r="H261" s="44">
        <f>IF(OR($A261="",$B261="",$C261=""),"",'MPTO_working_3-way'!E260)</f>
        <v>2.6387102638096755</v>
      </c>
      <c r="I261" s="45">
        <f>IF(OR($A261="",$B261="",$C261=""),"",'MPTO_working_3-way'!F260)</f>
        <v>3.2204720042153139</v>
      </c>
      <c r="J261" s="46">
        <f>IF(OR($A261="",$B261="",$C261=""),"",'MPTO_working_3-way'!G260)</f>
        <v>3.2204720042153139</v>
      </c>
      <c r="K261" s="44">
        <f>IF(OR($A261="",$B261="",$C261=""),"",'OddsRatio_working_3-way'!H260)</f>
        <v>2.6454646215842459</v>
      </c>
      <c r="L261" s="45">
        <f>IF(OR($A261="",$B261="",$C261=""),"",'OddsRatio_working_3-way'!I260)</f>
        <v>3.2154621702376125</v>
      </c>
      <c r="M261" s="46">
        <f>IF(OR($A261="",$B261="",$C261=""),"",'OddsRatio_working_3-way'!J260)</f>
        <v>3.2154621702376125</v>
      </c>
      <c r="N261" s="47">
        <f t="shared" si="76"/>
        <v>37.684729064039416</v>
      </c>
      <c r="O261" s="48">
        <f t="shared" si="77"/>
        <v>31.157635467980292</v>
      </c>
      <c r="P261" s="48">
        <f t="shared" si="78"/>
        <v>31.157635467980292</v>
      </c>
      <c r="Q261" t="s">
        <v>309</v>
      </c>
      <c r="R261" t="s">
        <v>313</v>
      </c>
      <c r="S261" t="s">
        <v>476</v>
      </c>
      <c r="T261" s="50">
        <v>100</v>
      </c>
      <c r="U261" s="50">
        <f t="shared" si="67"/>
        <v>60.474308300395251</v>
      </c>
      <c r="V261" s="50">
        <f t="shared" si="68"/>
        <v>67.320261437908499</v>
      </c>
      <c r="W261" s="50">
        <f t="shared" si="69"/>
        <v>67.320261437908499</v>
      </c>
      <c r="X261" s="50">
        <f t="shared" si="70"/>
        <v>65.359477124183002</v>
      </c>
      <c r="Y261" s="50">
        <f t="shared" si="71"/>
        <v>72.20543026169625</v>
      </c>
      <c r="Z261" s="50">
        <f t="shared" si="72"/>
        <v>72.20543026169625</v>
      </c>
      <c r="AA261" s="50">
        <f t="shared" si="73"/>
        <v>-4.8851688237877511</v>
      </c>
      <c r="AB261" s="50">
        <f t="shared" si="74"/>
        <v>-4.8851688237877511</v>
      </c>
      <c r="AC261" s="50">
        <f t="shared" si="75"/>
        <v>-4.8851688237877511</v>
      </c>
      <c r="AF261">
        <v>2.38</v>
      </c>
      <c r="AG261">
        <v>1.58</v>
      </c>
      <c r="AH261" s="88" t="s">
        <v>481</v>
      </c>
      <c r="AJ261" t="s">
        <v>445</v>
      </c>
    </row>
    <row r="262" spans="1:36" ht="15" x14ac:dyDescent="0.25">
      <c r="A262">
        <v>2.33</v>
      </c>
      <c r="B262">
        <v>3.81</v>
      </c>
      <c r="C262">
        <v>2.79</v>
      </c>
      <c r="D262" s="43">
        <f t="shared" si="66"/>
        <v>5.0074680025373519E-2</v>
      </c>
      <c r="E262" s="44">
        <f>IF(OR($A262="",$B262="",$C262=""),"",A262*'MPTO_working_3-way'!$I261)</f>
        <v>2.4466740044591204</v>
      </c>
      <c r="F262" s="45">
        <f>IF(OR($A262="",$B262="",$C262=""),"",B262*'MPTO_working_3-way'!$I261)</f>
        <v>4.0007845308966727</v>
      </c>
      <c r="G262" s="46">
        <f>IF(OR($A262="",$B262="",$C262=""),"",C262*'MPTO_working_3-way'!$I261)</f>
        <v>2.9297083572707923</v>
      </c>
      <c r="H262" s="44">
        <f>IF(OR($A262="",$B262="",$C262=""),"",'MPTO_working_3-way'!E261)</f>
        <v>2.4242836262046583</v>
      </c>
      <c r="I262" s="45">
        <f>IF(OR($A262="",$B262="",$C262=""),"",'MPTO_working_3-way'!F261)</f>
        <v>4.0687516232595504</v>
      </c>
      <c r="J262" s="46">
        <f>IF(OR($A262="",$B262="",$C262=""),"",'MPTO_working_3-way'!G261)</f>
        <v>2.9262750255822123</v>
      </c>
      <c r="K262" s="44">
        <f>IF(OR($A262="",$B262="",$C262=""),"",'OddsRatio_working_3-way'!H261)</f>
        <v>2.4346638317815721</v>
      </c>
      <c r="L262" s="45">
        <f>IF(OR($A262="",$B262="",$C262=""),"",'OddsRatio_working_3-way'!I261)</f>
        <v>4.0311318551174562</v>
      </c>
      <c r="M262" s="46">
        <f>IF(OR($A262="",$B262="",$C262=""),"",'OddsRatio_working_3-way'!J261)</f>
        <v>2.9308633525481307</v>
      </c>
      <c r="N262" s="47">
        <f t="shared" si="76"/>
        <v>40.871812026345836</v>
      </c>
      <c r="O262" s="48">
        <f t="shared" si="77"/>
        <v>24.99509764340835</v>
      </c>
      <c r="P262" s="48">
        <f t="shared" si="78"/>
        <v>34.1330903302458</v>
      </c>
      <c r="Q262" t="s">
        <v>318</v>
      </c>
      <c r="R262" t="s">
        <v>452</v>
      </c>
      <c r="S262" t="s">
        <v>476</v>
      </c>
      <c r="T262" s="50">
        <v>100</v>
      </c>
      <c r="U262" s="50">
        <f t="shared" si="67"/>
        <v>57.081545064377686</v>
      </c>
      <c r="V262" s="50">
        <f t="shared" si="68"/>
        <v>73.753280839895012</v>
      </c>
      <c r="W262" s="50">
        <f t="shared" si="69"/>
        <v>64.157706093189958</v>
      </c>
      <c r="X262" s="50">
        <f t="shared" si="70"/>
        <v>62.089013066915022</v>
      </c>
      <c r="Y262" s="50">
        <f t="shared" si="71"/>
        <v>78.760748842432363</v>
      </c>
      <c r="Z262" s="50">
        <f t="shared" si="72"/>
        <v>69.165174095727309</v>
      </c>
      <c r="AA262" s="50">
        <f t="shared" si="73"/>
        <v>-5.0074680025373368</v>
      </c>
      <c r="AB262" s="50">
        <f t="shared" si="74"/>
        <v>-5.007468002537351</v>
      </c>
      <c r="AC262" s="50">
        <f t="shared" si="75"/>
        <v>-5.007468002537351</v>
      </c>
      <c r="AF262">
        <v>1.81</v>
      </c>
      <c r="AG262">
        <v>2.0299999999999998</v>
      </c>
      <c r="AH262" s="88" t="s">
        <v>494</v>
      </c>
      <c r="AJ262" t="s">
        <v>445</v>
      </c>
    </row>
    <row r="263" spans="1:36" ht="15" x14ac:dyDescent="0.25">
      <c r="A263">
        <v>2</v>
      </c>
      <c r="B263">
        <v>3.24</v>
      </c>
      <c r="C263">
        <v>3.96</v>
      </c>
      <c r="D263" s="43">
        <f t="shared" ref="D263:D326" si="79">IF(OR($A263="",$B263="",$C263=""),"",(1/A263)+(1/B263)+(1/C263)-1)</f>
        <v>6.1167227833894611E-2</v>
      </c>
      <c r="E263" s="44">
        <f>IF(OR($A263="",$B263="",$C263=""),"",A263*'MPTO_working_3-way'!$I262)</f>
        <v>2.1223344556677892</v>
      </c>
      <c r="F263" s="45">
        <f>IF(OR($A263="",$B263="",$C263=""),"",B263*'MPTO_working_3-way'!$I262)</f>
        <v>3.4381818181818189</v>
      </c>
      <c r="G263" s="46">
        <f>IF(OR($A263="",$B263="",$C263=""),"",C263*'MPTO_working_3-way'!$I262)</f>
        <v>4.2022222222222227</v>
      </c>
      <c r="H263" s="44">
        <f>IF(OR($A263="",$B263="",$C263=""),"",'MPTO_working_3-way'!E262)</f>
        <v>2.0850234009360378</v>
      </c>
      <c r="I263" s="45">
        <f>IF(OR($A263="",$B263="",$C263=""),"",'MPTO_working_3-way'!F262)</f>
        <v>3.4691758598312794</v>
      </c>
      <c r="J263" s="46">
        <f>IF(OR($A263="",$B263="",$C263=""),"",'MPTO_working_3-way'!G262)</f>
        <v>4.3078162771958102</v>
      </c>
      <c r="K263" s="44">
        <f>IF(OR($A263="",$B263="",$C263=""),"",'OddsRatio_working_3-way'!H262)</f>
        <v>2.0997165850905488</v>
      </c>
      <c r="L263" s="45">
        <f>IF(OR($A263="",$B263="",$C263=""),"",'OddsRatio_working_3-way'!I262)</f>
        <v>3.4633651506028298</v>
      </c>
      <c r="M263" s="46">
        <f>IF(OR($A263="",$B263="",$C263=""),"",'OddsRatio_working_3-way'!J262)</f>
        <v>4.2551610918680245</v>
      </c>
      <c r="N263" s="47">
        <f t="shared" si="76"/>
        <v>47.117927022739288</v>
      </c>
      <c r="O263" s="48">
        <f t="shared" si="77"/>
        <v>29.085140137493383</v>
      </c>
      <c r="P263" s="48">
        <f t="shared" si="78"/>
        <v>23.796932839767315</v>
      </c>
      <c r="Q263" t="s">
        <v>465</v>
      </c>
      <c r="R263" t="s">
        <v>315</v>
      </c>
      <c r="S263" t="s">
        <v>476</v>
      </c>
      <c r="T263" s="50">
        <v>100</v>
      </c>
      <c r="U263" s="50">
        <f t="shared" si="67"/>
        <v>50</v>
      </c>
      <c r="V263" s="50">
        <f t="shared" si="68"/>
        <v>69.135802469135797</v>
      </c>
      <c r="W263" s="50">
        <f t="shared" si="69"/>
        <v>74.747474747474755</v>
      </c>
      <c r="X263" s="50">
        <f t="shared" si="70"/>
        <v>56.116722783389449</v>
      </c>
      <c r="Y263" s="50">
        <f t="shared" si="71"/>
        <v>75.25252525252526</v>
      </c>
      <c r="Z263" s="50">
        <f t="shared" si="72"/>
        <v>80.864197530864203</v>
      </c>
      <c r="AA263" s="50">
        <f t="shared" si="73"/>
        <v>-6.1167227833894486</v>
      </c>
      <c r="AB263" s="50">
        <f t="shared" si="74"/>
        <v>-6.1167227833894628</v>
      </c>
      <c r="AC263" s="50">
        <f t="shared" si="75"/>
        <v>-6.1167227833894486</v>
      </c>
      <c r="AF263">
        <v>1.92</v>
      </c>
      <c r="AG263">
        <v>1.87</v>
      </c>
      <c r="AH263" s="88" t="s">
        <v>481</v>
      </c>
      <c r="AJ263" t="s">
        <v>445</v>
      </c>
    </row>
    <row r="264" spans="1:36" ht="15" x14ac:dyDescent="0.25">
      <c r="A264">
        <v>2.14</v>
      </c>
      <c r="B264">
        <v>4</v>
      </c>
      <c r="C264">
        <v>2.99</v>
      </c>
      <c r="D264" s="43">
        <f t="shared" si="79"/>
        <v>5.1737880161285332E-2</v>
      </c>
      <c r="E264" s="44">
        <f>IF(OR($A264="",$B264="",$C264=""),"",A264*'MPTO_working_3-way'!$I263)</f>
        <v>2.2507190635451506</v>
      </c>
      <c r="F264" s="45">
        <f>IF(OR($A264="",$B264="",$C264=""),"",B264*'MPTO_working_3-way'!$I263)</f>
        <v>4.2069515206451413</v>
      </c>
      <c r="G264" s="46">
        <f>IF(OR($A264="",$B264="",$C264=""),"",C264*'MPTO_working_3-way'!$I263)</f>
        <v>3.1446962616822436</v>
      </c>
      <c r="H264" s="44">
        <f>IF(OR($A264="",$B264="",$C264=""),"",'MPTO_working_3-way'!E263)</f>
        <v>2.2220061465803136</v>
      </c>
      <c r="I264" s="45">
        <f>IF(OR($A264="",$B264="",$C264=""),"",'MPTO_working_3-way'!F263)</f>
        <v>4.2963808500637883</v>
      </c>
      <c r="J264" s="46">
        <f>IF(OR($A264="",$B264="",$C264=""),"",'MPTO_working_3-way'!G263)</f>
        <v>3.1525632498213985</v>
      </c>
      <c r="K264" s="44">
        <f>IF(OR($A264="",$B264="",$C264=""),"",'OddsRatio_working_3-way'!H263)</f>
        <v>2.2342230636499032</v>
      </c>
      <c r="L264" s="45">
        <f>IF(OR($A264="",$B264="",$C264=""),"",'OddsRatio_working_3-way'!I263)</f>
        <v>4.2479554306576386</v>
      </c>
      <c r="M264" s="46">
        <f>IF(OR($A264="",$B264="",$C264=""),"",'OddsRatio_working_3-way'!J263)</f>
        <v>3.1544771023362337</v>
      </c>
      <c r="N264" s="47">
        <f t="shared" si="76"/>
        <v>44.430245257925741</v>
      </c>
      <c r="O264" s="48">
        <f t="shared" si="77"/>
        <v>23.770181212990273</v>
      </c>
      <c r="P264" s="48">
        <f t="shared" si="78"/>
        <v>31.799573529083975</v>
      </c>
      <c r="Q264" t="s">
        <v>316</v>
      </c>
      <c r="R264" t="s">
        <v>470</v>
      </c>
      <c r="S264" t="s">
        <v>476</v>
      </c>
      <c r="T264" s="50">
        <v>100</v>
      </c>
      <c r="U264" s="50">
        <f t="shared" si="67"/>
        <v>53.271028037383175</v>
      </c>
      <c r="V264" s="50">
        <f t="shared" si="68"/>
        <v>75</v>
      </c>
      <c r="W264" s="50">
        <f t="shared" si="69"/>
        <v>66.555183946488299</v>
      </c>
      <c r="X264" s="50">
        <f t="shared" si="70"/>
        <v>58.444816053511708</v>
      </c>
      <c r="Y264" s="50">
        <f t="shared" si="71"/>
        <v>80.173788016128526</v>
      </c>
      <c r="Z264" s="50">
        <f t="shared" si="72"/>
        <v>71.728971962616825</v>
      </c>
      <c r="AA264" s="50">
        <f t="shared" si="73"/>
        <v>-5.1737880161285332</v>
      </c>
      <c r="AB264" s="50">
        <f t="shared" si="74"/>
        <v>-5.1737880161285261</v>
      </c>
      <c r="AC264" s="50">
        <f t="shared" si="75"/>
        <v>-5.1737880161285261</v>
      </c>
      <c r="AF264">
        <v>1.7</v>
      </c>
      <c r="AG264">
        <v>2.14</v>
      </c>
      <c r="AH264" s="88" t="s">
        <v>478</v>
      </c>
      <c r="AJ264" t="s">
        <v>445</v>
      </c>
    </row>
    <row r="265" spans="1:36" ht="15" x14ac:dyDescent="0.25">
      <c r="A265">
        <v>1.64</v>
      </c>
      <c r="B265">
        <v>3.98</v>
      </c>
      <c r="C265">
        <v>5.16</v>
      </c>
      <c r="D265" s="43">
        <f t="shared" si="79"/>
        <v>5.4810828580413862E-2</v>
      </c>
      <c r="E265" s="44">
        <f>IF(OR($A265="",$B265="",$C265=""),"",A265*'MPTO_working_3-way'!$I264)</f>
        <v>1.7298897588718787</v>
      </c>
      <c r="F265" s="45">
        <f>IF(OR($A265="",$B265="",$C265=""),"",B265*'MPTO_working_3-way'!$I264)</f>
        <v>4.1981470977500468</v>
      </c>
      <c r="G265" s="46">
        <f>IF(OR($A265="",$B265="",$C265=""),"",C265*'MPTO_working_3-way'!$I264)</f>
        <v>5.4428238754749358</v>
      </c>
      <c r="H265" s="44">
        <f>IF(OR($A265="",$B265="",$C265=""),"",'MPTO_working_3-way'!E264)</f>
        <v>1.6906576013741434</v>
      </c>
      <c r="I265" s="45">
        <f>IF(OR($A265="",$B265="",$C265=""),"",'MPTO_working_3-way'!F264)</f>
        <v>4.2921032921413529</v>
      </c>
      <c r="J265" s="46">
        <f>IF(OR($A265="",$B265="",$C265=""),"",'MPTO_working_3-way'!G264)</f>
        <v>5.6970911308540044</v>
      </c>
      <c r="K265" s="44">
        <f>IF(OR($A265="",$B265="",$C265=""),"",'OddsRatio_working_3-way'!H264)</f>
        <v>1.7039363548170403</v>
      </c>
      <c r="L265" s="45">
        <f>IF(OR($A265="",$B265="",$C265=""),"",'OddsRatio_working_3-way'!I264)</f>
        <v>4.2777036521168421</v>
      </c>
      <c r="M265" s="46">
        <f>IF(OR($A265="",$B265="",$C265=""),"",'OddsRatio_working_3-way'!J264)</f>
        <v>5.5755863063107602</v>
      </c>
      <c r="N265" s="47">
        <f t="shared" si="76"/>
        <v>57.807151864528919</v>
      </c>
      <c r="O265" s="48">
        <f t="shared" si="77"/>
        <v>23.820032426589808</v>
      </c>
      <c r="P265" s="48">
        <f t="shared" si="78"/>
        <v>18.372815708881284</v>
      </c>
      <c r="Q265" t="s">
        <v>312</v>
      </c>
      <c r="R265" t="s">
        <v>314</v>
      </c>
      <c r="S265" t="s">
        <v>476</v>
      </c>
      <c r="T265" s="50">
        <v>100</v>
      </c>
      <c r="U265" s="50">
        <f t="shared" si="67"/>
        <v>39.024390243902438</v>
      </c>
      <c r="V265" s="50">
        <f t="shared" si="68"/>
        <v>74.874371859296474</v>
      </c>
      <c r="W265" s="50">
        <f t="shared" si="69"/>
        <v>80.620155038759677</v>
      </c>
      <c r="X265" s="50">
        <f t="shared" si="70"/>
        <v>44.505473101943828</v>
      </c>
      <c r="Y265" s="50">
        <f t="shared" si="71"/>
        <v>80.355454717337864</v>
      </c>
      <c r="Z265" s="50">
        <f t="shared" si="72"/>
        <v>86.101237896801081</v>
      </c>
      <c r="AA265" s="50">
        <f t="shared" si="73"/>
        <v>-5.4810828580413897</v>
      </c>
      <c r="AB265" s="50">
        <f t="shared" si="74"/>
        <v>-5.4810828580413897</v>
      </c>
      <c r="AC265" s="50">
        <f t="shared" si="75"/>
        <v>-5.4810828580414039</v>
      </c>
      <c r="AF265">
        <v>1.86</v>
      </c>
      <c r="AG265">
        <v>1.96</v>
      </c>
      <c r="AH265" s="88" t="s">
        <v>486</v>
      </c>
      <c r="AJ265" t="s">
        <v>445</v>
      </c>
    </row>
    <row r="266" spans="1:36" ht="15" x14ac:dyDescent="0.25">
      <c r="A266">
        <v>2.13</v>
      </c>
      <c r="B266">
        <v>3.62</v>
      </c>
      <c r="C266">
        <v>3.28</v>
      </c>
      <c r="D266" s="43">
        <f t="shared" si="79"/>
        <v>5.0604710778257234E-2</v>
      </c>
      <c r="E266" s="44">
        <f>IF(OR($A266="",$B266="",$C266=""),"",A266*'MPTO_working_3-way'!$I265)</f>
        <v>2.2377880339576879</v>
      </c>
      <c r="F266" s="45">
        <f>IF(OR($A266="",$B266="",$C266=""),"",B266*'MPTO_working_3-way'!$I265)</f>
        <v>3.8031890530172912</v>
      </c>
      <c r="G266" s="46">
        <f>IF(OR($A266="",$B266="",$C266=""),"",C266*'MPTO_working_3-way'!$I265)</f>
        <v>3.4459834513526837</v>
      </c>
      <c r="H266" s="44">
        <f>IF(OR($A266="",$B266="",$C266=""),"",'MPTO_working_3-way'!E265)</f>
        <v>2.2093816342043708</v>
      </c>
      <c r="I266" s="45">
        <f>IF(OR($A266="",$B266="",$C266=""),"",'MPTO_working_3-way'!F265)</f>
        <v>3.8554238123907232</v>
      </c>
      <c r="J266" s="46">
        <f>IF(OR($A266="",$B266="",$C266=""),"",'MPTO_working_3-way'!G265)</f>
        <v>3.4721039313255453</v>
      </c>
      <c r="K266" s="44">
        <f>IF(OR($A266="",$B266="",$C266=""),"",'OddsRatio_working_3-way'!H265)</f>
        <v>2.2209862883613996</v>
      </c>
      <c r="L266" s="45">
        <f>IF(OR($A266="",$B266="",$C266=""),"",'OddsRatio_working_3-way'!I265)</f>
        <v>3.8309593588556328</v>
      </c>
      <c r="M266" s="46">
        <f>IF(OR($A266="",$B266="",$C266=""),"",'OddsRatio_working_3-way'!J265)</f>
        <v>3.4635829535079559</v>
      </c>
      <c r="N266" s="47">
        <f t="shared" si="76"/>
        <v>44.686984862968842</v>
      </c>
      <c r="O266" s="48">
        <f t="shared" si="77"/>
        <v>26.293723137603216</v>
      </c>
      <c r="P266" s="48">
        <f t="shared" si="78"/>
        <v>29.019291999427939</v>
      </c>
      <c r="Q266" t="s">
        <v>317</v>
      </c>
      <c r="R266" t="s">
        <v>310</v>
      </c>
      <c r="S266" t="s">
        <v>476</v>
      </c>
      <c r="T266" s="50">
        <v>100</v>
      </c>
      <c r="U266" s="50">
        <f t="shared" si="67"/>
        <v>53.051643192488264</v>
      </c>
      <c r="V266" s="50">
        <f t="shared" si="68"/>
        <v>72.375690607734811</v>
      </c>
      <c r="W266" s="50">
        <f t="shared" si="69"/>
        <v>69.512195121951223</v>
      </c>
      <c r="X266" s="50">
        <f t="shared" si="70"/>
        <v>58.112114270313974</v>
      </c>
      <c r="Y266" s="50">
        <f t="shared" si="71"/>
        <v>77.436161685560506</v>
      </c>
      <c r="Z266" s="50">
        <f t="shared" si="72"/>
        <v>74.572666199776933</v>
      </c>
      <c r="AA266" s="50">
        <f t="shared" si="73"/>
        <v>-5.06047107782571</v>
      </c>
      <c r="AB266" s="50">
        <f t="shared" si="74"/>
        <v>-5.0604710778256958</v>
      </c>
      <c r="AC266" s="50">
        <f t="shared" si="75"/>
        <v>-5.06047107782571</v>
      </c>
      <c r="AF266">
        <v>1.93</v>
      </c>
      <c r="AG266">
        <v>1.89</v>
      </c>
      <c r="AH266" s="88" t="s">
        <v>479</v>
      </c>
      <c r="AJ266" t="s">
        <v>445</v>
      </c>
    </row>
    <row r="267" spans="1:36" ht="15" x14ac:dyDescent="0.25">
      <c r="A267">
        <v>1.36</v>
      </c>
      <c r="B267">
        <v>5.28</v>
      </c>
      <c r="C267">
        <v>7.61</v>
      </c>
      <c r="D267" s="43">
        <f t="shared" si="79"/>
        <v>5.6094101719053269E-2</v>
      </c>
      <c r="E267" s="44">
        <f>IF(OR($A267="",$B267="",$C267=""),"",A267*'MPTO_working_3-way'!$I266)</f>
        <v>1.4362879783379126</v>
      </c>
      <c r="F267" s="45">
        <f>IF(OR($A267="",$B267="",$C267=""),"",B267*'MPTO_working_3-way'!$I266)</f>
        <v>5.5761768570766019</v>
      </c>
      <c r="G267" s="46">
        <f>IF(OR($A267="",$B267="",$C267=""),"",C267*'MPTO_working_3-way'!$I266)</f>
        <v>8.0368761140819949</v>
      </c>
      <c r="H267" s="44">
        <f>IF(OR($A267="",$B267="",$C267=""),"",'MPTO_working_3-way'!E266)</f>
        <v>1.3954862755876278</v>
      </c>
      <c r="I267" s="45">
        <f>IF(OR($A267="",$B267="",$C267=""),"",'MPTO_working_3-way'!F266)</f>
        <v>5.8583713366968393</v>
      </c>
      <c r="J267" s="46">
        <f>IF(OR($A267="",$B267="",$C267=""),"",'MPTO_working_3-way'!G266)</f>
        <v>8.8724838026424919</v>
      </c>
      <c r="K267" s="44">
        <f>IF(OR($A267="",$B267="",$C267=""),"",'OddsRatio_working_3-way'!H266)</f>
        <v>1.4070208306163894</v>
      </c>
      <c r="L267" s="45">
        <f>IF(OR($A267="",$B267="",$C267=""),"",'OddsRatio_working_3-way'!I266)</f>
        <v>5.839025430661513</v>
      </c>
      <c r="M267" s="46">
        <f>IF(OR($A267="",$B267="",$C267=""),"",'OddsRatio_working_3-way'!J266)</f>
        <v>8.473354695484252</v>
      </c>
      <c r="N267" s="47">
        <f t="shared" si="76"/>
        <v>69.623920486837903</v>
      </c>
      <c r="O267" s="48">
        <f t="shared" si="77"/>
        <v>17.933434064791584</v>
      </c>
      <c r="P267" s="48">
        <f t="shared" si="78"/>
        <v>12.442645448370509</v>
      </c>
      <c r="Q267" t="s">
        <v>311</v>
      </c>
      <c r="R267" t="s">
        <v>308</v>
      </c>
      <c r="S267" t="s">
        <v>476</v>
      </c>
      <c r="T267" s="50">
        <v>100</v>
      </c>
      <c r="U267" s="50">
        <f t="shared" si="67"/>
        <v>26.470588235294116</v>
      </c>
      <c r="V267" s="50">
        <f t="shared" si="68"/>
        <v>81.060606060606062</v>
      </c>
      <c r="W267" s="50">
        <f t="shared" si="69"/>
        <v>86.859395532194483</v>
      </c>
      <c r="X267" s="50">
        <f t="shared" si="70"/>
        <v>32.079998407199461</v>
      </c>
      <c r="Y267" s="50">
        <f t="shared" si="71"/>
        <v>86.670016232511387</v>
      </c>
      <c r="Z267" s="50">
        <f t="shared" si="72"/>
        <v>92.468805704099807</v>
      </c>
      <c r="AA267" s="50">
        <f t="shared" si="73"/>
        <v>-5.6094101719053455</v>
      </c>
      <c r="AB267" s="50">
        <f t="shared" si="74"/>
        <v>-5.6094101719053242</v>
      </c>
      <c r="AC267" s="50">
        <f t="shared" si="75"/>
        <v>-5.6094101719053242</v>
      </c>
      <c r="AF267">
        <v>1.75</v>
      </c>
      <c r="AG267">
        <v>2.09</v>
      </c>
      <c r="AH267" s="88" t="s">
        <v>479</v>
      </c>
      <c r="AJ267" t="s">
        <v>445</v>
      </c>
    </row>
    <row r="268" spans="1:36" ht="15" x14ac:dyDescent="0.25">
      <c r="A268">
        <v>2.61</v>
      </c>
      <c r="B268">
        <v>3.06</v>
      </c>
      <c r="C268">
        <v>3.21</v>
      </c>
      <c r="D268" s="43">
        <f t="shared" si="79"/>
        <v>2.1465627823801237E-2</v>
      </c>
      <c r="E268" s="44">
        <f>IF(OR($A268="",$B268="",$C268=""),"",A268*'MPTO_working_3-way'!$I267)</f>
        <v>2.666025288620121</v>
      </c>
      <c r="F268" s="45">
        <f>IF(OR($A268="",$B268="",$C268=""),"",B268*'MPTO_working_3-way'!$I267)</f>
        <v>3.1256848211408319</v>
      </c>
      <c r="G268" s="46">
        <f>IF(OR($A268="",$B268="",$C268=""),"",C268*'MPTO_working_3-way'!$I267)</f>
        <v>3.2789046653144021</v>
      </c>
      <c r="H268" s="44">
        <f>IF(OR($A268="",$B268="",$C268=""),"",'MPTO_working_3-way'!E267)</f>
        <v>2.6596695853851196</v>
      </c>
      <c r="I268" s="45">
        <f>IF(OR($A268="",$B268="",$C268=""),"",'MPTO_working_3-way'!F267)</f>
        <v>3.1284982833947272</v>
      </c>
      <c r="J268" s="46">
        <f>IF(OR($A268="",$B268="",$C268=""),"",'MPTO_working_3-way'!G267)</f>
        <v>3.2854612014975468</v>
      </c>
      <c r="K268" s="44">
        <f>IF(OR($A268="",$B268="",$C268=""),"",'OddsRatio_working_3-way'!H267)</f>
        <v>2.6626267343434358</v>
      </c>
      <c r="L268" s="45">
        <f>IF(OR($A268="",$B268="",$C268=""),"",'OddsRatio_working_3-way'!I267)</f>
        <v>3.127336070029489</v>
      </c>
      <c r="M268" s="46">
        <f>IF(OR($A268="",$B268="",$C268=""),"",'OddsRatio_working_3-way'!J267)</f>
        <v>3.2822391819248402</v>
      </c>
      <c r="N268" s="47">
        <f t="shared" si="76"/>
        <v>37.509021548613255</v>
      </c>
      <c r="O268" s="48">
        <f t="shared" si="77"/>
        <v>31.992988967934831</v>
      </c>
      <c r="P268" s="48">
        <f t="shared" si="78"/>
        <v>30.497989483451899</v>
      </c>
      <c r="Q268" t="s">
        <v>248</v>
      </c>
      <c r="R268" t="s">
        <v>400</v>
      </c>
      <c r="S268" t="s">
        <v>476</v>
      </c>
      <c r="T268" s="50">
        <v>100</v>
      </c>
      <c r="U268" s="50">
        <f t="shared" si="67"/>
        <v>61.685823754789276</v>
      </c>
      <c r="V268" s="50">
        <f t="shared" si="68"/>
        <v>67.320261437908499</v>
      </c>
      <c r="W268" s="50">
        <f t="shared" si="69"/>
        <v>68.847352024922117</v>
      </c>
      <c r="X268" s="50">
        <f t="shared" si="70"/>
        <v>63.832386537169384</v>
      </c>
      <c r="Y268" s="50">
        <f t="shared" si="71"/>
        <v>69.466824220288601</v>
      </c>
      <c r="Z268" s="50">
        <f t="shared" si="72"/>
        <v>70.993914807302232</v>
      </c>
      <c r="AA268" s="50">
        <f t="shared" si="73"/>
        <v>-2.1465627823801086</v>
      </c>
      <c r="AB268" s="50">
        <f t="shared" si="74"/>
        <v>-2.1465627823801015</v>
      </c>
      <c r="AC268" s="50">
        <f t="shared" si="75"/>
        <v>-2.1465627823801157</v>
      </c>
      <c r="AF268">
        <v>2.54</v>
      </c>
      <c r="AG268">
        <v>1.57</v>
      </c>
      <c r="AH268" s="88" t="s">
        <v>480</v>
      </c>
      <c r="AJ268" t="s">
        <v>440</v>
      </c>
    </row>
    <row r="269" spans="1:36" ht="15" x14ac:dyDescent="0.25">
      <c r="A269">
        <v>12.64</v>
      </c>
      <c r="B269">
        <v>6.98</v>
      </c>
      <c r="C269">
        <v>1.22</v>
      </c>
      <c r="D269" s="43">
        <f t="shared" si="79"/>
        <v>4.205253084287297E-2</v>
      </c>
      <c r="E269" s="44">
        <f>IF(OR($A269="",$B269="",$C269=""),"",A269*'MPTO_working_3-way'!$I268)</f>
        <v>13.171543989853914</v>
      </c>
      <c r="F269" s="45">
        <f>IF(OR($A269="",$B269="",$C269=""),"",B269*'MPTO_working_3-way'!$I268)</f>
        <v>7.2735266652832538</v>
      </c>
      <c r="G269" s="46">
        <f>IF(OR($A269="",$B269="",$C269=""),"",C269*'MPTO_working_3-way'!$I268)</f>
        <v>1.271304087628305</v>
      </c>
      <c r="H269" s="44">
        <f>IF(OR($A269="",$B269="",$C269=""),"",'MPTO_working_3-way'!E268)</f>
        <v>15.361829355733935</v>
      </c>
      <c r="I269" s="45">
        <f>IF(OR($A269="",$B269="",$C269=""),"",'MPTO_working_3-way'!F268)</f>
        <v>7.7370058412903351</v>
      </c>
      <c r="J269" s="46">
        <f>IF(OR($A269="",$B269="",$C269=""),"",'MPTO_working_3-way'!G268)</f>
        <v>1.2412266672341228</v>
      </c>
      <c r="K269" s="44">
        <f>IF(OR($A269="",$B269="",$C269=""),"",'OddsRatio_working_3-way'!H268)</f>
        <v>14.171207094275822</v>
      </c>
      <c r="L269" s="45">
        <f>IF(OR($A269="",$B269="",$C269=""),"",'OddsRatio_working_3-way'!I268)</f>
        <v>7.7666510673341405</v>
      </c>
      <c r="M269" s="46">
        <f>IF(OR($A269="",$B269="",$C269=""),"",'OddsRatio_working_3-way'!J268)</f>
        <v>1.248940340269818</v>
      </c>
      <c r="N269" s="47">
        <f t="shared" si="76"/>
        <v>7.5921243612009608</v>
      </c>
      <c r="O269" s="48">
        <f t="shared" si="77"/>
        <v>13.748488814553028</v>
      </c>
      <c r="P269" s="48">
        <f t="shared" si="78"/>
        <v>78.659386824246013</v>
      </c>
      <c r="Q269" t="s">
        <v>406</v>
      </c>
      <c r="R269" t="s">
        <v>402</v>
      </c>
      <c r="S269" t="s">
        <v>476</v>
      </c>
      <c r="T269" s="50">
        <v>100</v>
      </c>
      <c r="U269" s="50">
        <f t="shared" si="67"/>
        <v>92.088607594936704</v>
      </c>
      <c r="V269" s="50">
        <f t="shared" si="68"/>
        <v>85.673352435530077</v>
      </c>
      <c r="W269" s="50">
        <f t="shared" si="69"/>
        <v>18.032786885245901</v>
      </c>
      <c r="X269" s="50">
        <f t="shared" si="70"/>
        <v>96.293860679224011</v>
      </c>
      <c r="Y269" s="50">
        <f t="shared" si="71"/>
        <v>89.878605519817384</v>
      </c>
      <c r="Z269" s="50">
        <f t="shared" si="72"/>
        <v>22.238039969533201</v>
      </c>
      <c r="AA269" s="50">
        <f t="shared" si="73"/>
        <v>-4.2052530842873068</v>
      </c>
      <c r="AB269" s="50">
        <f t="shared" si="74"/>
        <v>-4.2052530842873068</v>
      </c>
      <c r="AC269" s="50">
        <f t="shared" si="75"/>
        <v>-4.2052530842872997</v>
      </c>
      <c r="AF269">
        <v>1.42</v>
      </c>
      <c r="AG269">
        <v>2.9</v>
      </c>
      <c r="AH269" s="88" t="s">
        <v>495</v>
      </c>
      <c r="AJ269" t="s">
        <v>440</v>
      </c>
    </row>
    <row r="270" spans="1:36" ht="15" x14ac:dyDescent="0.25">
      <c r="A270">
        <v>1.82</v>
      </c>
      <c r="B270">
        <v>3.48</v>
      </c>
      <c r="C270">
        <v>4.87</v>
      </c>
      <c r="D270" s="43">
        <f t="shared" si="79"/>
        <v>4.2145680324537471E-2</v>
      </c>
      <c r="E270" s="44">
        <f>IF(OR($A270="",$B270="",$C270=""),"",A270*'MPTO_working_3-way'!$I269)</f>
        <v>1.8967051381906583</v>
      </c>
      <c r="F270" s="45">
        <f>IF(OR($A270="",$B270="",$C270=""),"",B270*'MPTO_working_3-way'!$I269)</f>
        <v>3.6266669675293906</v>
      </c>
      <c r="G270" s="46">
        <f>IF(OR($A270="",$B270="",$C270=""),"",C270*'MPTO_working_3-way'!$I269)</f>
        <v>5.0752494631804979</v>
      </c>
      <c r="H270" s="44">
        <f>IF(OR($A270="",$B270="",$C270=""),"",'MPTO_working_3-way'!E269)</f>
        <v>1.867755480752493</v>
      </c>
      <c r="I270" s="45">
        <f>IF(OR($A270="",$B270="",$C270=""),"",'MPTO_working_3-way'!F269)</f>
        <v>3.6588788904743934</v>
      </c>
      <c r="J270" s="46">
        <f>IF(OR($A270="",$B270="",$C270=""),"",'MPTO_working_3-way'!G269)</f>
        <v>5.2276579993527976</v>
      </c>
      <c r="K270" s="44">
        <f>IF(OR($A270="",$B270="",$C270=""),"",'OddsRatio_working_3-way'!H269)</f>
        <v>1.8786679899833221</v>
      </c>
      <c r="L270" s="45">
        <f>IF(OR($A270="",$B270="",$C270=""),"",'OddsRatio_working_3-way'!I269)</f>
        <v>3.6574348965349244</v>
      </c>
      <c r="M270" s="46">
        <f>IF(OR($A270="",$B270="",$C270=""),"",'OddsRatio_working_3-way'!J269)</f>
        <v>5.1468842941895794</v>
      </c>
      <c r="N270" s="47">
        <f t="shared" si="76"/>
        <v>52.723007908015653</v>
      </c>
      <c r="O270" s="48">
        <f t="shared" si="77"/>
        <v>27.573527124307041</v>
      </c>
      <c r="P270" s="48">
        <f t="shared" si="78"/>
        <v>19.703464967677306</v>
      </c>
      <c r="Q270" t="s">
        <v>323</v>
      </c>
      <c r="R270" t="s">
        <v>329</v>
      </c>
      <c r="S270" t="s">
        <v>476</v>
      </c>
      <c r="T270" s="50">
        <v>100</v>
      </c>
      <c r="U270" s="50">
        <f t="shared" si="67"/>
        <v>45.054945054945051</v>
      </c>
      <c r="V270" s="50">
        <f t="shared" si="68"/>
        <v>71.264367816091948</v>
      </c>
      <c r="W270" s="50">
        <f t="shared" si="69"/>
        <v>79.466119096509232</v>
      </c>
      <c r="X270" s="50">
        <f t="shared" si="70"/>
        <v>49.269513087398806</v>
      </c>
      <c r="Y270" s="50">
        <f t="shared" si="71"/>
        <v>75.478935848545703</v>
      </c>
      <c r="Z270" s="50">
        <f t="shared" si="72"/>
        <v>83.680687128962987</v>
      </c>
      <c r="AA270" s="50">
        <f t="shared" si="73"/>
        <v>-4.2145680324537551</v>
      </c>
      <c r="AB270" s="50">
        <f t="shared" si="74"/>
        <v>-4.2145680324537551</v>
      </c>
      <c r="AC270" s="50">
        <f t="shared" si="75"/>
        <v>-4.2145680324537551</v>
      </c>
      <c r="AF270">
        <v>2.17</v>
      </c>
      <c r="AG270">
        <v>1.71</v>
      </c>
      <c r="AH270" s="88" t="s">
        <v>487</v>
      </c>
      <c r="AJ270" t="s">
        <v>446</v>
      </c>
    </row>
    <row r="271" spans="1:36" ht="15" x14ac:dyDescent="0.25">
      <c r="A271">
        <v>1.8</v>
      </c>
      <c r="B271">
        <v>3.47</v>
      </c>
      <c r="C271">
        <v>5.05</v>
      </c>
      <c r="D271" s="43">
        <f t="shared" si="79"/>
        <v>4.1759795576099323E-2</v>
      </c>
      <c r="E271" s="44">
        <f>IF(OR($A271="",$B271="",$C271=""),"",A271*'MPTO_working_3-way'!$I270)</f>
        <v>1.8751676320369788</v>
      </c>
      <c r="F271" s="45">
        <f>IF(OR($A271="",$B271="",$C271=""),"",B271*'MPTO_working_3-way'!$I270)</f>
        <v>3.6149064906490649</v>
      </c>
      <c r="G271" s="46">
        <f>IF(OR($A271="",$B271="",$C271=""),"",C271*'MPTO_working_3-way'!$I270)</f>
        <v>5.2608869676593013</v>
      </c>
      <c r="H271" s="44">
        <f>IF(OR($A271="",$B271="",$C271=""),"",'MPTO_working_3-way'!E270)</f>
        <v>1.8462596554758426</v>
      </c>
      <c r="I271" s="45">
        <f>IF(OR($A271="",$B271="",$C271=""),"",'MPTO_working_3-way'!F270)</f>
        <v>3.646115255386702</v>
      </c>
      <c r="J271" s="46">
        <f>IF(OR($A271="",$B271="",$C271=""),"",'MPTO_working_3-way'!G270)</f>
        <v>5.431834358927258</v>
      </c>
      <c r="K271" s="44">
        <f>IF(OR($A271="",$B271="",$C271=""),"",'OddsRatio_working_3-way'!H270)</f>
        <v>1.8571334944461253</v>
      </c>
      <c r="L271" s="45">
        <f>IF(OR($A271="",$B271="",$C271=""),"",'OddsRatio_working_3-way'!I270)</f>
        <v>3.6463996641024128</v>
      </c>
      <c r="M271" s="46">
        <f>IF(OR($A271="",$B271="",$C271=""),"",'OddsRatio_working_3-way'!J270)</f>
        <v>5.3392383156335104</v>
      </c>
      <c r="N271" s="47">
        <f t="shared" si="76"/>
        <v>53.328565559427268</v>
      </c>
      <c r="O271" s="48">
        <f t="shared" si="77"/>
        <v>27.663232855034316</v>
      </c>
      <c r="P271" s="48">
        <f t="shared" si="78"/>
        <v>19.00820158553843</v>
      </c>
      <c r="Q271" t="s">
        <v>325</v>
      </c>
      <c r="R271" t="s">
        <v>327</v>
      </c>
      <c r="S271" t="s">
        <v>476</v>
      </c>
      <c r="T271" s="50">
        <v>100</v>
      </c>
      <c r="U271" s="50">
        <f t="shared" si="67"/>
        <v>44.444444444444443</v>
      </c>
      <c r="V271" s="50">
        <f t="shared" si="68"/>
        <v>71.181556195965413</v>
      </c>
      <c r="W271" s="50">
        <f t="shared" si="69"/>
        <v>80.198019801980209</v>
      </c>
      <c r="X271" s="50">
        <f t="shared" si="70"/>
        <v>48.620424002054385</v>
      </c>
      <c r="Y271" s="50">
        <f t="shared" si="71"/>
        <v>75.357535753575348</v>
      </c>
      <c r="Z271" s="50">
        <f t="shared" si="72"/>
        <v>84.37399935959013</v>
      </c>
      <c r="AA271" s="50">
        <f t="shared" si="73"/>
        <v>-4.1759795576099421</v>
      </c>
      <c r="AB271" s="50">
        <f t="shared" si="74"/>
        <v>-4.175979557609935</v>
      </c>
      <c r="AC271" s="50">
        <f t="shared" si="75"/>
        <v>-4.1759795576099208</v>
      </c>
      <c r="AF271">
        <v>2.08</v>
      </c>
      <c r="AG271">
        <v>1.78</v>
      </c>
      <c r="AH271" s="88" t="s">
        <v>479</v>
      </c>
      <c r="AJ271" t="s">
        <v>446</v>
      </c>
    </row>
    <row r="272" spans="1:36" ht="15" x14ac:dyDescent="0.25">
      <c r="A272">
        <v>1.96</v>
      </c>
      <c r="B272">
        <v>3.24</v>
      </c>
      <c r="C272">
        <v>4.51</v>
      </c>
      <c r="D272" s="43">
        <f t="shared" si="79"/>
        <v>4.0575546963467879E-2</v>
      </c>
      <c r="E272" s="44">
        <f>IF(OR($A272="",$B272="",$C272=""),"",A272*'MPTO_working_3-way'!$I271)</f>
        <v>2.0395280720483968</v>
      </c>
      <c r="F272" s="45">
        <f>IF(OR($A272="",$B272="",$C272=""),"",B272*'MPTO_working_3-way'!$I271)</f>
        <v>3.371464772161636</v>
      </c>
      <c r="G272" s="46">
        <f>IF(OR($A272="",$B272="",$C272=""),"",C272*'MPTO_working_3-way'!$I271)</f>
        <v>4.6929957168052399</v>
      </c>
      <c r="H272" s="44">
        <f>IF(OR($A272="",$B272="",$C272=""),"",'MPTO_working_3-way'!E271)</f>
        <v>2.0133732304436793</v>
      </c>
      <c r="I272" s="45">
        <f>IF(OR($A272="",$B272="",$C272=""),"",'MPTO_working_3-way'!F271)</f>
        <v>3.3884889771162685</v>
      </c>
      <c r="J272" s="46">
        <f>IF(OR($A272="",$B272="",$C272=""),"",'MPTO_working_3-way'!G271)</f>
        <v>4.8029745928024106</v>
      </c>
      <c r="K272" s="44">
        <f>IF(OR($A272="",$B272="",$C272=""),"",'OddsRatio_working_3-way'!H271)</f>
        <v>2.0238474756890739</v>
      </c>
      <c r="L272" s="45">
        <f>IF(OR($A272="",$B272="",$C272=""),"",'OddsRatio_working_3-way'!I271)</f>
        <v>3.388977443274507</v>
      </c>
      <c r="M272" s="46">
        <f>IF(OR($A272="",$B272="",$C272=""),"",'OddsRatio_working_3-way'!J271)</f>
        <v>4.7434423329881774</v>
      </c>
      <c r="N272" s="47">
        <f t="shared" si="76"/>
        <v>49.03095052747431</v>
      </c>
      <c r="O272" s="48">
        <f t="shared" si="77"/>
        <v>29.660698467237541</v>
      </c>
      <c r="P272" s="48">
        <f t="shared" si="78"/>
        <v>21.308351005288166</v>
      </c>
      <c r="Q272" t="s">
        <v>326</v>
      </c>
      <c r="R272" t="s">
        <v>339</v>
      </c>
      <c r="S272" t="s">
        <v>476</v>
      </c>
      <c r="T272" s="50">
        <v>100</v>
      </c>
      <c r="U272" s="50">
        <f t="shared" si="67"/>
        <v>48.979591836734699</v>
      </c>
      <c r="V272" s="50">
        <f t="shared" si="68"/>
        <v>69.135802469135797</v>
      </c>
      <c r="W272" s="50">
        <f t="shared" si="69"/>
        <v>77.827050997782706</v>
      </c>
      <c r="X272" s="50">
        <f t="shared" si="70"/>
        <v>53.03714653308149</v>
      </c>
      <c r="Y272" s="50">
        <f t="shared" si="71"/>
        <v>73.19335716548261</v>
      </c>
      <c r="Z272" s="50">
        <f t="shared" si="72"/>
        <v>81.884605694129505</v>
      </c>
      <c r="AA272" s="50">
        <f t="shared" si="73"/>
        <v>-4.0575546963467914</v>
      </c>
      <c r="AB272" s="50">
        <f t="shared" si="74"/>
        <v>-4.0575546963468128</v>
      </c>
      <c r="AC272" s="50">
        <f t="shared" si="75"/>
        <v>-4.0575546963467986</v>
      </c>
      <c r="AF272">
        <v>2.34</v>
      </c>
      <c r="AG272">
        <v>1.63</v>
      </c>
      <c r="AH272" s="88" t="s">
        <v>484</v>
      </c>
      <c r="AJ272" t="s">
        <v>446</v>
      </c>
    </row>
    <row r="273" spans="1:36" ht="15" x14ac:dyDescent="0.25">
      <c r="A273">
        <v>3.4</v>
      </c>
      <c r="B273">
        <v>2.87</v>
      </c>
      <c r="C273">
        <v>2.5299999999999998</v>
      </c>
      <c r="D273" s="43">
        <f t="shared" si="79"/>
        <v>3.7806619803999908E-2</v>
      </c>
      <c r="E273" s="44">
        <f>IF(OR($A273="",$B273="",$C273=""),"",A273*'MPTO_working_3-way'!$I272)</f>
        <v>3.5285425073335994</v>
      </c>
      <c r="F273" s="45">
        <f>IF(OR($A273="",$B273="",$C273=""),"",B273*'MPTO_working_3-way'!$I272)</f>
        <v>2.9785049988374799</v>
      </c>
      <c r="G273" s="46">
        <f>IF(OR($A273="",$B273="",$C273=""),"",C273*'MPTO_working_3-way'!$I272)</f>
        <v>2.6256507481041194</v>
      </c>
      <c r="H273" s="44">
        <f>IF(OR($A273="",$B273="",$C273=""),"",'MPTO_working_3-way'!E272)</f>
        <v>3.5522030279223822</v>
      </c>
      <c r="I273" s="45">
        <f>IF(OR($A273="",$B273="",$C273=""),"",'MPTO_working_3-way'!F272)</f>
        <v>2.9776983866610056</v>
      </c>
      <c r="J273" s="46">
        <f>IF(OR($A273="",$B273="",$C273=""),"",'MPTO_working_3-way'!G272)</f>
        <v>2.6133220703555033</v>
      </c>
      <c r="K273" s="44">
        <f>IF(OR($A273="",$B273="",$C273=""),"",'OddsRatio_working_3-way'!H272)</f>
        <v>3.5398014843227563</v>
      </c>
      <c r="L273" s="45">
        <f>IF(OR($A273="",$B273="",$C273=""),"",'OddsRatio_working_3-way'!I272)</f>
        <v>2.9789286565348148</v>
      </c>
      <c r="M273" s="46">
        <f>IF(OR($A273="",$B273="",$C273=""),"",'OddsRatio_working_3-way'!J272)</f>
        <v>2.6191234462557573</v>
      </c>
      <c r="N273" s="47">
        <f t="shared" si="76"/>
        <v>28.340313257432353</v>
      </c>
      <c r="O273" s="48">
        <f t="shared" si="77"/>
        <v>33.573890270128913</v>
      </c>
      <c r="P273" s="48">
        <f t="shared" si="78"/>
        <v>38.085796472438737</v>
      </c>
      <c r="Q273" t="s">
        <v>332</v>
      </c>
      <c r="R273" t="s">
        <v>336</v>
      </c>
      <c r="S273" t="s">
        <v>476</v>
      </c>
      <c r="T273" s="50">
        <v>100</v>
      </c>
      <c r="U273" s="50">
        <f t="shared" si="67"/>
        <v>70.588235294117652</v>
      </c>
      <c r="V273" s="50">
        <f t="shared" si="68"/>
        <v>65.156794425087099</v>
      </c>
      <c r="W273" s="50">
        <f t="shared" si="69"/>
        <v>60.474308300395251</v>
      </c>
      <c r="X273" s="50">
        <f t="shared" si="70"/>
        <v>74.368897274517636</v>
      </c>
      <c r="Y273" s="50">
        <f t="shared" si="71"/>
        <v>68.937456405487097</v>
      </c>
      <c r="Z273" s="50">
        <f t="shared" si="72"/>
        <v>64.254970280795249</v>
      </c>
      <c r="AA273" s="50">
        <f t="shared" si="73"/>
        <v>-3.7806619803999837</v>
      </c>
      <c r="AB273" s="50">
        <f t="shared" si="74"/>
        <v>-3.7806619803999979</v>
      </c>
      <c r="AC273" s="50">
        <f t="shared" si="75"/>
        <v>-3.7806619803999979</v>
      </c>
      <c r="AF273">
        <v>2.2999999999999998</v>
      </c>
      <c r="AG273">
        <v>1.64</v>
      </c>
      <c r="AH273" s="88" t="s">
        <v>493</v>
      </c>
      <c r="AJ273" t="s">
        <v>446</v>
      </c>
    </row>
    <row r="274" spans="1:36" ht="15" x14ac:dyDescent="0.25">
      <c r="A274">
        <v>2.6</v>
      </c>
      <c r="B274">
        <v>2.95</v>
      </c>
      <c r="C274">
        <v>3.17</v>
      </c>
      <c r="D274" s="43">
        <f t="shared" si="79"/>
        <v>3.9055848712053587E-2</v>
      </c>
      <c r="E274" s="44">
        <f>IF(OR($A274="",$B274="",$C274=""),"",A274*'MPTO_working_3-way'!$I273)</f>
        <v>2.7015452066513395</v>
      </c>
      <c r="F274" s="45">
        <f>IF(OR($A274="",$B274="",$C274=""),"",B274*'MPTO_working_3-way'!$I273)</f>
        <v>3.0652147537005581</v>
      </c>
      <c r="G274" s="46">
        <f>IF(OR($A274="",$B274="",$C274=""),"",C274*'MPTO_working_3-way'!$I273)</f>
        <v>3.2938070404172097</v>
      </c>
      <c r="H274" s="44">
        <f>IF(OR($A274="",$B274="",$C274=""),"",'MPTO_working_3-way'!E273)</f>
        <v>2.6910890650767945</v>
      </c>
      <c r="I274" s="45">
        <f>IF(OR($A274="",$B274="",$C274=""),"",'MPTO_working_3-way'!F273)</f>
        <v>3.0678193502801099</v>
      </c>
      <c r="J274" s="46">
        <f>IF(OR($A274="",$B274="",$C274=""),"",'MPTO_working_3-way'!G273)</f>
        <v>3.3064540987470759</v>
      </c>
      <c r="K274" s="44">
        <f>IF(OR($A274="",$B274="",$C274=""),"",'OddsRatio_working_3-way'!H273)</f>
        <v>2.6959574552170689</v>
      </c>
      <c r="L274" s="45">
        <f>IF(OR($A274="",$B274="",$C274=""),"",'OddsRatio_working_3-way'!I273)</f>
        <v>3.0669481485458028</v>
      </c>
      <c r="M274" s="46">
        <f>IF(OR($A274="",$B274="",$C274=""),"",'OddsRatio_working_3-way'!J273)</f>
        <v>3.3001422986381503</v>
      </c>
      <c r="N274" s="47">
        <f t="shared" si="76"/>
        <v>37.015852910325172</v>
      </c>
      <c r="O274" s="48">
        <f t="shared" si="77"/>
        <v>32.624141548083202</v>
      </c>
      <c r="P274" s="48">
        <f t="shared" si="78"/>
        <v>30.360005541591629</v>
      </c>
      <c r="Q274" t="s">
        <v>330</v>
      </c>
      <c r="R274" t="s">
        <v>335</v>
      </c>
      <c r="S274" t="s">
        <v>476</v>
      </c>
      <c r="T274" s="50">
        <v>100</v>
      </c>
      <c r="U274" s="50">
        <f t="shared" si="67"/>
        <v>61.538461538461533</v>
      </c>
      <c r="V274" s="50">
        <f t="shared" si="68"/>
        <v>66.101694915254228</v>
      </c>
      <c r="W274" s="50">
        <f t="shared" si="69"/>
        <v>68.454258675078862</v>
      </c>
      <c r="X274" s="50">
        <f t="shared" si="70"/>
        <v>65.444046409666896</v>
      </c>
      <c r="Y274" s="50">
        <f t="shared" si="71"/>
        <v>70.007279786459591</v>
      </c>
      <c r="Z274" s="50">
        <f t="shared" si="72"/>
        <v>72.359843546284225</v>
      </c>
      <c r="AA274" s="50">
        <f t="shared" si="73"/>
        <v>-3.9055848712053631</v>
      </c>
      <c r="AB274" s="50">
        <f t="shared" si="74"/>
        <v>-3.9055848712053631</v>
      </c>
      <c r="AC274" s="50">
        <f t="shared" si="75"/>
        <v>-3.9055848712053631</v>
      </c>
      <c r="AF274">
        <v>2.4500000000000002</v>
      </c>
      <c r="AG274">
        <v>1.57</v>
      </c>
      <c r="AH274" s="88" t="s">
        <v>496</v>
      </c>
      <c r="AJ274" t="s">
        <v>446</v>
      </c>
    </row>
    <row r="275" spans="1:36" ht="15" x14ac:dyDescent="0.25">
      <c r="A275">
        <v>1.46</v>
      </c>
      <c r="B275">
        <v>3.97</v>
      </c>
      <c r="C275">
        <v>9.17</v>
      </c>
      <c r="D275" s="43">
        <f t="shared" si="79"/>
        <v>4.5871929704480063E-2</v>
      </c>
      <c r="E275" s="44">
        <f>IF(OR($A275="",$B275="",$C275=""),"",A275*'MPTO_working_3-way'!$I274)</f>
        <v>1.526973017368541</v>
      </c>
      <c r="F275" s="45">
        <f>IF(OR($A275="",$B275="",$C275=""),"",B275*'MPTO_working_3-way'!$I274)</f>
        <v>4.1521115609267865</v>
      </c>
      <c r="G275" s="46">
        <f>IF(OR($A275="",$B275="",$C275=""),"",C275*'MPTO_working_3-way'!$I274)</f>
        <v>9.5906455953900824</v>
      </c>
      <c r="H275" s="44">
        <f>IF(OR($A275="",$B275="",$C275=""),"",'MPTO_working_3-way'!E274)</f>
        <v>1.4933377790034317</v>
      </c>
      <c r="I275" s="45">
        <f>IF(OR($A275="",$B275="",$C275=""),"",'MPTO_working_3-way'!F274)</f>
        <v>4.2265690276642482</v>
      </c>
      <c r="J275" s="46">
        <f>IF(OR($A275="",$B275="",$C275=""),"",'MPTO_working_3-way'!G274)</f>
        <v>10.665459523837866</v>
      </c>
      <c r="K275" s="44">
        <f>IF(OR($A275="",$B275="",$C275=""),"",'OddsRatio_working_3-way'!H274)</f>
        <v>1.504459531061269</v>
      </c>
      <c r="L275" s="45">
        <f>IF(OR($A275="",$B275="",$C275=""),"",'OddsRatio_working_3-way'!I274)</f>
        <v>4.2570539288086264</v>
      </c>
      <c r="M275" s="46">
        <f>IF(OR($A275="",$B275="",$C275=""),"",'OddsRatio_working_3-way'!J274)</f>
        <v>9.9596399321099263</v>
      </c>
      <c r="N275" s="47">
        <f t="shared" si="76"/>
        <v>65.48904195591598</v>
      </c>
      <c r="O275" s="48">
        <f t="shared" si="77"/>
        <v>24.084131298649201</v>
      </c>
      <c r="P275" s="48">
        <f t="shared" si="78"/>
        <v>10.426826745434823</v>
      </c>
      <c r="Q275" t="s">
        <v>324</v>
      </c>
      <c r="R275" t="s">
        <v>341</v>
      </c>
      <c r="S275" t="s">
        <v>476</v>
      </c>
      <c r="T275" s="50">
        <v>100</v>
      </c>
      <c r="U275" s="50">
        <f t="shared" si="67"/>
        <v>31.506849315068493</v>
      </c>
      <c r="V275" s="50">
        <f t="shared" si="68"/>
        <v>74.811083123425689</v>
      </c>
      <c r="W275" s="50">
        <f t="shared" si="69"/>
        <v>89.094874591057788</v>
      </c>
      <c r="X275" s="50">
        <f t="shared" si="70"/>
        <v>36.094042285516508</v>
      </c>
      <c r="Y275" s="50">
        <f t="shared" si="71"/>
        <v>79.398276093873704</v>
      </c>
      <c r="Z275" s="50">
        <f t="shared" si="72"/>
        <v>93.682067561505818</v>
      </c>
      <c r="AA275" s="50">
        <f t="shared" si="73"/>
        <v>-4.5871929704480152</v>
      </c>
      <c r="AB275" s="50">
        <f t="shared" si="74"/>
        <v>-4.5871929704480152</v>
      </c>
      <c r="AC275" s="50">
        <f t="shared" si="75"/>
        <v>-4.5871929704480294</v>
      </c>
      <c r="AF275">
        <v>1.79</v>
      </c>
      <c r="AG275">
        <v>2.06</v>
      </c>
      <c r="AH275" s="88" t="s">
        <v>497</v>
      </c>
      <c r="AJ275" t="s">
        <v>446</v>
      </c>
    </row>
    <row r="276" spans="1:36" ht="15" x14ac:dyDescent="0.25">
      <c r="A276">
        <v>2.46</v>
      </c>
      <c r="B276">
        <v>3.04</v>
      </c>
      <c r="C276">
        <v>3.3</v>
      </c>
      <c r="D276" s="43">
        <f t="shared" si="79"/>
        <v>3.8481736492006036E-2</v>
      </c>
      <c r="E276" s="44">
        <f>IF(OR($A276="",$B276="",$C276=""),"",A276*'MPTO_working_3-way'!$I275)</f>
        <v>2.554665071770335</v>
      </c>
      <c r="F276" s="45">
        <f>IF(OR($A276="",$B276="",$C276=""),"",B276*'MPTO_working_3-way'!$I275)</f>
        <v>3.1569844789356982</v>
      </c>
      <c r="G276" s="46">
        <f>IF(OR($A276="",$B276="",$C276=""),"",C276*'MPTO_working_3-way'!$I275)</f>
        <v>3.4269897304236197</v>
      </c>
      <c r="H276" s="44">
        <f>IF(OR($A276="",$B276="",$C276=""),"",'MPTO_working_3-way'!E275)</f>
        <v>2.5401546404486055</v>
      </c>
      <c r="I276" s="45">
        <f>IF(OR($A276="",$B276="",$C276=""),"",'MPTO_working_3-way'!F275)</f>
        <v>3.1633544576385897</v>
      </c>
      <c r="J276" s="46">
        <f>IF(OR($A276="",$B276="",$C276=""),"",'MPTO_working_3-way'!G275)</f>
        <v>3.4458630742937562</v>
      </c>
      <c r="K276" s="44">
        <f>IF(OR($A276="",$B276="",$C276=""),"",'OddsRatio_working_3-way'!H275)</f>
        <v>2.5466839208941736</v>
      </c>
      <c r="L276" s="45">
        <f>IF(OR($A276="",$B276="",$C276=""),"",'OddsRatio_working_3-way'!I275)</f>
        <v>3.161119999057612</v>
      </c>
      <c r="M276" s="46">
        <f>IF(OR($A276="",$B276="",$C276=""),"",'OddsRatio_working_3-way'!J275)</f>
        <v>3.4365568616826012</v>
      </c>
      <c r="N276" s="47">
        <f t="shared" si="76"/>
        <v>39.144074542304629</v>
      </c>
      <c r="O276" s="48">
        <f t="shared" si="77"/>
        <v>31.67579716252283</v>
      </c>
      <c r="P276" s="48">
        <f t="shared" si="78"/>
        <v>29.180128295172548</v>
      </c>
      <c r="Q276" t="s">
        <v>342</v>
      </c>
      <c r="R276" t="s">
        <v>331</v>
      </c>
      <c r="S276" t="s">
        <v>476</v>
      </c>
      <c r="T276" s="50">
        <v>100</v>
      </c>
      <c r="U276" s="50">
        <f t="shared" si="67"/>
        <v>59.349593495934961</v>
      </c>
      <c r="V276" s="50">
        <f t="shared" si="68"/>
        <v>67.10526315789474</v>
      </c>
      <c r="W276" s="50">
        <f t="shared" si="69"/>
        <v>69.696969696969703</v>
      </c>
      <c r="X276" s="50">
        <f t="shared" si="70"/>
        <v>63.197767145135565</v>
      </c>
      <c r="Y276" s="50">
        <f t="shared" si="71"/>
        <v>70.953436807095343</v>
      </c>
      <c r="Z276" s="50">
        <f t="shared" si="72"/>
        <v>73.545143346170306</v>
      </c>
      <c r="AA276" s="50">
        <f t="shared" si="73"/>
        <v>-3.8481736492006036</v>
      </c>
      <c r="AB276" s="50">
        <f t="shared" si="74"/>
        <v>-3.8481736492006036</v>
      </c>
      <c r="AC276" s="50">
        <f t="shared" si="75"/>
        <v>-3.8481736492006036</v>
      </c>
      <c r="AF276">
        <v>2.31</v>
      </c>
      <c r="AG276">
        <v>1.64</v>
      </c>
      <c r="AH276" s="89" t="s">
        <v>482</v>
      </c>
      <c r="AJ276" t="s">
        <v>446</v>
      </c>
    </row>
    <row r="277" spans="1:36" ht="15" x14ac:dyDescent="0.25">
      <c r="A277">
        <v>1.77</v>
      </c>
      <c r="B277">
        <v>3.56</v>
      </c>
      <c r="C277">
        <v>5.0999999999999996</v>
      </c>
      <c r="D277" s="43">
        <f t="shared" si="79"/>
        <v>4.1949059189472893E-2</v>
      </c>
      <c r="E277" s="44">
        <f>IF(OR($A277="",$B277="",$C277=""),"",A277*'MPTO_working_3-way'!$I276)</f>
        <v>1.8442498347653671</v>
      </c>
      <c r="F277" s="45">
        <f>IF(OR($A277="",$B277="",$C277=""),"",B277*'MPTO_working_3-way'!$I276)</f>
        <v>3.7093386507145234</v>
      </c>
      <c r="G277" s="46">
        <f>IF(OR($A277="",$B277="",$C277=""),"",C277*'MPTO_working_3-way'!$I276)</f>
        <v>5.3139402018663118</v>
      </c>
      <c r="H277" s="44">
        <f>IF(OR($A277="",$B277="",$C277=""),"",'MPTO_working_3-way'!E276)</f>
        <v>1.8149191489746224</v>
      </c>
      <c r="I277" s="45">
        <f>IF(OR($A277="",$B277="",$C277=""),"",'MPTO_working_3-way'!F276)</f>
        <v>3.7464990370311648</v>
      </c>
      <c r="J277" s="46">
        <f>IF(OR($A277="",$B277="",$C277=""),"",'MPTO_working_3-way'!G276)</f>
        <v>5.4916265653196268</v>
      </c>
      <c r="K277" s="44">
        <f>IF(OR($A277="",$B277="",$C277=""),"",'OddsRatio_working_3-way'!H276)</f>
        <v>1.8257653695992635</v>
      </c>
      <c r="L277" s="45">
        <f>IF(OR($A277="",$B277="",$C277=""),"",'OddsRatio_working_3-way'!I276)</f>
        <v>3.7454017482780704</v>
      </c>
      <c r="M277" s="46">
        <f>IF(OR($A277="",$B277="",$C277=""),"",'OddsRatio_working_3-way'!J276)</f>
        <v>5.3969324874765965</v>
      </c>
      <c r="N277" s="47">
        <f t="shared" si="76"/>
        <v>54.222588564158613</v>
      </c>
      <c r="O277" s="48">
        <f t="shared" si="77"/>
        <v>26.958983640045155</v>
      </c>
      <c r="P277" s="48">
        <f t="shared" si="78"/>
        <v>18.818427795796225</v>
      </c>
      <c r="Q277" t="s">
        <v>328</v>
      </c>
      <c r="R277" t="s">
        <v>337</v>
      </c>
      <c r="S277" t="s">
        <v>476</v>
      </c>
      <c r="T277" s="50">
        <v>100</v>
      </c>
      <c r="U277" s="50">
        <f t="shared" si="67"/>
        <v>43.502824858757066</v>
      </c>
      <c r="V277" s="50">
        <f t="shared" si="68"/>
        <v>71.910112359550567</v>
      </c>
      <c r="W277" s="50">
        <f t="shared" si="69"/>
        <v>80.392156862745097</v>
      </c>
      <c r="X277" s="50">
        <f t="shared" si="70"/>
        <v>47.697730777704344</v>
      </c>
      <c r="Y277" s="50">
        <f t="shared" si="71"/>
        <v>76.105018278497852</v>
      </c>
      <c r="Z277" s="50">
        <f t="shared" si="72"/>
        <v>84.587062781692381</v>
      </c>
      <c r="AA277" s="50">
        <f t="shared" si="73"/>
        <v>-4.1949059189472777</v>
      </c>
      <c r="AB277" s="50">
        <f t="shared" si="74"/>
        <v>-4.1949059189472848</v>
      </c>
      <c r="AC277" s="50">
        <f t="shared" si="75"/>
        <v>-4.1949059189472848</v>
      </c>
      <c r="AF277">
        <v>2.0299999999999998</v>
      </c>
      <c r="AG277">
        <v>1.83</v>
      </c>
      <c r="AH277" s="88" t="s">
        <v>482</v>
      </c>
      <c r="AJ277" t="s">
        <v>446</v>
      </c>
    </row>
    <row r="278" spans="1:36" ht="15" x14ac:dyDescent="0.25">
      <c r="A278">
        <v>3.12</v>
      </c>
      <c r="B278">
        <v>2.79</v>
      </c>
      <c r="C278">
        <v>2.79</v>
      </c>
      <c r="D278" s="43">
        <f t="shared" si="79"/>
        <v>3.7358698649021305E-2</v>
      </c>
      <c r="E278" s="44">
        <f>IF(OR($A278="",$B278="",$C278=""),"",A278*'MPTO_working_3-way'!$I277)</f>
        <v>3.2365591397849465</v>
      </c>
      <c r="F278" s="45">
        <f>IF(OR($A278="",$B278="",$C278=""),"",B278*'MPTO_working_3-way'!$I277)</f>
        <v>2.8942307692307696</v>
      </c>
      <c r="G278" s="46">
        <f>IF(OR($A278="",$B278="",$C278=""),"",C278*'MPTO_working_3-way'!$I277)</f>
        <v>2.8942307692307696</v>
      </c>
      <c r="H278" s="44">
        <f>IF(OR($A278="",$B278="",$C278=""),"",'MPTO_working_3-way'!E277)</f>
        <v>3.2461217183770881</v>
      </c>
      <c r="I278" s="45">
        <f>IF(OR($A278="",$B278="",$C278=""),"",'MPTO_working_3-way'!F277)</f>
        <v>2.8904236950458233</v>
      </c>
      <c r="J278" s="46">
        <f>IF(OR($A278="",$B278="",$C278=""),"",'MPTO_working_3-way'!G277)</f>
        <v>2.8904236950458233</v>
      </c>
      <c r="K278" s="44">
        <f>IF(OR($A278="",$B278="",$C278=""),"",'OddsRatio_working_3-way'!H277)</f>
        <v>3.2412363140822835</v>
      </c>
      <c r="L278" s="45">
        <f>IF(OR($A278="",$B278="",$C278=""),"",'OddsRatio_working_3-way'!I277)</f>
        <v>2.8923646236826834</v>
      </c>
      <c r="M278" s="46">
        <f>IF(OR($A278="",$B278="",$C278=""),"",'OddsRatio_working_3-way'!J277)</f>
        <v>2.8923646236826834</v>
      </c>
      <c r="N278" s="47">
        <f t="shared" si="76"/>
        <v>30.897009966777407</v>
      </c>
      <c r="O278" s="48">
        <f t="shared" si="77"/>
        <v>34.551495016611291</v>
      </c>
      <c r="P278" s="48">
        <f t="shared" si="78"/>
        <v>34.551495016611291</v>
      </c>
      <c r="Q278" t="s">
        <v>334</v>
      </c>
      <c r="R278" t="s">
        <v>338</v>
      </c>
      <c r="S278" t="s">
        <v>476</v>
      </c>
      <c r="T278" s="50">
        <v>100</v>
      </c>
      <c r="U278" s="50">
        <f t="shared" si="67"/>
        <v>67.948717948717942</v>
      </c>
      <c r="V278" s="50">
        <f t="shared" si="68"/>
        <v>64.157706093189958</v>
      </c>
      <c r="W278" s="50">
        <f t="shared" si="69"/>
        <v>64.157706093189958</v>
      </c>
      <c r="X278" s="50">
        <f t="shared" si="70"/>
        <v>71.68458781362007</v>
      </c>
      <c r="Y278" s="50">
        <f t="shared" si="71"/>
        <v>67.893575958092086</v>
      </c>
      <c r="Z278" s="50">
        <f t="shared" si="72"/>
        <v>67.893575958092086</v>
      </c>
      <c r="AA278" s="50">
        <f t="shared" si="73"/>
        <v>-3.7358698649021278</v>
      </c>
      <c r="AB278" s="50">
        <f t="shared" si="74"/>
        <v>-3.7358698649021278</v>
      </c>
      <c r="AC278" s="50">
        <f t="shared" si="75"/>
        <v>-3.7358698649021278</v>
      </c>
      <c r="AF278">
        <v>2.75</v>
      </c>
      <c r="AG278">
        <v>1.47</v>
      </c>
      <c r="AH278" s="88" t="s">
        <v>478</v>
      </c>
      <c r="AJ278" t="s">
        <v>446</v>
      </c>
    </row>
    <row r="279" spans="1:36" ht="15" x14ac:dyDescent="0.25">
      <c r="A279">
        <v>2.13</v>
      </c>
      <c r="B279">
        <v>3.2</v>
      </c>
      <c r="C279">
        <v>3.89</v>
      </c>
      <c r="D279" s="43">
        <f t="shared" si="79"/>
        <v>3.9052976815477258E-2</v>
      </c>
      <c r="E279" s="44">
        <f>IF(OR($A279="",$B279="",$C279=""),"",A279*'MPTO_working_3-way'!$I278)</f>
        <v>2.2131828406169665</v>
      </c>
      <c r="F279" s="45">
        <f>IF(OR($A279="",$B279="",$C279=""),"",B279*'MPTO_working_3-way'!$I278)</f>
        <v>3.3249695258095273</v>
      </c>
      <c r="G279" s="46">
        <f>IF(OR($A279="",$B279="",$C279=""),"",C279*'MPTO_working_3-way'!$I278)</f>
        <v>4.0419160798122062</v>
      </c>
      <c r="H279" s="44">
        <f>IF(OR($A279="",$B279="",$C279=""),"",'MPTO_working_3-way'!E278)</f>
        <v>2.1907441059321031</v>
      </c>
      <c r="I279" s="45">
        <f>IF(OR($A279="",$B279="",$C279=""),"",'MPTO_working_3-way'!F278)</f>
        <v>3.3390950413153759</v>
      </c>
      <c r="J279" s="46">
        <f>IF(OR($A279="",$B279="",$C279=""),"",'MPTO_working_3-way'!G278)</f>
        <v>4.0974916213952426</v>
      </c>
      <c r="K279" s="44">
        <f>IF(OR($A279="",$B279="",$C279=""),"",'OddsRatio_working_3-way'!H278)</f>
        <v>2.200073191129817</v>
      </c>
      <c r="L279" s="45">
        <f>IF(OR($A279="",$B279="",$C279=""),"",'OddsRatio_working_3-way'!I278)</f>
        <v>3.336425681845661</v>
      </c>
      <c r="M279" s="46">
        <f>IF(OR($A279="",$B279="",$C279=""),"",'OddsRatio_working_3-way'!J278)</f>
        <v>4.0692137366063452</v>
      </c>
      <c r="N279" s="47">
        <f t="shared" si="76"/>
        <v>45.18379510484688</v>
      </c>
      <c r="O279" s="48">
        <f t="shared" si="77"/>
        <v>30.075463616663701</v>
      </c>
      <c r="P279" s="48">
        <f t="shared" si="78"/>
        <v>24.740741278489423</v>
      </c>
      <c r="Q279" t="s">
        <v>340</v>
      </c>
      <c r="R279" t="s">
        <v>333</v>
      </c>
      <c r="S279" t="s">
        <v>476</v>
      </c>
      <c r="T279" s="50">
        <v>100</v>
      </c>
      <c r="U279" s="50">
        <f t="shared" si="67"/>
        <v>53.051643192488264</v>
      </c>
      <c r="V279" s="50">
        <f t="shared" si="68"/>
        <v>68.75</v>
      </c>
      <c r="W279" s="50">
        <f t="shared" si="69"/>
        <v>74.293059125964007</v>
      </c>
      <c r="X279" s="50">
        <f t="shared" si="70"/>
        <v>56.956940874035986</v>
      </c>
      <c r="Y279" s="50">
        <f t="shared" si="71"/>
        <v>72.655297681547722</v>
      </c>
      <c r="Z279" s="50">
        <f t="shared" si="72"/>
        <v>78.198356807511743</v>
      </c>
      <c r="AA279" s="50">
        <f t="shared" si="73"/>
        <v>-3.9052976815477223</v>
      </c>
      <c r="AB279" s="50">
        <f t="shared" si="74"/>
        <v>-3.9052976815477223</v>
      </c>
      <c r="AC279" s="50">
        <f t="shared" si="75"/>
        <v>-3.9052976815477365</v>
      </c>
      <c r="AF279">
        <v>2.34</v>
      </c>
      <c r="AG279">
        <v>1.62</v>
      </c>
      <c r="AH279" s="88" t="s">
        <v>485</v>
      </c>
      <c r="AJ279" t="s">
        <v>446</v>
      </c>
    </row>
    <row r="280" spans="1:36" ht="15" x14ac:dyDescent="0.25">
      <c r="A280">
        <v>2.6</v>
      </c>
      <c r="B280">
        <v>2.87</v>
      </c>
      <c r="C280">
        <v>3.17</v>
      </c>
      <c r="D280" s="43">
        <f t="shared" si="79"/>
        <v>4.8504853613724919E-2</v>
      </c>
      <c r="E280" s="44">
        <f>IF(OR($A280="",$B280="",$C280=""),"",A280*'MPTO_working_3-way'!$I279)</f>
        <v>2.7261126193956851</v>
      </c>
      <c r="F280" s="45">
        <f>IF(OR($A280="",$B280="",$C280=""),"",B280*'MPTO_working_3-way'!$I279)</f>
        <v>3.0092089298713907</v>
      </c>
      <c r="G280" s="46">
        <f>IF(OR($A280="",$B280="",$C280=""),"",C280*'MPTO_working_3-way'!$I279)</f>
        <v>3.323760385955508</v>
      </c>
      <c r="H280" s="44">
        <f>IF(OR($A280="",$B280="",$C280=""),"",'MPTO_working_3-way'!E279)</f>
        <v>2.7140938272813715</v>
      </c>
      <c r="I280" s="45">
        <f>IF(OR($A280="",$B280="",$C280=""),"",'MPTO_working_3-way'!F279)</f>
        <v>3.0096570455293432</v>
      </c>
      <c r="J280" s="46">
        <f>IF(OR($A280="",$B280="",$C280=""),"",'MPTO_working_3-way'!G279)</f>
        <v>3.3412506638843165</v>
      </c>
      <c r="K280" s="44">
        <f>IF(OR($A280="",$B280="",$C280=""),"",'OddsRatio_working_3-way'!H279)</f>
        <v>2.7197356641717372</v>
      </c>
      <c r="L280" s="45">
        <f>IF(OR($A280="",$B280="",$C280=""),"",'OddsRatio_working_3-way'!I279)</f>
        <v>3.0099410575007179</v>
      </c>
      <c r="M280" s="46">
        <f>IF(OR($A280="",$B280="",$C280=""),"",'OddsRatio_working_3-way'!J279)</f>
        <v>3.3323914945329189</v>
      </c>
      <c r="N280" s="47">
        <f t="shared" si="76"/>
        <v>36.68227030993593</v>
      </c>
      <c r="O280" s="48">
        <f t="shared" si="77"/>
        <v>33.231325019454147</v>
      </c>
      <c r="P280" s="48">
        <f t="shared" si="78"/>
        <v>30.086404670609912</v>
      </c>
      <c r="Q280" t="s">
        <v>412</v>
      </c>
      <c r="R280" t="s">
        <v>93</v>
      </c>
      <c r="S280" t="s">
        <v>476</v>
      </c>
      <c r="T280" s="50">
        <v>100</v>
      </c>
      <c r="U280" s="50">
        <f t="shared" si="67"/>
        <v>61.538461538461533</v>
      </c>
      <c r="V280" s="50">
        <f t="shared" si="68"/>
        <v>65.156794425087099</v>
      </c>
      <c r="W280" s="50">
        <f t="shared" si="69"/>
        <v>68.454258675078862</v>
      </c>
      <c r="X280" s="50">
        <f t="shared" si="70"/>
        <v>66.388946899834025</v>
      </c>
      <c r="Y280" s="50">
        <f t="shared" si="71"/>
        <v>70.007279786459591</v>
      </c>
      <c r="Z280" s="50">
        <f t="shared" si="72"/>
        <v>73.304744036451353</v>
      </c>
      <c r="AA280" s="50">
        <f t="shared" si="73"/>
        <v>-4.8504853613724919</v>
      </c>
      <c r="AB280" s="50">
        <f t="shared" si="74"/>
        <v>-4.8504853613724919</v>
      </c>
      <c r="AC280" s="50">
        <f t="shared" si="75"/>
        <v>-4.8504853613724919</v>
      </c>
      <c r="AF280">
        <v>2.27</v>
      </c>
      <c r="AG280">
        <v>1.63</v>
      </c>
      <c r="AH280" s="88" t="s">
        <v>483</v>
      </c>
      <c r="AJ280" t="s">
        <v>447</v>
      </c>
    </row>
    <row r="281" spans="1:36" ht="15" x14ac:dyDescent="0.25">
      <c r="A281">
        <v>6.28</v>
      </c>
      <c r="B281">
        <v>4.05</v>
      </c>
      <c r="C281">
        <v>1.54</v>
      </c>
      <c r="D281" s="43">
        <f t="shared" si="79"/>
        <v>5.5499898387371793E-2</v>
      </c>
      <c r="E281" s="44">
        <f>IF(OR($A281="",$B281="",$C281=""),"",A281*'MPTO_working_3-way'!$I280)</f>
        <v>6.6285393618726953</v>
      </c>
      <c r="F281" s="45">
        <f>IF(OR($A281="",$B281="",$C281=""),"",B281*'MPTO_working_3-way'!$I280)</f>
        <v>4.2747745884688557</v>
      </c>
      <c r="G281" s="46">
        <f>IF(OR($A281="",$B281="",$C281=""),"",C281*'MPTO_working_3-way'!$I280)</f>
        <v>1.6254698435165527</v>
      </c>
      <c r="H281" s="44">
        <f>IF(OR($A281="",$B281="",$C281=""),"",'MPTO_working_3-way'!E280)</f>
        <v>7.1055175132852311</v>
      </c>
      <c r="I281" s="45">
        <f>IF(OR($A281="",$B281="",$C281=""),"",'MPTO_working_3-way'!F280)</f>
        <v>4.378022754301826</v>
      </c>
      <c r="J281" s="46">
        <f>IF(OR($A281="",$B281="",$C281=""),"",'MPTO_working_3-way'!G280)</f>
        <v>1.5851611587283427</v>
      </c>
      <c r="K281" s="44">
        <f>IF(OR($A281="",$B281="",$C281=""),"",'OddsRatio_working_3-way'!H280)</f>
        <v>6.8500104991346493</v>
      </c>
      <c r="L281" s="45">
        <f>IF(OR($A281="",$B281="",$C281=""),"",'OddsRatio_working_3-way'!I280)</f>
        <v>4.3792674284774007</v>
      </c>
      <c r="M281" s="46">
        <f>IF(OR($A281="",$B281="",$C281=""),"",'OddsRatio_working_3-way'!J280)</f>
        <v>1.598296528320589</v>
      </c>
      <c r="N281" s="47">
        <f t="shared" si="76"/>
        <v>15.086279878671188</v>
      </c>
      <c r="O281" s="48">
        <f t="shared" si="77"/>
        <v>23.393046330383967</v>
      </c>
      <c r="P281" s="48">
        <f t="shared" si="78"/>
        <v>61.520673790944848</v>
      </c>
      <c r="Q281" t="s">
        <v>345</v>
      </c>
      <c r="R281" t="s">
        <v>90</v>
      </c>
      <c r="S281" t="s">
        <v>476</v>
      </c>
      <c r="T281" s="50">
        <v>100</v>
      </c>
      <c r="U281" s="50">
        <f t="shared" si="67"/>
        <v>84.076433121019107</v>
      </c>
      <c r="V281" s="50">
        <f t="shared" si="68"/>
        <v>75.308641975308646</v>
      </c>
      <c r="W281" s="50">
        <f t="shared" si="69"/>
        <v>35.064935064935064</v>
      </c>
      <c r="X281" s="50">
        <f t="shared" si="70"/>
        <v>89.626422959756297</v>
      </c>
      <c r="Y281" s="50">
        <f t="shared" si="71"/>
        <v>80.858631814045822</v>
      </c>
      <c r="Z281" s="50">
        <f t="shared" si="72"/>
        <v>40.614924903672254</v>
      </c>
      <c r="AA281" s="50">
        <f t="shared" si="73"/>
        <v>-5.54998983873719</v>
      </c>
      <c r="AB281" s="50">
        <f t="shared" si="74"/>
        <v>-5.5499898387371758</v>
      </c>
      <c r="AC281" s="50">
        <f t="shared" si="75"/>
        <v>-5.54998983873719</v>
      </c>
      <c r="AF281">
        <v>2.0099999999999998</v>
      </c>
      <c r="AG281">
        <v>1.81</v>
      </c>
      <c r="AH281" s="88" t="s">
        <v>483</v>
      </c>
      <c r="AJ281" t="s">
        <v>447</v>
      </c>
    </row>
    <row r="282" spans="1:36" ht="15" x14ac:dyDescent="0.25">
      <c r="A282">
        <v>2.38</v>
      </c>
      <c r="B282">
        <v>3.23</v>
      </c>
      <c r="C282">
        <v>3.19</v>
      </c>
      <c r="D282" s="43">
        <f t="shared" si="79"/>
        <v>4.3245214271156573E-2</v>
      </c>
      <c r="E282" s="44">
        <f>IF(OR($A282="",$B282="",$C282=""),"",A282*'MPTO_working_3-way'!$I281)</f>
        <v>2.4829236099653524</v>
      </c>
      <c r="F282" s="45">
        <f>IF(OR($A282="",$B282="",$C282=""),"",B282*'MPTO_working_3-way'!$I281)</f>
        <v>3.3696820420958358</v>
      </c>
      <c r="G282" s="46">
        <f>IF(OR($A282="",$B282="",$C282=""),"",C282*'MPTO_working_3-way'!$I281)</f>
        <v>3.3279522335249894</v>
      </c>
      <c r="H282" s="44">
        <f>IF(OR($A282="",$B282="",$C282=""),"",'MPTO_working_3-way'!E281)</f>
        <v>2.464553583937291</v>
      </c>
      <c r="I282" s="45">
        <f>IF(OR($A282="",$B282="",$C282=""),"",'MPTO_working_3-way'!F281)</f>
        <v>3.3877352597192152</v>
      </c>
      <c r="J282" s="46">
        <f>IF(OR($A282="",$B282="",$C282=""),"",'MPTO_working_3-way'!G281)</f>
        <v>3.3437597066336591</v>
      </c>
      <c r="K282" s="44">
        <f>IF(OR($A282="",$B282="",$C282=""),"",'OddsRatio_working_3-way'!H281)</f>
        <v>2.4725934569081058</v>
      </c>
      <c r="L282" s="45">
        <f>IF(OR($A282="",$B282="",$C282=""),"",'OddsRatio_working_3-way'!I281)</f>
        <v>3.3796256586268654</v>
      </c>
      <c r="M282" s="46">
        <f>IF(OR($A282="",$B282="",$C282=""),"",'OddsRatio_working_3-way'!J281)</f>
        <v>3.3369417903106893</v>
      </c>
      <c r="N282" s="47">
        <f t="shared" si="76"/>
        <v>40.275101335636911</v>
      </c>
      <c r="O282" s="48">
        <f t="shared" si="77"/>
        <v>29.676390457837726</v>
      </c>
      <c r="P282" s="48">
        <f t="shared" si="78"/>
        <v>30.048508206525348</v>
      </c>
      <c r="Q282" t="s">
        <v>413</v>
      </c>
      <c r="R282" t="s">
        <v>103</v>
      </c>
      <c r="S282" t="s">
        <v>476</v>
      </c>
      <c r="T282" s="50">
        <v>100</v>
      </c>
      <c r="U282" s="50">
        <f t="shared" si="67"/>
        <v>57.983193277310924</v>
      </c>
      <c r="V282" s="50">
        <f t="shared" si="68"/>
        <v>69.040247678018574</v>
      </c>
      <c r="W282" s="50">
        <f t="shared" si="69"/>
        <v>68.652037617554868</v>
      </c>
      <c r="X282" s="50">
        <f t="shared" si="70"/>
        <v>62.307714704426573</v>
      </c>
      <c r="Y282" s="50">
        <f t="shared" si="71"/>
        <v>73.364769105134215</v>
      </c>
      <c r="Z282" s="50">
        <f t="shared" si="72"/>
        <v>72.976559044670509</v>
      </c>
      <c r="AA282" s="50">
        <f t="shared" si="73"/>
        <v>-4.3245214271156485</v>
      </c>
      <c r="AB282" s="50">
        <f t="shared" si="74"/>
        <v>-4.3245214271156414</v>
      </c>
      <c r="AC282" s="50">
        <f t="shared" si="75"/>
        <v>-4.3245214271156414</v>
      </c>
      <c r="AF282">
        <v>2.0299999999999998</v>
      </c>
      <c r="AG282">
        <v>1.82</v>
      </c>
      <c r="AH282" s="88" t="s">
        <v>481</v>
      </c>
      <c r="AJ282" t="s">
        <v>441</v>
      </c>
    </row>
    <row r="283" spans="1:36" ht="15" x14ac:dyDescent="0.25">
      <c r="A283">
        <v>3.76</v>
      </c>
      <c r="B283">
        <v>3.81</v>
      </c>
      <c r="C283">
        <v>2.02</v>
      </c>
      <c r="D283" s="43">
        <f t="shared" si="79"/>
        <v>2.3474143360055599E-2</v>
      </c>
      <c r="E283" s="44">
        <f>IF(OR($A283="",$B283="",$C283=""),"",A283*'MPTO_working_3-way'!$I282)</f>
        <v>3.8482627790338086</v>
      </c>
      <c r="F283" s="45">
        <f>IF(OR($A283="",$B283="",$C283=""),"",B283*'MPTO_working_3-way'!$I282)</f>
        <v>3.8994364862018118</v>
      </c>
      <c r="G283" s="46">
        <f>IF(OR($A283="",$B283="",$C283=""),"",C283*'MPTO_working_3-way'!$I282)</f>
        <v>2.0674177695873124</v>
      </c>
      <c r="H283" s="44">
        <f>IF(OR($A283="",$B283="",$C283=""),"",'MPTO_working_3-way'!E282)</f>
        <v>3.8739759614217517</v>
      </c>
      <c r="I283" s="45">
        <f>IF(OR($A283="",$B283="",$C283=""),"",'MPTO_working_3-way'!F282)</f>
        <v>3.9270745839468835</v>
      </c>
      <c r="J283" s="46">
        <f>IF(OR($A283="",$B283="",$C283=""),"",'MPTO_working_3-way'!G282)</f>
        <v>2.0524407203903627</v>
      </c>
      <c r="K283" s="44">
        <f>IF(OR($A283="",$B283="",$C283=""),"",'OddsRatio_working_3-way'!H282)</f>
        <v>3.8638883177822176</v>
      </c>
      <c r="L283" s="45">
        <f>IF(OR($A283="",$B283="",$C283=""),"",'OddsRatio_working_3-way'!I282)</f>
        <v>3.9157703525246492</v>
      </c>
      <c r="M283" s="46">
        <f>IF(OR($A283="",$B283="",$C283=""),"",'OddsRatio_working_3-way'!J282)</f>
        <v>2.0583935087456018</v>
      </c>
      <c r="N283" s="47">
        <f t="shared" si="76"/>
        <v>25.985751426545566</v>
      </c>
      <c r="O283" s="48">
        <f t="shared" si="77"/>
        <v>25.644731066617144</v>
      </c>
      <c r="P283" s="48">
        <f t="shared" si="78"/>
        <v>48.369517506837283</v>
      </c>
      <c r="Q283" t="s">
        <v>100</v>
      </c>
      <c r="R283" t="s">
        <v>51</v>
      </c>
      <c r="S283" t="s">
        <v>476</v>
      </c>
      <c r="T283" s="50">
        <v>100</v>
      </c>
      <c r="U283" s="50">
        <f t="shared" si="67"/>
        <v>73.40425531914893</v>
      </c>
      <c r="V283" s="50">
        <f t="shared" si="68"/>
        <v>73.753280839895012</v>
      </c>
      <c r="W283" s="50">
        <f t="shared" si="69"/>
        <v>50.495049504950494</v>
      </c>
      <c r="X283" s="50">
        <f t="shared" si="70"/>
        <v>75.751669655154501</v>
      </c>
      <c r="Y283" s="50">
        <f t="shared" si="71"/>
        <v>76.100695175900569</v>
      </c>
      <c r="Z283" s="50">
        <f t="shared" si="72"/>
        <v>52.842463840956057</v>
      </c>
      <c r="AA283" s="50">
        <f t="shared" si="73"/>
        <v>-2.3474143360055706</v>
      </c>
      <c r="AB283" s="50">
        <f t="shared" si="74"/>
        <v>-2.3474143360055564</v>
      </c>
      <c r="AC283" s="50">
        <f t="shared" si="75"/>
        <v>-2.3474143360055635</v>
      </c>
      <c r="AF283">
        <v>1.81</v>
      </c>
      <c r="AG283">
        <v>2.1</v>
      </c>
      <c r="AH283" s="88" t="s">
        <v>478</v>
      </c>
      <c r="AJ283" t="s">
        <v>441</v>
      </c>
    </row>
    <row r="284" spans="1:36" ht="15" x14ac:dyDescent="0.25">
      <c r="A284">
        <v>6.46</v>
      </c>
      <c r="B284">
        <v>4.2699999999999996</v>
      </c>
      <c r="C284">
        <v>1.57</v>
      </c>
      <c r="D284" s="43">
        <f t="shared" si="79"/>
        <v>2.5933474239868914E-2</v>
      </c>
      <c r="E284" s="44">
        <f>IF(OR($A284="",$B284="",$C284=""),"",A284*'MPTO_working_3-way'!$I283)</f>
        <v>6.6275302435895531</v>
      </c>
      <c r="F284" s="45">
        <f>IF(OR($A284="",$B284="",$C284=""),"",B284*'MPTO_working_3-way'!$I283)</f>
        <v>4.3807359350042399</v>
      </c>
      <c r="G284" s="46">
        <f>IF(OR($A284="",$B284="",$C284=""),"",C284*'MPTO_working_3-way'!$I283)</f>
        <v>1.6107155545565943</v>
      </c>
      <c r="H284" s="44">
        <f>IF(OR($A284="",$B284="",$C284=""),"",'MPTO_working_3-way'!E283)</f>
        <v>6.8420854119056962</v>
      </c>
      <c r="I284" s="45">
        <f>IF(OR($A284="",$B284="",$C284=""),"",'MPTO_working_3-way'!F283)</f>
        <v>4.4336549764338686</v>
      </c>
      <c r="J284" s="46">
        <f>IF(OR($A284="",$B284="",$C284=""),"",'MPTO_working_3-way'!G283)</f>
        <v>1.5916009720702178</v>
      </c>
      <c r="K284" s="44">
        <f>IF(OR($A284="",$B284="",$C284=""),"",'OddsRatio_working_3-way'!H283)</f>
        <v>6.7294046564767571</v>
      </c>
      <c r="L284" s="45">
        <f>IF(OR($A284="",$B284="",$C284=""),"",'OddsRatio_working_3-way'!I283)</f>
        <v>4.4313467448130028</v>
      </c>
      <c r="M284" s="46">
        <f>IF(OR($A284="",$B284="",$C284=""),"",'OddsRatio_working_3-way'!J283)</f>
        <v>1.5981246619398815</v>
      </c>
      <c r="N284" s="47">
        <f t="shared" si="76"/>
        <v>15.088576939611029</v>
      </c>
      <c r="O284" s="48">
        <f t="shared" si="77"/>
        <v>22.827214761097718</v>
      </c>
      <c r="P284" s="48">
        <f t="shared" si="78"/>
        <v>62.084208299291234</v>
      </c>
      <c r="Q284" t="s">
        <v>142</v>
      </c>
      <c r="R284" t="s">
        <v>53</v>
      </c>
      <c r="S284" t="s">
        <v>476</v>
      </c>
      <c r="T284" s="50">
        <v>100</v>
      </c>
      <c r="U284" s="50">
        <f t="shared" si="67"/>
        <v>84.520123839009301</v>
      </c>
      <c r="V284" s="50">
        <f t="shared" si="68"/>
        <v>76.580796252927385</v>
      </c>
      <c r="W284" s="50">
        <f t="shared" si="69"/>
        <v>36.30573248407643</v>
      </c>
      <c r="X284" s="50">
        <f t="shared" si="70"/>
        <v>87.113471262996171</v>
      </c>
      <c r="Y284" s="50">
        <f t="shared" si="71"/>
        <v>79.174143676914284</v>
      </c>
      <c r="Z284" s="50">
        <f t="shared" si="72"/>
        <v>38.899079908063314</v>
      </c>
      <c r="AA284" s="50">
        <f t="shared" si="73"/>
        <v>-2.5933474239868701</v>
      </c>
      <c r="AB284" s="50">
        <f t="shared" si="74"/>
        <v>-2.5933474239868985</v>
      </c>
      <c r="AC284" s="50">
        <f t="shared" si="75"/>
        <v>-2.5933474239868843</v>
      </c>
      <c r="AF284">
        <v>1.79</v>
      </c>
      <c r="AG284">
        <v>2.12</v>
      </c>
      <c r="AH284" s="89" t="s">
        <v>482</v>
      </c>
      <c r="AJ284" t="s">
        <v>441</v>
      </c>
    </row>
    <row r="285" spans="1:36" ht="15" x14ac:dyDescent="0.25">
      <c r="A285">
        <v>3.73</v>
      </c>
      <c r="B285">
        <v>3</v>
      </c>
      <c r="C285">
        <v>2.35</v>
      </c>
      <c r="D285" s="43">
        <f t="shared" si="79"/>
        <v>2.6961762972258718E-2</v>
      </c>
      <c r="E285" s="44">
        <f>IF(OR($A285="",$B285="",$C285=""),"",A285*'MPTO_working_3-way'!$I284)</f>
        <v>3.8305673758865249</v>
      </c>
      <c r="F285" s="45">
        <f>IF(OR($A285="",$B285="",$C285=""),"",B285*'MPTO_working_3-way'!$I284)</f>
        <v>3.0808852889167762</v>
      </c>
      <c r="G285" s="46">
        <f>IF(OR($A285="",$B285="",$C285=""),"",C285*'MPTO_working_3-way'!$I284)</f>
        <v>2.4133601429848079</v>
      </c>
      <c r="H285" s="44">
        <f>IF(OR($A285="",$B285="",$C285=""),"",'MPTO_working_3-way'!E284)</f>
        <v>3.8593757643950881</v>
      </c>
      <c r="I285" s="45">
        <f>IF(OR($A285="",$B285="",$C285=""),"",'MPTO_working_3-way'!F284)</f>
        <v>3.0831265266243286</v>
      </c>
      <c r="J285" s="46">
        <f>IF(OR($A285="",$B285="",$C285=""),"",'MPTO_working_3-way'!G284)</f>
        <v>2.4007029609567576</v>
      </c>
      <c r="K285" s="44">
        <f>IF(OR($A285="",$B285="",$C285=""),"",'OddsRatio_working_3-way'!H284)</f>
        <v>3.844060000265177</v>
      </c>
      <c r="L285" s="45">
        <f>IF(OR($A285="",$B285="",$C285=""),"",'OddsRatio_working_3-way'!I284)</f>
        <v>3.0835604397547089</v>
      </c>
      <c r="M285" s="46">
        <f>IF(OR($A285="",$B285="",$C285=""),"",'OddsRatio_working_3-way'!J284)</f>
        <v>2.4064032968344282</v>
      </c>
      <c r="N285" s="47">
        <f t="shared" si="76"/>
        <v>26.105793264335041</v>
      </c>
      <c r="O285" s="48">
        <f t="shared" si="77"/>
        <v>32.458202958656571</v>
      </c>
      <c r="P285" s="48">
        <f t="shared" si="78"/>
        <v>41.436003777008388</v>
      </c>
      <c r="Q285" t="s">
        <v>353</v>
      </c>
      <c r="R285" t="s">
        <v>415</v>
      </c>
      <c r="S285" t="s">
        <v>476</v>
      </c>
      <c r="T285" s="50">
        <v>100</v>
      </c>
      <c r="U285" s="50">
        <f t="shared" si="67"/>
        <v>73.190348525469176</v>
      </c>
      <c r="V285" s="50">
        <f t="shared" si="68"/>
        <v>66.666666666666657</v>
      </c>
      <c r="W285" s="50">
        <f t="shared" si="69"/>
        <v>57.446808510638299</v>
      </c>
      <c r="X285" s="50">
        <f t="shared" si="70"/>
        <v>75.886524822695037</v>
      </c>
      <c r="Y285" s="50">
        <f t="shared" si="71"/>
        <v>69.362842963892533</v>
      </c>
      <c r="Z285" s="50">
        <f t="shared" si="72"/>
        <v>60.142984807864167</v>
      </c>
      <c r="AA285" s="50">
        <f t="shared" si="73"/>
        <v>-2.6961762972258612</v>
      </c>
      <c r="AB285" s="50">
        <f t="shared" si="74"/>
        <v>-2.6961762972258754</v>
      </c>
      <c r="AC285" s="50">
        <f t="shared" si="75"/>
        <v>-2.6961762972258683</v>
      </c>
      <c r="AF285">
        <v>2.36</v>
      </c>
      <c r="AG285">
        <v>1.64</v>
      </c>
      <c r="AH285" s="88" t="s">
        <v>479</v>
      </c>
      <c r="AJ285" t="s">
        <v>434</v>
      </c>
    </row>
    <row r="286" spans="1:36" ht="15" x14ac:dyDescent="0.25">
      <c r="A286">
        <v>2.35</v>
      </c>
      <c r="B286">
        <v>3.13</v>
      </c>
      <c r="C286">
        <v>3.54</v>
      </c>
      <c r="D286" s="43">
        <f t="shared" si="79"/>
        <v>2.7506608491205453E-2</v>
      </c>
      <c r="E286" s="44">
        <f>IF(OR($A286="",$B286="",$C286=""),"",A286*'MPTO_working_3-way'!$I285)</f>
        <v>2.4146405299543328</v>
      </c>
      <c r="F286" s="45">
        <f>IF(OR($A286="",$B286="",$C286=""),"",B286*'MPTO_working_3-way'!$I285)</f>
        <v>3.2160956845774731</v>
      </c>
      <c r="G286" s="46">
        <f>IF(OR($A286="",$B286="",$C286=""),"",C286*'MPTO_working_3-way'!$I285)</f>
        <v>3.6373733940588675</v>
      </c>
      <c r="H286" s="44">
        <f>IF(OR($A286="",$B286="",$C286=""),"",'MPTO_working_3-way'!E285)</f>
        <v>2.4017501338227305</v>
      </c>
      <c r="I286" s="45">
        <f>IF(OR($A286="",$B286="",$C286=""),"",'MPTO_working_3-way'!F285)</f>
        <v>3.2224805565169756</v>
      </c>
      <c r="J286" s="46">
        <f>IF(OR($A286="",$B286="",$C286=""),"",'MPTO_working_3-way'!G285)</f>
        <v>3.6587551351809604</v>
      </c>
      <c r="K286" s="44">
        <f>IF(OR($A286="",$B286="",$C286=""),"",'OddsRatio_working_3-way'!H285)</f>
        <v>2.4074289675569944</v>
      </c>
      <c r="L286" s="45">
        <f>IF(OR($A286="",$B286="",$C286=""),"",'OddsRatio_working_3-way'!I285)</f>
        <v>3.2206101488121472</v>
      </c>
      <c r="M286" s="46">
        <f>IF(OR($A286="",$B286="",$C286=""),"",'OddsRatio_working_3-way'!J285)</f>
        <v>3.6480515389590864</v>
      </c>
      <c r="N286" s="47">
        <f t="shared" si="76"/>
        <v>41.414031927100666</v>
      </c>
      <c r="O286" s="48">
        <f t="shared" si="77"/>
        <v>31.093602245586759</v>
      </c>
      <c r="P286" s="48">
        <f t="shared" si="78"/>
        <v>27.492365827312586</v>
      </c>
      <c r="Q286" t="s">
        <v>419</v>
      </c>
      <c r="R286" t="s">
        <v>350</v>
      </c>
      <c r="S286" t="s">
        <v>476</v>
      </c>
      <c r="T286" s="50">
        <v>100</v>
      </c>
      <c r="U286" s="50">
        <f t="shared" si="67"/>
        <v>57.446808510638299</v>
      </c>
      <c r="V286" s="50">
        <f t="shared" si="68"/>
        <v>68.051118210862612</v>
      </c>
      <c r="W286" s="50">
        <f t="shared" si="69"/>
        <v>71.751412429378533</v>
      </c>
      <c r="X286" s="50">
        <f t="shared" si="70"/>
        <v>60.197469359758848</v>
      </c>
      <c r="Y286" s="50">
        <f t="shared" si="71"/>
        <v>70.801779059983176</v>
      </c>
      <c r="Z286" s="50">
        <f t="shared" si="72"/>
        <v>74.502073278499083</v>
      </c>
      <c r="AA286" s="50">
        <f t="shared" si="73"/>
        <v>-2.7506608491205498</v>
      </c>
      <c r="AB286" s="50">
        <f t="shared" si="74"/>
        <v>-2.750660849120564</v>
      </c>
      <c r="AC286" s="50">
        <f t="shared" si="75"/>
        <v>-2.7506608491205498</v>
      </c>
      <c r="AF286">
        <v>2.39</v>
      </c>
      <c r="AG286">
        <v>1.63</v>
      </c>
      <c r="AH286" s="88" t="s">
        <v>497</v>
      </c>
      <c r="AJ286" t="s">
        <v>434</v>
      </c>
    </row>
    <row r="287" spans="1:36" ht="15" x14ac:dyDescent="0.25">
      <c r="A287">
        <v>4.01</v>
      </c>
      <c r="B287">
        <v>3.54</v>
      </c>
      <c r="C287">
        <v>2.0099999999999998</v>
      </c>
      <c r="D287" s="43">
        <f t="shared" si="79"/>
        <v>2.9374872120651485E-2</v>
      </c>
      <c r="E287" s="44">
        <f>IF(OR($A287="",$B287="",$C287=""),"",A287*'MPTO_working_3-way'!$I286)</f>
        <v>4.1277932372038126</v>
      </c>
      <c r="F287" s="45">
        <f>IF(OR($A287="",$B287="",$C287=""),"",B287*'MPTO_working_3-way'!$I286)</f>
        <v>3.6439870473071063</v>
      </c>
      <c r="G287" s="46">
        <f>IF(OR($A287="",$B287="",$C287=""),"",C287*'MPTO_working_3-way'!$I286)</f>
        <v>2.0690434929625092</v>
      </c>
      <c r="H287" s="44">
        <f>IF(OR($A287="",$B287="",$C287=""),"",'MPTO_working_3-way'!E286)</f>
        <v>4.1738851477570726</v>
      </c>
      <c r="I287" s="45">
        <f>IF(OR($A287="",$B287="",$C287=""),"",'MPTO_working_3-way'!F286)</f>
        <v>3.6671106702491998</v>
      </c>
      <c r="J287" s="46">
        <f>IF(OR($A287="",$B287="",$C287=""),"",'MPTO_working_3-way'!G286)</f>
        <v>2.0503533410203985</v>
      </c>
      <c r="K287" s="44">
        <f>IF(OR($A287="",$B287="",$C287=""),"",'OddsRatio_working_3-way'!H286)</f>
        <v>4.1523822111450848</v>
      </c>
      <c r="L287" s="45">
        <f>IF(OR($A287="",$B287="",$C287=""),"",'OddsRatio_working_3-way'!I286)</f>
        <v>3.6601497728599721</v>
      </c>
      <c r="M287" s="46">
        <f>IF(OR($A287="",$B287="",$C287=""),"",'OddsRatio_working_3-way'!J286)</f>
        <v>2.0577760907829021</v>
      </c>
      <c r="N287" s="47">
        <f t="shared" si="76"/>
        <v>24.226019631676245</v>
      </c>
      <c r="O287" s="48">
        <f t="shared" si="77"/>
        <v>27.442468565825351</v>
      </c>
      <c r="P287" s="48">
        <f t="shared" si="78"/>
        <v>48.331511802498383</v>
      </c>
      <c r="Q287" t="s">
        <v>416</v>
      </c>
      <c r="R287" t="s">
        <v>50</v>
      </c>
      <c r="S287" t="s">
        <v>476</v>
      </c>
      <c r="T287" s="50">
        <v>100</v>
      </c>
      <c r="U287" s="50">
        <f t="shared" si="67"/>
        <v>75.062344139650875</v>
      </c>
      <c r="V287" s="50">
        <f t="shared" si="68"/>
        <v>71.751412429378533</v>
      </c>
      <c r="W287" s="50">
        <f t="shared" si="69"/>
        <v>50.248756218905463</v>
      </c>
      <c r="X287" s="50">
        <f t="shared" si="70"/>
        <v>77.999831351715997</v>
      </c>
      <c r="Y287" s="50">
        <f t="shared" si="71"/>
        <v>74.688899641443669</v>
      </c>
      <c r="Z287" s="50">
        <f t="shared" si="72"/>
        <v>53.186243430970606</v>
      </c>
      <c r="AA287" s="50">
        <f t="shared" si="73"/>
        <v>-2.9374872120651219</v>
      </c>
      <c r="AB287" s="50">
        <f t="shared" si="74"/>
        <v>-2.9374872120651361</v>
      </c>
      <c r="AC287" s="50">
        <f t="shared" si="75"/>
        <v>-2.9374872120651432</v>
      </c>
      <c r="AF287">
        <v>2.06</v>
      </c>
      <c r="AG287">
        <v>1.84</v>
      </c>
      <c r="AH287" s="88" t="s">
        <v>482</v>
      </c>
      <c r="AJ287" t="s">
        <v>434</v>
      </c>
    </row>
    <row r="288" spans="1:36" ht="15" x14ac:dyDescent="0.25">
      <c r="A288">
        <v>2.5</v>
      </c>
      <c r="B288">
        <v>3.02</v>
      </c>
      <c r="C288">
        <v>3.38</v>
      </c>
      <c r="D288" s="43">
        <f t="shared" si="79"/>
        <v>2.6983815980250014E-2</v>
      </c>
      <c r="E288" s="44">
        <f>IF(OR($A288="",$B288="",$C288=""),"",A288*'MPTO_working_3-way'!$I287)</f>
        <v>2.567459539950625</v>
      </c>
      <c r="F288" s="45">
        <f>IF(OR($A288="",$B288="",$C288=""),"",B288*'MPTO_working_3-way'!$I287)</f>
        <v>3.1014911242603551</v>
      </c>
      <c r="G288" s="46">
        <f>IF(OR($A288="",$B288="",$C288=""),"",C288*'MPTO_working_3-way'!$I287)</f>
        <v>3.4712052980132451</v>
      </c>
      <c r="H288" s="44">
        <f>IF(OR($A288="",$B288="",$C288=""),"",'MPTO_working_3-way'!E287)</f>
        <v>2.557509470772561</v>
      </c>
      <c r="I288" s="45">
        <f>IF(OR($A288="",$B288="",$C288=""),"",'MPTO_working_3-way'!F287)</f>
        <v>3.1043249774951951</v>
      </c>
      <c r="J288" s="46">
        <f>IF(OR($A288="",$B288="",$C288=""),"",'MPTO_working_3-way'!G287)</f>
        <v>3.4859799466336394</v>
      </c>
      <c r="K288" s="44">
        <f>IF(OR($A288="",$B288="",$C288=""),"",'OddsRatio_working_3-way'!H287)</f>
        <v>2.5620668826902104</v>
      </c>
      <c r="L288" s="45">
        <f>IF(OR($A288="",$B288="",$C288=""),"",'OddsRatio_working_3-way'!I287)</f>
        <v>3.1035834020228168</v>
      </c>
      <c r="M288" s="46">
        <f>IF(OR($A288="",$B288="",$C288=""),"",'OddsRatio_working_3-way'!J287)</f>
        <v>3.4784794538684669</v>
      </c>
      <c r="N288" s="47">
        <f t="shared" si="76"/>
        <v>38.949007158228909</v>
      </c>
      <c r="O288" s="48">
        <f t="shared" si="77"/>
        <v>32.242555594560358</v>
      </c>
      <c r="P288" s="48">
        <f t="shared" si="78"/>
        <v>28.808437247210733</v>
      </c>
      <c r="Q288" t="s">
        <v>354</v>
      </c>
      <c r="R288" t="s">
        <v>249</v>
      </c>
      <c r="S288" t="s">
        <v>476</v>
      </c>
      <c r="T288" s="50">
        <v>100</v>
      </c>
      <c r="U288" s="50">
        <f t="shared" si="67"/>
        <v>60</v>
      </c>
      <c r="V288" s="50">
        <f t="shared" si="68"/>
        <v>66.88741721854305</v>
      </c>
      <c r="W288" s="50">
        <f t="shared" si="69"/>
        <v>70.414201183431956</v>
      </c>
      <c r="X288" s="50">
        <f t="shared" si="70"/>
        <v>62.698381598025009</v>
      </c>
      <c r="Y288" s="50">
        <f t="shared" si="71"/>
        <v>69.585798816568058</v>
      </c>
      <c r="Z288" s="50">
        <f t="shared" si="72"/>
        <v>73.112582781456965</v>
      </c>
      <c r="AA288" s="50">
        <f t="shared" si="73"/>
        <v>-2.6983815980250085</v>
      </c>
      <c r="AB288" s="50">
        <f t="shared" si="74"/>
        <v>-2.6983815980250085</v>
      </c>
      <c r="AC288" s="50">
        <f t="shared" si="75"/>
        <v>-2.6983815980250085</v>
      </c>
      <c r="AF288">
        <v>2.19</v>
      </c>
      <c r="AG288">
        <v>1.73</v>
      </c>
      <c r="AH288" s="88" t="s">
        <v>481</v>
      </c>
      <c r="AJ288" t="s">
        <v>434</v>
      </c>
    </row>
    <row r="289" spans="1:36" ht="15" x14ac:dyDescent="0.25">
      <c r="A289">
        <v>2.08</v>
      </c>
      <c r="B289">
        <v>3.04</v>
      </c>
      <c r="C289">
        <v>4.57</v>
      </c>
      <c r="D289" s="43">
        <f t="shared" si="79"/>
        <v>2.8534979934265792E-2</v>
      </c>
      <c r="E289" s="44">
        <f>IF(OR($A289="",$B289="",$C289=""),"",A289*'MPTO_working_3-way'!$I288)</f>
        <v>2.1393527582632728</v>
      </c>
      <c r="F289" s="45">
        <f>IF(OR($A289="",$B289="",$C289=""),"",B289*'MPTO_working_3-way'!$I288)</f>
        <v>3.1267463390001682</v>
      </c>
      <c r="G289" s="46">
        <f>IF(OR($A289="",$B289="",$C289=""),"",C289*'MPTO_working_3-way'!$I288)</f>
        <v>4.7004048582995948</v>
      </c>
      <c r="H289" s="44">
        <f>IF(OR($A289="",$B289="",$C289=""),"",'MPTO_working_3-way'!E288)</f>
        <v>2.1219818247613733</v>
      </c>
      <c r="I289" s="45">
        <f>IF(OR($A289="",$B289="",$C289=""),"",'MPTO_working_3-way'!F288)</f>
        <v>3.1305203944616369</v>
      </c>
      <c r="J289" s="46">
        <f>IF(OR($A289="",$B289="",$C289=""),"",'MPTO_working_3-way'!G288)</f>
        <v>4.7776774503026278</v>
      </c>
      <c r="K289" s="44">
        <f>IF(OR($A289="",$B289="",$C289=""),"",'OddsRatio_working_3-way'!H288)</f>
        <v>2.1294649384762412</v>
      </c>
      <c r="L289" s="45">
        <f>IF(OR($A289="",$B289="",$C289=""),"",'OddsRatio_working_3-way'!I288)</f>
        <v>3.1334337726773431</v>
      </c>
      <c r="M289" s="46">
        <f>IF(OR($A289="",$B289="",$C289=""),"",'OddsRatio_working_3-way'!J288)</f>
        <v>4.7335091021853515</v>
      </c>
      <c r="N289" s="47">
        <f t="shared" si="76"/>
        <v>46.74310938845823</v>
      </c>
      <c r="O289" s="48">
        <f t="shared" si="77"/>
        <v>31.982127476313526</v>
      </c>
      <c r="P289" s="48">
        <f t="shared" si="78"/>
        <v>21.274763135228252</v>
      </c>
      <c r="Q289" t="s">
        <v>351</v>
      </c>
      <c r="R289" t="s">
        <v>348</v>
      </c>
      <c r="S289" t="s">
        <v>476</v>
      </c>
      <c r="T289" s="50">
        <v>100</v>
      </c>
      <c r="U289" s="50">
        <f t="shared" si="67"/>
        <v>51.92307692307692</v>
      </c>
      <c r="V289" s="50">
        <f t="shared" si="68"/>
        <v>67.10526315789474</v>
      </c>
      <c r="W289" s="50">
        <f t="shared" si="69"/>
        <v>78.118161925601754</v>
      </c>
      <c r="X289" s="50">
        <f t="shared" si="70"/>
        <v>54.77657491650352</v>
      </c>
      <c r="Y289" s="50">
        <f t="shared" si="71"/>
        <v>69.958761151321326</v>
      </c>
      <c r="Z289" s="50">
        <f t="shared" si="72"/>
        <v>80.97165991902834</v>
      </c>
      <c r="AA289" s="50">
        <f t="shared" si="73"/>
        <v>-2.8534979934266005</v>
      </c>
      <c r="AB289" s="50">
        <f t="shared" si="74"/>
        <v>-2.8534979934265863</v>
      </c>
      <c r="AC289" s="50">
        <f t="shared" si="75"/>
        <v>-2.8534979934265863</v>
      </c>
      <c r="AF289">
        <v>2.2999999999999998</v>
      </c>
      <c r="AG289">
        <v>1.67</v>
      </c>
      <c r="AH289" s="88" t="s">
        <v>482</v>
      </c>
      <c r="AJ289" t="s">
        <v>434</v>
      </c>
    </row>
    <row r="290" spans="1:36" ht="15" x14ac:dyDescent="0.25">
      <c r="A290">
        <v>2.19</v>
      </c>
      <c r="B290">
        <v>3.1</v>
      </c>
      <c r="C290">
        <v>4.01</v>
      </c>
      <c r="D290" s="43">
        <f t="shared" si="79"/>
        <v>2.8578208330991561E-2</v>
      </c>
      <c r="E290" s="44">
        <f>IF(OR($A290="",$B290="",$C290=""),"",A290*'MPTO_working_3-way'!$I289)</f>
        <v>2.2525862762448714</v>
      </c>
      <c r="F290" s="45">
        <f>IF(OR($A290="",$B290="",$C290=""),"",B290*'MPTO_working_3-way'!$I289)</f>
        <v>3.1885924458260742</v>
      </c>
      <c r="G290" s="46">
        <f>IF(OR($A290="",$B290="",$C290=""),"",C290*'MPTO_working_3-way'!$I289)</f>
        <v>4.124598615407276</v>
      </c>
      <c r="H290" s="44">
        <f>IF(OR($A290="",$B290="",$C290=""),"",'MPTO_working_3-way'!E289)</f>
        <v>2.2366614368510027</v>
      </c>
      <c r="I290" s="45">
        <f>IF(OR($A290="",$B290="",$C290=""),"",'MPTO_working_3-way'!F289)</f>
        <v>3.1943312047353518</v>
      </c>
      <c r="J290" s="46">
        <f>IF(OR($A290="",$B290="",$C290=""),"",'MPTO_working_3-way'!G289)</f>
        <v>4.1692639589892071</v>
      </c>
      <c r="K290" s="44">
        <f>IF(OR($A290="",$B290="",$C290=""),"",'OddsRatio_working_3-way'!H289)</f>
        <v>2.2435279298203001</v>
      </c>
      <c r="L290" s="45">
        <f>IF(OR($A290="",$B290="",$C290=""),"",'OddsRatio_working_3-way'!I289)</f>
        <v>3.1944610526240598</v>
      </c>
      <c r="M290" s="46">
        <f>IF(OR($A290="",$B290="",$C290=""),"",'OddsRatio_working_3-way'!J289)</f>
        <v>4.1453941754278185</v>
      </c>
      <c r="N290" s="47">
        <f t="shared" si="76"/>
        <v>44.393416161046225</v>
      </c>
      <c r="O290" s="48">
        <f t="shared" si="77"/>
        <v>31.361800449255227</v>
      </c>
      <c r="P290" s="48">
        <f t="shared" si="78"/>
        <v>24.244783389698561</v>
      </c>
      <c r="Q290" t="s">
        <v>140</v>
      </c>
      <c r="R290" t="s">
        <v>234</v>
      </c>
      <c r="S290" t="s">
        <v>476</v>
      </c>
      <c r="T290" s="50">
        <v>100</v>
      </c>
      <c r="U290" s="50">
        <f t="shared" si="67"/>
        <v>54.337899543379002</v>
      </c>
      <c r="V290" s="50">
        <f t="shared" si="68"/>
        <v>67.741935483870961</v>
      </c>
      <c r="W290" s="50">
        <f t="shared" si="69"/>
        <v>75.062344139650875</v>
      </c>
      <c r="X290" s="50">
        <f t="shared" si="70"/>
        <v>57.195720376478157</v>
      </c>
      <c r="Y290" s="50">
        <f t="shared" si="71"/>
        <v>70.599756316970129</v>
      </c>
      <c r="Z290" s="50">
        <f t="shared" si="72"/>
        <v>77.920164972750044</v>
      </c>
      <c r="AA290" s="50">
        <f t="shared" si="73"/>
        <v>-2.8578208330991544</v>
      </c>
      <c r="AB290" s="50">
        <f t="shared" si="74"/>
        <v>-2.8578208330991686</v>
      </c>
      <c r="AC290" s="50">
        <f t="shared" si="75"/>
        <v>-2.8578208330991686</v>
      </c>
      <c r="AF290">
        <v>2.31</v>
      </c>
      <c r="AG290">
        <v>1.66</v>
      </c>
      <c r="AH290" s="88" t="s">
        <v>496</v>
      </c>
      <c r="AJ290" t="s">
        <v>434</v>
      </c>
    </row>
    <row r="291" spans="1:36" ht="15" x14ac:dyDescent="0.25">
      <c r="A291">
        <v>1.85</v>
      </c>
      <c r="B291">
        <v>3.19</v>
      </c>
      <c r="C291">
        <v>5.68</v>
      </c>
      <c r="D291" s="43">
        <f t="shared" si="79"/>
        <v>3.0076502393160842E-2</v>
      </c>
      <c r="E291" s="44">
        <f>IF(OR($A291="",$B291="",$C291=""),"",A291*'MPTO_working_3-way'!$I290)</f>
        <v>1.9056415294273477</v>
      </c>
      <c r="F291" s="45">
        <f>IF(OR($A291="",$B291="",$C291=""),"",B291*'MPTO_working_3-way'!$I290)</f>
        <v>3.285944042634183</v>
      </c>
      <c r="G291" s="46">
        <f>IF(OR($A291="",$B291="",$C291=""),"",C291*'MPTO_working_3-way'!$I290)</f>
        <v>5.8508345335931535</v>
      </c>
      <c r="H291" s="44">
        <f>IF(OR($A291="",$B291="",$C291=""),"",'MPTO_working_3-way'!E290)</f>
        <v>1.8849606987292458</v>
      </c>
      <c r="I291" s="45">
        <f>IF(OR($A291="",$B291="",$C291=""),"",'MPTO_working_3-way'!F290)</f>
        <v>3.2953910463490739</v>
      </c>
      <c r="J291" s="46">
        <f>IF(OR($A291="",$B291="",$C291=""),"",'MPTO_working_3-way'!G290)</f>
        <v>6.0229775183992622</v>
      </c>
      <c r="K291" s="44">
        <f>IF(OR($A291="",$B291="",$C291=""),"",'OddsRatio_working_3-way'!H290)</f>
        <v>1.8933442758887726</v>
      </c>
      <c r="L291" s="45">
        <f>IF(OR($A291="",$B291="",$C291=""),"",'OddsRatio_working_3-way'!I290)</f>
        <v>3.3016752519957784</v>
      </c>
      <c r="M291" s="46">
        <f>IF(OR($A291="",$B291="",$C291=""),"",'OddsRatio_working_3-way'!J290)</f>
        <v>5.9186484837170044</v>
      </c>
      <c r="N291" s="47">
        <f t="shared" si="76"/>
        <v>52.475766536243761</v>
      </c>
      <c r="O291" s="48">
        <f t="shared" si="77"/>
        <v>30.432654574310654</v>
      </c>
      <c r="P291" s="48">
        <f t="shared" si="78"/>
        <v>17.091578889445593</v>
      </c>
      <c r="Q291" t="s">
        <v>417</v>
      </c>
      <c r="R291" t="s">
        <v>418</v>
      </c>
      <c r="S291" t="s">
        <v>476</v>
      </c>
      <c r="T291" s="50">
        <v>100</v>
      </c>
      <c r="U291" s="50">
        <f t="shared" si="67"/>
        <v>45.945945945945937</v>
      </c>
      <c r="V291" s="50">
        <f t="shared" si="68"/>
        <v>68.652037617554868</v>
      </c>
      <c r="W291" s="50">
        <f t="shared" si="69"/>
        <v>82.394366197183103</v>
      </c>
      <c r="X291" s="50">
        <f t="shared" si="70"/>
        <v>48.95359618526205</v>
      </c>
      <c r="Y291" s="50">
        <f t="shared" si="71"/>
        <v>71.659687856870946</v>
      </c>
      <c r="Z291" s="50">
        <f t="shared" si="72"/>
        <v>85.402016436499181</v>
      </c>
      <c r="AA291" s="50">
        <f t="shared" si="73"/>
        <v>-3.0076502393161135</v>
      </c>
      <c r="AB291" s="50">
        <f t="shared" si="74"/>
        <v>-3.007650239316078</v>
      </c>
      <c r="AC291" s="50">
        <f t="shared" si="75"/>
        <v>-3.007650239316078</v>
      </c>
      <c r="AF291">
        <v>2.27</v>
      </c>
      <c r="AG291">
        <v>1.68</v>
      </c>
      <c r="AH291" s="88" t="s">
        <v>485</v>
      </c>
      <c r="AJ291" t="s">
        <v>434</v>
      </c>
    </row>
    <row r="292" spans="1:36" ht="15" x14ac:dyDescent="0.25">
      <c r="A292">
        <v>2.92</v>
      </c>
      <c r="B292">
        <v>2.91</v>
      </c>
      <c r="C292">
        <v>2.93</v>
      </c>
      <c r="D292" s="43">
        <f t="shared" si="79"/>
        <v>2.7405293436151279E-2</v>
      </c>
      <c r="E292" s="44">
        <f>IF(OR($A292="",$B292="",$C292=""),"",A292*'MPTO_working_3-way'!$I291)</f>
        <v>3.0000234568335618</v>
      </c>
      <c r="F292" s="45">
        <f>IF(OR($A292="",$B292="",$C292=""),"",B292*'MPTO_working_3-way'!$I291)</f>
        <v>2.9897494038992005</v>
      </c>
      <c r="G292" s="46">
        <f>IF(OR($A292="",$B292="",$C292=""),"",C292*'MPTO_working_3-way'!$I291)</f>
        <v>3.0102975097679234</v>
      </c>
      <c r="H292" s="44">
        <f>IF(OR($A292="",$B292="",$C292=""),"",'MPTO_working_3-way'!E291)</f>
        <v>3.0000240996801328</v>
      </c>
      <c r="I292" s="45">
        <f>IF(OR($A292="",$B292="",$C292=""),"",'MPTO_working_3-way'!F291)</f>
        <v>2.9894694693861346</v>
      </c>
      <c r="J292" s="46">
        <f>IF(OR($A292="",$B292="",$C292=""),"",'MPTO_working_3-way'!G291)</f>
        <v>3.0105807113591614</v>
      </c>
      <c r="K292" s="44">
        <f>IF(OR($A292="",$B292="",$C292=""),"",'OddsRatio_working_3-way'!H291)</f>
        <v>3.0000241131388492</v>
      </c>
      <c r="L292" s="45">
        <f>IF(OR($A292="",$B292="",$C292=""),"",'OddsRatio_working_3-way'!I291)</f>
        <v>2.9896073208829166</v>
      </c>
      <c r="M292" s="46">
        <f>IF(OR($A292="",$B292="",$C292=""),"",'OddsRatio_working_3-way'!J291)</f>
        <v>3.0104409053947805</v>
      </c>
      <c r="N292" s="47">
        <f t="shared" si="76"/>
        <v>33.333072703887161</v>
      </c>
      <c r="O292" s="48">
        <f t="shared" si="77"/>
        <v>33.447619345481272</v>
      </c>
      <c r="P292" s="48">
        <f t="shared" si="78"/>
        <v>33.219307950631574</v>
      </c>
      <c r="Q292" t="s">
        <v>352</v>
      </c>
      <c r="R292" t="s">
        <v>105</v>
      </c>
      <c r="S292" t="s">
        <v>476</v>
      </c>
      <c r="T292" s="50">
        <v>100</v>
      </c>
      <c r="U292" s="50">
        <f t="shared" si="67"/>
        <v>65.753424657534239</v>
      </c>
      <c r="V292" s="50">
        <f t="shared" si="68"/>
        <v>65.635738831615114</v>
      </c>
      <c r="W292" s="50">
        <f t="shared" si="69"/>
        <v>65.870307167235495</v>
      </c>
      <c r="X292" s="50">
        <f t="shared" si="70"/>
        <v>68.493954001149376</v>
      </c>
      <c r="Y292" s="50">
        <f t="shared" si="71"/>
        <v>68.376268175230265</v>
      </c>
      <c r="Z292" s="50">
        <f t="shared" si="72"/>
        <v>68.610836510850632</v>
      </c>
      <c r="AA292" s="50">
        <f t="shared" si="73"/>
        <v>-2.7405293436151368</v>
      </c>
      <c r="AB292" s="50">
        <f t="shared" si="74"/>
        <v>-2.740529343615151</v>
      </c>
      <c r="AC292" s="50">
        <f t="shared" si="75"/>
        <v>-2.7405293436151368</v>
      </c>
      <c r="AF292">
        <v>1.99</v>
      </c>
      <c r="AG292">
        <v>1.9</v>
      </c>
      <c r="AH292" s="88" t="s">
        <v>482</v>
      </c>
      <c r="AJ292" t="s">
        <v>434</v>
      </c>
    </row>
    <row r="293" spans="1:36" s="50" customFormat="1" ht="15" x14ac:dyDescent="0.25">
      <c r="A293">
        <v>1.27</v>
      </c>
      <c r="B293">
        <v>6.08</v>
      </c>
      <c r="C293">
        <v>11.34</v>
      </c>
      <c r="D293" s="43">
        <f t="shared" si="79"/>
        <v>4.0058680530430824E-2</v>
      </c>
      <c r="E293" s="44">
        <f>IF(OR($A293="",$B293="",$C293=""),"",A293*'MPTO_working_3-way'!$I292)</f>
        <v>1.3208745242736473</v>
      </c>
      <c r="F293" s="45">
        <f>IF(OR($A293="",$B293="",$C293=""),"",B293*'MPTO_working_3-way'!$I292)</f>
        <v>6.3235567776250194</v>
      </c>
      <c r="G293" s="46">
        <f>IF(OR($A293="",$B293="",$C293=""),"",C293*'MPTO_working_3-way'!$I292)</f>
        <v>11.794265437215085</v>
      </c>
      <c r="H293" s="44">
        <f>IF(OR($A293="",$B293="",$C293=""),"",'MPTO_working_3-way'!E292)</f>
        <v>1.2919084085635992</v>
      </c>
      <c r="I293" s="45">
        <f>IF(OR($A293="",$B293="",$C293=""),"",'MPTO_working_3-way'!F292)</f>
        <v>6.6172231852772301</v>
      </c>
      <c r="J293" s="46">
        <f>IF(OR($A293="",$B293="",$C293=""),"",'MPTO_working_3-way'!G292)</f>
        <v>13.363529920725005</v>
      </c>
      <c r="K293" s="44">
        <f>IF(OR($A293="",$B293="",$C293=""),"",'OddsRatio_working_3-way'!H292)</f>
        <v>1.2998446074305816</v>
      </c>
      <c r="L293" s="45">
        <f>IF(OR($A293="",$B293="",$C293=""),"",'OddsRatio_working_3-way'!I292)</f>
        <v>6.6415207620272314</v>
      </c>
      <c r="M293" s="46">
        <f>IF(OR($A293="",$B293="",$C293=""),"",'OddsRatio_working_3-way'!J292)</f>
        <v>12.482937929008186</v>
      </c>
      <c r="N293" s="47">
        <f t="shared" si="76"/>
        <v>75.707418200824407</v>
      </c>
      <c r="O293" s="48">
        <f t="shared" si="77"/>
        <v>15.813885051816943</v>
      </c>
      <c r="P293" s="48">
        <f t="shared" si="78"/>
        <v>8.4786967473586419</v>
      </c>
      <c r="Q293" t="s">
        <v>358</v>
      </c>
      <c r="R293" t="s">
        <v>425</v>
      </c>
      <c r="S293" t="s">
        <v>476</v>
      </c>
      <c r="T293" s="50">
        <v>100</v>
      </c>
      <c r="U293" s="50">
        <f t="shared" si="67"/>
        <v>21.259842519685037</v>
      </c>
      <c r="V293" s="50">
        <f t="shared" si="68"/>
        <v>83.55263157894737</v>
      </c>
      <c r="W293" s="50">
        <f t="shared" si="69"/>
        <v>91.181657848324505</v>
      </c>
      <c r="X293" s="50">
        <f t="shared" si="70"/>
        <v>25.265710572728118</v>
      </c>
      <c r="Y293" s="50">
        <f t="shared" si="71"/>
        <v>87.558499631990443</v>
      </c>
      <c r="Z293" s="50">
        <f t="shared" si="72"/>
        <v>95.187525901367593</v>
      </c>
      <c r="AA293" s="50">
        <f t="shared" si="73"/>
        <v>-4.0058680530430806</v>
      </c>
      <c r="AB293" s="50">
        <f t="shared" si="74"/>
        <v>-4.0058680530430735</v>
      </c>
      <c r="AC293" s="50">
        <f t="shared" si="75"/>
        <v>-4.0058680530430877</v>
      </c>
      <c r="AD293" s="51"/>
      <c r="AF293">
        <v>1.47</v>
      </c>
      <c r="AG293">
        <v>2.74</v>
      </c>
      <c r="AH293" s="88" t="s">
        <v>484</v>
      </c>
      <c r="AI293" s="51"/>
      <c r="AJ293" t="s">
        <v>448</v>
      </c>
    </row>
    <row r="294" spans="1:36" ht="15" x14ac:dyDescent="0.25">
      <c r="A294">
        <v>3.59</v>
      </c>
      <c r="B294">
        <v>3.72</v>
      </c>
      <c r="C294">
        <v>2.08</v>
      </c>
      <c r="D294" s="43">
        <f t="shared" si="79"/>
        <v>2.8137967103732286E-2</v>
      </c>
      <c r="E294" s="44">
        <f>IF(OR($A294="",$B294="",$C294=""),"",A294*'MPTO_working_3-way'!$I293)</f>
        <v>3.6910153019023988</v>
      </c>
      <c r="F294" s="45">
        <f>IF(OR($A294="",$B294="",$C294=""),"",B294*'MPTO_working_3-way'!$I293)</f>
        <v>3.8246732376258845</v>
      </c>
      <c r="G294" s="46">
        <f>IF(OR($A294="",$B294="",$C294=""),"",C294*'MPTO_working_3-way'!$I293)</f>
        <v>2.1385269715757631</v>
      </c>
      <c r="H294" s="44">
        <f>IF(OR($A294="",$B294="",$C294=""),"",'MPTO_working_3-way'!E293)</f>
        <v>3.7150937730259805</v>
      </c>
      <c r="I294" s="45">
        <f>IF(OR($A294="",$B294="",$C294=""),"",'MPTO_working_3-way'!F293)</f>
        <v>3.8544872188619572</v>
      </c>
      <c r="J294" s="46">
        <f>IF(OR($A294="",$B294="",$C294=""),"",'MPTO_working_3-way'!G293)</f>
        <v>2.1213861013516762</v>
      </c>
      <c r="K294" s="44">
        <f>IF(OR($A294="",$B294="",$C294=""),"",'OddsRatio_working_3-way'!H293)</f>
        <v>3.7058678702287122</v>
      </c>
      <c r="L294" s="45">
        <f>IF(OR($A294="",$B294="",$C294=""),"",'OddsRatio_working_3-way'!I293)</f>
        <v>3.8416836320548637</v>
      </c>
      <c r="M294" s="46">
        <f>IF(OR($A294="",$B294="",$C294=""),"",'OddsRatio_working_3-way'!J293)</f>
        <v>2.1283155597864907</v>
      </c>
      <c r="N294" s="47">
        <f t="shared" si="76"/>
        <v>27.092816426000365</v>
      </c>
      <c r="O294" s="48">
        <f t="shared" si="77"/>
        <v>26.146024454123999</v>
      </c>
      <c r="P294" s="48">
        <f t="shared" si="78"/>
        <v>46.761159119875629</v>
      </c>
      <c r="Q294" t="s">
        <v>428</v>
      </c>
      <c r="R294" t="s">
        <v>363</v>
      </c>
      <c r="S294" t="s">
        <v>476</v>
      </c>
      <c r="T294" s="50">
        <v>100</v>
      </c>
      <c r="U294" s="50">
        <f t="shared" si="67"/>
        <v>72.14484679665739</v>
      </c>
      <c r="V294" s="50">
        <f t="shared" si="68"/>
        <v>73.118279569892465</v>
      </c>
      <c r="W294" s="50">
        <f t="shared" si="69"/>
        <v>51.92307692307692</v>
      </c>
      <c r="X294" s="50">
        <f t="shared" si="70"/>
        <v>74.958643507030601</v>
      </c>
      <c r="Y294" s="50">
        <f t="shared" si="71"/>
        <v>75.93207628026569</v>
      </c>
      <c r="Z294" s="50">
        <f t="shared" si="72"/>
        <v>54.736873633450145</v>
      </c>
      <c r="AA294" s="50">
        <f t="shared" si="73"/>
        <v>-2.8137967103732109</v>
      </c>
      <c r="AB294" s="50">
        <f t="shared" si="74"/>
        <v>-2.8137967103732251</v>
      </c>
      <c r="AC294" s="50">
        <f t="shared" si="75"/>
        <v>-2.8137967103732251</v>
      </c>
      <c r="AF294">
        <v>2.0299999999999998</v>
      </c>
      <c r="AG294">
        <v>1.87</v>
      </c>
      <c r="AH294" s="88" t="s">
        <v>485</v>
      </c>
      <c r="AJ294" t="s">
        <v>448</v>
      </c>
    </row>
    <row r="295" spans="1:36" ht="15" x14ac:dyDescent="0.25">
      <c r="A295">
        <v>1.42</v>
      </c>
      <c r="B295">
        <v>5.0599999999999996</v>
      </c>
      <c r="C295">
        <v>7.61</v>
      </c>
      <c r="D295" s="43">
        <f t="shared" si="79"/>
        <v>3.325985528875508E-2</v>
      </c>
      <c r="E295" s="44">
        <f>IF(OR($A295="",$B295="",$C295=""),"",A295*'MPTO_working_3-way'!$I294)</f>
        <v>1.4672289945100321</v>
      </c>
      <c r="F295" s="45">
        <f>IF(OR($A295="",$B295="",$C295=""),"",B295*'MPTO_working_3-way'!$I294)</f>
        <v>5.2282948677611003</v>
      </c>
      <c r="G295" s="46">
        <f>IF(OR($A295="",$B295="",$C295=""),"",C295*'MPTO_working_3-way'!$I294)</f>
        <v>7.8631074987474268</v>
      </c>
      <c r="H295" s="44">
        <f>IF(OR($A295="",$B295="",$C295=""),"",'MPTO_working_3-way'!E294)</f>
        <v>1.4427126221706843</v>
      </c>
      <c r="I295" s="45">
        <f>IF(OR($A295="",$B295="",$C295=""),"",'MPTO_working_3-way'!F294)</f>
        <v>5.3607276503390278</v>
      </c>
      <c r="J295" s="46">
        <f>IF(OR($A295="",$B295="",$C295=""),"",'MPTO_working_3-way'!G294)</f>
        <v>8.3112098451576077</v>
      </c>
      <c r="K295" s="44">
        <f>IF(OR($A295="",$B295="",$C295=""),"",'OddsRatio_working_3-way'!H294)</f>
        <v>1.4502852513961138</v>
      </c>
      <c r="L295" s="45">
        <f>IF(OR($A295="",$B295="",$C295=""),"",'OddsRatio_working_3-way'!I294)</f>
        <v>5.3527574301624306</v>
      </c>
      <c r="M295" s="46">
        <f>IF(OR($A295="",$B295="",$C295=""),"",'OddsRatio_working_3-way'!J294)</f>
        <v>8.0866321707816926</v>
      </c>
      <c r="N295" s="47">
        <f t="shared" si="76"/>
        <v>68.155686926970859</v>
      </c>
      <c r="O295" s="48">
        <f t="shared" si="77"/>
        <v>19.126694750256647</v>
      </c>
      <c r="P295" s="48">
        <f t="shared" si="78"/>
        <v>12.717618322772484</v>
      </c>
      <c r="Q295" t="s">
        <v>362</v>
      </c>
      <c r="R295" t="s">
        <v>361</v>
      </c>
      <c r="S295" t="s">
        <v>476</v>
      </c>
      <c r="T295" s="50">
        <v>100</v>
      </c>
      <c r="U295" s="50">
        <f t="shared" si="67"/>
        <v>29.577464788732396</v>
      </c>
      <c r="V295" s="50">
        <f t="shared" si="68"/>
        <v>80.237154150197625</v>
      </c>
      <c r="W295" s="50">
        <f t="shared" si="69"/>
        <v>86.859395532194483</v>
      </c>
      <c r="X295" s="50">
        <f t="shared" si="70"/>
        <v>32.903450317607899</v>
      </c>
      <c r="Y295" s="50">
        <f t="shared" si="71"/>
        <v>83.563139679073132</v>
      </c>
      <c r="Z295" s="50">
        <f t="shared" si="72"/>
        <v>90.18538106106999</v>
      </c>
      <c r="AA295" s="50">
        <f t="shared" si="73"/>
        <v>-3.3259855288755027</v>
      </c>
      <c r="AB295" s="50">
        <f t="shared" si="74"/>
        <v>-3.3259855288755062</v>
      </c>
      <c r="AC295" s="50">
        <f t="shared" si="75"/>
        <v>-3.3259855288755062</v>
      </c>
      <c r="AF295">
        <v>1.58</v>
      </c>
      <c r="AG295">
        <v>2.4900000000000002</v>
      </c>
      <c r="AH295" s="88" t="s">
        <v>486</v>
      </c>
      <c r="AJ295" t="s">
        <v>448</v>
      </c>
    </row>
    <row r="296" spans="1:36" ht="15" x14ac:dyDescent="0.25">
      <c r="A296">
        <v>2.68</v>
      </c>
      <c r="B296">
        <v>3.47</v>
      </c>
      <c r="C296">
        <v>2.73</v>
      </c>
      <c r="D296" s="43">
        <f t="shared" si="79"/>
        <v>2.7619132698921023E-2</v>
      </c>
      <c r="E296" s="44">
        <f>IF(OR($A296="",$B296="",$C296=""),"",A296*'MPTO_working_3-way'!$I295)</f>
        <v>2.7540192756331083</v>
      </c>
      <c r="F296" s="45">
        <f>IF(OR($A296="",$B296="",$C296=""),"",B296*'MPTO_working_3-way'!$I295)</f>
        <v>3.565838390465256</v>
      </c>
      <c r="G296" s="46">
        <f>IF(OR($A296="",$B296="",$C296=""),"",C296*'MPTO_working_3-way'!$I295)</f>
        <v>2.8054002322680542</v>
      </c>
      <c r="H296" s="44">
        <f>IF(OR($A296="",$B296="",$C296=""),"",'MPTO_working_3-way'!E295)</f>
        <v>2.7477966389336532</v>
      </c>
      <c r="I296" s="45">
        <f>IF(OR($A296="",$B296="",$C296=""),"",'MPTO_working_3-way'!F295)</f>
        <v>3.5845112633617227</v>
      </c>
      <c r="J296" s="46">
        <f>IF(OR($A296="",$B296="",$C296=""),"",'MPTO_working_3-way'!G295)</f>
        <v>2.8003831807561896</v>
      </c>
      <c r="K296" s="44">
        <f>IF(OR($A296="",$B296="",$C296=""),"",'OddsRatio_working_3-way'!H295)</f>
        <v>2.7510493274306893</v>
      </c>
      <c r="L296" s="45">
        <f>IF(OR($A296="",$B296="",$C296=""),"",'OddsRatio_working_3-way'!I295)</f>
        <v>3.5744594278296442</v>
      </c>
      <c r="M296" s="46">
        <f>IF(OR($A296="",$B296="",$C296=""),"",'OddsRatio_working_3-way'!J295)</f>
        <v>2.8031638907470788</v>
      </c>
      <c r="N296" s="47">
        <f t="shared" si="76"/>
        <v>36.310566481787419</v>
      </c>
      <c r="O296" s="48">
        <f t="shared" si="77"/>
        <v>28.043895726567804</v>
      </c>
      <c r="P296" s="48">
        <f t="shared" si="78"/>
        <v>35.645537791644784</v>
      </c>
      <c r="Q296" t="s">
        <v>356</v>
      </c>
      <c r="R296" t="s">
        <v>420</v>
      </c>
      <c r="S296" t="s">
        <v>476</v>
      </c>
      <c r="T296" s="50">
        <v>100</v>
      </c>
      <c r="U296" s="50">
        <f t="shared" si="67"/>
        <v>62.686567164179095</v>
      </c>
      <c r="V296" s="50">
        <f t="shared" si="68"/>
        <v>71.181556195965413</v>
      </c>
      <c r="W296" s="50">
        <f t="shared" si="69"/>
        <v>63.369963369963365</v>
      </c>
      <c r="X296" s="50">
        <f t="shared" si="70"/>
        <v>65.448480434071215</v>
      </c>
      <c r="Y296" s="50">
        <f t="shared" si="71"/>
        <v>73.943469465857532</v>
      </c>
      <c r="Z296" s="50">
        <f t="shared" si="72"/>
        <v>66.131876639855463</v>
      </c>
      <c r="AA296" s="50">
        <f t="shared" si="73"/>
        <v>-2.7619132698921192</v>
      </c>
      <c r="AB296" s="50">
        <f t="shared" si="74"/>
        <v>-2.7619132698921192</v>
      </c>
      <c r="AC296" s="50">
        <f t="shared" si="75"/>
        <v>-2.7619132698920978</v>
      </c>
      <c r="AF296">
        <v>1.93</v>
      </c>
      <c r="AG296">
        <v>1.96</v>
      </c>
      <c r="AH296" s="88" t="s">
        <v>481</v>
      </c>
      <c r="AJ296" t="s">
        <v>448</v>
      </c>
    </row>
    <row r="297" spans="1:36" ht="15" x14ac:dyDescent="0.25">
      <c r="A297">
        <v>2.4500000000000002</v>
      </c>
      <c r="B297">
        <v>3.36</v>
      </c>
      <c r="C297">
        <v>3.1</v>
      </c>
      <c r="D297" s="43">
        <f t="shared" si="79"/>
        <v>2.8362958086460388E-2</v>
      </c>
      <c r="E297" s="44">
        <f>IF(OR($A297="",$B297="",$C297=""),"",A297*'MPTO_working_3-way'!$I296)</f>
        <v>2.519489247311828</v>
      </c>
      <c r="F297" s="45">
        <f>IF(OR($A297="",$B297="",$C297=""),"",B297*'MPTO_working_3-way'!$I296)</f>
        <v>3.4552995391705066</v>
      </c>
      <c r="G297" s="46">
        <f>IF(OR($A297="",$B297="",$C297=""),"",C297*'MPTO_working_3-way'!$I296)</f>
        <v>3.1879251700680271</v>
      </c>
      <c r="H297" s="44">
        <f>IF(OR($A297="",$B297="",$C297=""),"",'MPTO_working_3-way'!E296)</f>
        <v>2.5080952162546439</v>
      </c>
      <c r="I297" s="45">
        <f>IF(OR($A297="",$B297="",$C297=""),"",'MPTO_working_3-way'!F296)</f>
        <v>3.470237339763929</v>
      </c>
      <c r="J297" s="46">
        <f>IF(OR($A297="",$B297="",$C297=""),"",'MPTO_working_3-way'!G296)</f>
        <v>3.1935992524674415</v>
      </c>
      <c r="K297" s="44">
        <f>IF(OR($A297="",$B297="",$C297=""),"",'OddsRatio_working_3-way'!H296)</f>
        <v>2.5132153286628496</v>
      </c>
      <c r="L297" s="45">
        <f>IF(OR($A297="",$B297="",$C297=""),"",'OddsRatio_working_3-way'!I296)</f>
        <v>3.4628883969960866</v>
      </c>
      <c r="M297" s="46">
        <f>IF(OR($A297="",$B297="",$C297=""),"",'OddsRatio_working_3-way'!J296)</f>
        <v>3.1915532346151614</v>
      </c>
      <c r="N297" s="47">
        <f t="shared" si="76"/>
        <v>39.690584155774872</v>
      </c>
      <c r="O297" s="48">
        <f t="shared" si="77"/>
        <v>28.941050946919184</v>
      </c>
      <c r="P297" s="48">
        <f t="shared" si="78"/>
        <v>31.368364897305952</v>
      </c>
      <c r="Q297" t="s">
        <v>148</v>
      </c>
      <c r="R297" t="s">
        <v>365</v>
      </c>
      <c r="S297" t="s">
        <v>476</v>
      </c>
      <c r="T297" s="50">
        <v>100</v>
      </c>
      <c r="U297" s="50">
        <f t="shared" si="67"/>
        <v>59.183673469387763</v>
      </c>
      <c r="V297" s="50">
        <f t="shared" si="68"/>
        <v>70.238095238095241</v>
      </c>
      <c r="W297" s="50">
        <f t="shared" si="69"/>
        <v>67.741935483870961</v>
      </c>
      <c r="X297" s="50">
        <f t="shared" si="70"/>
        <v>62.019969278033791</v>
      </c>
      <c r="Y297" s="50">
        <f t="shared" si="71"/>
        <v>73.074391046741269</v>
      </c>
      <c r="Z297" s="50">
        <f t="shared" si="72"/>
        <v>70.578231292517003</v>
      </c>
      <c r="AA297" s="50">
        <f t="shared" si="73"/>
        <v>-2.8362958086460281</v>
      </c>
      <c r="AB297" s="50">
        <f t="shared" si="74"/>
        <v>-2.8362958086460281</v>
      </c>
      <c r="AC297" s="50">
        <f t="shared" si="75"/>
        <v>-2.8362958086460424</v>
      </c>
      <c r="AF297">
        <v>2.2000000000000002</v>
      </c>
      <c r="AG297">
        <v>1.72</v>
      </c>
      <c r="AH297" s="88" t="s">
        <v>485</v>
      </c>
      <c r="AJ297" t="s">
        <v>435</v>
      </c>
    </row>
    <row r="298" spans="1:36" ht="15" x14ac:dyDescent="0.25">
      <c r="A298">
        <v>2.85</v>
      </c>
      <c r="B298">
        <v>3.01</v>
      </c>
      <c r="C298">
        <v>2.9</v>
      </c>
      <c r="D298" s="43">
        <f t="shared" si="79"/>
        <v>2.793069281061511E-2</v>
      </c>
      <c r="E298" s="44">
        <f>IF(OR($A298="",$B298="",$C298=""),"",A298*'MPTO_working_3-way'!$I297)</f>
        <v>2.9296024745102534</v>
      </c>
      <c r="F298" s="45">
        <f>IF(OR($A298="",$B298="",$C298=""),"",B298*'MPTO_working_3-way'!$I297)</f>
        <v>3.0940713853599511</v>
      </c>
      <c r="G298" s="46">
        <f>IF(OR($A298="",$B298="",$C298=""),"",C298*'MPTO_working_3-way'!$I297)</f>
        <v>2.9809990091507839</v>
      </c>
      <c r="H298" s="44">
        <f>IF(OR($A298="",$B298="",$C298=""),"",'MPTO_working_3-way'!E297)</f>
        <v>2.9276836202517247</v>
      </c>
      <c r="I298" s="45">
        <f>IF(OR($A298="",$B298="",$C298=""),"",'MPTO_working_3-way'!F297)</f>
        <v>3.0967836299774061</v>
      </c>
      <c r="J298" s="46">
        <f>IF(OR($A298="",$B298="",$C298=""),"",'MPTO_working_3-way'!G297)</f>
        <v>2.980471752929736</v>
      </c>
      <c r="K298" s="44">
        <f>IF(OR($A298="",$B298="",$C298=""),"",'OddsRatio_working_3-way'!H297)</f>
        <v>2.9286267918949735</v>
      </c>
      <c r="L298" s="45">
        <f>IF(OR($A298="",$B298="",$C298=""),"",'OddsRatio_working_3-way'!I297)</f>
        <v>3.0954269468696727</v>
      </c>
      <c r="M298" s="46">
        <f>IF(OR($A298="",$B298="",$C298=""),"",'OddsRatio_working_3-way'!J297)</f>
        <v>2.980751840324567</v>
      </c>
      <c r="N298" s="47">
        <f t="shared" si="76"/>
        <v>34.134323980838786</v>
      </c>
      <c r="O298" s="48">
        <f t="shared" si="77"/>
        <v>32.319874865578264</v>
      </c>
      <c r="P298" s="48">
        <f t="shared" si="78"/>
        <v>33.54580115358295</v>
      </c>
      <c r="Q298" t="s">
        <v>173</v>
      </c>
      <c r="R298" t="s">
        <v>174</v>
      </c>
      <c r="S298" t="s">
        <v>476</v>
      </c>
      <c r="T298" s="50">
        <v>100</v>
      </c>
      <c r="U298" s="50">
        <f t="shared" si="67"/>
        <v>64.912280701754383</v>
      </c>
      <c r="V298" s="50">
        <f t="shared" si="68"/>
        <v>66.777408637873762</v>
      </c>
      <c r="W298" s="50">
        <f t="shared" si="69"/>
        <v>65.517241379310349</v>
      </c>
      <c r="X298" s="50">
        <f t="shared" si="70"/>
        <v>67.705349982815903</v>
      </c>
      <c r="Y298" s="50">
        <f t="shared" si="71"/>
        <v>69.570477918935268</v>
      </c>
      <c r="Z298" s="50">
        <f t="shared" si="72"/>
        <v>68.310310660371854</v>
      </c>
      <c r="AA298" s="50">
        <f t="shared" si="73"/>
        <v>-2.7930692810615199</v>
      </c>
      <c r="AB298" s="50">
        <f t="shared" si="74"/>
        <v>-2.7930692810615056</v>
      </c>
      <c r="AC298" s="50">
        <f t="shared" si="75"/>
        <v>-2.7930692810615056</v>
      </c>
      <c r="AF298">
        <v>2.6</v>
      </c>
      <c r="AG298">
        <v>1.54</v>
      </c>
      <c r="AH298" s="88" t="s">
        <v>487</v>
      </c>
      <c r="AJ298" t="s">
        <v>435</v>
      </c>
    </row>
    <row r="299" spans="1:36" ht="15" x14ac:dyDescent="0.25">
      <c r="A299">
        <v>2.2000000000000002</v>
      </c>
      <c r="B299">
        <v>3.43</v>
      </c>
      <c r="C299">
        <v>3.55</v>
      </c>
      <c r="D299" s="43">
        <f t="shared" si="79"/>
        <v>2.7780784894898103E-2</v>
      </c>
      <c r="E299" s="44">
        <f>IF(OR($A299="",$B299="",$C299=""),"",A299*'MPTO_working_3-way'!$I298)</f>
        <v>2.2611177267687759</v>
      </c>
      <c r="F299" s="45">
        <f>IF(OR($A299="",$B299="",$C299=""),"",B299*'MPTO_working_3-way'!$I298)</f>
        <v>3.5252880921895007</v>
      </c>
      <c r="G299" s="46">
        <f>IF(OR($A299="",$B299="",$C299=""),"",C299*'MPTO_working_3-way'!$I298)</f>
        <v>3.6486217863768879</v>
      </c>
      <c r="H299" s="44">
        <f>IF(OR($A299="",$B299="",$C299=""),"",'MPTO_working_3-way'!E298)</f>
        <v>2.2457517472258162</v>
      </c>
      <c r="I299" s="45">
        <f>IF(OR($A299="",$B299="",$C299=""),"",'MPTO_working_3-way'!F298)</f>
        <v>3.5425199904786258</v>
      </c>
      <c r="J299" s="46">
        <f>IF(OR($A299="",$B299="",$C299=""),"",'MPTO_working_3-way'!G298)</f>
        <v>3.6706693219084845</v>
      </c>
      <c r="K299" s="44">
        <f>IF(OR($A299="",$B299="",$C299=""),"",'OddsRatio_working_3-way'!H298)</f>
        <v>2.2521890576416652</v>
      </c>
      <c r="L299" s="45">
        <f>IF(OR($A299="",$B299="",$C299=""),"",'OddsRatio_working_3-way'!I298)</f>
        <v>3.5356828417243729</v>
      </c>
      <c r="M299" s="46">
        <f>IF(OR($A299="",$B299="",$C299=""),"",'OddsRatio_working_3-way'!J298)</f>
        <v>3.6609017474885386</v>
      </c>
      <c r="N299" s="47">
        <f t="shared" si="76"/>
        <v>44.22591482793063</v>
      </c>
      <c r="O299" s="48">
        <f t="shared" si="77"/>
        <v>28.366475982929266</v>
      </c>
      <c r="P299" s="48">
        <f t="shared" si="78"/>
        <v>27.407609189140107</v>
      </c>
      <c r="Q299" t="s">
        <v>147</v>
      </c>
      <c r="R299" t="s">
        <v>172</v>
      </c>
      <c r="S299" t="s">
        <v>476</v>
      </c>
      <c r="T299" s="50">
        <v>100</v>
      </c>
      <c r="U299" s="50">
        <f t="shared" si="67"/>
        <v>54.545454545454554</v>
      </c>
      <c r="V299" s="50">
        <f t="shared" si="68"/>
        <v>70.845481049562679</v>
      </c>
      <c r="W299" s="50">
        <f t="shared" si="69"/>
        <v>71.83098591549296</v>
      </c>
      <c r="X299" s="50">
        <f t="shared" si="70"/>
        <v>57.323533034944354</v>
      </c>
      <c r="Y299" s="50">
        <f t="shared" si="71"/>
        <v>73.623559539052494</v>
      </c>
      <c r="Z299" s="50">
        <f t="shared" si="72"/>
        <v>74.60906440498276</v>
      </c>
      <c r="AA299" s="50">
        <f t="shared" si="73"/>
        <v>-2.7780784894898005</v>
      </c>
      <c r="AB299" s="50">
        <f t="shared" si="74"/>
        <v>-2.7780784894898147</v>
      </c>
      <c r="AC299" s="50">
        <f t="shared" si="75"/>
        <v>-2.7780784894898005</v>
      </c>
      <c r="AF299">
        <v>2.3199999999999998</v>
      </c>
      <c r="AG299">
        <v>1.66</v>
      </c>
      <c r="AH299" s="88" t="s">
        <v>485</v>
      </c>
      <c r="AJ299" t="s">
        <v>435</v>
      </c>
    </row>
    <row r="300" spans="1:36" ht="15" x14ac:dyDescent="0.25">
      <c r="A300">
        <v>1.47</v>
      </c>
      <c r="B300">
        <v>4.51</v>
      </c>
      <c r="C300">
        <v>7.74</v>
      </c>
      <c r="D300" s="43">
        <f t="shared" si="79"/>
        <v>3.1200565273979075E-2</v>
      </c>
      <c r="E300" s="44">
        <f>IF(OR($A300="",$B300="",$C300=""),"",A300*'MPTO_working_3-way'!$I299)</f>
        <v>1.5158648309527492</v>
      </c>
      <c r="F300" s="45">
        <f>IF(OR($A300="",$B300="",$C300=""),"",B300*'MPTO_working_3-way'!$I299)</f>
        <v>4.6507145493856452</v>
      </c>
      <c r="G300" s="46">
        <f>IF(OR($A300="",$B300="",$C300=""),"",C300*'MPTO_working_3-way'!$I299)</f>
        <v>7.981492375220598</v>
      </c>
      <c r="H300" s="44">
        <f>IF(OR($A300="",$B300="",$C300=""),"",'MPTO_working_3-way'!E299)</f>
        <v>1.492822686722993</v>
      </c>
      <c r="I300" s="45">
        <f>IF(OR($A300="",$B300="",$C300=""),"",'MPTO_working_3-way'!F299)</f>
        <v>4.7319514730832148</v>
      </c>
      <c r="J300" s="46">
        <f>IF(OR($A300="",$B300="",$C300=""),"",'MPTO_working_3-way'!G299)</f>
        <v>8.4175950036958493</v>
      </c>
      <c r="K300" s="44">
        <f>IF(OR($A300="",$B300="",$C300=""),"",'OddsRatio_working_3-way'!H299)</f>
        <v>1.5003008180599551</v>
      </c>
      <c r="L300" s="45">
        <f>IF(OR($A300="",$B300="",$C300=""),"",'OddsRatio_working_3-way'!I299)</f>
        <v>4.7362890880647708</v>
      </c>
      <c r="M300" s="46">
        <f>IF(OR($A300="",$B300="",$C300=""),"",'OddsRatio_working_3-way'!J299)</f>
        <v>8.1745266249448871</v>
      </c>
      <c r="N300" s="47">
        <f t="shared" si="76"/>
        <v>65.968942585169771</v>
      </c>
      <c r="O300" s="48">
        <f t="shared" si="77"/>
        <v>21.502072195166203</v>
      </c>
      <c r="P300" s="48">
        <f t="shared" si="78"/>
        <v>12.528985219664026</v>
      </c>
      <c r="Q300" t="s">
        <v>366</v>
      </c>
      <c r="R300" t="s">
        <v>371</v>
      </c>
      <c r="S300" t="s">
        <v>476</v>
      </c>
      <c r="T300" s="50">
        <v>100</v>
      </c>
      <c r="U300" s="50">
        <f t="shared" si="67"/>
        <v>31.972789115646258</v>
      </c>
      <c r="V300" s="50">
        <f t="shared" si="68"/>
        <v>77.827050997782706</v>
      </c>
      <c r="W300" s="50">
        <f t="shared" si="69"/>
        <v>87.080103359173123</v>
      </c>
      <c r="X300" s="50">
        <f t="shared" si="70"/>
        <v>35.092845643044171</v>
      </c>
      <c r="Y300" s="50">
        <f t="shared" si="71"/>
        <v>80.947107525180613</v>
      </c>
      <c r="Z300" s="50">
        <f t="shared" si="72"/>
        <v>90.200159886571043</v>
      </c>
      <c r="AA300" s="50">
        <f t="shared" si="73"/>
        <v>-3.1200565273979137</v>
      </c>
      <c r="AB300" s="50">
        <f t="shared" si="74"/>
        <v>-3.1200565273979066</v>
      </c>
      <c r="AC300" s="50">
        <f t="shared" si="75"/>
        <v>-3.1200565273979208</v>
      </c>
      <c r="AF300">
        <v>2.0299999999999998</v>
      </c>
      <c r="AG300">
        <v>1.86</v>
      </c>
      <c r="AH300" s="89" t="s">
        <v>479</v>
      </c>
      <c r="AJ300" t="s">
        <v>449</v>
      </c>
    </row>
    <row r="301" spans="1:36" s="50" customFormat="1" ht="15" x14ac:dyDescent="0.25">
      <c r="A301">
        <v>1.74</v>
      </c>
      <c r="B301">
        <v>3.89</v>
      </c>
      <c r="C301">
        <v>5.0599999999999996</v>
      </c>
      <c r="D301" s="43">
        <f t="shared" si="79"/>
        <v>2.9410510916544563E-2</v>
      </c>
      <c r="E301" s="44">
        <f>IF(OR($A301="",$B301="",$C301=""),"",A301*'MPTO_working_3-way'!$I300)</f>
        <v>1.7911742889947875</v>
      </c>
      <c r="F301" s="45">
        <f>IF(OR($A301="",$B301="",$C301=""),"",B301*'MPTO_working_3-way'!$I300)</f>
        <v>4.0044068874653584</v>
      </c>
      <c r="G301" s="46">
        <f>IF(OR($A301="",$B301="",$C301=""),"",C301*'MPTO_working_3-way'!$I300)</f>
        <v>5.2088171852377148</v>
      </c>
      <c r="H301" s="44">
        <f>IF(OR($A301="",$B301="",$C301=""),"",'MPTO_working_3-way'!E300)</f>
        <v>1.7701961769115804</v>
      </c>
      <c r="I301" s="45">
        <f>IF(OR($A301="",$B301="",$C301=""),"",'MPTO_working_3-way'!F300)</f>
        <v>4.0442292259802795</v>
      </c>
      <c r="J301" s="46">
        <f>IF(OR($A301="",$B301="",$C301=""),"",'MPTO_working_3-way'!G300)</f>
        <v>5.32410616443254</v>
      </c>
      <c r="K301" s="44">
        <f>IF(OR($A301="",$B301="",$C301=""),"",'OddsRatio_working_3-way'!H300)</f>
        <v>1.7778142418891807</v>
      </c>
      <c r="L301" s="45">
        <f>IF(OR($A301="",$B301="",$C301=""),"",'OddsRatio_working_3-way'!I300)</f>
        <v>4.0376799446753129</v>
      </c>
      <c r="M301" s="46">
        <f>IF(OR($A301="",$B301="",$C301=""),"",'OddsRatio_working_3-way'!J300)</f>
        <v>5.2674673271217189</v>
      </c>
      <c r="N301" s="47">
        <f t="shared" si="76"/>
        <v>55.829296241249814</v>
      </c>
      <c r="O301" s="48">
        <f t="shared" si="77"/>
        <v>24.972487264723569</v>
      </c>
      <c r="P301" s="48">
        <f t="shared" si="78"/>
        <v>19.198216494026617</v>
      </c>
      <c r="Q301" t="s">
        <v>369</v>
      </c>
      <c r="R301" t="s">
        <v>454</v>
      </c>
      <c r="S301" t="s">
        <v>476</v>
      </c>
      <c r="T301" s="50">
        <v>100</v>
      </c>
      <c r="U301" s="50">
        <f t="shared" si="67"/>
        <v>42.528735632183903</v>
      </c>
      <c r="V301" s="50">
        <f t="shared" si="68"/>
        <v>74.293059125964007</v>
      </c>
      <c r="W301" s="50">
        <f t="shared" si="69"/>
        <v>80.237154150197625</v>
      </c>
      <c r="X301" s="50">
        <f t="shared" si="70"/>
        <v>45.469786723838361</v>
      </c>
      <c r="Y301" s="50">
        <f t="shared" si="71"/>
        <v>77.234110217618451</v>
      </c>
      <c r="Z301" s="50">
        <f t="shared" si="72"/>
        <v>83.178205241852083</v>
      </c>
      <c r="AA301" s="50">
        <f t="shared" si="73"/>
        <v>-2.9410510916544581</v>
      </c>
      <c r="AB301" s="50">
        <f t="shared" si="74"/>
        <v>-2.9410510916544439</v>
      </c>
      <c r="AC301" s="50">
        <f t="shared" si="75"/>
        <v>-2.9410510916544581</v>
      </c>
      <c r="AD301" s="51"/>
      <c r="AF301">
        <v>2.09</v>
      </c>
      <c r="AG301">
        <v>1.81</v>
      </c>
      <c r="AH301" s="88" t="s">
        <v>493</v>
      </c>
      <c r="AI301" s="51"/>
      <c r="AJ301" t="s">
        <v>449</v>
      </c>
    </row>
    <row r="302" spans="1:36" ht="15" x14ac:dyDescent="0.25">
      <c r="A302">
        <v>2.39</v>
      </c>
      <c r="B302">
        <v>3.4</v>
      </c>
      <c r="C302">
        <v>3.17</v>
      </c>
      <c r="D302" s="43">
        <f t="shared" si="79"/>
        <v>2.7985102149039154E-2</v>
      </c>
      <c r="E302" s="44">
        <f>IF(OR($A302="",$B302="",$C302=""),"",A302*'MPTO_working_3-way'!$I301)</f>
        <v>2.4568843941362037</v>
      </c>
      <c r="F302" s="45">
        <f>IF(OR($A302="",$B302="",$C302=""),"",B302*'MPTO_working_3-way'!$I301)</f>
        <v>3.4951493473067332</v>
      </c>
      <c r="G302" s="46">
        <f>IF(OR($A302="",$B302="",$C302=""),"",C302*'MPTO_working_3-way'!$I301)</f>
        <v>3.2587127738124542</v>
      </c>
      <c r="H302" s="44">
        <f>IF(OR($A302="",$B302="",$C302=""),"",'MPTO_working_3-way'!E301)</f>
        <v>2.444499625471956</v>
      </c>
      <c r="I302" s="45">
        <f>IF(OR($A302="",$B302="",$C302=""),"",'MPTO_working_3-way'!F301)</f>
        <v>3.5113681285276916</v>
      </c>
      <c r="J302" s="46">
        <f>IF(OR($A302="",$B302="",$C302=""),"",'MPTO_working_3-way'!G301)</f>
        <v>3.2665962720736932</v>
      </c>
      <c r="K302" s="44">
        <f>IF(OR($A302="",$B302="",$C302=""),"",'OddsRatio_working_3-way'!H301)</f>
        <v>2.4499731726157097</v>
      </c>
      <c r="L302" s="45">
        <f>IF(OR($A302="",$B302="",$C302=""),"",'OddsRatio_working_3-way'!I301)</f>
        <v>3.5035508016386343</v>
      </c>
      <c r="M302" s="46">
        <f>IF(OR($A302="",$B302="",$C302=""),"",'OddsRatio_working_3-way'!J301)</f>
        <v>3.2636271831482655</v>
      </c>
      <c r="N302" s="47">
        <f t="shared" si="76"/>
        <v>40.70195579355218</v>
      </c>
      <c r="O302" s="48">
        <f t="shared" si="77"/>
        <v>28.611080690173445</v>
      </c>
      <c r="P302" s="48">
        <f t="shared" si="78"/>
        <v>30.686963516274357</v>
      </c>
      <c r="Q302" t="s">
        <v>370</v>
      </c>
      <c r="R302" t="s">
        <v>368</v>
      </c>
      <c r="S302" t="s">
        <v>476</v>
      </c>
      <c r="T302" s="50">
        <v>100</v>
      </c>
      <c r="U302" s="50">
        <f t="shared" si="67"/>
        <v>58.15899581589958</v>
      </c>
      <c r="V302" s="50">
        <f t="shared" si="68"/>
        <v>70.588235294117652</v>
      </c>
      <c r="W302" s="50">
        <f t="shared" si="69"/>
        <v>68.454258675078862</v>
      </c>
      <c r="X302" s="50">
        <f t="shared" si="70"/>
        <v>60.957506030803486</v>
      </c>
      <c r="Y302" s="50">
        <f t="shared" si="71"/>
        <v>73.386745509021551</v>
      </c>
      <c r="Z302" s="50">
        <f t="shared" si="72"/>
        <v>71.252768889982775</v>
      </c>
      <c r="AA302" s="50">
        <f t="shared" si="73"/>
        <v>-2.7985102149039065</v>
      </c>
      <c r="AB302" s="50">
        <f t="shared" si="74"/>
        <v>-2.7985102149038994</v>
      </c>
      <c r="AC302" s="50">
        <f t="shared" si="75"/>
        <v>-2.7985102149039136</v>
      </c>
      <c r="AF302">
        <v>2.2599999999999998</v>
      </c>
      <c r="AG302">
        <v>1.69</v>
      </c>
      <c r="AH302" s="89" t="s">
        <v>482</v>
      </c>
      <c r="AJ302" t="s">
        <v>449</v>
      </c>
    </row>
    <row r="303" spans="1:36" ht="15" x14ac:dyDescent="0.25">
      <c r="A303">
        <v>1.93</v>
      </c>
      <c r="B303">
        <v>3.4</v>
      </c>
      <c r="C303">
        <v>4.6100000000000003</v>
      </c>
      <c r="D303" s="43">
        <f t="shared" si="79"/>
        <v>2.9172101781042681E-2</v>
      </c>
      <c r="E303" s="44">
        <f>IF(OR($A303="",$B303="",$C303=""),"",A303*'MPTO_working_3-way'!$I302)</f>
        <v>1.9863021564374124</v>
      </c>
      <c r="F303" s="45">
        <f>IF(OR($A303="",$B303="",$C303=""),"",B303*'MPTO_working_3-way'!$I302)</f>
        <v>3.4991851460555452</v>
      </c>
      <c r="G303" s="46">
        <f>IF(OR($A303="",$B303="",$C303=""),"",C303*'MPTO_working_3-way'!$I302)</f>
        <v>4.7444833892106075</v>
      </c>
      <c r="H303" s="44">
        <f>IF(OR($A303="",$B303="",$C303=""),"",'MPTO_working_3-way'!E302)</f>
        <v>1.9669138300528486</v>
      </c>
      <c r="I303" s="45">
        <f>IF(OR($A303="",$B303="",$C303=""),"",'MPTO_working_3-way'!F302)</f>
        <v>3.516253367956351</v>
      </c>
      <c r="J303" s="46">
        <f>IF(OR($A303="",$B303="",$C303=""),"",'MPTO_working_3-way'!G302)</f>
        <v>4.8263548527084303</v>
      </c>
      <c r="K303" s="44">
        <f>IF(OR($A303="",$B303="",$C303=""),"",'OddsRatio_working_3-way'!H302)</f>
        <v>1.9745798778148</v>
      </c>
      <c r="L303" s="45">
        <f>IF(OR($A303="",$B303="",$C303=""),"",'OddsRatio_working_3-way'!I302)</f>
        <v>3.5150448459736787</v>
      </c>
      <c r="M303" s="46">
        <f>IF(OR($A303="",$B303="",$C303=""),"",'OddsRatio_working_3-way'!J302)</f>
        <v>4.7830466224854096</v>
      </c>
      <c r="N303" s="47">
        <f t="shared" si="76"/>
        <v>50.344807649686985</v>
      </c>
      <c r="O303" s="48">
        <f t="shared" si="77"/>
        <v>28.578081989381143</v>
      </c>
      <c r="P303" s="48">
        <f t="shared" si="78"/>
        <v>21.077110360931858</v>
      </c>
      <c r="Q303" t="s">
        <v>367</v>
      </c>
      <c r="R303" t="s">
        <v>453</v>
      </c>
      <c r="S303" t="s">
        <v>476</v>
      </c>
      <c r="T303" s="50">
        <v>100</v>
      </c>
      <c r="U303" s="50">
        <f t="shared" si="67"/>
        <v>48.186528497409334</v>
      </c>
      <c r="V303" s="50">
        <f t="shared" si="68"/>
        <v>70.588235294117652</v>
      </c>
      <c r="W303" s="50">
        <f t="shared" si="69"/>
        <v>78.308026030368765</v>
      </c>
      <c r="X303" s="50">
        <f t="shared" si="70"/>
        <v>51.10373867551359</v>
      </c>
      <c r="Y303" s="50">
        <f t="shared" si="71"/>
        <v>73.505445472221908</v>
      </c>
      <c r="Z303" s="50">
        <f t="shared" si="72"/>
        <v>81.225236208473035</v>
      </c>
      <c r="AA303" s="50">
        <f t="shared" si="73"/>
        <v>-2.9172101781042556</v>
      </c>
      <c r="AB303" s="50">
        <f t="shared" si="74"/>
        <v>-2.9172101781042556</v>
      </c>
      <c r="AC303" s="50">
        <f t="shared" si="75"/>
        <v>-2.9172101781042699</v>
      </c>
      <c r="AF303">
        <v>2.39</v>
      </c>
      <c r="AG303">
        <v>1.63</v>
      </c>
      <c r="AH303" s="88" t="s">
        <v>479</v>
      </c>
      <c r="AJ303" t="s">
        <v>449</v>
      </c>
    </row>
    <row r="304" spans="1:36" s="50" customFormat="1" ht="15" x14ac:dyDescent="0.25">
      <c r="A304">
        <v>2.35</v>
      </c>
      <c r="B304">
        <v>3.4</v>
      </c>
      <c r="C304">
        <v>3.14</v>
      </c>
      <c r="D304" s="43">
        <f t="shared" si="79"/>
        <v>3.8120899532058328E-2</v>
      </c>
      <c r="E304" s="44">
        <f>IF(OR($A304="",$B304="",$C304=""),"",A304*'MPTO_working_3-way'!$I303)</f>
        <v>2.4395841139003371</v>
      </c>
      <c r="F304" s="45">
        <f>IF(OR($A304="",$B304="",$C304=""),"",B304*'MPTO_working_3-way'!$I303)</f>
        <v>3.5296110584089981</v>
      </c>
      <c r="G304" s="46">
        <f>IF(OR($A304="",$B304="",$C304=""),"",C304*'MPTO_working_3-way'!$I303)</f>
        <v>3.2596996245306631</v>
      </c>
      <c r="H304" s="44">
        <f>IF(OR($A304="",$B304="",$C304=""),"",'MPTO_working_3-way'!E303)</f>
        <v>2.4223342216042947</v>
      </c>
      <c r="I304" s="45">
        <f>IF(OR($A304="",$B304="",$C304=""),"",'MPTO_working_3-way'!F303)</f>
        <v>3.5535253958811359</v>
      </c>
      <c r="J304" s="46">
        <f>IF(OR($A304="",$B304="",$C304=""),"",'MPTO_working_3-way'!G303)</f>
        <v>3.270492230680988</v>
      </c>
      <c r="K304" s="44">
        <f>IF(OR($A304="",$B304="",$C304=""),"",'OddsRatio_working_3-way'!H303)</f>
        <v>2.4298691421500092</v>
      </c>
      <c r="L304" s="45">
        <f>IF(OR($A304="",$B304="",$C304=""),"",'OddsRatio_working_3-way'!I303)</f>
        <v>3.5419895860444606</v>
      </c>
      <c r="M304" s="46">
        <f>IF(OR($A304="",$B304="",$C304=""),"",'OddsRatio_working_3-way'!J303)</f>
        <v>3.2666073808896443</v>
      </c>
      <c r="N304" s="47">
        <f t="shared" si="76"/>
        <v>40.990593204069881</v>
      </c>
      <c r="O304" s="48">
        <f t="shared" si="77"/>
        <v>28.331733538107123</v>
      </c>
      <c r="P304" s="48">
        <f t="shared" si="78"/>
        <v>30.677673257823002</v>
      </c>
      <c r="Q304" t="s">
        <v>472</v>
      </c>
      <c r="R304" t="s">
        <v>377</v>
      </c>
      <c r="S304" t="s">
        <v>476</v>
      </c>
      <c r="T304" s="50">
        <v>100</v>
      </c>
      <c r="U304" s="50">
        <f t="shared" si="67"/>
        <v>57.446808510638299</v>
      </c>
      <c r="V304" s="50">
        <f t="shared" si="68"/>
        <v>70.588235294117652</v>
      </c>
      <c r="W304" s="50">
        <f t="shared" si="69"/>
        <v>68.152866242038215</v>
      </c>
      <c r="X304" s="50">
        <f t="shared" si="70"/>
        <v>61.258898463844133</v>
      </c>
      <c r="Y304" s="50">
        <f t="shared" si="71"/>
        <v>74.40032524732348</v>
      </c>
      <c r="Z304" s="50">
        <f t="shared" si="72"/>
        <v>71.964956195244056</v>
      </c>
      <c r="AA304" s="50">
        <f t="shared" si="73"/>
        <v>-3.8120899532058345</v>
      </c>
      <c r="AB304" s="50">
        <f t="shared" si="74"/>
        <v>-3.8120899532058274</v>
      </c>
      <c r="AC304" s="50">
        <f t="shared" si="75"/>
        <v>-3.8120899532058417</v>
      </c>
      <c r="AD304" s="51"/>
      <c r="AF304">
        <v>2.09</v>
      </c>
      <c r="AG304">
        <v>1.77</v>
      </c>
      <c r="AH304" s="88" t="s">
        <v>484</v>
      </c>
      <c r="AI304" s="51"/>
      <c r="AJ304" t="s">
        <v>450</v>
      </c>
    </row>
    <row r="305" spans="1:36" ht="15" x14ac:dyDescent="0.25">
      <c r="A305">
        <v>4.3</v>
      </c>
      <c r="B305">
        <v>3.62</v>
      </c>
      <c r="C305">
        <v>1.88</v>
      </c>
      <c r="D305" s="43">
        <f t="shared" si="79"/>
        <v>4.0716127074556852E-2</v>
      </c>
      <c r="E305" s="44">
        <f>IF(OR($A305="",$B305="",$C305=""),"",A305*'MPTO_working_3-way'!$I304)</f>
        <v>4.4750793464205945</v>
      </c>
      <c r="F305" s="45">
        <f>IF(OR($A305="",$B305="",$C305=""),"",B305*'MPTO_working_3-way'!$I304)</f>
        <v>3.7673923800098961</v>
      </c>
      <c r="G305" s="46">
        <f>IF(OR($A305="",$B305="",$C305=""),"",C305*'MPTO_working_3-way'!$I304)</f>
        <v>1.9565463189001668</v>
      </c>
      <c r="H305" s="44">
        <f>IF(OR($A305="",$B305="",$C305=""),"",'MPTO_working_3-way'!E304)</f>
        <v>4.5664999417433707</v>
      </c>
      <c r="I305" s="45">
        <f>IF(OR($A305="",$B305="",$C305=""),"",'MPTO_working_3-way'!F304)</f>
        <v>3.8070430450710475</v>
      </c>
      <c r="J305" s="46">
        <f>IF(OR($A305="",$B305="",$C305=""),"",'MPTO_working_3-way'!G304)</f>
        <v>1.9292250246558289</v>
      </c>
      <c r="K305" s="44">
        <f>IF(OR($A305="",$B305="",$C305=""),"",'OddsRatio_working_3-way'!H304)</f>
        <v>4.5233449749321695</v>
      </c>
      <c r="L305" s="45">
        <f>IF(OR($A305="",$B305="",$C305=""),"",'OddsRatio_working_3-way'!I304)</f>
        <v>3.7973223740370554</v>
      </c>
      <c r="M305" s="46">
        <f>IF(OR($A305="",$B305="",$C305=""),"",'OddsRatio_working_3-way'!J304)</f>
        <v>1.9395586599819115</v>
      </c>
      <c r="N305" s="47">
        <f t="shared" si="76"/>
        <v>22.34597249766874</v>
      </c>
      <c r="O305" s="48">
        <f t="shared" si="77"/>
        <v>26.543558491705959</v>
      </c>
      <c r="P305" s="48">
        <f t="shared" si="78"/>
        <v>51.110469010625302</v>
      </c>
      <c r="Q305" t="s">
        <v>376</v>
      </c>
      <c r="R305" t="s">
        <v>473</v>
      </c>
      <c r="S305" t="s">
        <v>476</v>
      </c>
      <c r="T305" s="50">
        <v>100</v>
      </c>
      <c r="U305" s="50">
        <f t="shared" si="67"/>
        <v>76.744186046511629</v>
      </c>
      <c r="V305" s="50">
        <f t="shared" si="68"/>
        <v>72.375690607734811</v>
      </c>
      <c r="W305" s="50">
        <f t="shared" si="69"/>
        <v>46.808510638297875</v>
      </c>
      <c r="X305" s="50">
        <f t="shared" si="70"/>
        <v>80.815798753967314</v>
      </c>
      <c r="Y305" s="50">
        <f t="shared" si="71"/>
        <v>76.447303315190496</v>
      </c>
      <c r="Z305" s="50">
        <f t="shared" si="72"/>
        <v>50.880123345753567</v>
      </c>
      <c r="AA305" s="50">
        <f t="shared" si="73"/>
        <v>-4.0716127074556852</v>
      </c>
      <c r="AB305" s="50">
        <f t="shared" si="74"/>
        <v>-4.0716127074556852</v>
      </c>
      <c r="AC305" s="50">
        <f t="shared" si="75"/>
        <v>-4.0716127074556923</v>
      </c>
      <c r="AF305">
        <v>1.88</v>
      </c>
      <c r="AG305">
        <v>1.97</v>
      </c>
      <c r="AH305" s="88" t="s">
        <v>481</v>
      </c>
      <c r="AJ305" t="s">
        <v>450</v>
      </c>
    </row>
    <row r="306" spans="1:36" ht="15" x14ac:dyDescent="0.25">
      <c r="A306">
        <v>3.7</v>
      </c>
      <c r="B306">
        <v>3.59</v>
      </c>
      <c r="C306">
        <v>2.04</v>
      </c>
      <c r="D306" s="43">
        <f t="shared" si="79"/>
        <v>3.9017880735068955E-2</v>
      </c>
      <c r="E306" s="44">
        <f>IF(OR($A306="",$B306="",$C306=""),"",A306*'MPTO_working_3-way'!$I305)</f>
        <v>3.8443661587197555</v>
      </c>
      <c r="F306" s="45">
        <f>IF(OR($A306="",$B306="",$C306=""),"",B306*'MPTO_working_3-way'!$I305)</f>
        <v>3.7300741918388973</v>
      </c>
      <c r="G306" s="46">
        <f>IF(OR($A306="",$B306="",$C306=""),"",C306*'MPTO_working_3-way'!$I305)</f>
        <v>2.1195964766995408</v>
      </c>
      <c r="H306" s="44">
        <f>IF(OR($A306="",$B306="",$C306=""),"",'MPTO_working_3-way'!E305)</f>
        <v>3.8870529686059552</v>
      </c>
      <c r="I306" s="45">
        <f>IF(OR($A306="",$B306="",$C306=""),"",'MPTO_working_3-way'!F305)</f>
        <v>3.7658319559432831</v>
      </c>
      <c r="J306" s="46">
        <f>IF(OR($A306="",$B306="",$C306=""),"",'MPTO_working_3-way'!G305)</f>
        <v>2.09560081378191</v>
      </c>
      <c r="K306" s="44">
        <f>IF(OR($A306="",$B306="",$C306=""),"",'OddsRatio_working_3-way'!H305)</f>
        <v>3.8690844472268573</v>
      </c>
      <c r="L306" s="45">
        <f>IF(OR($A306="",$B306="",$C306=""),"",'OddsRatio_working_3-way'!I305)</f>
        <v>3.7521958215990963</v>
      </c>
      <c r="M306" s="46">
        <f>IF(OR($A306="",$B306="",$C306=""),"",'OddsRatio_working_3-way'!J305)</f>
        <v>2.1051288241170121</v>
      </c>
      <c r="N306" s="47">
        <f t="shared" si="76"/>
        <v>26.012090386650851</v>
      </c>
      <c r="O306" s="48">
        <f t="shared" si="77"/>
        <v>26.809118225796141</v>
      </c>
      <c r="P306" s="48">
        <f t="shared" si="78"/>
        <v>47.178791387553012</v>
      </c>
      <c r="Q306" t="s">
        <v>375</v>
      </c>
      <c r="R306" t="s">
        <v>474</v>
      </c>
      <c r="S306" t="s">
        <v>476</v>
      </c>
      <c r="T306" s="50">
        <v>100</v>
      </c>
      <c r="U306" s="50">
        <f t="shared" si="67"/>
        <v>72.972972972972968</v>
      </c>
      <c r="V306" s="50">
        <f t="shared" si="68"/>
        <v>72.14484679665739</v>
      </c>
      <c r="W306" s="50">
        <f t="shared" si="69"/>
        <v>50.980392156862742</v>
      </c>
      <c r="X306" s="50">
        <f t="shared" si="70"/>
        <v>76.874761046479875</v>
      </c>
      <c r="Y306" s="50">
        <f t="shared" si="71"/>
        <v>76.046634870164269</v>
      </c>
      <c r="Z306" s="50">
        <f t="shared" si="72"/>
        <v>54.882180230369634</v>
      </c>
      <c r="AA306" s="50">
        <f t="shared" si="73"/>
        <v>-3.901788073506907</v>
      </c>
      <c r="AB306" s="50">
        <f t="shared" si="74"/>
        <v>-3.9017880735068786</v>
      </c>
      <c r="AC306" s="50">
        <f t="shared" si="75"/>
        <v>-3.9017880735068928</v>
      </c>
      <c r="AF306">
        <v>1.99</v>
      </c>
      <c r="AG306">
        <v>1.86</v>
      </c>
      <c r="AH306" s="88" t="s">
        <v>479</v>
      </c>
      <c r="AJ306" t="s">
        <v>450</v>
      </c>
    </row>
    <row r="307" spans="1:36" ht="15" x14ac:dyDescent="0.25">
      <c r="A307">
        <v>1.6</v>
      </c>
      <c r="B307">
        <v>4.28</v>
      </c>
      <c r="C307">
        <v>5.42</v>
      </c>
      <c r="D307" s="43">
        <f t="shared" si="79"/>
        <v>4.3146704831534377E-2</v>
      </c>
      <c r="E307" s="44">
        <f>IF(OR($A307="",$B307="",$C307=""),"",A307*'MPTO_working_3-way'!$I306)</f>
        <v>1.6690347277304551</v>
      </c>
      <c r="F307" s="45">
        <f>IF(OR($A307="",$B307="",$C307=""),"",B307*'MPTO_working_3-way'!$I306)</f>
        <v>4.464667896678967</v>
      </c>
      <c r="G307" s="46">
        <f>IF(OR($A307="",$B307="",$C307=""),"",C307*'MPTO_working_3-way'!$I306)</f>
        <v>5.6538551401869164</v>
      </c>
      <c r="H307" s="44">
        <f>IF(OR($A307="",$B307="",$C307=""),"",'MPTO_working_3-way'!E306)</f>
        <v>1.6376857294809224</v>
      </c>
      <c r="I307" s="45">
        <f>IF(OR($A307="",$B307="",$C307=""),"",'MPTO_working_3-way'!F306)</f>
        <v>4.560740803848196</v>
      </c>
      <c r="J307" s="46">
        <f>IF(OR($A307="",$B307="",$C307=""),"",'MPTO_working_3-way'!G306)</f>
        <v>5.8782170942047962</v>
      </c>
      <c r="K307" s="44">
        <f>IF(OR($A307="",$B307="",$C307=""),"",'OddsRatio_working_3-way'!H306)</f>
        <v>1.6481712157316322</v>
      </c>
      <c r="L307" s="45">
        <f>IF(OR($A307="",$B307="",$C307=""),"",'OddsRatio_working_3-way'!I306)</f>
        <v>4.5433359793329222</v>
      </c>
      <c r="M307" s="46">
        <f>IF(OR($A307="",$B307="",$C307=""),"",'OddsRatio_working_3-way'!J306)</f>
        <v>5.7748612892230247</v>
      </c>
      <c r="N307" s="47">
        <f t="shared" si="76"/>
        <v>59.914870756451833</v>
      </c>
      <c r="O307" s="48">
        <f t="shared" si="77"/>
        <v>22.398082525776388</v>
      </c>
      <c r="P307" s="48">
        <f t="shared" si="78"/>
        <v>17.687046717771761</v>
      </c>
      <c r="Q307" t="s">
        <v>471</v>
      </c>
      <c r="R307" t="s">
        <v>372</v>
      </c>
      <c r="S307" t="s">
        <v>476</v>
      </c>
      <c r="T307" s="50">
        <v>100</v>
      </c>
      <c r="U307" s="50">
        <f t="shared" si="67"/>
        <v>37.5</v>
      </c>
      <c r="V307" s="50">
        <f t="shared" si="68"/>
        <v>76.635514018691595</v>
      </c>
      <c r="W307" s="50">
        <f t="shared" si="69"/>
        <v>81.549815498154985</v>
      </c>
      <c r="X307" s="50">
        <f t="shared" si="70"/>
        <v>41.814670483153428</v>
      </c>
      <c r="Y307" s="50">
        <f t="shared" si="71"/>
        <v>80.950184501845015</v>
      </c>
      <c r="Z307" s="50">
        <f t="shared" si="72"/>
        <v>85.86448598130842</v>
      </c>
      <c r="AA307" s="50">
        <f t="shared" si="73"/>
        <v>-4.3146704831534279</v>
      </c>
      <c r="AB307" s="50">
        <f t="shared" si="74"/>
        <v>-4.3146704831534208</v>
      </c>
      <c r="AC307" s="50">
        <f t="shared" si="75"/>
        <v>-4.314670483153435</v>
      </c>
      <c r="AF307">
        <v>1.76</v>
      </c>
      <c r="AG307">
        <v>2.11</v>
      </c>
      <c r="AH307" s="89" t="s">
        <v>494</v>
      </c>
      <c r="AJ307" t="s">
        <v>450</v>
      </c>
    </row>
    <row r="308" spans="1:36" ht="15" x14ac:dyDescent="0.25">
      <c r="A308">
        <v>2.2200000000000002</v>
      </c>
      <c r="B308">
        <v>3.36</v>
      </c>
      <c r="C308">
        <v>3.64</v>
      </c>
      <c r="D308" s="43">
        <f t="shared" si="79"/>
        <v>2.27947727947726E-2</v>
      </c>
      <c r="E308" s="44">
        <f>IF(OR($A308="",$B308="",$C308=""),"",A308*'MPTO_working_3-way'!$I307)</f>
        <v>2.2706043956043955</v>
      </c>
      <c r="F308" s="45">
        <f>IF(OR($A308="",$B308="",$C308=""),"",B308*'MPTO_working_3-way'!$I307)</f>
        <v>3.4365904365904356</v>
      </c>
      <c r="G308" s="46">
        <f>IF(OR($A308="",$B308="",$C308=""),"",C308*'MPTO_working_3-way'!$I307)</f>
        <v>3.7229729729729724</v>
      </c>
      <c r="H308" s="44">
        <f>IF(OR($A308="",$B308="",$C308=""),"",'MPTO_working_3-way'!E307)</f>
        <v>2.2580897557704129</v>
      </c>
      <c r="I308" s="45">
        <f>IF(OR($A308="",$B308="",$C308=""),"",'MPTO_working_3-way'!F307)</f>
        <v>3.4480286738351245</v>
      </c>
      <c r="J308" s="46">
        <f>IF(OR($A308="",$B308="",$C308=""),"",'MPTO_working_3-way'!G307)</f>
        <v>3.7435374779949959</v>
      </c>
      <c r="K308" s="44">
        <f>IF(OR($A308="",$B308="",$C308=""),"",'OddsRatio_working_3-way'!H307)</f>
        <v>2.2633854951819261</v>
      </c>
      <c r="L308" s="45">
        <f>IF(OR($A308="",$B308="",$C308=""),"",'OddsRatio_working_3-way'!I307)</f>
        <v>3.4439260398601186</v>
      </c>
      <c r="M308" s="46">
        <f>IF(OR($A308="",$B308="",$C308=""),"",'OddsRatio_working_3-way'!J307)</f>
        <v>3.7338833666231834</v>
      </c>
      <c r="N308" s="47">
        <f t="shared" si="76"/>
        <v>44.041137326073809</v>
      </c>
      <c r="O308" s="48">
        <f t="shared" si="77"/>
        <v>29.098608590441629</v>
      </c>
      <c r="P308" s="48">
        <f t="shared" si="78"/>
        <v>26.86025408348458</v>
      </c>
      <c r="Q308" t="s">
        <v>150</v>
      </c>
      <c r="R308" t="s">
        <v>120</v>
      </c>
      <c r="S308" t="s">
        <v>476</v>
      </c>
      <c r="T308" s="50">
        <v>100</v>
      </c>
      <c r="U308" s="50">
        <f t="shared" si="67"/>
        <v>54.954954954954964</v>
      </c>
      <c r="V308" s="50">
        <f t="shared" si="68"/>
        <v>70.238095238095241</v>
      </c>
      <c r="W308" s="50">
        <f t="shared" si="69"/>
        <v>72.527472527472526</v>
      </c>
      <c r="X308" s="50">
        <f t="shared" si="70"/>
        <v>57.234432234432234</v>
      </c>
      <c r="Y308" s="50">
        <f t="shared" si="71"/>
        <v>72.517572517572518</v>
      </c>
      <c r="Z308" s="50">
        <f t="shared" si="72"/>
        <v>74.806949806949802</v>
      </c>
      <c r="AA308" s="50">
        <f t="shared" si="73"/>
        <v>-2.2794772794772697</v>
      </c>
      <c r="AB308" s="50">
        <f t="shared" si="74"/>
        <v>-2.2794772794772769</v>
      </c>
      <c r="AC308" s="50">
        <f t="shared" si="75"/>
        <v>-2.2794772794772769</v>
      </c>
      <c r="AF308">
        <v>2.44</v>
      </c>
      <c r="AG308">
        <v>1.61</v>
      </c>
      <c r="AH308" s="89" t="s">
        <v>482</v>
      </c>
      <c r="AJ308" t="s">
        <v>436</v>
      </c>
    </row>
    <row r="309" spans="1:36" ht="15" x14ac:dyDescent="0.25">
      <c r="A309">
        <v>3.31</v>
      </c>
      <c r="B309">
        <v>3.58</v>
      </c>
      <c r="C309">
        <v>2.27</v>
      </c>
      <c r="D309" s="43">
        <f t="shared" si="79"/>
        <v>2.1973046925158446E-2</v>
      </c>
      <c r="E309" s="44">
        <f>IF(OR($A309="",$B309="",$C309=""),"",A309*'MPTO_working_3-way'!$I308)</f>
        <v>3.3827307853222743</v>
      </c>
      <c r="F309" s="45">
        <f>IF(OR($A309="",$B309="",$C309=""),"",B309*'MPTO_working_3-way'!$I308)</f>
        <v>3.6586635079920673</v>
      </c>
      <c r="G309" s="46">
        <f>IF(OR($A309="",$B309="",$C309=""),"",C309*'MPTO_working_3-way'!$I308)</f>
        <v>2.3198788165201099</v>
      </c>
      <c r="H309" s="44">
        <f>IF(OR($A309="",$B309="",$C309=""),"",'MPTO_working_3-way'!E308)</f>
        <v>3.3922400953795537</v>
      </c>
      <c r="I309" s="45">
        <f>IF(OR($A309="",$B309="",$C309=""),"",'MPTO_working_3-way'!F308)</f>
        <v>3.6763994936502633</v>
      </c>
      <c r="J309" s="46">
        <f>IF(OR($A309="",$B309="",$C309=""),"",'MPTO_working_3-way'!G308)</f>
        <v>2.3083797500030463</v>
      </c>
      <c r="K309" s="44">
        <f>IF(OR($A309="",$B309="",$C309=""),"",'OddsRatio_working_3-way'!H308)</f>
        <v>3.3887841246952548</v>
      </c>
      <c r="L309" s="45">
        <f>IF(OR($A309="",$B309="",$C309=""),"",'OddsRatio_working_3-way'!I308)</f>
        <v>3.6679926587505451</v>
      </c>
      <c r="M309" s="46">
        <f>IF(OR($A309="",$B309="",$C309=""),"",'OddsRatio_working_3-way'!J308)</f>
        <v>2.3133142157415469</v>
      </c>
      <c r="N309" s="47">
        <f t="shared" si="76"/>
        <v>29.561915016678736</v>
      </c>
      <c r="O309" s="48">
        <f t="shared" si="77"/>
        <v>27.332385113186202</v>
      </c>
      <c r="P309" s="48">
        <f t="shared" si="78"/>
        <v>43.105699870135069</v>
      </c>
      <c r="Q309" t="s">
        <v>155</v>
      </c>
      <c r="R309" t="s">
        <v>114</v>
      </c>
      <c r="S309" t="s">
        <v>476</v>
      </c>
      <c r="T309" s="50">
        <v>100</v>
      </c>
      <c r="U309" s="50">
        <f t="shared" si="67"/>
        <v>69.78851963746223</v>
      </c>
      <c r="V309" s="50">
        <f t="shared" si="68"/>
        <v>72.067039106145245</v>
      </c>
      <c r="W309" s="50">
        <f t="shared" si="69"/>
        <v>55.947136563876647</v>
      </c>
      <c r="X309" s="50">
        <f t="shared" si="70"/>
        <v>71.985824329978087</v>
      </c>
      <c r="Y309" s="50">
        <f t="shared" si="71"/>
        <v>74.264343798661116</v>
      </c>
      <c r="Z309" s="50">
        <f t="shared" si="72"/>
        <v>58.144441256392511</v>
      </c>
      <c r="AA309" s="50">
        <f t="shared" si="73"/>
        <v>-2.197304692515857</v>
      </c>
      <c r="AB309" s="50">
        <f t="shared" si="74"/>
        <v>-2.1973046925158712</v>
      </c>
      <c r="AC309" s="50">
        <f t="shared" si="75"/>
        <v>-2.1973046925158641</v>
      </c>
      <c r="AF309">
        <v>1.66</v>
      </c>
      <c r="AG309">
        <v>2.33</v>
      </c>
      <c r="AH309" s="88" t="s">
        <v>493</v>
      </c>
      <c r="AJ309" t="s">
        <v>436</v>
      </c>
    </row>
    <row r="310" spans="1:36" s="50" customFormat="1" ht="15" x14ac:dyDescent="0.25">
      <c r="A310">
        <v>2.79</v>
      </c>
      <c r="B310">
        <v>3.02</v>
      </c>
      <c r="C310">
        <v>3.01</v>
      </c>
      <c r="D310" s="43">
        <f t="shared" si="79"/>
        <v>2.1774680503932275E-2</v>
      </c>
      <c r="E310" s="44">
        <f>IF(OR($A310="",$B310="",$C310=""),"",A310*'MPTO_working_3-way'!$I309)</f>
        <v>2.850751358605971</v>
      </c>
      <c r="F310" s="45">
        <f>IF(OR($A310="",$B310="",$C310=""),"",B310*'MPTO_working_3-way'!$I309)</f>
        <v>3.0857595351218756</v>
      </c>
      <c r="G310" s="46">
        <f>IF(OR($A310="",$B310="",$C310=""),"",C310*'MPTO_working_3-way'!$I309)</f>
        <v>3.0755417883168361</v>
      </c>
      <c r="H310" s="44">
        <f>IF(OR($A310="",$B310="",$C310=""),"",'MPTO_working_3-way'!E309)</f>
        <v>2.8476665369930294</v>
      </c>
      <c r="I310" s="45">
        <f>IF(OR($A310="",$B310="",$C310=""),"",'MPTO_working_3-way'!F309)</f>
        <v>3.0876815000151372</v>
      </c>
      <c r="J310" s="46">
        <f>IF(OR($A310="",$B310="",$C310=""),"",'MPTO_working_3-way'!G309)</f>
        <v>3.077229031256342</v>
      </c>
      <c r="K310" s="44">
        <f>IF(OR($A310="",$B310="",$C310=""),"",'OddsRatio_working_3-way'!H309)</f>
        <v>2.8491509494924943</v>
      </c>
      <c r="L310" s="45">
        <f>IF(OR($A310="",$B310="",$C310=""),"",'OddsRatio_working_3-way'!I309)</f>
        <v>3.0867513508239326</v>
      </c>
      <c r="M310" s="46">
        <f>IF(OR($A310="",$B310="",$C310=""),"",'OddsRatio_working_3-way'!J309)</f>
        <v>3.0764208985921306</v>
      </c>
      <c r="N310" s="47">
        <f t="shared" si="76"/>
        <v>35.078471399519181</v>
      </c>
      <c r="O310" s="48">
        <f t="shared" si="77"/>
        <v>32.406932186973016</v>
      </c>
      <c r="P310" s="48">
        <f t="shared" si="78"/>
        <v>32.51459641350781</v>
      </c>
      <c r="Q310" t="s">
        <v>179</v>
      </c>
      <c r="R310" t="s">
        <v>111</v>
      </c>
      <c r="S310" t="s">
        <v>476</v>
      </c>
      <c r="T310" s="50">
        <v>100</v>
      </c>
      <c r="U310" s="50">
        <f t="shared" si="67"/>
        <v>64.157706093189958</v>
      </c>
      <c r="V310" s="50">
        <f t="shared" si="68"/>
        <v>66.88741721854305</v>
      </c>
      <c r="W310" s="50">
        <f t="shared" si="69"/>
        <v>66.777408637873762</v>
      </c>
      <c r="X310" s="50">
        <f t="shared" si="70"/>
        <v>66.335174143583203</v>
      </c>
      <c r="Y310" s="50">
        <f t="shared" si="71"/>
        <v>69.06488526893628</v>
      </c>
      <c r="Z310" s="50">
        <f t="shared" si="72"/>
        <v>68.954876688266992</v>
      </c>
      <c r="AA310" s="50">
        <f t="shared" si="73"/>
        <v>-2.1774680503932444</v>
      </c>
      <c r="AB310" s="50">
        <f t="shared" si="74"/>
        <v>-2.1774680503932302</v>
      </c>
      <c r="AC310" s="50">
        <f t="shared" si="75"/>
        <v>-2.1774680503932302</v>
      </c>
      <c r="AD310" s="51"/>
      <c r="AF310">
        <v>2.65</v>
      </c>
      <c r="AG310">
        <v>1.53</v>
      </c>
      <c r="AH310" s="88" t="s">
        <v>484</v>
      </c>
      <c r="AI310" s="51"/>
      <c r="AJ310" t="s">
        <v>436</v>
      </c>
    </row>
    <row r="311" spans="1:36" s="50" customFormat="1" ht="15" x14ac:dyDescent="0.25">
      <c r="A311">
        <v>2.66</v>
      </c>
      <c r="B311">
        <v>2.95</v>
      </c>
      <c r="C311">
        <v>3.25</v>
      </c>
      <c r="D311" s="43">
        <f t="shared" si="79"/>
        <v>2.261520816382534E-2</v>
      </c>
      <c r="E311" s="44">
        <f>IF(OR($A311="",$B311="",$C311=""),"",A311*'MPTO_working_3-way'!$I310)</f>
        <v>2.7201564537157754</v>
      </c>
      <c r="F311" s="45">
        <f>IF(OR($A311="",$B311="",$C311=""),"",B311*'MPTO_working_3-way'!$I310)</f>
        <v>3.0167148640832848</v>
      </c>
      <c r="G311" s="46">
        <f>IF(OR($A311="",$B311="",$C311=""),"",C311*'MPTO_working_3-way'!$I310)</f>
        <v>3.3234994265324325</v>
      </c>
      <c r="H311" s="44">
        <f>IF(OR($A311="",$B311="",$C311=""),"",'MPTO_working_3-way'!E310)</f>
        <v>2.7144301641787072</v>
      </c>
      <c r="I311" s="45">
        <f>IF(OR($A311="",$B311="",$C311=""),"",'MPTO_working_3-way'!F310)</f>
        <v>3.0170950282452456</v>
      </c>
      <c r="J311" s="46">
        <f>IF(OR($A311="",$B311="",$C311=""),"",'MPTO_working_3-way'!G310)</f>
        <v>3.3316241549364771</v>
      </c>
      <c r="K311" s="44">
        <f>IF(OR($A311="",$B311="",$C311=""),"",'OddsRatio_working_3-way'!H310)</f>
        <v>2.7171561127781731</v>
      </c>
      <c r="L311" s="45">
        <f>IF(OR($A311="",$B311="",$C311=""),"",'OddsRatio_working_3-way'!I310)</f>
        <v>3.0171412168177327</v>
      </c>
      <c r="M311" s="46">
        <f>IF(OR($A311="",$B311="",$C311=""),"",'OddsRatio_working_3-way'!J310)</f>
        <v>3.3274706347896914</v>
      </c>
      <c r="N311" s="47">
        <f t="shared" si="76"/>
        <v>36.762591307348693</v>
      </c>
      <c r="O311" s="48">
        <f t="shared" si="77"/>
        <v>33.148641653405939</v>
      </c>
      <c r="P311" s="48">
        <f t="shared" si="78"/>
        <v>30.08876703924539</v>
      </c>
      <c r="Q311" t="s">
        <v>112</v>
      </c>
      <c r="R311" t="s">
        <v>54</v>
      </c>
      <c r="S311" t="s">
        <v>476</v>
      </c>
      <c r="T311" s="50">
        <v>100</v>
      </c>
      <c r="U311" s="50">
        <f t="shared" si="67"/>
        <v>62.406015037593981</v>
      </c>
      <c r="V311" s="50">
        <f t="shared" si="68"/>
        <v>66.101694915254228</v>
      </c>
      <c r="W311" s="50">
        <f t="shared" si="69"/>
        <v>69.230769230769241</v>
      </c>
      <c r="X311" s="50">
        <f t="shared" si="70"/>
        <v>64.667535853976531</v>
      </c>
      <c r="Y311" s="50">
        <f t="shared" si="71"/>
        <v>68.363215731636785</v>
      </c>
      <c r="Z311" s="50">
        <f t="shared" si="72"/>
        <v>71.492290047151769</v>
      </c>
      <c r="AA311" s="50">
        <f t="shared" si="73"/>
        <v>-2.26152081638255</v>
      </c>
      <c r="AB311" s="50">
        <f t="shared" si="74"/>
        <v>-2.2615208163825571</v>
      </c>
      <c r="AC311" s="50">
        <f t="shared" si="75"/>
        <v>-2.2615208163825287</v>
      </c>
      <c r="AD311" s="51"/>
      <c r="AF311">
        <v>2.83</v>
      </c>
      <c r="AG311">
        <v>1.48</v>
      </c>
      <c r="AH311" s="88" t="s">
        <v>487</v>
      </c>
      <c r="AI311" s="51"/>
      <c r="AJ311" t="s">
        <v>436</v>
      </c>
    </row>
    <row r="312" spans="1:36" s="50" customFormat="1" ht="15" x14ac:dyDescent="0.25">
      <c r="A312">
        <v>1.88</v>
      </c>
      <c r="B312">
        <v>3.17</v>
      </c>
      <c r="C312">
        <v>5.32</v>
      </c>
      <c r="D312" s="43">
        <f t="shared" si="79"/>
        <v>3.5342231678262781E-2</v>
      </c>
      <c r="E312" s="44">
        <f>IF(OR($A312="",$B312="",$C312=""),"",A312*'MPTO_working_3-way'!$I311)</f>
        <v>1.9464433955551339</v>
      </c>
      <c r="F312" s="45">
        <f>IF(OR($A312="",$B312="",$C312=""),"",B312*'MPTO_working_3-way'!$I311)</f>
        <v>3.2820348744200931</v>
      </c>
      <c r="G312" s="46">
        <f>IF(OR($A312="",$B312="",$C312=""),"",C312*'MPTO_working_3-way'!$I311)</f>
        <v>5.5080206725283585</v>
      </c>
      <c r="H312" s="44">
        <f>IF(OR($A312="",$B312="",$C312=""),"",'MPTO_working_3-way'!E311)</f>
        <v>1.9225809351878143</v>
      </c>
      <c r="I312" s="45">
        <f>IF(OR($A312="",$B312="",$C312=""),"",'MPTO_working_3-way'!F311)</f>
        <v>3.2929760528498004</v>
      </c>
      <c r="J312" s="46">
        <f>IF(OR($A312="",$B312="",$C312=""),"",'MPTO_working_3-way'!G311)</f>
        <v>5.6757174009348947</v>
      </c>
      <c r="K312" s="44">
        <f>IF(OR($A312="",$B312="",$C312=""),"",'OddsRatio_working_3-way'!H311)</f>
        <v>1.9322374899986718</v>
      </c>
      <c r="L312" s="45">
        <f>IF(OR($A312="",$B312="",$C312=""),"",'OddsRatio_working_3-way'!I311)</f>
        <v>3.2988129014739984</v>
      </c>
      <c r="M312" s="46">
        <f>IF(OR($A312="",$B312="",$C312=""),"",'OddsRatio_working_3-way'!J311)</f>
        <v>5.5764385872662086</v>
      </c>
      <c r="N312" s="47">
        <f t="shared" si="76"/>
        <v>51.375755507896272</v>
      </c>
      <c r="O312" s="48">
        <f t="shared" si="77"/>
        <v>30.468902320140373</v>
      </c>
      <c r="P312" s="48">
        <f t="shared" si="78"/>
        <v>18.155342171963344</v>
      </c>
      <c r="Q312" t="s">
        <v>158</v>
      </c>
      <c r="R312" t="s">
        <v>122</v>
      </c>
      <c r="S312" t="s">
        <v>476</v>
      </c>
      <c r="T312" s="50">
        <v>100</v>
      </c>
      <c r="U312" s="50">
        <f t="shared" si="67"/>
        <v>46.808510638297875</v>
      </c>
      <c r="V312" s="50">
        <f t="shared" si="68"/>
        <v>68.454258675078862</v>
      </c>
      <c r="W312" s="50">
        <f t="shared" si="69"/>
        <v>81.203007518796994</v>
      </c>
      <c r="X312" s="50">
        <f t="shared" si="70"/>
        <v>50.342733806124137</v>
      </c>
      <c r="Y312" s="50">
        <f t="shared" si="71"/>
        <v>71.988481842905145</v>
      </c>
      <c r="Z312" s="50">
        <f t="shared" si="72"/>
        <v>84.737230686623263</v>
      </c>
      <c r="AA312" s="50">
        <f t="shared" si="73"/>
        <v>-3.5342231678262621</v>
      </c>
      <c r="AB312" s="50">
        <f t="shared" si="74"/>
        <v>-3.5342231678262834</v>
      </c>
      <c r="AC312" s="50">
        <f t="shared" si="75"/>
        <v>-3.5342231678262692</v>
      </c>
      <c r="AD312" s="51"/>
      <c r="AF312">
        <v>2.4300000000000002</v>
      </c>
      <c r="AG312">
        <v>1.6</v>
      </c>
      <c r="AH312" s="88" t="s">
        <v>482</v>
      </c>
      <c r="AI312" s="51"/>
      <c r="AJ312" t="s">
        <v>437</v>
      </c>
    </row>
    <row r="313" spans="1:36" ht="15" x14ac:dyDescent="0.25">
      <c r="A313">
        <v>1.68</v>
      </c>
      <c r="B313">
        <v>3.64</v>
      </c>
      <c r="C313">
        <v>6.07</v>
      </c>
      <c r="D313" s="43">
        <f t="shared" si="79"/>
        <v>3.4708015762381583E-2</v>
      </c>
      <c r="E313" s="44">
        <f>IF(OR($A313="",$B313="",$C313=""),"",A313*'MPTO_working_3-way'!$I312)</f>
        <v>1.738309466480801</v>
      </c>
      <c r="F313" s="45">
        <f>IF(OR($A313="",$B313="",$C313=""),"",B313*'MPTO_working_3-way'!$I312)</f>
        <v>3.7663371773750689</v>
      </c>
      <c r="G313" s="46">
        <f>IF(OR($A313="",$B313="",$C313=""),"",C313*'MPTO_working_3-way'!$I312)</f>
        <v>6.2806776556776569</v>
      </c>
      <c r="H313" s="44">
        <f>IF(OR($A313="",$B313="",$C313=""),"",'MPTO_working_3-way'!E312)</f>
        <v>1.7133005469377347</v>
      </c>
      <c r="I313" s="45">
        <f>IF(OR($A313="",$B313="",$C313=""),"",'MPTO_working_3-way'!F312)</f>
        <v>3.8000282823804592</v>
      </c>
      <c r="J313" s="46">
        <f>IF(OR($A313="",$B313="",$C313=""),"",'MPTO_working_3-way'!G312)</f>
        <v>6.5284674025095715</v>
      </c>
      <c r="K313" s="44">
        <f>IF(OR($A313="",$B313="",$C313=""),"",'OddsRatio_working_3-way'!H312)</f>
        <v>1.7224171430855346</v>
      </c>
      <c r="L313" s="45">
        <f>IF(OR($A313="",$B313="",$C313=""),"",'OddsRatio_working_3-way'!I312)</f>
        <v>3.8046783202144279</v>
      </c>
      <c r="M313" s="46">
        <f>IF(OR($A313="",$B313="",$C313=""),"",'OddsRatio_working_3-way'!J312)</f>
        <v>6.3862572285936166</v>
      </c>
      <c r="N313" s="47">
        <f t="shared" si="76"/>
        <v>57.527156083691764</v>
      </c>
      <c r="O313" s="48">
        <f t="shared" si="77"/>
        <v>26.550995115550048</v>
      </c>
      <c r="P313" s="48">
        <f t="shared" si="78"/>
        <v>15.921848800758182</v>
      </c>
      <c r="Q313" t="s">
        <v>161</v>
      </c>
      <c r="R313" t="s">
        <v>123</v>
      </c>
      <c r="S313" t="s">
        <v>476</v>
      </c>
      <c r="T313" s="50">
        <v>100</v>
      </c>
      <c r="U313" s="50">
        <f t="shared" si="67"/>
        <v>40.476190476190474</v>
      </c>
      <c r="V313" s="50">
        <f t="shared" si="68"/>
        <v>72.527472527472526</v>
      </c>
      <c r="W313" s="50">
        <f t="shared" si="69"/>
        <v>83.525535420098834</v>
      </c>
      <c r="X313" s="50">
        <f t="shared" si="70"/>
        <v>43.946992052428627</v>
      </c>
      <c r="Y313" s="50">
        <f t="shared" si="71"/>
        <v>75.998274103710671</v>
      </c>
      <c r="Z313" s="50">
        <f t="shared" si="72"/>
        <v>86.996336996336993</v>
      </c>
      <c r="AA313" s="50">
        <f t="shared" si="73"/>
        <v>-3.4708015762381521</v>
      </c>
      <c r="AB313" s="50">
        <f t="shared" si="74"/>
        <v>-3.470801576238145</v>
      </c>
      <c r="AC313" s="50">
        <f t="shared" si="75"/>
        <v>-3.4708015762381592</v>
      </c>
      <c r="AF313">
        <v>2.35</v>
      </c>
      <c r="AG313">
        <v>1.63</v>
      </c>
      <c r="AH313" s="88" t="s">
        <v>486</v>
      </c>
      <c r="AJ313" t="s">
        <v>437</v>
      </c>
    </row>
    <row r="314" spans="1:36" ht="15" x14ac:dyDescent="0.25">
      <c r="A314">
        <v>2.74</v>
      </c>
      <c r="B314">
        <v>2.87</v>
      </c>
      <c r="C314">
        <v>3.13</v>
      </c>
      <c r="D314" s="43">
        <f t="shared" si="79"/>
        <v>3.2884377290137712E-2</v>
      </c>
      <c r="E314" s="44">
        <f>IF(OR($A314="",$B314="",$C314=""),"",A314*'MPTO_working_3-way'!$I313)</f>
        <v>2.8301031937749777</v>
      </c>
      <c r="F314" s="45">
        <f>IF(OR($A314="",$B314="",$C314=""),"",B314*'MPTO_working_3-way'!$I313)</f>
        <v>2.9643781628226953</v>
      </c>
      <c r="G314" s="46">
        <f>IF(OR($A314="",$B314="",$C314=""),"",C314*'MPTO_working_3-way'!$I313)</f>
        <v>3.232928100918131</v>
      </c>
      <c r="H314" s="44">
        <f>IF(OR($A314="",$B314="",$C314=""),"",'MPTO_working_3-way'!E313)</f>
        <v>2.824842441977768</v>
      </c>
      <c r="I314" s="45">
        <f>IF(OR($A314="",$B314="",$C314=""),"",'MPTO_working_3-way'!F313)</f>
        <v>2.9632211218388522</v>
      </c>
      <c r="J314" s="46">
        <f>IF(OR($A314="",$B314="",$C314=""),"",'MPTO_working_3-way'!G313)</f>
        <v>3.2412036452998803</v>
      </c>
      <c r="K314" s="44">
        <f>IF(OR($A314="",$B314="",$C314=""),"",'OddsRatio_working_3-way'!H313)</f>
        <v>2.8274020105046977</v>
      </c>
      <c r="L314" s="45">
        <f>IF(OR($A314="",$B314="",$C314=""),"",'OddsRatio_working_3-way'!I313)</f>
        <v>2.9639320457722906</v>
      </c>
      <c r="M314" s="46">
        <f>IF(OR($A314="",$B314="",$C314=""),"",'OddsRatio_working_3-way'!J313)</f>
        <v>3.2369921163074751</v>
      </c>
      <c r="N314" s="47">
        <f t="shared" si="76"/>
        <v>35.334400604174945</v>
      </c>
      <c r="O314" s="48">
        <f t="shared" si="77"/>
        <v>33.733887684822072</v>
      </c>
      <c r="P314" s="48">
        <f t="shared" si="78"/>
        <v>30.931711711002986</v>
      </c>
      <c r="Q314" t="s">
        <v>378</v>
      </c>
      <c r="R314" t="s">
        <v>119</v>
      </c>
      <c r="S314" t="s">
        <v>476</v>
      </c>
      <c r="T314" s="50">
        <v>100</v>
      </c>
      <c r="U314" s="50">
        <f t="shared" si="67"/>
        <v>63.503649635036496</v>
      </c>
      <c r="V314" s="50">
        <f t="shared" si="68"/>
        <v>65.156794425087099</v>
      </c>
      <c r="W314" s="50">
        <f t="shared" si="69"/>
        <v>68.051118210862612</v>
      </c>
      <c r="X314" s="50">
        <f t="shared" si="70"/>
        <v>66.792087364050275</v>
      </c>
      <c r="Y314" s="50">
        <f t="shared" si="71"/>
        <v>68.445232154100879</v>
      </c>
      <c r="Z314" s="50">
        <f t="shared" si="72"/>
        <v>71.339555939876391</v>
      </c>
      <c r="AA314" s="50">
        <f t="shared" si="73"/>
        <v>-3.2884377290137792</v>
      </c>
      <c r="AB314" s="50">
        <f t="shared" si="74"/>
        <v>-3.2884377290137792</v>
      </c>
      <c r="AC314" s="50">
        <f t="shared" si="75"/>
        <v>-3.2884377290137792</v>
      </c>
      <c r="AF314">
        <v>2.74</v>
      </c>
      <c r="AG314">
        <v>1.48</v>
      </c>
      <c r="AH314" s="88" t="s">
        <v>497</v>
      </c>
      <c r="AJ314" t="s">
        <v>437</v>
      </c>
    </row>
    <row r="315" spans="1:36" ht="15" x14ac:dyDescent="0.25">
      <c r="A315">
        <v>5.0999999999999996</v>
      </c>
      <c r="B315">
        <v>3.07</v>
      </c>
      <c r="C315">
        <v>1.94</v>
      </c>
      <c r="D315" s="43">
        <f t="shared" si="79"/>
        <v>3.72752479211238E-2</v>
      </c>
      <c r="E315" s="44">
        <f>IF(OR($A315="",$B315="",$C315=""),"",A315*'MPTO_working_3-way'!$I314)</f>
        <v>5.2901037643977311</v>
      </c>
      <c r="F315" s="45">
        <f>IF(OR($A315="",$B315="",$C315=""),"",B315*'MPTO_working_3-way'!$I314)</f>
        <v>3.1844350111178499</v>
      </c>
      <c r="G315" s="46">
        <f>IF(OR($A315="",$B315="",$C315=""),"",C315*'MPTO_working_3-way'!$I314)</f>
        <v>2.0123139809669803</v>
      </c>
      <c r="H315" s="44">
        <f>IF(OR($A315="",$B315="",$C315=""),"",'MPTO_working_3-way'!E314)</f>
        <v>5.4450409257623784</v>
      </c>
      <c r="I315" s="45">
        <f>IF(OR($A315="",$B315="",$C315=""),"",'MPTO_working_3-way'!F314)</f>
        <v>3.1917492884358483</v>
      </c>
      <c r="J315" s="46">
        <f>IF(OR($A315="",$B315="",$C315=""),"",'MPTO_working_3-way'!G314)</f>
        <v>1.9879180903156675</v>
      </c>
      <c r="K315" s="44">
        <f>IF(OR($A315="",$B315="",$C315=""),"",'OddsRatio_working_3-way'!H314)</f>
        <v>5.3532247291681747</v>
      </c>
      <c r="L315" s="45">
        <f>IF(OR($A315="",$B315="",$C315=""),"",'OddsRatio_working_3-way'!I314)</f>
        <v>3.1978476071653952</v>
      </c>
      <c r="M315" s="46">
        <f>IF(OR($A315="",$B315="",$C315=""),"",'OddsRatio_working_3-way'!J314)</f>
        <v>1.9980564013214841</v>
      </c>
      <c r="N315" s="47">
        <f t="shared" si="76"/>
        <v>18.903220891997911</v>
      </c>
      <c r="O315" s="48">
        <f t="shared" si="77"/>
        <v>31.402744804296205</v>
      </c>
      <c r="P315" s="48">
        <f t="shared" si="78"/>
        <v>49.694034303705848</v>
      </c>
      <c r="Q315" t="s">
        <v>237</v>
      </c>
      <c r="R315" t="s">
        <v>152</v>
      </c>
      <c r="S315" t="s">
        <v>476</v>
      </c>
      <c r="T315" s="50">
        <v>100</v>
      </c>
      <c r="U315" s="50">
        <f t="shared" si="67"/>
        <v>80.392156862745097</v>
      </c>
      <c r="V315" s="50">
        <f t="shared" si="68"/>
        <v>67.426710097719877</v>
      </c>
      <c r="W315" s="50">
        <f t="shared" si="69"/>
        <v>48.453608247422686</v>
      </c>
      <c r="X315" s="50">
        <f t="shared" si="70"/>
        <v>84.119681654857459</v>
      </c>
      <c r="Y315" s="50">
        <f t="shared" si="71"/>
        <v>71.154234889832239</v>
      </c>
      <c r="Z315" s="50">
        <f t="shared" si="72"/>
        <v>52.181133039535041</v>
      </c>
      <c r="AA315" s="50">
        <f t="shared" si="73"/>
        <v>-3.7275247921123622</v>
      </c>
      <c r="AB315" s="50">
        <f t="shared" si="74"/>
        <v>-3.7275247921123622</v>
      </c>
      <c r="AC315" s="50">
        <f t="shared" si="75"/>
        <v>-3.7275247921123551</v>
      </c>
      <c r="AF315">
        <v>2.79</v>
      </c>
      <c r="AG315">
        <v>1.47</v>
      </c>
      <c r="AH315" s="89" t="s">
        <v>484</v>
      </c>
      <c r="AJ315" t="s">
        <v>437</v>
      </c>
    </row>
    <row r="316" spans="1:36" ht="15" x14ac:dyDescent="0.25">
      <c r="A316">
        <v>1.88</v>
      </c>
      <c r="B316">
        <v>3.83</v>
      </c>
      <c r="C316">
        <v>4.03</v>
      </c>
      <c r="D316" s="43">
        <f t="shared" si="79"/>
        <v>4.1150457177523636E-2</v>
      </c>
      <c r="E316" s="44">
        <f>IF(OR($A316="",$B316="",$C316=""),"",A316*'MPTO_working_3-way'!$I315)</f>
        <v>1.9573628594937442</v>
      </c>
      <c r="F316" s="45">
        <f>IF(OR($A316="",$B316="",$C316=""),"",B316*'MPTO_working_3-way'!$I315)</f>
        <v>3.9876062509899155</v>
      </c>
      <c r="G316" s="46">
        <f>IF(OR($A316="",$B316="",$C316=""),"",C316*'MPTO_working_3-way'!$I315)</f>
        <v>4.1958363424254204</v>
      </c>
      <c r="H316" s="44">
        <f>IF(OR($A316="",$B316="",$C316=""),"",'MPTO_working_3-way'!E315)</f>
        <v>1.9297640209359161</v>
      </c>
      <c r="I316" s="45">
        <f>IF(OR($A316="",$B316="",$C316=""),"",'MPTO_working_3-way'!F315)</f>
        <v>4.0423674601738773</v>
      </c>
      <c r="J316" s="46">
        <f>IF(OR($A316="",$B316="",$C316=""),"",'MPTO_working_3-way'!G315)</f>
        <v>4.2658087043379771</v>
      </c>
      <c r="K316" s="44">
        <f>IF(OR($A316="",$B316="",$C316=""),"",'OddsRatio_working_3-way'!H315)</f>
        <v>1.9401162518448978</v>
      </c>
      <c r="L316" s="45">
        <f>IF(OR($A316="",$B316="",$C316=""),"",'OddsRatio_working_3-way'!I315)</f>
        <v>4.0233284008193877</v>
      </c>
      <c r="M316" s="46">
        <f>IF(OR($A316="",$B316="",$C316=""),"",'OddsRatio_working_3-way'!J315)</f>
        <v>4.2369911853295914</v>
      </c>
      <c r="N316" s="47">
        <f t="shared" si="76"/>
        <v>51.089147581897087</v>
      </c>
      <c r="O316" s="48">
        <f t="shared" si="77"/>
        <v>25.077701685108757</v>
      </c>
      <c r="P316" s="48">
        <f t="shared" si="78"/>
        <v>23.833150732994174</v>
      </c>
      <c r="Q316" t="s">
        <v>379</v>
      </c>
      <c r="R316" t="s">
        <v>131</v>
      </c>
      <c r="S316" t="s">
        <v>476</v>
      </c>
      <c r="T316" s="50">
        <v>100</v>
      </c>
      <c r="U316" s="50">
        <f t="shared" si="67"/>
        <v>46.808510638297875</v>
      </c>
      <c r="V316" s="50">
        <f t="shared" si="68"/>
        <v>73.890339425587456</v>
      </c>
      <c r="W316" s="50">
        <f t="shared" si="69"/>
        <v>75.186104218362274</v>
      </c>
      <c r="X316" s="50">
        <f t="shared" si="70"/>
        <v>50.923556356050248</v>
      </c>
      <c r="Y316" s="50">
        <f t="shared" si="71"/>
        <v>78.005385143339851</v>
      </c>
      <c r="Z316" s="50">
        <f t="shared" si="72"/>
        <v>79.301149936114655</v>
      </c>
      <c r="AA316" s="50">
        <f t="shared" si="73"/>
        <v>-4.1150457177523734</v>
      </c>
      <c r="AB316" s="50">
        <f t="shared" si="74"/>
        <v>-4.1150457177523947</v>
      </c>
      <c r="AC316" s="50">
        <f t="shared" si="75"/>
        <v>-4.1150457177523805</v>
      </c>
      <c r="AF316">
        <v>1.87</v>
      </c>
      <c r="AG316">
        <v>1.99</v>
      </c>
      <c r="AH316" s="88" t="s">
        <v>486</v>
      </c>
      <c r="AJ316" t="s">
        <v>442</v>
      </c>
    </row>
    <row r="317" spans="1:36" ht="15" x14ac:dyDescent="0.25">
      <c r="A317">
        <v>2.87</v>
      </c>
      <c r="B317">
        <v>3.72</v>
      </c>
      <c r="C317">
        <v>2.37</v>
      </c>
      <c r="D317" s="43">
        <f t="shared" si="79"/>
        <v>3.9190188320246344E-2</v>
      </c>
      <c r="E317" s="44">
        <f>IF(OR($A317="",$B317="",$C317=""),"",A317*'MPTO_working_3-way'!$I316)</f>
        <v>2.9824758404791072</v>
      </c>
      <c r="F317" s="45">
        <f>IF(OR($A317="",$B317="",$C317=""),"",B317*'MPTO_working_3-way'!$I316)</f>
        <v>3.8657875005513165</v>
      </c>
      <c r="G317" s="46">
        <f>IF(OR($A317="",$B317="",$C317=""),"",C317*'MPTO_working_3-way'!$I316)</f>
        <v>2.4628807463189841</v>
      </c>
      <c r="H317" s="44">
        <f>IF(OR($A317="",$B317="",$C317=""),"",'MPTO_working_3-way'!E316)</f>
        <v>2.9817932333520623</v>
      </c>
      <c r="I317" s="45">
        <f>IF(OR($A317="",$B317="",$C317=""),"",'MPTO_working_3-way'!F316)</f>
        <v>3.9100102049709515</v>
      </c>
      <c r="J317" s="46">
        <f>IF(OR($A317="",$B317="",$C317=""),"",'MPTO_working_3-way'!G316)</f>
        <v>2.4457201028121793</v>
      </c>
      <c r="K317" s="44">
        <f>IF(OR($A317="",$B317="",$C317=""),"",'OddsRatio_working_3-way'!H316)</f>
        <v>2.9841350226574921</v>
      </c>
      <c r="L317" s="45">
        <f>IF(OR($A317="",$B317="",$C317=""),"",'OddsRatio_working_3-way'!I316)</f>
        <v>3.8860145784108977</v>
      </c>
      <c r="M317" s="46">
        <f>IF(OR($A317="",$B317="",$C317=""),"",'OddsRatio_working_3-way'!J316)</f>
        <v>2.4536176369201952</v>
      </c>
      <c r="N317" s="47">
        <f t="shared" si="76"/>
        <v>33.529190293100889</v>
      </c>
      <c r="O317" s="48">
        <f t="shared" si="77"/>
        <v>25.86795057559128</v>
      </c>
      <c r="P317" s="48">
        <f t="shared" si="78"/>
        <v>40.602859131307831</v>
      </c>
      <c r="Q317" t="s">
        <v>251</v>
      </c>
      <c r="R317" t="s">
        <v>128</v>
      </c>
      <c r="S317" t="s">
        <v>476</v>
      </c>
      <c r="T317" s="50">
        <v>100</v>
      </c>
      <c r="U317" s="50">
        <f t="shared" si="67"/>
        <v>65.156794425087099</v>
      </c>
      <c r="V317" s="50">
        <f t="shared" si="68"/>
        <v>73.118279569892465</v>
      </c>
      <c r="W317" s="50">
        <f t="shared" si="69"/>
        <v>57.805907172995774</v>
      </c>
      <c r="X317" s="50">
        <f t="shared" si="70"/>
        <v>69.075813257111747</v>
      </c>
      <c r="Y317" s="50">
        <f t="shared" si="71"/>
        <v>77.037298401917113</v>
      </c>
      <c r="Z317" s="50">
        <f t="shared" si="72"/>
        <v>61.724926005020421</v>
      </c>
      <c r="AA317" s="50">
        <f t="shared" si="73"/>
        <v>-3.9190188320246477</v>
      </c>
      <c r="AB317" s="50">
        <f t="shared" si="74"/>
        <v>-3.9190188320246477</v>
      </c>
      <c r="AC317" s="50">
        <f t="shared" si="75"/>
        <v>-3.9190188320246477</v>
      </c>
      <c r="AF317">
        <v>1.8</v>
      </c>
      <c r="AG317">
        <v>2.0499999999999998</v>
      </c>
      <c r="AH317" s="88" t="s">
        <v>478</v>
      </c>
      <c r="AJ317" t="s">
        <v>442</v>
      </c>
    </row>
    <row r="318" spans="1:36" ht="15" x14ac:dyDescent="0.25">
      <c r="A318">
        <v>2.77</v>
      </c>
      <c r="B318">
        <v>3.03</v>
      </c>
      <c r="C318">
        <v>2.87</v>
      </c>
      <c r="D318" s="43">
        <f t="shared" si="79"/>
        <v>3.9475889374368744E-2</v>
      </c>
      <c r="E318" s="44">
        <f>IF(OR($A318="",$B318="",$C318=""),"",A318*'MPTO_working_3-way'!$I317)</f>
        <v>2.8793482135670017</v>
      </c>
      <c r="F318" s="45">
        <f>IF(OR($A318="",$B318="",$C318=""),"",B318*'MPTO_working_3-way'!$I317)</f>
        <v>3.1496119448043371</v>
      </c>
      <c r="G318" s="46">
        <f>IF(OR($A318="",$B318="",$C318=""),"",C318*'MPTO_working_3-way'!$I317)</f>
        <v>2.9832958025044385</v>
      </c>
      <c r="H318" s="44">
        <f>IF(OR($A318="",$B318="",$C318=""),"",'MPTO_working_3-way'!E317)</f>
        <v>2.8747841711693538</v>
      </c>
      <c r="I318" s="45">
        <f>IF(OR($A318="",$B318="",$C318=""),"",'MPTO_working_3-way'!F317)</f>
        <v>3.1558247797908336</v>
      </c>
      <c r="J318" s="46">
        <f>IF(OR($A318="",$B318="",$C318=""),"",'MPTO_working_3-way'!G317)</f>
        <v>2.9826402052104397</v>
      </c>
      <c r="K318" s="44">
        <f>IF(OR($A318="",$B318="",$C318=""),"",'OddsRatio_working_3-way'!H317)</f>
        <v>2.8769968343198022</v>
      </c>
      <c r="L318" s="45">
        <f>IF(OR($A318="",$B318="",$C318=""),"",'OddsRatio_working_3-way'!I317)</f>
        <v>3.1527138834289259</v>
      </c>
      <c r="M318" s="46">
        <f>IF(OR($A318="",$B318="",$C318=""),"",'OddsRatio_working_3-way'!J317)</f>
        <v>2.983041853207927</v>
      </c>
      <c r="N318" s="47">
        <f t="shared" si="76"/>
        <v>34.73008215151502</v>
      </c>
      <c r="O318" s="48">
        <f t="shared" si="77"/>
        <v>31.749943089008791</v>
      </c>
      <c r="P318" s="48">
        <f t="shared" si="78"/>
        <v>33.51997475947617</v>
      </c>
      <c r="Q318" t="s">
        <v>127</v>
      </c>
      <c r="R318" t="s">
        <v>66</v>
      </c>
      <c r="S318" t="s">
        <v>476</v>
      </c>
      <c r="T318" s="50">
        <v>100</v>
      </c>
      <c r="U318" s="50">
        <f t="shared" ref="U318:U370" si="80">(1/A318)*((T318*A318)-T318)</f>
        <v>63.898916967509031</v>
      </c>
      <c r="V318" s="50">
        <f t="shared" ref="V318:V370" si="81">(1/B318)*((T318*B318)-T318)</f>
        <v>66.996699669967001</v>
      </c>
      <c r="W318" s="50">
        <f t="shared" ref="W318:W370" si="82">(1/C318)*((T318*C318)-T318)</f>
        <v>65.156794425087099</v>
      </c>
      <c r="X318" s="50">
        <f t="shared" ref="X318:X370" si="83">((1/B318)+(1/C318))*T318</f>
        <v>67.8465059049459</v>
      </c>
      <c r="Y318" s="50">
        <f t="shared" ref="Y318:Y370" si="84">((1/A318)+(1/C318))*T318</f>
        <v>70.944288607403877</v>
      </c>
      <c r="Z318" s="50">
        <f t="shared" ref="Z318:Z370" si="85">((1/A318)+(1/B318))*T318</f>
        <v>69.104383362523976</v>
      </c>
      <c r="AA318" s="50">
        <f t="shared" ref="AA318:AA370" si="86">U318-X318</f>
        <v>-3.9475889374368691</v>
      </c>
      <c r="AB318" s="50">
        <f t="shared" ref="AB318:AB370" si="87">V318-Y318</f>
        <v>-3.9475889374368762</v>
      </c>
      <c r="AC318" s="50">
        <f t="shared" ref="AC318:AC370" si="88">W318-Z318</f>
        <v>-3.9475889374368762</v>
      </c>
      <c r="AF318">
        <v>2.2400000000000002</v>
      </c>
      <c r="AG318">
        <v>1.68</v>
      </c>
      <c r="AH318" s="88" t="s">
        <v>485</v>
      </c>
      <c r="AJ318" t="s">
        <v>442</v>
      </c>
    </row>
    <row r="319" spans="1:36" s="50" customFormat="1" ht="15" x14ac:dyDescent="0.25">
      <c r="A319">
        <v>2.99</v>
      </c>
      <c r="B319">
        <v>3.21</v>
      </c>
      <c r="C319">
        <v>2.54</v>
      </c>
      <c r="D319" s="43">
        <f t="shared" si="79"/>
        <v>3.9675427687470677E-2</v>
      </c>
      <c r="E319" s="44">
        <f>IF(OR($A319="",$B319="",$C319=""),"",A319*'MPTO_working_3-way'!$I318)</f>
        <v>3.1086295287855377</v>
      </c>
      <c r="F319" s="45">
        <f>IF(OR($A319="",$B319="",$C319=""),"",B319*'MPTO_working_3-way'!$I318)</f>
        <v>3.3373581228767808</v>
      </c>
      <c r="G319" s="46">
        <f>IF(OR($A319="",$B319="",$C319=""),"",C319*'MPTO_working_3-way'!$I318)</f>
        <v>2.6407755863261757</v>
      </c>
      <c r="H319" s="44">
        <f>IF(OR($A319="",$B319="",$C319=""),"",'MPTO_working_3-way'!E318)</f>
        <v>3.1131019386824126</v>
      </c>
      <c r="I319" s="45">
        <f>IF(OR($A319="",$B319="",$C319=""),"",'MPTO_working_3-way'!F318)</f>
        <v>3.3523148418499957</v>
      </c>
      <c r="J319" s="46">
        <f>IF(OR($A319="",$B319="",$C319=""),"",'MPTO_working_3-way'!G318)</f>
        <v>2.6282891258990633</v>
      </c>
      <c r="K319" s="44">
        <f>IF(OR($A319="",$B319="",$C319=""),"",'OddsRatio_working_3-way'!H318)</f>
        <v>3.1114847912350134</v>
      </c>
      <c r="L319" s="45">
        <f>IF(OR($A319="",$B319="",$C319=""),"",'OddsRatio_working_3-way'!I318)</f>
        <v>3.3449152706680296</v>
      </c>
      <c r="M319" s="46">
        <f>IF(OR($A319="",$B319="",$C319=""),"",'OddsRatio_working_3-way'!J318)</f>
        <v>2.6340133560311161</v>
      </c>
      <c r="N319" s="47">
        <f t="shared" ref="N319:N370" si="89">(1/E319)* 100</f>
        <v>32.168516406992843</v>
      </c>
      <c r="O319" s="48">
        <f t="shared" ref="O319:O370" si="90">(1/F319)* 100</f>
        <v>29.963820578476202</v>
      </c>
      <c r="P319" s="48">
        <f t="shared" ref="P319:P370" si="91">(1/G319)* 100</f>
        <v>37.867663014530947</v>
      </c>
      <c r="Q319" t="s">
        <v>164</v>
      </c>
      <c r="R319" t="s">
        <v>124</v>
      </c>
      <c r="S319" t="s">
        <v>476</v>
      </c>
      <c r="T319" s="50">
        <v>100</v>
      </c>
      <c r="U319" s="50">
        <f t="shared" si="80"/>
        <v>66.555183946488299</v>
      </c>
      <c r="V319" s="50">
        <f t="shared" si="81"/>
        <v>68.847352024922117</v>
      </c>
      <c r="W319" s="50">
        <f t="shared" si="82"/>
        <v>60.629921259842511</v>
      </c>
      <c r="X319" s="50">
        <f t="shared" si="83"/>
        <v>70.522726715235365</v>
      </c>
      <c r="Y319" s="50">
        <f t="shared" si="84"/>
        <v>72.814894793669183</v>
      </c>
      <c r="Z319" s="50">
        <f t="shared" si="85"/>
        <v>64.597464028589584</v>
      </c>
      <c r="AA319" s="50">
        <f t="shared" si="86"/>
        <v>-3.9675427687470659</v>
      </c>
      <c r="AB319" s="50">
        <f t="shared" si="87"/>
        <v>-3.9675427687470659</v>
      </c>
      <c r="AC319" s="50">
        <f t="shared" si="88"/>
        <v>-3.967542768747073</v>
      </c>
      <c r="AD319" s="51"/>
      <c r="AF319">
        <v>2.2599999999999998</v>
      </c>
      <c r="AG319">
        <v>1.67</v>
      </c>
      <c r="AH319" s="88" t="s">
        <v>485</v>
      </c>
      <c r="AI319" s="51"/>
      <c r="AJ319" t="s">
        <v>442</v>
      </c>
    </row>
    <row r="320" spans="1:36" ht="15" x14ac:dyDescent="0.25">
      <c r="A320">
        <v>1.36</v>
      </c>
      <c r="B320">
        <v>5.0999999999999996</v>
      </c>
      <c r="C320">
        <v>8.61</v>
      </c>
      <c r="D320" s="43">
        <f t="shared" si="79"/>
        <v>4.7516567602650772E-2</v>
      </c>
      <c r="E320" s="44">
        <f>IF(OR($A320="",$B320="",$C320=""),"",A320*'MPTO_working_3-way'!$I319)</f>
        <v>1.4246225319396051</v>
      </c>
      <c r="F320" s="45">
        <f>IF(OR($A320="",$B320="",$C320=""),"",B320*'MPTO_working_3-way'!$I319)</f>
        <v>5.3423344947735183</v>
      </c>
      <c r="G320" s="46">
        <f>IF(OR($A320="",$B320="",$C320=""),"",C320*'MPTO_working_3-way'!$I319)</f>
        <v>9.0191176470588221</v>
      </c>
      <c r="H320" s="44">
        <f>IF(OR($A320="",$B320="",$C320=""),"",'MPTO_working_3-way'!E319)</f>
        <v>1.3899404912636111</v>
      </c>
      <c r="I320" s="45">
        <f>IF(OR($A320="",$B320="",$C320=""),"",'MPTO_working_3-way'!F319)</f>
        <v>5.5481710784004035</v>
      </c>
      <c r="J320" s="46">
        <f>IF(OR($A320="",$B320="",$C320=""),"",'MPTO_working_3-way'!G319)</f>
        <v>9.9695765694176384</v>
      </c>
      <c r="K320" s="44">
        <f>IF(OR($A320="",$B320="",$C320=""),"",'OddsRatio_working_3-way'!H319)</f>
        <v>1.4000391244220942</v>
      </c>
      <c r="L320" s="45">
        <f>IF(OR($A320="",$B320="",$C320=""),"",'OddsRatio_working_3-way'!I319)</f>
        <v>5.5560011392516273</v>
      </c>
      <c r="M320" s="46">
        <f>IF(OR($A320="",$B320="",$C320=""),"",'OddsRatio_working_3-way'!J319)</f>
        <v>9.4563826023670448</v>
      </c>
      <c r="N320" s="47">
        <f t="shared" si="89"/>
        <v>70.194032284363288</v>
      </c>
      <c r="O320" s="48">
        <f t="shared" si="90"/>
        <v>18.718408609163546</v>
      </c>
      <c r="P320" s="48">
        <f t="shared" si="91"/>
        <v>11.087559106473179</v>
      </c>
      <c r="Q320" t="s">
        <v>129</v>
      </c>
      <c r="R320" t="s">
        <v>432</v>
      </c>
      <c r="S320" t="s">
        <v>476</v>
      </c>
      <c r="T320" s="50">
        <v>100</v>
      </c>
      <c r="U320" s="50">
        <f t="shared" si="80"/>
        <v>26.470588235294116</v>
      </c>
      <c r="V320" s="50">
        <f t="shared" si="81"/>
        <v>80.392156862745097</v>
      </c>
      <c r="W320" s="50">
        <f t="shared" si="82"/>
        <v>88.385598141695709</v>
      </c>
      <c r="X320" s="50">
        <f t="shared" si="83"/>
        <v>31.222244995559201</v>
      </c>
      <c r="Y320" s="50">
        <f t="shared" si="84"/>
        <v>85.143813623010175</v>
      </c>
      <c r="Z320" s="50">
        <f t="shared" si="85"/>
        <v>93.137254901960787</v>
      </c>
      <c r="AA320" s="50">
        <f t="shared" si="86"/>
        <v>-4.7516567602650852</v>
      </c>
      <c r="AB320" s="50">
        <f t="shared" si="87"/>
        <v>-4.7516567602650781</v>
      </c>
      <c r="AC320" s="50">
        <f t="shared" si="88"/>
        <v>-4.7516567602650781</v>
      </c>
      <c r="AF320">
        <v>1.53</v>
      </c>
      <c r="AG320">
        <v>2.57</v>
      </c>
      <c r="AH320" s="88" t="s">
        <v>478</v>
      </c>
      <c r="AJ320" t="s">
        <v>442</v>
      </c>
    </row>
    <row r="321" spans="1:36" ht="15" x14ac:dyDescent="0.25">
      <c r="A321">
        <v>2.75</v>
      </c>
      <c r="B321">
        <v>3.17</v>
      </c>
      <c r="C321">
        <v>2.78</v>
      </c>
      <c r="D321" s="43">
        <f t="shared" si="79"/>
        <v>3.8806007101402251E-2</v>
      </c>
      <c r="E321" s="44">
        <f>IF(OR($A321="",$B321="",$C321=""),"",A321*'MPTO_working_3-way'!$I320)</f>
        <v>2.856716519528856</v>
      </c>
      <c r="F321" s="45">
        <f>IF(OR($A321="",$B321="",$C321=""),"",B321*'MPTO_working_3-way'!$I320)</f>
        <v>3.2930150425114451</v>
      </c>
      <c r="G321" s="46">
        <f>IF(OR($A321="",$B321="",$C321=""),"",C321*'MPTO_working_3-way'!$I320)</f>
        <v>2.8878806997418982</v>
      </c>
      <c r="H321" s="44">
        <f>IF(OR($A321="",$B321="",$C321=""),"",'MPTO_working_3-way'!E320)</f>
        <v>2.851431619364365</v>
      </c>
      <c r="I321" s="45">
        <f>IF(OR($A321="",$B321="",$C321=""),"",'MPTO_working_3-way'!F320)</f>
        <v>3.3055438733686295</v>
      </c>
      <c r="J321" s="46">
        <f>IF(OR($A321="",$B321="",$C321=""),"",'MPTO_working_3-way'!G320)</f>
        <v>2.8836984695810135</v>
      </c>
      <c r="K321" s="44">
        <f>IF(OR($A321="",$B321="",$C321=""),"",'OddsRatio_working_3-way'!H320)</f>
        <v>2.8541049979023834</v>
      </c>
      <c r="L321" s="45">
        <f>IF(OR($A321="",$B321="",$C321=""),"",'OddsRatio_working_3-way'!I320)</f>
        <v>3.299090197398955</v>
      </c>
      <c r="M321" s="46">
        <f>IF(OR($A321="",$B321="",$C321=""),"",'OddsRatio_working_3-way'!J320)</f>
        <v>2.8858896550092803</v>
      </c>
      <c r="N321" s="47">
        <f t="shared" si="89"/>
        <v>35.005223415199943</v>
      </c>
      <c r="O321" s="48">
        <f t="shared" si="90"/>
        <v>30.367307379116671</v>
      </c>
      <c r="P321" s="48">
        <f t="shared" si="91"/>
        <v>34.627469205683397</v>
      </c>
      <c r="Q321" t="s">
        <v>381</v>
      </c>
      <c r="R321" t="s">
        <v>384</v>
      </c>
      <c r="S321" t="s">
        <v>477</v>
      </c>
      <c r="T321" s="50">
        <v>100</v>
      </c>
      <c r="U321" s="50">
        <f t="shared" si="80"/>
        <v>63.63636363636364</v>
      </c>
      <c r="V321" s="50">
        <f t="shared" si="81"/>
        <v>68.454258675078862</v>
      </c>
      <c r="W321" s="50">
        <f t="shared" si="82"/>
        <v>64.02877697841727</v>
      </c>
      <c r="X321" s="50">
        <f t="shared" si="83"/>
        <v>67.516964346503869</v>
      </c>
      <c r="Y321" s="50">
        <f t="shared" si="84"/>
        <v>72.334859385219104</v>
      </c>
      <c r="Z321" s="50">
        <f t="shared" si="85"/>
        <v>67.909377688557498</v>
      </c>
      <c r="AA321" s="50">
        <f t="shared" si="86"/>
        <v>-3.8806007101402287</v>
      </c>
      <c r="AB321" s="50">
        <f t="shared" si="87"/>
        <v>-3.8806007101402429</v>
      </c>
      <c r="AC321" s="50">
        <f t="shared" si="88"/>
        <v>-3.8806007101402287</v>
      </c>
      <c r="AF321">
        <v>2.0499999999999998</v>
      </c>
      <c r="AG321">
        <v>1.82</v>
      </c>
      <c r="AH321" s="88" t="s">
        <v>490</v>
      </c>
      <c r="AJ321" t="s">
        <v>438</v>
      </c>
    </row>
    <row r="322" spans="1:36" ht="15" x14ac:dyDescent="0.25">
      <c r="A322">
        <v>2.12</v>
      </c>
      <c r="B322">
        <v>3.92</v>
      </c>
      <c r="C322">
        <v>3.19</v>
      </c>
      <c r="D322" s="43">
        <f t="shared" si="79"/>
        <v>4.0279777848325038E-2</v>
      </c>
      <c r="E322" s="44">
        <f>IF(OR($A322="",$B322="",$C322=""),"",A322*'MPTO_working_3-way'!$I321)</f>
        <v>2.2053931290384492</v>
      </c>
      <c r="F322" s="45">
        <f>IF(OR($A322="",$B322="",$C322=""),"",B322*'MPTO_working_3-way'!$I321)</f>
        <v>4.0778967291654338</v>
      </c>
      <c r="G322" s="46">
        <f>IF(OR($A322="",$B322="",$C322=""),"",C322*'MPTO_working_3-way'!$I321)</f>
        <v>3.3184924913361566</v>
      </c>
      <c r="H322" s="44">
        <f>IF(OR($A322="",$B322="",$C322=""),"",'MPTO_working_3-way'!E321)</f>
        <v>2.1821124705925738</v>
      </c>
      <c r="I322" s="45">
        <f>IF(OR($A322="",$B322="",$C322=""),"",'MPTO_working_3-way'!F321)</f>
        <v>4.1377806783730096</v>
      </c>
      <c r="J322" s="46">
        <f>IF(OR($A322="",$B322="",$C322=""),"",'MPTO_working_3-way'!G321)</f>
        <v>3.3327442018262627</v>
      </c>
      <c r="K322" s="44">
        <f>IF(OR($A322="",$B322="",$C322=""),"",'OddsRatio_working_3-way'!H321)</f>
        <v>2.1917740640520345</v>
      </c>
      <c r="L322" s="45">
        <f>IF(OR($A322="",$B322="",$C322=""),"",'OddsRatio_working_3-way'!I321)</f>
        <v>4.1071252384213759</v>
      </c>
      <c r="M322" s="46">
        <f>IF(OR($A322="",$B322="",$C322=""),"",'OddsRatio_working_3-way'!J321)</f>
        <v>3.3303439288160317</v>
      </c>
      <c r="N322" s="47">
        <f t="shared" si="89"/>
        <v>45.343389658423384</v>
      </c>
      <c r="O322" s="48">
        <f t="shared" si="90"/>
        <v>24.52244542751469</v>
      </c>
      <c r="P322" s="48">
        <f t="shared" si="91"/>
        <v>30.134164914061941</v>
      </c>
      <c r="Q322" t="s">
        <v>257</v>
      </c>
      <c r="R322" t="s">
        <v>255</v>
      </c>
      <c r="S322" t="s">
        <v>477</v>
      </c>
      <c r="T322" s="50">
        <v>100</v>
      </c>
      <c r="U322" s="50">
        <f t="shared" si="80"/>
        <v>52.830188679245275</v>
      </c>
      <c r="V322" s="50">
        <f t="shared" si="81"/>
        <v>74.489795918367349</v>
      </c>
      <c r="W322" s="50">
        <f t="shared" si="82"/>
        <v>68.652037617554868</v>
      </c>
      <c r="X322" s="50">
        <f t="shared" si="83"/>
        <v>56.858166464077797</v>
      </c>
      <c r="Y322" s="50">
        <f t="shared" si="84"/>
        <v>78.51777370319985</v>
      </c>
      <c r="Z322" s="50">
        <f t="shared" si="85"/>
        <v>72.680015402387369</v>
      </c>
      <c r="AA322" s="50">
        <f t="shared" si="86"/>
        <v>-4.0279777848325224</v>
      </c>
      <c r="AB322" s="50">
        <f t="shared" si="87"/>
        <v>-4.0279777848325011</v>
      </c>
      <c r="AC322" s="50">
        <f t="shared" si="88"/>
        <v>-4.0279777848325011</v>
      </c>
      <c r="AF322">
        <v>1.86</v>
      </c>
      <c r="AG322">
        <v>2</v>
      </c>
      <c r="AH322" s="88" t="s">
        <v>481</v>
      </c>
      <c r="AJ322" t="s">
        <v>438</v>
      </c>
    </row>
    <row r="323" spans="1:36" ht="15" x14ac:dyDescent="0.25">
      <c r="A323">
        <v>3.2</v>
      </c>
      <c r="B323">
        <v>3.6</v>
      </c>
      <c r="C323">
        <v>2.23</v>
      </c>
      <c r="D323" s="43">
        <f t="shared" si="79"/>
        <v>3.8708271051320464E-2</v>
      </c>
      <c r="E323" s="44">
        <f>IF(OR($A323="",$B323="",$C323=""),"",A323*'MPTO_working_3-way'!$I322)</f>
        <v>3.3238664673642258</v>
      </c>
      <c r="F323" s="45">
        <f>IF(OR($A323="",$B323="",$C323=""),"",B323*'MPTO_working_3-way'!$I322)</f>
        <v>3.7393497757847536</v>
      </c>
      <c r="G323" s="46">
        <f>IF(OR($A323="",$B323="",$C323=""),"",C323*'MPTO_working_3-way'!$I322)</f>
        <v>2.3163194444444448</v>
      </c>
      <c r="H323" s="44">
        <f>IF(OR($A323="",$B323="",$C323=""),"",'MPTO_working_3-way'!E322)</f>
        <v>3.3378144272746182</v>
      </c>
      <c r="I323" s="45">
        <f>IF(OR($A323="",$B323="",$C323=""),"",'MPTO_working_3-way'!F322)</f>
        <v>3.7753654426460797</v>
      </c>
      <c r="J323" s="46">
        <f>IF(OR($A323="",$B323="",$C323=""),"",'MPTO_working_3-way'!G322)</f>
        <v>2.2960650189479708</v>
      </c>
      <c r="K323" s="44">
        <f>IF(OR($A323="",$B323="",$C323=""),"",'OddsRatio_working_3-way'!H322)</f>
        <v>3.3335272030249832</v>
      </c>
      <c r="L323" s="45">
        <f>IF(OR($A323="",$B323="",$C323=""),"",'OddsRatio_working_3-way'!I322)</f>
        <v>3.7578048763022527</v>
      </c>
      <c r="M323" s="46">
        <f>IF(OR($A323="",$B323="",$C323=""),"",'OddsRatio_working_3-way'!J322)</f>
        <v>2.304653845327604</v>
      </c>
      <c r="N323" s="47">
        <f t="shared" si="89"/>
        <v>30.08544446110028</v>
      </c>
      <c r="O323" s="48">
        <f t="shared" si="90"/>
        <v>26.742617298755807</v>
      </c>
      <c r="P323" s="48">
        <f t="shared" si="91"/>
        <v>43.171938240143895</v>
      </c>
      <c r="Q323" t="s">
        <v>385</v>
      </c>
      <c r="R323" t="s">
        <v>380</v>
      </c>
      <c r="S323" t="s">
        <v>477</v>
      </c>
      <c r="T323" s="50">
        <v>100</v>
      </c>
      <c r="U323" s="50">
        <f t="shared" si="80"/>
        <v>68.75</v>
      </c>
      <c r="V323" s="50">
        <f t="shared" si="81"/>
        <v>72.222222222222229</v>
      </c>
      <c r="W323" s="50">
        <f t="shared" si="82"/>
        <v>55.156950672645742</v>
      </c>
      <c r="X323" s="50">
        <f t="shared" si="83"/>
        <v>72.620827105132051</v>
      </c>
      <c r="Y323" s="50">
        <f t="shared" si="84"/>
        <v>76.093049327354251</v>
      </c>
      <c r="Z323" s="50">
        <f t="shared" si="85"/>
        <v>59.027777777777779</v>
      </c>
      <c r="AA323" s="50">
        <f t="shared" si="86"/>
        <v>-3.8708271051320509</v>
      </c>
      <c r="AB323" s="50">
        <f t="shared" si="87"/>
        <v>-3.8708271051320224</v>
      </c>
      <c r="AC323" s="50">
        <f t="shared" si="88"/>
        <v>-3.8708271051320366</v>
      </c>
      <c r="AF323">
        <v>1.85</v>
      </c>
      <c r="AG323">
        <v>2.0099999999999998</v>
      </c>
      <c r="AH323" s="88" t="s">
        <v>498</v>
      </c>
      <c r="AJ323" t="s">
        <v>438</v>
      </c>
    </row>
    <row r="324" spans="1:36" ht="15" x14ac:dyDescent="0.25">
      <c r="A324">
        <v>2.2400000000000002</v>
      </c>
      <c r="B324">
        <v>3.7</v>
      </c>
      <c r="C324">
        <v>3.1</v>
      </c>
      <c r="D324" s="43">
        <f t="shared" si="79"/>
        <v>3.9279486860131829E-2</v>
      </c>
      <c r="E324" s="44">
        <f>IF(OR($A324="",$B324="",$C324=""),"",A324*'MPTO_working_3-way'!$I323)</f>
        <v>2.3279860505666954</v>
      </c>
      <c r="F324" s="45">
        <f>IF(OR($A324="",$B324="",$C324=""),"",B324*'MPTO_working_3-way'!$I323)</f>
        <v>3.845334101382488</v>
      </c>
      <c r="G324" s="46">
        <f>IF(OR($A324="",$B324="",$C324=""),"",C324*'MPTO_working_3-way'!$I323)</f>
        <v>3.2217664092664089</v>
      </c>
      <c r="H324" s="44">
        <f>IF(OR($A324="",$B324="",$C324=""),"",'MPTO_working_3-way'!E323)</f>
        <v>2.3076812531436373</v>
      </c>
      <c r="I324" s="45">
        <f>IF(OR($A324="",$B324="",$C324=""),"",'MPTO_working_3-way'!F323)</f>
        <v>3.8883709667655424</v>
      </c>
      <c r="J324" s="46">
        <f>IF(OR($A324="",$B324="",$C324=""),"",'MPTO_working_3-way'!G323)</f>
        <v>3.2311484481110715</v>
      </c>
      <c r="K324" s="44">
        <f>IF(OR($A324="",$B324="",$C324=""),"",'OddsRatio_working_3-way'!H323)</f>
        <v>2.3164044460917048</v>
      </c>
      <c r="L324" s="45">
        <f>IF(OR($A324="",$B324="",$C324=""),"",'OddsRatio_working_3-way'!I323)</f>
        <v>3.8663645197158085</v>
      </c>
      <c r="M324" s="46">
        <f>IF(OR($A324="",$B324="",$C324=""),"",'OddsRatio_working_3-way'!J323)</f>
        <v>3.2293946264456288</v>
      </c>
      <c r="N324" s="47">
        <f t="shared" si="89"/>
        <v>42.955583851396909</v>
      </c>
      <c r="O324" s="48">
        <f t="shared" si="90"/>
        <v>26.005542655980829</v>
      </c>
      <c r="P324" s="48">
        <f t="shared" si="91"/>
        <v>31.038873492622276</v>
      </c>
      <c r="Q324" t="s">
        <v>386</v>
      </c>
      <c r="R324" t="s">
        <v>254</v>
      </c>
      <c r="S324" t="s">
        <v>477</v>
      </c>
      <c r="T324" s="50">
        <v>100</v>
      </c>
      <c r="U324" s="50">
        <f t="shared" si="80"/>
        <v>55.357142857142868</v>
      </c>
      <c r="V324" s="50">
        <f t="shared" si="81"/>
        <v>72.972972972972968</v>
      </c>
      <c r="W324" s="50">
        <f t="shared" si="82"/>
        <v>67.741935483870961</v>
      </c>
      <c r="X324" s="50">
        <f t="shared" si="83"/>
        <v>59.285091543156057</v>
      </c>
      <c r="Y324" s="50">
        <f t="shared" si="84"/>
        <v>76.900921658986164</v>
      </c>
      <c r="Z324" s="50">
        <f t="shared" si="85"/>
        <v>71.669884169884156</v>
      </c>
      <c r="AA324" s="50">
        <f t="shared" si="86"/>
        <v>-3.9279486860131883</v>
      </c>
      <c r="AB324" s="50">
        <f t="shared" si="87"/>
        <v>-3.9279486860131954</v>
      </c>
      <c r="AC324" s="50">
        <f t="shared" si="88"/>
        <v>-3.9279486860131954</v>
      </c>
      <c r="AF324">
        <v>1.89</v>
      </c>
      <c r="AG324">
        <v>1.96</v>
      </c>
      <c r="AH324" s="88" t="s">
        <v>493</v>
      </c>
      <c r="AJ324" t="s">
        <v>438</v>
      </c>
    </row>
    <row r="325" spans="1:36" ht="15" x14ac:dyDescent="0.25">
      <c r="A325">
        <v>2.44</v>
      </c>
      <c r="B325">
        <v>3.42</v>
      </c>
      <c r="C325">
        <v>3.12</v>
      </c>
      <c r="D325" s="43">
        <f t="shared" si="79"/>
        <v>2.274654690530431E-2</v>
      </c>
      <c r="E325" s="44">
        <f>IF(OR($A325="",$B325="",$C325=""),"",A325*'MPTO_working_3-way'!$I324)</f>
        <v>2.4955015744489426</v>
      </c>
      <c r="F325" s="45">
        <f>IF(OR($A325="",$B325="",$C325=""),"",B325*'MPTO_working_3-way'!$I324)</f>
        <v>3.4977931904161408</v>
      </c>
      <c r="G325" s="46">
        <f>IF(OR($A325="",$B325="",$C325=""),"",C325*'MPTO_working_3-way'!$I324)</f>
        <v>3.1909692263445497</v>
      </c>
      <c r="H325" s="44">
        <f>IF(OR($A325="",$B325="",$C325=""),"",'MPTO_working_3-way'!E324)</f>
        <v>2.4859921596426311</v>
      </c>
      <c r="I325" s="45">
        <f>IF(OR($A325="",$B325="",$C325=""),"",'MPTO_working_3-way'!F324)</f>
        <v>3.5110451342289113</v>
      </c>
      <c r="J325" s="46">
        <f>IF(OR($A325="",$B325="",$C325=""),"",'MPTO_working_3-way'!G324)</f>
        <v>3.1955963331578983</v>
      </c>
      <c r="K325" s="44">
        <f>IF(OR($A325="",$B325="",$C325=""),"",'OddsRatio_working_3-way'!H324)</f>
        <v>2.4902654597798222</v>
      </c>
      <c r="L325" s="45">
        <f>IF(OR($A325="",$B325="",$C325=""),"",'OddsRatio_working_3-way'!I324)</f>
        <v>3.5044738976855347</v>
      </c>
      <c r="M325" s="46">
        <f>IF(OR($A325="",$B325="",$C325=""),"",'OddsRatio_working_3-way'!J324)</f>
        <v>3.1940019268980722</v>
      </c>
      <c r="N325" s="47">
        <f t="shared" si="89"/>
        <v>40.072104551599821</v>
      </c>
      <c r="O325" s="48">
        <f t="shared" si="90"/>
        <v>28.589454709328532</v>
      </c>
      <c r="P325" s="48">
        <f t="shared" si="91"/>
        <v>31.338440739071654</v>
      </c>
      <c r="Q325" t="s">
        <v>265</v>
      </c>
      <c r="R325" t="s">
        <v>260</v>
      </c>
      <c r="S325" t="s">
        <v>477</v>
      </c>
      <c r="T325" s="50">
        <v>100</v>
      </c>
      <c r="U325" s="50">
        <f t="shared" si="80"/>
        <v>59.016393442622956</v>
      </c>
      <c r="V325" s="50">
        <f t="shared" si="81"/>
        <v>70.760233918128648</v>
      </c>
      <c r="W325" s="50">
        <f t="shared" si="82"/>
        <v>67.948717948717942</v>
      </c>
      <c r="X325" s="50">
        <f t="shared" si="83"/>
        <v>61.291048133153389</v>
      </c>
      <c r="Y325" s="50">
        <f t="shared" si="84"/>
        <v>73.034888608659102</v>
      </c>
      <c r="Z325" s="50">
        <f t="shared" si="85"/>
        <v>70.223372639248396</v>
      </c>
      <c r="AA325" s="50">
        <f t="shared" si="86"/>
        <v>-2.2746546905304328</v>
      </c>
      <c r="AB325" s="50">
        <f t="shared" si="87"/>
        <v>-2.2746546905304541</v>
      </c>
      <c r="AC325" s="50">
        <f t="shared" si="88"/>
        <v>-2.2746546905304541</v>
      </c>
      <c r="AF325">
        <v>1.87</v>
      </c>
      <c r="AG325">
        <v>2.04</v>
      </c>
      <c r="AH325" s="88" t="s">
        <v>482</v>
      </c>
      <c r="AJ325" t="s">
        <v>230</v>
      </c>
    </row>
    <row r="326" spans="1:36" ht="15" x14ac:dyDescent="0.25">
      <c r="A326">
        <v>2.14</v>
      </c>
      <c r="B326">
        <v>3.66</v>
      </c>
      <c r="C326">
        <v>3.55</v>
      </c>
      <c r="D326" s="43">
        <f t="shared" si="79"/>
        <v>2.2203904187085621E-2</v>
      </c>
      <c r="E326" s="44">
        <f>IF(OR($A326="",$B326="",$C326=""),"",A326*'MPTO_working_3-way'!$I325)</f>
        <v>2.1875163549603633</v>
      </c>
      <c r="F326" s="45">
        <f>IF(OR($A326="",$B326="",$C326=""),"",B326*'MPTO_working_3-way'!$I325)</f>
        <v>3.7412662893247335</v>
      </c>
      <c r="G326" s="46">
        <f>IF(OR($A326="",$B326="",$C326=""),"",C326*'MPTO_working_3-way'!$I325)</f>
        <v>3.6288238598641538</v>
      </c>
      <c r="H326" s="44">
        <f>IF(OR($A326="",$B326="",$C326=""),"",'MPTO_working_3-way'!E325)</f>
        <v>2.174440495474383</v>
      </c>
      <c r="I326" s="45">
        <f>IF(OR($A326="",$B326="",$C326=""),"",'MPTO_working_3-way'!F325)</f>
        <v>3.7619053632198982</v>
      </c>
      <c r="J326" s="46">
        <f>IF(OR($A326="",$B326="",$C326=""),"",'MPTO_working_3-way'!G325)</f>
        <v>3.6457917938165592</v>
      </c>
      <c r="K326" s="44">
        <f>IF(OR($A326="",$B326="",$C326=""),"",'OddsRatio_working_3-way'!H325)</f>
        <v>2.179835661859729</v>
      </c>
      <c r="L326" s="45">
        <f>IF(OR($A326="",$B326="",$C326=""),"",'OddsRatio_working_3-way'!I325)</f>
        <v>3.7529498776727008</v>
      </c>
      <c r="M326" s="46">
        <f>IF(OR($A326="",$B326="",$C326=""),"",'OddsRatio_working_3-way'!J325)</f>
        <v>3.639106085738868</v>
      </c>
      <c r="N326" s="47">
        <f t="shared" si="89"/>
        <v>45.713943931546943</v>
      </c>
      <c r="O326" s="48">
        <f t="shared" si="90"/>
        <v>26.728918036478273</v>
      </c>
      <c r="P326" s="48">
        <f t="shared" si="91"/>
        <v>27.55713803197478</v>
      </c>
      <c r="Q326" t="s">
        <v>241</v>
      </c>
      <c r="R326" t="s">
        <v>262</v>
      </c>
      <c r="S326" t="s">
        <v>477</v>
      </c>
      <c r="T326" s="50">
        <v>100</v>
      </c>
      <c r="U326" s="50">
        <f t="shared" si="80"/>
        <v>53.271028037383175</v>
      </c>
      <c r="V326" s="50">
        <f t="shared" si="81"/>
        <v>72.67759562841529</v>
      </c>
      <c r="W326" s="50">
        <f t="shared" si="82"/>
        <v>71.83098591549296</v>
      </c>
      <c r="X326" s="50">
        <f t="shared" si="83"/>
        <v>55.491418456091736</v>
      </c>
      <c r="Y326" s="50">
        <f t="shared" si="84"/>
        <v>74.897986047123865</v>
      </c>
      <c r="Z326" s="50">
        <f t="shared" si="85"/>
        <v>74.051376334201507</v>
      </c>
      <c r="AA326" s="50">
        <f t="shared" si="86"/>
        <v>-2.2203904187085612</v>
      </c>
      <c r="AB326" s="50">
        <f t="shared" si="87"/>
        <v>-2.2203904187085755</v>
      </c>
      <c r="AC326" s="50">
        <f t="shared" si="88"/>
        <v>-2.220390418708547</v>
      </c>
      <c r="AF326">
        <v>2.04</v>
      </c>
      <c r="AG326">
        <v>1.88</v>
      </c>
      <c r="AH326" s="88" t="s">
        <v>484</v>
      </c>
      <c r="AJ326" t="s">
        <v>230</v>
      </c>
    </row>
    <row r="327" spans="1:36" ht="15" x14ac:dyDescent="0.25">
      <c r="A327">
        <v>1.9</v>
      </c>
      <c r="B327">
        <v>3.58</v>
      </c>
      <c r="C327">
        <v>4.6100000000000003</v>
      </c>
      <c r="D327" s="43">
        <f t="shared" ref="D327:D390" si="92">IF(OR($A327="",$B327="",$C327=""),"",(1/A327)+(1/B327)+(1/C327)-1)</f>
        <v>2.2565138108543881E-2</v>
      </c>
      <c r="E327" s="44">
        <f>IF(OR($A327="",$B327="",$C327=""),"",A327*'MPTO_working_3-way'!$I326)</f>
        <v>1.9428737624062333</v>
      </c>
      <c r="F327" s="45">
        <f>IF(OR($A327="",$B327="",$C327=""),"",B327*'MPTO_working_3-way'!$I326)</f>
        <v>3.6607831944285874</v>
      </c>
      <c r="G327" s="46">
        <f>IF(OR($A327="",$B327="",$C327=""),"",C327*'MPTO_working_3-way'!$I326)</f>
        <v>4.7140252866803873</v>
      </c>
      <c r="H327" s="44">
        <f>IF(OR($A327="",$B327="",$C327=""),"",'MPTO_working_3-way'!E326)</f>
        <v>1.927547064963357</v>
      </c>
      <c r="I327" s="45">
        <f>IF(OR($A327="",$B327="",$C327=""),"",'MPTO_working_3-way'!F326)</f>
        <v>3.6790689816194497</v>
      </c>
      <c r="J327" s="46">
        <f>IF(OR($A327="",$B327="",$C327=""),"",'MPTO_working_3-way'!G326)</f>
        <v>4.7755941847112604</v>
      </c>
      <c r="K327" s="44">
        <f>IF(OR($A327="",$B327="",$C327=""),"",'OddsRatio_working_3-way'!H326)</f>
        <v>1.9335078886325634</v>
      </c>
      <c r="L327" s="45">
        <f>IF(OR($A327="",$B327="",$C327=""),"",'OddsRatio_working_3-way'!I326)</f>
        <v>3.676055947413349</v>
      </c>
      <c r="M327" s="46">
        <f>IF(OR($A327="",$B327="",$C327=""),"",'OddsRatio_working_3-way'!J326)</f>
        <v>4.7444038644039503</v>
      </c>
      <c r="N327" s="47">
        <f t="shared" si="89"/>
        <v>51.470147950400445</v>
      </c>
      <c r="O327" s="48">
        <f t="shared" si="90"/>
        <v>27.316558968089623</v>
      </c>
      <c r="P327" s="48">
        <f t="shared" si="91"/>
        <v>21.213293081509946</v>
      </c>
      <c r="Q327" t="s">
        <v>270</v>
      </c>
      <c r="R327" t="s">
        <v>391</v>
      </c>
      <c r="S327" t="s">
        <v>477</v>
      </c>
      <c r="T327" s="50">
        <v>100</v>
      </c>
      <c r="U327" s="50">
        <f t="shared" si="80"/>
        <v>47.368421052631575</v>
      </c>
      <c r="V327" s="50">
        <f t="shared" si="81"/>
        <v>72.067039106145245</v>
      </c>
      <c r="W327" s="50">
        <f t="shared" si="82"/>
        <v>78.308026030368765</v>
      </c>
      <c r="X327" s="50">
        <f t="shared" si="83"/>
        <v>49.624934863485983</v>
      </c>
      <c r="Y327" s="50">
        <f t="shared" si="84"/>
        <v>74.32355291699966</v>
      </c>
      <c r="Z327" s="50">
        <f t="shared" si="85"/>
        <v>80.564539841223166</v>
      </c>
      <c r="AA327" s="50">
        <f t="shared" si="86"/>
        <v>-2.2565138108544076</v>
      </c>
      <c r="AB327" s="50">
        <f t="shared" si="87"/>
        <v>-2.2565138108544147</v>
      </c>
      <c r="AC327" s="50">
        <f t="shared" si="88"/>
        <v>-2.2565138108544005</v>
      </c>
      <c r="AF327">
        <v>1.71</v>
      </c>
      <c r="AG327">
        <v>2.2599999999999998</v>
      </c>
      <c r="AH327" s="88" t="s">
        <v>480</v>
      </c>
      <c r="AJ327" t="s">
        <v>230</v>
      </c>
    </row>
    <row r="328" spans="1:36" ht="15" x14ac:dyDescent="0.25">
      <c r="A328">
        <v>2.74</v>
      </c>
      <c r="B328">
        <v>3.3</v>
      </c>
      <c r="C328">
        <v>2.78</v>
      </c>
      <c r="D328" s="43">
        <f t="shared" si="92"/>
        <v>2.770603689576534E-2</v>
      </c>
      <c r="E328" s="44">
        <f>IF(OR($A328="",$B328="",$C328=""),"",A328*'MPTO_working_3-way'!$I327)</f>
        <v>2.8159145410943971</v>
      </c>
      <c r="F328" s="45">
        <f>IF(OR($A328="",$B328="",$C328=""),"",B328*'MPTO_working_3-way'!$I327)</f>
        <v>3.3914299217560253</v>
      </c>
      <c r="G328" s="46">
        <f>IF(OR($A328="",$B328="",$C328=""),"",C328*'MPTO_working_3-way'!$I327)</f>
        <v>2.8570227825702275</v>
      </c>
      <c r="H328" s="44">
        <f>IF(OR($A328="",$B328="",$C328=""),"",'MPTO_working_3-way'!E327)</f>
        <v>2.8111353500169241</v>
      </c>
      <c r="I328" s="45">
        <f>IF(OR($A328="",$B328="",$C328=""),"",'MPTO_working_3-way'!F327)</f>
        <v>3.4037343896410577</v>
      </c>
      <c r="J328" s="46">
        <f>IF(OR($A328="",$B328="",$C328=""),"",'MPTO_working_3-way'!G327)</f>
        <v>2.8532552187777624</v>
      </c>
      <c r="K328" s="44">
        <f>IF(OR($A328="",$B328="",$C328=""),"",'OddsRatio_working_3-way'!H327)</f>
        <v>2.8135888706505585</v>
      </c>
      <c r="L328" s="45">
        <f>IF(OR($A328="",$B328="",$C328=""),"",'OddsRatio_working_3-way'!I327)</f>
        <v>3.3972726451128072</v>
      </c>
      <c r="M328" s="46">
        <f>IF(OR($A328="",$B328="",$C328=""),"",'OddsRatio_working_3-way'!J327)</f>
        <v>2.8552805688264331</v>
      </c>
      <c r="N328" s="47">
        <f t="shared" si="89"/>
        <v>35.512441354536023</v>
      </c>
      <c r="O328" s="48">
        <f t="shared" si="90"/>
        <v>29.486087670129912</v>
      </c>
      <c r="P328" s="48">
        <f t="shared" si="91"/>
        <v>35.001470975334072</v>
      </c>
      <c r="Q328" t="s">
        <v>229</v>
      </c>
      <c r="R328" t="s">
        <v>244</v>
      </c>
      <c r="S328" t="s">
        <v>477</v>
      </c>
      <c r="T328" s="50">
        <v>100</v>
      </c>
      <c r="U328" s="50">
        <f t="shared" si="80"/>
        <v>63.503649635036496</v>
      </c>
      <c r="V328" s="50">
        <f t="shared" si="81"/>
        <v>69.696969696969703</v>
      </c>
      <c r="W328" s="50">
        <f t="shared" si="82"/>
        <v>64.02877697841727</v>
      </c>
      <c r="X328" s="50">
        <f t="shared" si="83"/>
        <v>66.274253324613042</v>
      </c>
      <c r="Y328" s="50">
        <f t="shared" si="84"/>
        <v>72.467573386546235</v>
      </c>
      <c r="Z328" s="50">
        <f t="shared" si="85"/>
        <v>66.799380667993802</v>
      </c>
      <c r="AA328" s="50">
        <f t="shared" si="86"/>
        <v>-2.7706036895765465</v>
      </c>
      <c r="AB328" s="50">
        <f t="shared" si="87"/>
        <v>-2.7706036895765322</v>
      </c>
      <c r="AC328" s="50">
        <f t="shared" si="88"/>
        <v>-2.7706036895765322</v>
      </c>
      <c r="AF328">
        <v>2.12</v>
      </c>
      <c r="AG328">
        <v>1.78</v>
      </c>
      <c r="AH328" s="88" t="s">
        <v>489</v>
      </c>
      <c r="AJ328" t="s">
        <v>231</v>
      </c>
    </row>
    <row r="329" spans="1:36" ht="15" x14ac:dyDescent="0.25">
      <c r="A329">
        <v>1.99</v>
      </c>
      <c r="B329">
        <v>3.58</v>
      </c>
      <c r="C329">
        <v>4.04</v>
      </c>
      <c r="D329" s="43">
        <f t="shared" si="92"/>
        <v>2.9366924227865354E-2</v>
      </c>
      <c r="E329" s="44">
        <f>IF(OR($A329="",$B329="",$C329=""),"",A329*'MPTO_working_3-way'!$I328)</f>
        <v>2.0484401792134519</v>
      </c>
      <c r="F329" s="45">
        <f>IF(OR($A329="",$B329="",$C329=""),"",B329*'MPTO_working_3-way'!$I328)</f>
        <v>3.6851335887357579</v>
      </c>
      <c r="G329" s="46">
        <f>IF(OR($A329="",$B329="",$C329=""),"",C329*'MPTO_working_3-way'!$I328)</f>
        <v>4.1586423738805758</v>
      </c>
      <c r="H329" s="44">
        <f>IF(OR($A329="",$B329="",$C329=""),"",'MPTO_working_3-way'!E328)</f>
        <v>2.0295354722392398</v>
      </c>
      <c r="I329" s="45">
        <f>IF(OR($A329="",$B329="",$C329=""),"",'MPTO_working_3-way'!F328)</f>
        <v>3.7100157569307806</v>
      </c>
      <c r="J329" s="46">
        <f>IF(OR($A329="",$B329="",$C329=""),"",'MPTO_working_3-way'!G328)</f>
        <v>4.2063504683113786</v>
      </c>
      <c r="K329" s="44">
        <f>IF(OR($A329="",$B329="",$C329=""),"",'OddsRatio_working_3-way'!H328)</f>
        <v>2.0369903936629146</v>
      </c>
      <c r="L329" s="45">
        <f>IF(OR($A329="",$B329="",$C329=""),"",'OddsRatio_working_3-way'!I328)</f>
        <v>3.7024598137882019</v>
      </c>
      <c r="M329" s="46">
        <f>IF(OR($A329="",$B329="",$C329=""),"",'OddsRatio_working_3-way'!J328)</f>
        <v>4.1842937340760207</v>
      </c>
      <c r="N329" s="47">
        <f t="shared" si="89"/>
        <v>48.81763256489014</v>
      </c>
      <c r="O329" s="48">
        <f t="shared" si="90"/>
        <v>27.136058325176361</v>
      </c>
      <c r="P329" s="48">
        <f t="shared" si="91"/>
        <v>24.04630910993351</v>
      </c>
      <c r="Q329" t="s">
        <v>394</v>
      </c>
      <c r="R329" t="s">
        <v>274</v>
      </c>
      <c r="S329" t="s">
        <v>477</v>
      </c>
      <c r="T329" s="50">
        <v>100</v>
      </c>
      <c r="U329" s="50">
        <f t="shared" si="80"/>
        <v>49.748743718592962</v>
      </c>
      <c r="V329" s="50">
        <f t="shared" si="81"/>
        <v>72.067039106145245</v>
      </c>
      <c r="W329" s="50">
        <f t="shared" si="82"/>
        <v>75.247524752475243</v>
      </c>
      <c r="X329" s="50">
        <f t="shared" si="83"/>
        <v>52.685436141379505</v>
      </c>
      <c r="Y329" s="50">
        <f t="shared" si="84"/>
        <v>75.00373152893178</v>
      </c>
      <c r="Z329" s="50">
        <f t="shared" si="85"/>
        <v>78.184217175261779</v>
      </c>
      <c r="AA329" s="50">
        <f t="shared" si="86"/>
        <v>-2.9366924227865425</v>
      </c>
      <c r="AB329" s="50">
        <f t="shared" si="87"/>
        <v>-2.9366924227865354</v>
      </c>
      <c r="AC329" s="50">
        <f t="shared" si="88"/>
        <v>-2.9366924227865354</v>
      </c>
      <c r="AF329">
        <v>1.94</v>
      </c>
      <c r="AG329">
        <v>1.94</v>
      </c>
      <c r="AH329" s="88" t="s">
        <v>485</v>
      </c>
      <c r="AJ329" t="s">
        <v>231</v>
      </c>
    </row>
    <row r="330" spans="1:36" ht="15" x14ac:dyDescent="0.25">
      <c r="A330">
        <v>2.17</v>
      </c>
      <c r="B330">
        <v>3.42</v>
      </c>
      <c r="C330">
        <v>3.62</v>
      </c>
      <c r="D330" s="43">
        <f t="shared" si="92"/>
        <v>2.9470247828923046E-2</v>
      </c>
      <c r="E330" s="44">
        <f>IF(OR($A330="",$B330="",$C330=""),"",A330*'MPTO_working_3-way'!$I329)</f>
        <v>2.2339504377887631</v>
      </c>
      <c r="F330" s="45">
        <f>IF(OR($A330="",$B330="",$C330=""),"",B330*'MPTO_working_3-way'!$I329)</f>
        <v>3.5207882475749166</v>
      </c>
      <c r="G330" s="46">
        <f>IF(OR($A330="",$B330="",$C330=""),"",C330*'MPTO_working_3-way'!$I329)</f>
        <v>3.7266822971407016</v>
      </c>
      <c r="H330" s="44">
        <f>IF(OR($A330="",$B330="",$C330=""),"",'MPTO_working_3-way'!E329)</f>
        <v>2.2172650229709001</v>
      </c>
      <c r="I330" s="45">
        <f>IF(OR($A330="",$B330="",$C330=""),"",'MPTO_working_3-way'!F329)</f>
        <v>3.5388929392335311</v>
      </c>
      <c r="J330" s="46">
        <f>IF(OR($A330="",$B330="",$C330=""),"",'MPTO_working_3-way'!G329)</f>
        <v>3.7534764983699129</v>
      </c>
      <c r="K330" s="44">
        <f>IF(OR($A330="",$B330="",$C330=""),"",'OddsRatio_working_3-way'!H329)</f>
        <v>2.2241976748597492</v>
      </c>
      <c r="L330" s="45">
        <f>IF(OR($A330="",$B330="",$C330=""),"",'OddsRatio_working_3-way'!I329)</f>
        <v>3.5321011736415322</v>
      </c>
      <c r="M330" s="46">
        <f>IF(OR($A330="",$B330="",$C330=""),"",'OddsRatio_working_3-way'!J329)</f>
        <v>3.7413657334466177</v>
      </c>
      <c r="N330" s="47">
        <f t="shared" si="89"/>
        <v>44.763750488118816</v>
      </c>
      <c r="O330" s="48">
        <f t="shared" si="90"/>
        <v>28.402730572870716</v>
      </c>
      <c r="P330" s="48">
        <f t="shared" si="91"/>
        <v>26.833518939010453</v>
      </c>
      <c r="Q330" t="s">
        <v>228</v>
      </c>
      <c r="R330" t="s">
        <v>233</v>
      </c>
      <c r="S330" t="s">
        <v>477</v>
      </c>
      <c r="T330" s="50">
        <v>100</v>
      </c>
      <c r="U330" s="50">
        <f t="shared" si="80"/>
        <v>53.917050691244242</v>
      </c>
      <c r="V330" s="50">
        <f t="shared" si="81"/>
        <v>70.760233918128648</v>
      </c>
      <c r="W330" s="50">
        <f t="shared" si="82"/>
        <v>72.375690607734811</v>
      </c>
      <c r="X330" s="50">
        <f t="shared" si="83"/>
        <v>56.864075474136541</v>
      </c>
      <c r="Y330" s="50">
        <f t="shared" si="84"/>
        <v>73.707258701020947</v>
      </c>
      <c r="Z330" s="50">
        <f t="shared" si="85"/>
        <v>75.32271539062711</v>
      </c>
      <c r="AA330" s="50">
        <f t="shared" si="86"/>
        <v>-2.9470247828922993</v>
      </c>
      <c r="AB330" s="50">
        <f t="shared" si="87"/>
        <v>-2.9470247828922993</v>
      </c>
      <c r="AC330" s="50">
        <f t="shared" si="88"/>
        <v>-2.9470247828922993</v>
      </c>
      <c r="AF330">
        <v>2.02</v>
      </c>
      <c r="AG330">
        <v>1.88</v>
      </c>
      <c r="AH330" s="88" t="s">
        <v>487</v>
      </c>
      <c r="AJ330" t="s">
        <v>231</v>
      </c>
    </row>
    <row r="331" spans="1:36" ht="15" x14ac:dyDescent="0.25">
      <c r="A331">
        <v>3.62</v>
      </c>
      <c r="B331">
        <v>3.24</v>
      </c>
      <c r="C331">
        <v>2.29</v>
      </c>
      <c r="D331" s="43">
        <f t="shared" si="92"/>
        <v>2.1566291938717619E-2</v>
      </c>
      <c r="E331" s="44">
        <f>IF(OR($A331="",$B331="",$C331=""),"",A331*'MPTO_working_3-way'!$I330)</f>
        <v>3.6980699768181577</v>
      </c>
      <c r="F331" s="45">
        <f>IF(OR($A331="",$B331="",$C331=""),"",B331*'MPTO_working_3-way'!$I330)</f>
        <v>3.3098747858814455</v>
      </c>
      <c r="G331" s="46">
        <f>IF(OR($A331="",$B331="",$C331=""),"",C331*'MPTO_working_3-way'!$I330)</f>
        <v>2.3393868085396634</v>
      </c>
      <c r="H331" s="44">
        <f>IF(OR($A331="",$B331="",$C331=""),"",'MPTO_working_3-way'!E330)</f>
        <v>3.7167214525466212</v>
      </c>
      <c r="I331" s="45">
        <f>IF(OR($A331="",$B331="",$C331=""),"",'MPTO_working_3-way'!F330)</f>
        <v>3.3172643794077543</v>
      </c>
      <c r="J331" s="46">
        <f>IF(OR($A331="",$B331="",$C331=""),"",'MPTO_working_3-way'!G330)</f>
        <v>2.3283295892132356</v>
      </c>
      <c r="K331" s="44">
        <f>IF(OR($A331="",$B331="",$C331=""),"",'OddsRatio_working_3-way'!H330)</f>
        <v>3.7075730727413907</v>
      </c>
      <c r="L331" s="45">
        <f>IF(OR($A331="",$B331="",$C331=""),"",'OddsRatio_working_3-way'!I330)</f>
        <v>3.3148716347101974</v>
      </c>
      <c r="M331" s="46">
        <f>IF(OR($A331="",$B331="",$C331=""),"",'OddsRatio_working_3-way'!J330)</f>
        <v>2.3331180396322115</v>
      </c>
      <c r="N331" s="47">
        <f t="shared" si="89"/>
        <v>27.041132435801181</v>
      </c>
      <c r="O331" s="48">
        <f t="shared" si="90"/>
        <v>30.212623277037114</v>
      </c>
      <c r="P331" s="48">
        <f t="shared" si="91"/>
        <v>42.746244287161687</v>
      </c>
      <c r="Q331" t="s">
        <v>34</v>
      </c>
      <c r="R331" t="s">
        <v>41</v>
      </c>
      <c r="S331" t="s">
        <v>477</v>
      </c>
      <c r="T331" s="50">
        <v>100</v>
      </c>
      <c r="U331" s="50">
        <f t="shared" si="80"/>
        <v>72.375690607734811</v>
      </c>
      <c r="V331" s="50">
        <f t="shared" si="81"/>
        <v>69.135802469135797</v>
      </c>
      <c r="W331" s="50">
        <f t="shared" si="82"/>
        <v>56.331877729257641</v>
      </c>
      <c r="X331" s="50">
        <f t="shared" si="83"/>
        <v>74.532319801606548</v>
      </c>
      <c r="Y331" s="50">
        <f t="shared" si="84"/>
        <v>71.292431663007562</v>
      </c>
      <c r="Z331" s="50">
        <f t="shared" si="85"/>
        <v>58.488506923129393</v>
      </c>
      <c r="AA331" s="50">
        <f t="shared" si="86"/>
        <v>-2.156629193871737</v>
      </c>
      <c r="AB331" s="50">
        <f t="shared" si="87"/>
        <v>-2.1566291938717654</v>
      </c>
      <c r="AC331" s="50">
        <f t="shared" si="88"/>
        <v>-2.1566291938717512</v>
      </c>
      <c r="AF331">
        <v>2.42</v>
      </c>
      <c r="AG331">
        <v>1.63</v>
      </c>
      <c r="AH331" s="88" t="s">
        <v>485</v>
      </c>
      <c r="AJ331" t="s">
        <v>443</v>
      </c>
    </row>
    <row r="332" spans="1:36" ht="15" x14ac:dyDescent="0.25">
      <c r="A332">
        <v>2.61</v>
      </c>
      <c r="B332">
        <v>3.38</v>
      </c>
      <c r="C332">
        <v>2.92</v>
      </c>
      <c r="D332" s="43">
        <f t="shared" si="92"/>
        <v>2.1465504042445405E-2</v>
      </c>
      <c r="E332" s="44">
        <f>IF(OR($A332="",$B332="",$C332=""),"",A332*'MPTO_working_3-way'!$I331)</f>
        <v>2.6660249655507822</v>
      </c>
      <c r="F332" s="45">
        <f>IF(OR($A332="",$B332="",$C332=""),"",B332*'MPTO_working_3-way'!$I331)</f>
        <v>3.4525534036634653</v>
      </c>
      <c r="G332" s="46">
        <f>IF(OR($A332="",$B332="",$C332=""),"",C332*'MPTO_working_3-way'!$I331)</f>
        <v>2.9826792718039403</v>
      </c>
      <c r="H332" s="44">
        <f>IF(OR($A332="",$B332="",$C332=""),"",'MPTO_working_3-way'!E331)</f>
        <v>2.6596692935152211</v>
      </c>
      <c r="I332" s="45">
        <f>IF(OR($A332="",$B332="",$C332=""),"",'MPTO_working_3-way'!F331)</f>
        <v>3.4637694203164626</v>
      </c>
      <c r="J332" s="46">
        <f>IF(OR($A332="",$B332="",$C332=""),"",'MPTO_working_3-way'!G331)</f>
        <v>2.9823096660540398</v>
      </c>
      <c r="K332" s="44">
        <f>IF(OR($A332="",$B332="",$C332=""),"",'OddsRatio_working_3-way'!H331)</f>
        <v>2.6627032647251632</v>
      </c>
      <c r="L332" s="45">
        <f>IF(OR($A332="",$B332="",$C332=""),"",'OddsRatio_working_3-way'!I331)</f>
        <v>3.4579091739415446</v>
      </c>
      <c r="M332" s="46">
        <f>IF(OR($A332="",$B332="",$C332=""),"",'OddsRatio_working_3-way'!J331)</f>
        <v>2.982851098305785</v>
      </c>
      <c r="N332" s="47">
        <f t="shared" si="89"/>
        <v>37.509026093962589</v>
      </c>
      <c r="O332" s="48">
        <f t="shared" si="90"/>
        <v>28.964070445337974</v>
      </c>
      <c r="P332" s="48">
        <f t="shared" si="91"/>
        <v>33.526903460699437</v>
      </c>
      <c r="Q332" t="s">
        <v>39</v>
      </c>
      <c r="R332" t="s">
        <v>38</v>
      </c>
      <c r="S332" t="s">
        <v>477</v>
      </c>
      <c r="T332" s="50">
        <v>100</v>
      </c>
      <c r="U332" s="50">
        <f t="shared" si="80"/>
        <v>61.685823754789276</v>
      </c>
      <c r="V332" s="50">
        <f t="shared" si="81"/>
        <v>70.414201183431956</v>
      </c>
      <c r="W332" s="50">
        <f t="shared" si="82"/>
        <v>65.753424657534239</v>
      </c>
      <c r="X332" s="50">
        <f t="shared" si="83"/>
        <v>63.832374159033797</v>
      </c>
      <c r="Y332" s="50">
        <f t="shared" si="84"/>
        <v>72.560751587676478</v>
      </c>
      <c r="Z332" s="50">
        <f t="shared" si="85"/>
        <v>67.89997506177879</v>
      </c>
      <c r="AA332" s="50">
        <f t="shared" si="86"/>
        <v>-2.1465504042445218</v>
      </c>
      <c r="AB332" s="50">
        <f t="shared" si="87"/>
        <v>-2.1465504042445218</v>
      </c>
      <c r="AC332" s="50">
        <f t="shared" si="88"/>
        <v>-2.1465504042445502</v>
      </c>
      <c r="AF332">
        <v>2.0299999999999998</v>
      </c>
      <c r="AG332">
        <v>1.88</v>
      </c>
      <c r="AH332" s="88" t="s">
        <v>490</v>
      </c>
      <c r="AJ332" t="s">
        <v>443</v>
      </c>
    </row>
    <row r="333" spans="1:36" ht="15" x14ac:dyDescent="0.25">
      <c r="A333">
        <v>1.56</v>
      </c>
      <c r="B333">
        <v>4.0999999999999996</v>
      </c>
      <c r="C333">
        <v>7.22</v>
      </c>
      <c r="D333" s="43">
        <f t="shared" si="92"/>
        <v>2.3432235174684957E-2</v>
      </c>
      <c r="E333" s="44">
        <f>IF(OR($A333="",$B333="",$C333=""),"",A333*'MPTO_working_3-way'!$I332)</f>
        <v>1.5965542868725087</v>
      </c>
      <c r="F333" s="45">
        <f>IF(OR($A333="",$B333="",$C333=""),"",B333*'MPTO_working_3-way'!$I332)</f>
        <v>4.1960721642162078</v>
      </c>
      <c r="G333" s="46">
        <f>IF(OR($A333="",$B333="",$C333=""),"",C333*'MPTO_working_3-way'!$I332)</f>
        <v>7.3891807379612251</v>
      </c>
      <c r="H333" s="44">
        <f>IF(OR($A333="",$B333="",$C333=""),"",'MPTO_working_3-way'!E332)</f>
        <v>1.5792426968607878</v>
      </c>
      <c r="I333" s="45">
        <f>IF(OR($A333="",$B333="",$C333=""),"",'MPTO_working_3-way'!F332)</f>
        <v>4.2356424455293453</v>
      </c>
      <c r="J333" s="46">
        <f>IF(OR($A333="",$B333="",$C333=""),"",'MPTO_working_3-way'!G332)</f>
        <v>7.6514952015694302</v>
      </c>
      <c r="K333" s="44">
        <f>IF(OR($A333="",$B333="",$C333=""),"",'OddsRatio_working_3-way'!H332)</f>
        <v>1.5852522593403404</v>
      </c>
      <c r="L333" s="45">
        <f>IF(OR($A333="",$B333="",$C333=""),"",'OddsRatio_working_3-way'!I332)</f>
        <v>4.2397892927768828</v>
      </c>
      <c r="M333" s="46">
        <f>IF(OR($A333="",$B333="",$C333=""),"",'OddsRatio_working_3-way'!J332)</f>
        <v>7.5004804519587802</v>
      </c>
      <c r="N333" s="47">
        <f t="shared" si="89"/>
        <v>62.634888661312026</v>
      </c>
      <c r="O333" s="48">
        <f t="shared" si="90"/>
        <v>23.831811295523604</v>
      </c>
      <c r="P333" s="48">
        <f t="shared" si="91"/>
        <v>13.533300043164372</v>
      </c>
      <c r="Q333" t="s">
        <v>133</v>
      </c>
      <c r="R333" t="s">
        <v>73</v>
      </c>
      <c r="S333" t="s">
        <v>477</v>
      </c>
      <c r="T333" s="50">
        <v>100</v>
      </c>
      <c r="U333" s="50">
        <f t="shared" si="80"/>
        <v>35.897435897435898</v>
      </c>
      <c r="V333" s="50">
        <f t="shared" si="81"/>
        <v>75.609756097560975</v>
      </c>
      <c r="W333" s="50">
        <f t="shared" si="82"/>
        <v>86.149584487534639</v>
      </c>
      <c r="X333" s="50">
        <f t="shared" si="83"/>
        <v>38.2406594149044</v>
      </c>
      <c r="Y333" s="50">
        <f t="shared" si="84"/>
        <v>77.952979615029477</v>
      </c>
      <c r="Z333" s="50">
        <f t="shared" si="85"/>
        <v>88.492808005003127</v>
      </c>
      <c r="AA333" s="50">
        <f t="shared" si="86"/>
        <v>-2.3432235174685019</v>
      </c>
      <c r="AB333" s="50">
        <f t="shared" si="87"/>
        <v>-2.3432235174685019</v>
      </c>
      <c r="AC333" s="50">
        <f t="shared" si="88"/>
        <v>-2.3432235174684877</v>
      </c>
      <c r="AF333">
        <v>1.93</v>
      </c>
      <c r="AG333">
        <v>1.98</v>
      </c>
      <c r="AH333" s="88" t="s">
        <v>497</v>
      </c>
      <c r="AJ333" t="s">
        <v>443</v>
      </c>
    </row>
    <row r="334" spans="1:36" ht="15" x14ac:dyDescent="0.25">
      <c r="A334">
        <v>2.2999999999999998</v>
      </c>
      <c r="B334">
        <v>3.34</v>
      </c>
      <c r="C334">
        <v>3.47</v>
      </c>
      <c r="D334" s="43">
        <f t="shared" si="92"/>
        <v>2.2368244340788435E-2</v>
      </c>
      <c r="E334" s="44">
        <f>IF(OR($A334="",$B334="",$C334=""),"",A334*'MPTO_working_3-way'!$I333)</f>
        <v>2.3514469619838132</v>
      </c>
      <c r="F334" s="45">
        <f>IF(OR($A334="",$B334="",$C334=""),"",B334*'MPTO_working_3-way'!$I333)</f>
        <v>3.4147099360982334</v>
      </c>
      <c r="G334" s="46">
        <f>IF(OR($A334="",$B334="",$C334=""),"",C334*'MPTO_working_3-way'!$I333)</f>
        <v>3.5476178078625362</v>
      </c>
      <c r="H334" s="44">
        <f>IF(OR($A334="",$B334="",$C334=""),"",'MPTO_working_3-way'!E333)</f>
        <v>2.3401308747162242</v>
      </c>
      <c r="I334" s="45">
        <f>IF(OR($A334="",$B334="",$C334=""),"",'MPTO_working_3-way'!F333)</f>
        <v>3.4253013482824586</v>
      </c>
      <c r="J334" s="46">
        <f>IF(OR($A334="",$B334="",$C334=""),"",'MPTO_working_3-way'!G333)</f>
        <v>3.5621624125713707</v>
      </c>
      <c r="K334" s="44">
        <f>IF(OR($A334="",$B334="",$C334=""),"",'OddsRatio_working_3-way'!H333)</f>
        <v>2.3450119692195801</v>
      </c>
      <c r="L334" s="45">
        <f>IF(OR($A334="",$B334="",$C334=""),"",'OddsRatio_working_3-way'!I333)</f>
        <v>3.4210215445952437</v>
      </c>
      <c r="M334" s="46">
        <f>IF(OR($A334="",$B334="",$C334=""),"",'OddsRatio_working_3-way'!J333)</f>
        <v>3.5555227415172022</v>
      </c>
      <c r="N334" s="47">
        <f t="shared" si="89"/>
        <v>42.527006399342454</v>
      </c>
      <c r="O334" s="48">
        <f t="shared" si="90"/>
        <v>29.285064286972347</v>
      </c>
      <c r="P334" s="48">
        <f t="shared" si="91"/>
        <v>28.187929313685196</v>
      </c>
      <c r="Q334" t="s">
        <v>35</v>
      </c>
      <c r="R334" t="s">
        <v>137</v>
      </c>
      <c r="S334" t="s">
        <v>477</v>
      </c>
      <c r="T334" s="50">
        <v>100</v>
      </c>
      <c r="U334" s="50">
        <f t="shared" si="80"/>
        <v>56.521739130434774</v>
      </c>
      <c r="V334" s="50">
        <f t="shared" si="81"/>
        <v>70.059880239520965</v>
      </c>
      <c r="W334" s="50">
        <f t="shared" si="82"/>
        <v>71.181556195965413</v>
      </c>
      <c r="X334" s="50">
        <f t="shared" si="83"/>
        <v>58.758563564513636</v>
      </c>
      <c r="Y334" s="50">
        <f t="shared" si="84"/>
        <v>72.296704673599805</v>
      </c>
      <c r="Z334" s="50">
        <f t="shared" si="85"/>
        <v>73.418380630044268</v>
      </c>
      <c r="AA334" s="50">
        <f t="shared" si="86"/>
        <v>-2.2368244340788621</v>
      </c>
      <c r="AB334" s="50">
        <f t="shared" si="87"/>
        <v>-2.2368244340788408</v>
      </c>
      <c r="AC334" s="50">
        <f t="shared" si="88"/>
        <v>-2.236824434078855</v>
      </c>
      <c r="AF334">
        <v>2.0099999999999998</v>
      </c>
      <c r="AG334">
        <v>1.9</v>
      </c>
      <c r="AH334" s="88" t="s">
        <v>485</v>
      </c>
      <c r="AJ334" t="s">
        <v>443</v>
      </c>
    </row>
    <row r="335" spans="1:36" ht="15" x14ac:dyDescent="0.25">
      <c r="A335">
        <v>7.95</v>
      </c>
      <c r="B335">
        <v>5.19</v>
      </c>
      <c r="C335">
        <v>1.41</v>
      </c>
      <c r="D335" s="43">
        <f t="shared" si="92"/>
        <v>2.7684249038349318E-2</v>
      </c>
      <c r="E335" s="44">
        <f>IF(OR($A335="",$B335="",$C335=""),"",A335*'MPTO_working_3-way'!$I334)</f>
        <v>8.1700897798548766</v>
      </c>
      <c r="F335" s="45">
        <f>IF(OR($A335="",$B335="",$C335=""),"",B335*'MPTO_working_3-way'!$I334)</f>
        <v>5.3336812525090336</v>
      </c>
      <c r="G335" s="46">
        <f>IF(OR($A335="",$B335="",$C335=""),"",C335*'MPTO_working_3-way'!$I334)</f>
        <v>1.4490347911440724</v>
      </c>
      <c r="H335" s="44">
        <f>IF(OR($A335="",$B335="",$C335=""),"",'MPTO_working_3-way'!E334)</f>
        <v>8.579413762058449</v>
      </c>
      <c r="I335" s="45">
        <f>IF(OR($A335="",$B335="",$C335=""),"",'MPTO_working_3-way'!F334)</f>
        <v>5.451072298453008</v>
      </c>
      <c r="J335" s="46">
        <f>IF(OR($A335="",$B335="",$C335=""),"",'MPTO_working_3-way'!G334)</f>
        <v>1.4285882141906043</v>
      </c>
      <c r="K335" s="44">
        <f>IF(OR($A335="",$B335="",$C335=""),"",'OddsRatio_working_3-way'!H334)</f>
        <v>8.3725592827265594</v>
      </c>
      <c r="L335" s="45">
        <f>IF(OR($A335="",$B335="",$C335=""),"",'OddsRatio_working_3-way'!I334)</f>
        <v>5.4447515675718403</v>
      </c>
      <c r="M335" s="46">
        <f>IF(OR($A335="",$B335="",$C335=""),"",'OddsRatio_working_3-way'!J334)</f>
        <v>1.4349279576860268</v>
      </c>
      <c r="N335" s="47">
        <f t="shared" si="89"/>
        <v>12.239767578389607</v>
      </c>
      <c r="O335" s="48">
        <f t="shared" si="90"/>
        <v>18.748776926434942</v>
      </c>
      <c r="P335" s="48">
        <f t="shared" si="91"/>
        <v>69.01145549517544</v>
      </c>
      <c r="Q335" t="s">
        <v>70</v>
      </c>
      <c r="R335" t="s">
        <v>75</v>
      </c>
      <c r="S335" t="s">
        <v>477</v>
      </c>
      <c r="T335" s="50">
        <v>100</v>
      </c>
      <c r="U335" s="50">
        <f t="shared" si="80"/>
        <v>87.421383647798748</v>
      </c>
      <c r="V335" s="50">
        <f t="shared" si="81"/>
        <v>80.732177263969163</v>
      </c>
      <c r="W335" s="50">
        <f t="shared" si="82"/>
        <v>29.078014184397166</v>
      </c>
      <c r="X335" s="50">
        <f t="shared" si="83"/>
        <v>90.189808551633661</v>
      </c>
      <c r="Y335" s="50">
        <f t="shared" si="84"/>
        <v>83.50060216780409</v>
      </c>
      <c r="Z335" s="50">
        <f t="shared" si="85"/>
        <v>31.846439088232081</v>
      </c>
      <c r="AA335" s="50">
        <f t="shared" si="86"/>
        <v>-2.7684249038349122</v>
      </c>
      <c r="AB335" s="50">
        <f t="shared" si="87"/>
        <v>-2.7684249038349265</v>
      </c>
      <c r="AC335" s="50">
        <f t="shared" si="88"/>
        <v>-2.7684249038349158</v>
      </c>
      <c r="AF335">
        <v>1.68</v>
      </c>
      <c r="AG335">
        <v>2.29</v>
      </c>
      <c r="AH335" s="88" t="s">
        <v>493</v>
      </c>
      <c r="AJ335" t="s">
        <v>443</v>
      </c>
    </row>
    <row r="336" spans="1:36" ht="15" x14ac:dyDescent="0.25">
      <c r="A336">
        <v>8.23</v>
      </c>
      <c r="B336">
        <v>4.58</v>
      </c>
      <c r="C336">
        <v>1.44</v>
      </c>
      <c r="D336" s="43">
        <f t="shared" si="92"/>
        <v>3.4291738665714E-2</v>
      </c>
      <c r="E336" s="44">
        <f>IF(OR($A336="",$B336="",$C336=""),"",A336*'MPTO_working_3-way'!$I335)</f>
        <v>8.5122210092188269</v>
      </c>
      <c r="F336" s="45">
        <f>IF(OR($A336="",$B336="",$C336=""),"",B336*'MPTO_working_3-way'!$I335)</f>
        <v>4.7370561630889698</v>
      </c>
      <c r="G336" s="46">
        <f>IF(OR($A336="",$B336="",$C336=""),"",C336*'MPTO_working_3-way'!$I335)</f>
        <v>1.4893801036786281</v>
      </c>
      <c r="H336" s="44">
        <f>IF(OR($A336="",$B336="",$C336=""),"",'MPTO_working_3-way'!E335)</f>
        <v>9.0846239093574468</v>
      </c>
      <c r="I336" s="45">
        <f>IF(OR($A336="",$B336="",$C336=""),"",'MPTO_working_3-way'!F335)</f>
        <v>4.8330184443351687</v>
      </c>
      <c r="J336" s="46">
        <f>IF(OR($A336="",$B336="",$C336=""),"",'MPTO_working_3-way'!G335)</f>
        <v>1.4640991221491715</v>
      </c>
      <c r="K336" s="44">
        <f>IF(OR($A336="",$B336="",$C336=""),"",'OddsRatio_working_3-way'!H335)</f>
        <v>8.7582862859701063</v>
      </c>
      <c r="L336" s="45">
        <f>IF(OR($A336="",$B336="",$C336=""),"",'OddsRatio_working_3-way'!I335)</f>
        <v>4.8415857404941889</v>
      </c>
      <c r="M336" s="46">
        <f>IF(OR($A336="",$B336="",$C336=""),"",'OddsRatio_working_3-way'!J335)</f>
        <v>1.4721502027423028</v>
      </c>
      <c r="N336" s="47">
        <f t="shared" si="89"/>
        <v>11.747815275437388</v>
      </c>
      <c r="O336" s="48">
        <f t="shared" si="90"/>
        <v>21.11015714341697</v>
      </c>
      <c r="P336" s="48">
        <f t="shared" si="91"/>
        <v>67.142027581145641</v>
      </c>
      <c r="Q336" t="s">
        <v>277</v>
      </c>
      <c r="R336" t="s">
        <v>37</v>
      </c>
      <c r="S336" t="s">
        <v>477</v>
      </c>
      <c r="T336" s="50">
        <v>100</v>
      </c>
      <c r="U336" s="50">
        <f t="shared" si="80"/>
        <v>87.849331713244226</v>
      </c>
      <c r="V336" s="50">
        <f t="shared" si="81"/>
        <v>78.165938864628828</v>
      </c>
      <c r="W336" s="50">
        <f t="shared" si="82"/>
        <v>30.555555555555554</v>
      </c>
      <c r="X336" s="50">
        <f t="shared" si="83"/>
        <v>91.278505579815629</v>
      </c>
      <c r="Y336" s="50">
        <f t="shared" si="84"/>
        <v>81.595112731200217</v>
      </c>
      <c r="Z336" s="50">
        <f t="shared" si="85"/>
        <v>33.984729422126954</v>
      </c>
      <c r="AA336" s="50">
        <f t="shared" si="86"/>
        <v>-3.4291738665714036</v>
      </c>
      <c r="AB336" s="50">
        <f t="shared" si="87"/>
        <v>-3.4291738665713893</v>
      </c>
      <c r="AC336" s="50">
        <f t="shared" si="88"/>
        <v>-3.4291738665714</v>
      </c>
      <c r="AF336">
        <v>1.77</v>
      </c>
      <c r="AG336">
        <v>2.14</v>
      </c>
      <c r="AH336" s="88" t="s">
        <v>493</v>
      </c>
      <c r="AJ336" t="s">
        <v>433</v>
      </c>
    </row>
    <row r="337" spans="1:36" ht="15" x14ac:dyDescent="0.25">
      <c r="A337">
        <v>1.46</v>
      </c>
      <c r="B337">
        <v>5.0999999999999996</v>
      </c>
      <c r="C337">
        <v>6.83</v>
      </c>
      <c r="D337" s="43">
        <f t="shared" si="92"/>
        <v>2.74228225556854E-2</v>
      </c>
      <c r="E337" s="44">
        <f>IF(OR($A337="",$B337="",$C337=""),"",A337*'MPTO_working_3-way'!$I336)</f>
        <v>1.5000373209313007</v>
      </c>
      <c r="F337" s="45">
        <f>IF(OR($A337="",$B337="",$C337=""),"",B337*'MPTO_working_3-way'!$I336)</f>
        <v>5.2398563950339954</v>
      </c>
      <c r="G337" s="46">
        <f>IF(OR($A337="",$B337="",$C337=""),"",C337*'MPTO_working_3-way'!$I336)</f>
        <v>7.0172978780553317</v>
      </c>
      <c r="H337" s="44">
        <f>IF(OR($A337="",$B337="",$C337=""),"",'MPTO_working_3-way'!E336)</f>
        <v>1.4797483870229371</v>
      </c>
      <c r="I337" s="45">
        <f>IF(OR($A337="",$B337="",$C337=""),"",'MPTO_working_3-way'!F336)</f>
        <v>5.3493817490264988</v>
      </c>
      <c r="J337" s="46">
        <f>IF(OR($A337="",$B337="",$C337=""),"",'MPTO_working_3-way'!G336)</f>
        <v>7.2848098062490383</v>
      </c>
      <c r="K337" s="44">
        <f>IF(OR($A337="",$B337="",$C337=""),"",'OddsRatio_working_3-way'!H336)</f>
        <v>1.4861753528363939</v>
      </c>
      <c r="L337" s="45">
        <f>IF(OR($A337="",$B337="",$C337=""),"",'OddsRatio_working_3-way'!I336)</f>
        <v>5.3333020578895978</v>
      </c>
      <c r="M337" s="46">
        <f>IF(OR($A337="",$B337="",$C337=""),"",'OddsRatio_working_3-way'!J336)</f>
        <v>7.16174414573082</v>
      </c>
      <c r="N337" s="47">
        <f t="shared" si="89"/>
        <v>66.665007999877517</v>
      </c>
      <c r="O337" s="48">
        <f t="shared" si="90"/>
        <v>19.084492486239448</v>
      </c>
      <c r="P337" s="48">
        <f t="shared" si="91"/>
        <v>14.250499513883042</v>
      </c>
      <c r="Q337" t="s">
        <v>408</v>
      </c>
      <c r="R337" t="s">
        <v>399</v>
      </c>
      <c r="S337" t="s">
        <v>477</v>
      </c>
      <c r="T337" s="50">
        <v>100</v>
      </c>
      <c r="U337" s="50">
        <f t="shared" si="80"/>
        <v>31.506849315068493</v>
      </c>
      <c r="V337" s="50">
        <f t="shared" si="81"/>
        <v>80.392156862745097</v>
      </c>
      <c r="W337" s="50">
        <f t="shared" si="82"/>
        <v>85.35871156661787</v>
      </c>
      <c r="X337" s="50">
        <f t="shared" si="83"/>
        <v>34.24913157063704</v>
      </c>
      <c r="Y337" s="50">
        <f t="shared" si="84"/>
        <v>83.134439118313637</v>
      </c>
      <c r="Z337" s="50">
        <f t="shared" si="85"/>
        <v>88.10099382218641</v>
      </c>
      <c r="AA337" s="50">
        <f t="shared" si="86"/>
        <v>-2.7422822555685471</v>
      </c>
      <c r="AB337" s="50">
        <f t="shared" si="87"/>
        <v>-2.74228225556854</v>
      </c>
      <c r="AC337" s="50">
        <f t="shared" si="88"/>
        <v>-2.74228225556854</v>
      </c>
      <c r="AF337">
        <v>1.53</v>
      </c>
      <c r="AG337">
        <v>2.67</v>
      </c>
      <c r="AH337" s="88" t="s">
        <v>478</v>
      </c>
      <c r="AJ337" t="s">
        <v>440</v>
      </c>
    </row>
    <row r="338" spans="1:36" ht="15" x14ac:dyDescent="0.25">
      <c r="A338">
        <v>2.99</v>
      </c>
      <c r="B338">
        <v>3.07</v>
      </c>
      <c r="C338">
        <v>2.76</v>
      </c>
      <c r="D338" s="43">
        <f t="shared" si="92"/>
        <v>2.2499900137628703E-2</v>
      </c>
      <c r="E338" s="44">
        <f>IF(OR($A338="",$B338="",$C338=""),"",A338*'MPTO_working_3-way'!$I337)</f>
        <v>3.0572747014115103</v>
      </c>
      <c r="F338" s="45">
        <f>IF(OR($A338="",$B338="",$C338=""),"",B338*'MPTO_working_3-way'!$I337)</f>
        <v>3.1390746934225198</v>
      </c>
      <c r="G338" s="46">
        <f>IF(OR($A338="",$B338="",$C338=""),"",C338*'MPTO_working_3-way'!$I337)</f>
        <v>2.8220997243798549</v>
      </c>
      <c r="H338" s="44">
        <f>IF(OR($A338="",$B338="",$C338=""),"",'MPTO_working_3-way'!E337)</f>
        <v>3.0585885436720681</v>
      </c>
      <c r="I338" s="45">
        <f>IF(OR($A338="",$B338="",$C338=""),"",'MPTO_working_3-way'!F337)</f>
        <v>3.1423523415391172</v>
      </c>
      <c r="J338" s="46">
        <f>IF(OR($A338="",$B338="",$C338=""),"",'MPTO_working_3-way'!G337)</f>
        <v>2.8183393659446865</v>
      </c>
      <c r="K338" s="44">
        <f>IF(OR($A338="",$B338="",$C338=""),"",'OddsRatio_working_3-way'!H337)</f>
        <v>3.0580009225016789</v>
      </c>
      <c r="L338" s="45">
        <f>IF(OR($A338="",$B338="",$C338=""),"",'OddsRatio_working_3-way'!I337)</f>
        <v>3.140734627928881</v>
      </c>
      <c r="M338" s="46">
        <f>IF(OR($A338="",$B338="",$C338=""),"",'OddsRatio_working_3-way'!J337)</f>
        <v>2.8201415193984696</v>
      </c>
      <c r="N338" s="47">
        <f t="shared" si="89"/>
        <v>32.708869750510509</v>
      </c>
      <c r="O338" s="48">
        <f t="shared" si="90"/>
        <v>31.85652135310308</v>
      </c>
      <c r="P338" s="48">
        <f t="shared" si="91"/>
        <v>35.434608896386393</v>
      </c>
      <c r="Q338" t="s">
        <v>397</v>
      </c>
      <c r="R338" t="s">
        <v>320</v>
      </c>
      <c r="S338" t="s">
        <v>477</v>
      </c>
      <c r="T338" s="50">
        <v>100</v>
      </c>
      <c r="U338" s="50">
        <f t="shared" si="80"/>
        <v>66.555183946488299</v>
      </c>
      <c r="V338" s="50">
        <f t="shared" si="81"/>
        <v>67.426710097719877</v>
      </c>
      <c r="W338" s="50">
        <f t="shared" si="82"/>
        <v>63.768115942028999</v>
      </c>
      <c r="X338" s="50">
        <f t="shared" si="83"/>
        <v>68.805173960251153</v>
      </c>
      <c r="Y338" s="50">
        <f t="shared" si="84"/>
        <v>69.676700111482731</v>
      </c>
      <c r="Z338" s="50">
        <f t="shared" si="85"/>
        <v>66.018105955791839</v>
      </c>
      <c r="AA338" s="50">
        <f t="shared" si="86"/>
        <v>-2.2499900137628543</v>
      </c>
      <c r="AB338" s="50">
        <f t="shared" si="87"/>
        <v>-2.2499900137628543</v>
      </c>
      <c r="AC338" s="50">
        <f t="shared" si="88"/>
        <v>-2.2499900137628401</v>
      </c>
      <c r="AF338">
        <v>2.41</v>
      </c>
      <c r="AG338">
        <v>1.63</v>
      </c>
      <c r="AH338" s="88" t="s">
        <v>481</v>
      </c>
      <c r="AJ338" t="s">
        <v>440</v>
      </c>
    </row>
    <row r="339" spans="1:36" ht="15" x14ac:dyDescent="0.25">
      <c r="A339">
        <v>3.24</v>
      </c>
      <c r="B339">
        <v>3.28</v>
      </c>
      <c r="C339">
        <v>2.4500000000000002</v>
      </c>
      <c r="D339" s="43">
        <f t="shared" si="92"/>
        <v>2.1683289395252103E-2</v>
      </c>
      <c r="E339" s="44">
        <f>IF(OR($A339="",$B339="",$C339=""),"",A339*'MPTO_working_3-way'!$I338)</f>
        <v>3.3102538576406171</v>
      </c>
      <c r="F339" s="45">
        <f>IF(OR($A339="",$B339="",$C339=""),"",B339*'MPTO_working_3-way'!$I338)</f>
        <v>3.3511211892164265</v>
      </c>
      <c r="G339" s="46">
        <f>IF(OR($A339="",$B339="",$C339=""),"",C339*'MPTO_working_3-way'!$I338)</f>
        <v>2.5031240590183677</v>
      </c>
      <c r="H339" s="44">
        <f>IF(OR($A339="",$B339="",$C339=""),"",'MPTO_working_3-way'!E338)</f>
        <v>3.3176935910809973</v>
      </c>
      <c r="I339" s="45">
        <f>IF(OR($A339="",$B339="",$C339=""),"",'MPTO_working_3-way'!F338)</f>
        <v>3.3596473721517586</v>
      </c>
      <c r="J339" s="46">
        <f>IF(OR($A339="",$B339="",$C339=""),"",'MPTO_working_3-way'!G338)</f>
        <v>2.4941667539460943</v>
      </c>
      <c r="K339" s="44">
        <f>IF(OR($A339="",$B339="",$C339=""),"",'OddsRatio_working_3-way'!H338)</f>
        <v>3.3144214501994318</v>
      </c>
      <c r="L339" s="45">
        <f>IF(OR($A339="",$B339="",$C339=""),"",'OddsRatio_working_3-way'!I338)</f>
        <v>3.3557504046672784</v>
      </c>
      <c r="M339" s="46">
        <f>IF(OR($A339="",$B339="",$C339=""),"",'OddsRatio_working_3-way'!J338)</f>
        <v>2.4981745994594537</v>
      </c>
      <c r="N339" s="47">
        <f t="shared" si="89"/>
        <v>30.209163496383624</v>
      </c>
      <c r="O339" s="48">
        <f t="shared" si="90"/>
        <v>29.840759063500897</v>
      </c>
      <c r="P339" s="48">
        <f t="shared" si="91"/>
        <v>39.950077440115486</v>
      </c>
      <c r="Q339" t="s">
        <v>401</v>
      </c>
      <c r="R339" t="s">
        <v>396</v>
      </c>
      <c r="S339" t="s">
        <v>477</v>
      </c>
      <c r="T339" s="50">
        <v>100</v>
      </c>
      <c r="U339" s="50">
        <f t="shared" si="80"/>
        <v>69.135802469135797</v>
      </c>
      <c r="V339" s="50">
        <f t="shared" si="81"/>
        <v>69.512195121951223</v>
      </c>
      <c r="W339" s="50">
        <f t="shared" si="82"/>
        <v>59.183673469387763</v>
      </c>
      <c r="X339" s="50">
        <f t="shared" si="83"/>
        <v>71.304131408661021</v>
      </c>
      <c r="Y339" s="50">
        <f t="shared" si="84"/>
        <v>71.680524061476433</v>
      </c>
      <c r="Z339" s="50">
        <f t="shared" si="85"/>
        <v>61.352002408912973</v>
      </c>
      <c r="AA339" s="50">
        <f t="shared" si="86"/>
        <v>-2.1683289395252245</v>
      </c>
      <c r="AB339" s="50">
        <f t="shared" si="87"/>
        <v>-2.1683289395252103</v>
      </c>
      <c r="AC339" s="50">
        <f t="shared" si="88"/>
        <v>-2.1683289395252103</v>
      </c>
      <c r="AF339">
        <v>2.09</v>
      </c>
      <c r="AG339">
        <v>1.83</v>
      </c>
      <c r="AH339" s="89" t="s">
        <v>483</v>
      </c>
      <c r="AJ339" t="s">
        <v>440</v>
      </c>
    </row>
    <row r="340" spans="1:36" ht="15" x14ac:dyDescent="0.25">
      <c r="A340">
        <v>3.24</v>
      </c>
      <c r="B340">
        <v>3.47</v>
      </c>
      <c r="C340">
        <v>2.35</v>
      </c>
      <c r="D340" s="43">
        <f t="shared" si="92"/>
        <v>2.2358328242604752E-2</v>
      </c>
      <c r="E340" s="44">
        <f>IF(OR($A340="",$B340="",$C340=""),"",A340*'MPTO_working_3-way'!$I339)</f>
        <v>3.3124409835060398</v>
      </c>
      <c r="F340" s="45">
        <f>IF(OR($A340="",$B340="",$C340=""),"",B340*'MPTO_working_3-way'!$I339)</f>
        <v>3.5475833990018386</v>
      </c>
      <c r="G340" s="46">
        <f>IF(OR($A340="",$B340="",$C340=""),"",C340*'MPTO_working_3-way'!$I339)</f>
        <v>2.4025420713701213</v>
      </c>
      <c r="H340" s="44">
        <f>IF(OR($A340="",$B340="",$C340=""),"",'MPTO_working_3-way'!E339)</f>
        <v>3.3201721793607617</v>
      </c>
      <c r="I340" s="45">
        <f>IF(OR($A340="",$B340="",$C340=""),"",'MPTO_working_3-way'!F339)</f>
        <v>3.5621204712717649</v>
      </c>
      <c r="J340" s="46">
        <f>IF(OR($A340="",$B340="",$C340=""),"",'MPTO_working_3-way'!G339)</f>
        <v>2.3918916472124785</v>
      </c>
      <c r="K340" s="44">
        <f>IF(OR($A340="",$B340="",$C340=""),"",'OddsRatio_working_3-way'!H339)</f>
        <v>3.3172477346634324</v>
      </c>
      <c r="L340" s="45">
        <f>IF(OR($A340="",$B340="",$C340=""),"",'OddsRatio_working_3-way'!I339)</f>
        <v>3.555179421704767</v>
      </c>
      <c r="M340" s="46">
        <f>IF(OR($A340="",$B340="",$C340=""),"",'OddsRatio_working_3-way'!J339)</f>
        <v>2.3965555543730503</v>
      </c>
      <c r="N340" s="47">
        <f t="shared" si="89"/>
        <v>30.189217105433652</v>
      </c>
      <c r="O340" s="48">
        <f t="shared" si="90"/>
        <v>28.188202715159953</v>
      </c>
      <c r="P340" s="48">
        <f t="shared" si="91"/>
        <v>41.622580179406398</v>
      </c>
      <c r="Q340" t="s">
        <v>398</v>
      </c>
      <c r="R340" t="s">
        <v>407</v>
      </c>
      <c r="S340" t="s">
        <v>477</v>
      </c>
      <c r="T340" s="50">
        <v>100</v>
      </c>
      <c r="U340" s="50">
        <f t="shared" si="80"/>
        <v>69.135802469135797</v>
      </c>
      <c r="V340" s="50">
        <f t="shared" si="81"/>
        <v>71.181556195965413</v>
      </c>
      <c r="W340" s="50">
        <f t="shared" si="82"/>
        <v>57.446808510638299</v>
      </c>
      <c r="X340" s="50">
        <f t="shared" si="83"/>
        <v>71.371635293396281</v>
      </c>
      <c r="Y340" s="50">
        <f t="shared" si="84"/>
        <v>73.417389020225897</v>
      </c>
      <c r="Z340" s="50">
        <f t="shared" si="85"/>
        <v>59.682641334898776</v>
      </c>
      <c r="AA340" s="50">
        <f t="shared" si="86"/>
        <v>-2.2358328242604841</v>
      </c>
      <c r="AB340" s="50">
        <f t="shared" si="87"/>
        <v>-2.2358328242604841</v>
      </c>
      <c r="AC340" s="50">
        <f t="shared" si="88"/>
        <v>-2.235832824260477</v>
      </c>
      <c r="AF340">
        <v>2.16</v>
      </c>
      <c r="AG340">
        <v>1.77</v>
      </c>
      <c r="AH340" s="88" t="s">
        <v>482</v>
      </c>
      <c r="AJ340" t="s">
        <v>440</v>
      </c>
    </row>
    <row r="341" spans="1:36" ht="15" x14ac:dyDescent="0.25">
      <c r="A341">
        <v>2.94</v>
      </c>
      <c r="B341">
        <v>3.13</v>
      </c>
      <c r="C341">
        <v>2.76</v>
      </c>
      <c r="D341" s="43">
        <f t="shared" si="92"/>
        <v>2.1943712892852574E-2</v>
      </c>
      <c r="E341" s="44">
        <f>IF(OR($A341="",$B341="",$C341=""),"",A341*'MPTO_working_3-way'!$I340)</f>
        <v>3.0045145159049866</v>
      </c>
      <c r="F341" s="45">
        <f>IF(OR($A341="",$B341="",$C341=""),"",B341*'MPTO_working_3-way'!$I340)</f>
        <v>3.1986838213546283</v>
      </c>
      <c r="G341" s="46">
        <f>IF(OR($A341="",$B341="",$C341=""),"",C341*'MPTO_working_3-way'!$I340)</f>
        <v>2.8205646475842729</v>
      </c>
      <c r="H341" s="44">
        <f>IF(OR($A341="",$B341="",$C341=""),"",'MPTO_working_3-way'!E340)</f>
        <v>3.0046137334993963</v>
      </c>
      <c r="I341" s="45">
        <f>IF(OR($A341="",$B341="",$C341=""),"",'MPTO_working_3-way'!F340)</f>
        <v>3.2033391922734635</v>
      </c>
      <c r="J341" s="46">
        <f>IF(OR($A341="",$B341="",$C341=""),"",'MPTO_working_3-way'!G340)</f>
        <v>2.8168675297434986</v>
      </c>
      <c r="K341" s="44">
        <f>IF(OR($A341="",$B341="",$C341=""),"",'OddsRatio_working_3-way'!H340)</f>
        <v>3.0046536199747367</v>
      </c>
      <c r="L341" s="45">
        <f>IF(OR($A341="",$B341="",$C341=""),"",'OddsRatio_working_3-way'!I340)</f>
        <v>3.2009856755392727</v>
      </c>
      <c r="M341" s="46">
        <f>IF(OR($A341="",$B341="",$C341=""),"",'OddsRatio_working_3-way'!J340)</f>
        <v>2.8186548304925441</v>
      </c>
      <c r="N341" s="47">
        <f t="shared" si="89"/>
        <v>33.283247416722531</v>
      </c>
      <c r="O341" s="48">
        <f t="shared" si="90"/>
        <v>31.262858595899125</v>
      </c>
      <c r="P341" s="48">
        <f t="shared" si="91"/>
        <v>35.453893987378358</v>
      </c>
      <c r="Q341" t="s">
        <v>404</v>
      </c>
      <c r="R341" t="s">
        <v>319</v>
      </c>
      <c r="S341" t="s">
        <v>477</v>
      </c>
      <c r="T341" s="50">
        <v>100</v>
      </c>
      <c r="U341" s="50">
        <f t="shared" si="80"/>
        <v>65.986394557823132</v>
      </c>
      <c r="V341" s="50">
        <f t="shared" si="81"/>
        <v>68.051118210862612</v>
      </c>
      <c r="W341" s="50">
        <f t="shared" si="82"/>
        <v>63.768115942028999</v>
      </c>
      <c r="X341" s="50">
        <f t="shared" si="83"/>
        <v>68.18076584710839</v>
      </c>
      <c r="Y341" s="50">
        <f t="shared" si="84"/>
        <v>70.245489500147883</v>
      </c>
      <c r="Z341" s="50">
        <f t="shared" si="85"/>
        <v>65.962487231314242</v>
      </c>
      <c r="AA341" s="50">
        <f t="shared" si="86"/>
        <v>-2.1943712892852574</v>
      </c>
      <c r="AB341" s="50">
        <f t="shared" si="87"/>
        <v>-2.1943712892852716</v>
      </c>
      <c r="AC341" s="50">
        <f t="shared" si="88"/>
        <v>-2.1943712892852432</v>
      </c>
      <c r="AF341">
        <v>2.15</v>
      </c>
      <c r="AG341">
        <v>1.78</v>
      </c>
      <c r="AH341" s="88" t="s">
        <v>485</v>
      </c>
      <c r="AJ341" t="s">
        <v>440</v>
      </c>
    </row>
    <row r="342" spans="1:36" ht="15" x14ac:dyDescent="0.25">
      <c r="A342">
        <v>1.77</v>
      </c>
      <c r="B342">
        <v>3.77</v>
      </c>
      <c r="C342">
        <v>5.17</v>
      </c>
      <c r="D342" s="43">
        <f t="shared" si="92"/>
        <v>2.3647338481266766E-2</v>
      </c>
      <c r="E342" s="44">
        <f>IF(OR($A342="",$B342="",$C342=""),"",A342*'MPTO_working_3-way'!$I341)</f>
        <v>1.8118557891118421</v>
      </c>
      <c r="F342" s="45">
        <f>IF(OR($A342="",$B342="",$C342=""),"",B342*'MPTO_working_3-way'!$I341)</f>
        <v>3.8591504660743756</v>
      </c>
      <c r="G342" s="46">
        <f>IF(OR($A342="",$B342="",$C342=""),"",C342*'MPTO_working_3-way'!$I341)</f>
        <v>5.292256739948149</v>
      </c>
      <c r="H342" s="44">
        <f>IF(OR($A342="",$B342="",$C342=""),"",'MPTO_working_3-way'!E341)</f>
        <v>1.7950443323402809</v>
      </c>
      <c r="I342" s="45">
        <f>IF(OR($A342="",$B342="",$C342=""),"",'MPTO_working_3-way'!F341)</f>
        <v>3.885463631212545</v>
      </c>
      <c r="J342" s="46">
        <f>IF(OR($A342="",$B342="",$C342=""),"",'MPTO_working_3-way'!G341)</f>
        <v>5.3896399360242242</v>
      </c>
      <c r="K342" s="44">
        <f>IF(OR($A342="",$B342="",$C342=""),"",'OddsRatio_working_3-way'!H341)</f>
        <v>1.8012962599152769</v>
      </c>
      <c r="L342" s="45">
        <f>IF(OR($A342="",$B342="",$C342=""),"",'OddsRatio_working_3-way'!I341)</f>
        <v>3.882585246708202</v>
      </c>
      <c r="M342" s="46">
        <f>IF(OR($A342="",$B342="",$C342=""),"",'OddsRatio_working_3-way'!J341)</f>
        <v>5.3394875374632509</v>
      </c>
      <c r="N342" s="47">
        <f t="shared" si="89"/>
        <v>55.192030514205129</v>
      </c>
      <c r="O342" s="48">
        <f t="shared" si="90"/>
        <v>25.912438729480918</v>
      </c>
      <c r="P342" s="48">
        <f t="shared" si="91"/>
        <v>18.895530756313942</v>
      </c>
      <c r="Q342" t="s">
        <v>405</v>
      </c>
      <c r="R342" t="s">
        <v>403</v>
      </c>
      <c r="S342" t="s">
        <v>477</v>
      </c>
      <c r="T342" s="50">
        <v>100</v>
      </c>
      <c r="U342" s="50">
        <f t="shared" si="80"/>
        <v>43.502824858757066</v>
      </c>
      <c r="V342" s="50">
        <f t="shared" si="81"/>
        <v>73.474801061007966</v>
      </c>
      <c r="W342" s="50">
        <f t="shared" si="82"/>
        <v>80.657640232108321</v>
      </c>
      <c r="X342" s="50">
        <f t="shared" si="83"/>
        <v>45.867558706883727</v>
      </c>
      <c r="Y342" s="50">
        <f t="shared" si="84"/>
        <v>75.839534909134613</v>
      </c>
      <c r="Z342" s="50">
        <f t="shared" si="85"/>
        <v>83.022374080234982</v>
      </c>
      <c r="AA342" s="50">
        <f t="shared" si="86"/>
        <v>-2.3647338481266615</v>
      </c>
      <c r="AB342" s="50">
        <f t="shared" si="87"/>
        <v>-2.3647338481266473</v>
      </c>
      <c r="AC342" s="50">
        <f t="shared" si="88"/>
        <v>-2.3647338481266615</v>
      </c>
      <c r="AF342">
        <v>2.2599999999999998</v>
      </c>
      <c r="AG342">
        <v>1.71</v>
      </c>
      <c r="AH342" s="88" t="s">
        <v>482</v>
      </c>
      <c r="AJ342" t="s">
        <v>440</v>
      </c>
    </row>
    <row r="343" spans="1:36" ht="15" x14ac:dyDescent="0.25">
      <c r="A343">
        <v>4.87</v>
      </c>
      <c r="B343">
        <v>4.2699999999999996</v>
      </c>
      <c r="C343">
        <v>1.71</v>
      </c>
      <c r="D343" s="43">
        <f t="shared" si="92"/>
        <v>2.4326168143060434E-2</v>
      </c>
      <c r="E343" s="44">
        <f>IF(OR($A343="",$B343="",$C343=""),"",A343*'MPTO_working_3-way'!$I342)</f>
        <v>4.988468438856704</v>
      </c>
      <c r="F343" s="45">
        <f>IF(OR($A343="",$B343="",$C343=""),"",B343*'MPTO_working_3-way'!$I342)</f>
        <v>4.373872737970868</v>
      </c>
      <c r="G343" s="46">
        <f>IF(OR($A343="",$B343="",$C343=""),"",C343*'MPTO_working_3-way'!$I342)</f>
        <v>1.7515977475246334</v>
      </c>
      <c r="H343" s="44">
        <f>IF(OR($A343="",$B343="",$C343=""),"",'MPTO_working_3-way'!E342)</f>
        <v>5.0702203637163139</v>
      </c>
      <c r="I343" s="45">
        <f>IF(OR($A343="",$B343="",$C343=""),"",'MPTO_working_3-way'!F342)</f>
        <v>4.4231481702999638</v>
      </c>
      <c r="J343" s="46">
        <f>IF(OR($A343="",$B343="",$C343=""),"",'MPTO_working_3-way'!G342)</f>
        <v>1.7340441096904942</v>
      </c>
      <c r="K343" s="44">
        <f>IF(OR($A343="",$B343="",$C343=""),"",'OddsRatio_working_3-way'!H342)</f>
        <v>5.0351396928271317</v>
      </c>
      <c r="L343" s="45">
        <f>IF(OR($A343="",$B343="",$C343=""),"",'OddsRatio_working_3-way'!I342)</f>
        <v>4.4095366396756388</v>
      </c>
      <c r="M343" s="46">
        <f>IF(OR($A343="",$B343="",$C343=""),"",'OddsRatio_working_3-way'!J342)</f>
        <v>1.7402969462292674</v>
      </c>
      <c r="N343" s="47">
        <f t="shared" si="89"/>
        <v>20.04623287201127</v>
      </c>
      <c r="O343" s="48">
        <f t="shared" si="90"/>
        <v>22.863033743956645</v>
      </c>
      <c r="P343" s="48">
        <f t="shared" si="91"/>
        <v>57.090733384032092</v>
      </c>
      <c r="Q343" t="s">
        <v>321</v>
      </c>
      <c r="R343" t="s">
        <v>247</v>
      </c>
      <c r="S343" t="s">
        <v>477</v>
      </c>
      <c r="T343" s="50">
        <v>100</v>
      </c>
      <c r="U343" s="50">
        <f t="shared" si="80"/>
        <v>79.466119096509232</v>
      </c>
      <c r="V343" s="50">
        <f t="shared" si="81"/>
        <v>76.580796252927385</v>
      </c>
      <c r="W343" s="50">
        <f t="shared" si="82"/>
        <v>41.520467836257311</v>
      </c>
      <c r="X343" s="50">
        <f t="shared" si="83"/>
        <v>81.89873591081529</v>
      </c>
      <c r="Y343" s="50">
        <f t="shared" si="84"/>
        <v>79.013413067233444</v>
      </c>
      <c r="Z343" s="50">
        <f t="shared" si="85"/>
        <v>43.953084650563355</v>
      </c>
      <c r="AA343" s="50">
        <f t="shared" si="86"/>
        <v>-2.4326168143060585</v>
      </c>
      <c r="AB343" s="50">
        <f t="shared" si="87"/>
        <v>-2.4326168143060585</v>
      </c>
      <c r="AC343" s="50">
        <f t="shared" si="88"/>
        <v>-2.4326168143060443</v>
      </c>
      <c r="AF343">
        <v>1.72</v>
      </c>
      <c r="AG343">
        <v>2.23</v>
      </c>
      <c r="AH343" s="88" t="s">
        <v>482</v>
      </c>
      <c r="AJ343" t="s">
        <v>440</v>
      </c>
    </row>
    <row r="344" spans="1:36" ht="15" x14ac:dyDescent="0.25">
      <c r="A344">
        <v>1.57</v>
      </c>
      <c r="B344">
        <v>3.49</v>
      </c>
      <c r="C344">
        <v>7.41</v>
      </c>
      <c r="D344" s="43">
        <f t="shared" si="92"/>
        <v>5.8428392980347743E-2</v>
      </c>
      <c r="E344" s="44">
        <f>IF(OR($A344="",$B344="",$C344=""),"",A344*'MPTO_working_3-way'!$I343)</f>
        <v>1.661732576979146</v>
      </c>
      <c r="F344" s="45">
        <f>IF(OR($A344="",$B344="",$C344=""),"",B344*'MPTO_working_3-way'!$I343)</f>
        <v>3.6939150915014141</v>
      </c>
      <c r="G344" s="46">
        <f>IF(OR($A344="",$B344="",$C344=""),"",C344*'MPTO_working_3-way'!$I343)</f>
        <v>7.8429543919843772</v>
      </c>
      <c r="H344" s="44">
        <f>IF(OR($A344="",$B344="",$C344=""),"",'MPTO_working_3-way'!E343)</f>
        <v>1.6195209431970543</v>
      </c>
      <c r="I344" s="45">
        <f>IF(OR($A344="",$B344="",$C344=""),"",'MPTO_working_3-way'!F343)</f>
        <v>3.7445214800798294</v>
      </c>
      <c r="J344" s="46">
        <f>IF(OR($A344="",$B344="",$C344=""),"",'MPTO_working_3-way'!G343)</f>
        <v>8.6597604384536933</v>
      </c>
      <c r="K344" s="44">
        <f>IF(OR($A344="",$B344="",$C344=""),"",'OddsRatio_working_3-way'!H343)</f>
        <v>1.6343312806204928</v>
      </c>
      <c r="L344" s="45">
        <f>IF(OR($A344="",$B344="",$C344=""),"",'OddsRatio_working_3-way'!I343)</f>
        <v>3.7710261206053106</v>
      </c>
      <c r="M344" s="46">
        <f>IF(OR($A344="",$B344="",$C344=""),"",'OddsRatio_working_3-way'!J343)</f>
        <v>8.1334447522409796</v>
      </c>
      <c r="N344" s="47">
        <f t="shared" si="89"/>
        <v>60.178154647355719</v>
      </c>
      <c r="O344" s="48">
        <f t="shared" si="90"/>
        <v>27.071548079182943</v>
      </c>
      <c r="P344" s="48">
        <f t="shared" si="91"/>
        <v>12.750297273461333</v>
      </c>
      <c r="Q344" t="s">
        <v>88</v>
      </c>
      <c r="R344" t="s">
        <v>410</v>
      </c>
      <c r="S344" t="s">
        <v>477</v>
      </c>
      <c r="T344" s="50">
        <v>100</v>
      </c>
      <c r="U344" s="50">
        <f t="shared" si="80"/>
        <v>36.30573248407643</v>
      </c>
      <c r="V344" s="50">
        <f t="shared" si="81"/>
        <v>71.346704871060169</v>
      </c>
      <c r="W344" s="50">
        <f t="shared" si="82"/>
        <v>86.504723346828612</v>
      </c>
      <c r="X344" s="50">
        <f t="shared" si="83"/>
        <v>42.148571782111219</v>
      </c>
      <c r="Y344" s="50">
        <f t="shared" si="84"/>
        <v>77.189544169094958</v>
      </c>
      <c r="Z344" s="50">
        <f t="shared" si="85"/>
        <v>92.347562644863388</v>
      </c>
      <c r="AA344" s="50">
        <f t="shared" si="86"/>
        <v>-5.8428392980347894</v>
      </c>
      <c r="AB344" s="50">
        <f t="shared" si="87"/>
        <v>-5.8428392980347894</v>
      </c>
      <c r="AC344" s="50">
        <f t="shared" si="88"/>
        <v>-5.8428392980347752</v>
      </c>
      <c r="AF344">
        <v>2.31</v>
      </c>
      <c r="AG344">
        <v>1.61</v>
      </c>
      <c r="AH344" s="88" t="s">
        <v>487</v>
      </c>
      <c r="AJ344" t="s">
        <v>447</v>
      </c>
    </row>
    <row r="345" spans="1:36" ht="15" x14ac:dyDescent="0.25">
      <c r="A345">
        <v>2.41</v>
      </c>
      <c r="B345">
        <v>3.22</v>
      </c>
      <c r="C345">
        <v>3.08</v>
      </c>
      <c r="D345" s="43">
        <f t="shared" si="92"/>
        <v>5.0172090222604382E-2</v>
      </c>
      <c r="E345" s="44">
        <f>IF(OR($A345="",$B345="",$C345=""),"",A345*'MPTO_working_3-way'!$I344)</f>
        <v>2.5309147374364769</v>
      </c>
      <c r="F345" s="45">
        <f>IF(OR($A345="",$B345="",$C345=""),"",B345*'MPTO_working_3-way'!$I344)</f>
        <v>3.3815541305167862</v>
      </c>
      <c r="G345" s="46">
        <f>IF(OR($A345="",$B345="",$C345=""),"",C345*'MPTO_working_3-way'!$I344)</f>
        <v>3.2345300378856217</v>
      </c>
      <c r="H345" s="44">
        <f>IF(OR($A345="",$B345="",$C345=""),"",'MPTO_working_3-way'!E344)</f>
        <v>2.5112142714253776</v>
      </c>
      <c r="I345" s="45">
        <f>IF(OR($A345="",$B345="",$C345=""),"",'MPTO_working_3-way'!F344)</f>
        <v>3.4032708193793257</v>
      </c>
      <c r="J345" s="46">
        <f>IF(OR($A345="",$B345="",$C345=""),"",'MPTO_working_3-way'!G344)</f>
        <v>3.2472667513713795</v>
      </c>
      <c r="K345" s="44">
        <f>IF(OR($A345="",$B345="",$C345=""),"",'OddsRatio_working_3-way'!H344)</f>
        <v>2.5199059543895017</v>
      </c>
      <c r="L345" s="45">
        <f>IF(OR($A345="",$B345="",$C345=""),"",'OddsRatio_working_3-way'!I344)</f>
        <v>3.3930434175494275</v>
      </c>
      <c r="M345" s="46">
        <f>IF(OR($A345="",$B345="",$C345=""),"",'OddsRatio_working_3-way'!J344)</f>
        <v>3.2421307695958603</v>
      </c>
      <c r="N345" s="47">
        <f t="shared" si="89"/>
        <v>39.511406101846163</v>
      </c>
      <c r="O345" s="48">
        <f t="shared" si="90"/>
        <v>29.572201461319647</v>
      </c>
      <c r="P345" s="48">
        <f t="shared" si="91"/>
        <v>30.91639243683418</v>
      </c>
      <c r="Q345" t="s">
        <v>346</v>
      </c>
      <c r="R345" t="s">
        <v>409</v>
      </c>
      <c r="S345" t="s">
        <v>477</v>
      </c>
      <c r="T345" s="50">
        <v>100</v>
      </c>
      <c r="U345" s="50">
        <f t="shared" si="80"/>
        <v>58.50622406639004</v>
      </c>
      <c r="V345" s="50">
        <f t="shared" si="81"/>
        <v>68.944099378881987</v>
      </c>
      <c r="W345" s="50">
        <f t="shared" si="82"/>
        <v>67.532467532467535</v>
      </c>
      <c r="X345" s="50">
        <f t="shared" si="83"/>
        <v>63.523433088650471</v>
      </c>
      <c r="Y345" s="50">
        <f t="shared" si="84"/>
        <v>73.961308401142418</v>
      </c>
      <c r="Z345" s="50">
        <f t="shared" si="85"/>
        <v>72.549676554727967</v>
      </c>
      <c r="AA345" s="50">
        <f t="shared" si="86"/>
        <v>-5.0172090222604311</v>
      </c>
      <c r="AB345" s="50">
        <f t="shared" si="87"/>
        <v>-5.0172090222604311</v>
      </c>
      <c r="AC345" s="50">
        <f t="shared" si="88"/>
        <v>-5.0172090222604311</v>
      </c>
      <c r="AF345">
        <v>2.78</v>
      </c>
      <c r="AG345">
        <v>1.44</v>
      </c>
      <c r="AH345" s="88" t="s">
        <v>485</v>
      </c>
      <c r="AJ345" t="s">
        <v>447</v>
      </c>
    </row>
    <row r="346" spans="1:36" ht="15" x14ac:dyDescent="0.25">
      <c r="A346">
        <v>2.41</v>
      </c>
      <c r="B346">
        <v>3.28</v>
      </c>
      <c r="C346">
        <v>3.04</v>
      </c>
      <c r="D346" s="43">
        <f t="shared" si="92"/>
        <v>4.8763176537639952E-2</v>
      </c>
      <c r="E346" s="44">
        <f>IF(OR($A346="",$B346="",$C346=""),"",A346*'MPTO_working_3-way'!$I345)</f>
        <v>2.5275192554557124</v>
      </c>
      <c r="F346" s="45">
        <f>IF(OR($A346="",$B346="",$C346=""),"",B346*'MPTO_working_3-way'!$I345)</f>
        <v>3.4399432190434589</v>
      </c>
      <c r="G346" s="46">
        <f>IF(OR($A346="",$B346="",$C346=""),"",C346*'MPTO_working_3-way'!$I345)</f>
        <v>3.1882400566744256</v>
      </c>
      <c r="H346" s="44">
        <f>IF(OR($A346="",$B346="",$C346=""),"",'MPTO_working_3-way'!E345)</f>
        <v>2.5082561310025486</v>
      </c>
      <c r="I346" s="45">
        <f>IF(OR($A346="",$B346="",$C346=""),"",'MPTO_working_3-way'!F345)</f>
        <v>3.4647194612376215</v>
      </c>
      <c r="J346" s="46">
        <f>IF(OR($A346="",$B346="",$C346=""),"",'MPTO_working_3-way'!G345)</f>
        <v>3.1980251428052284</v>
      </c>
      <c r="K346" s="44">
        <f>IF(OR($A346="",$B346="",$C346=""),"",'OddsRatio_working_3-way'!H345)</f>
        <v>2.5167877913903887</v>
      </c>
      <c r="L346" s="45">
        <f>IF(OR($A346="",$B346="",$C346=""),"",'OddsRatio_working_3-way'!I345)</f>
        <v>3.4526781307589274</v>
      </c>
      <c r="M346" s="46">
        <f>IF(OR($A346="",$B346="",$C346=""),"",'OddsRatio_working_3-way'!J345)</f>
        <v>3.1945014854158815</v>
      </c>
      <c r="N346" s="47">
        <f t="shared" si="89"/>
        <v>39.564485921975681</v>
      </c>
      <c r="O346" s="48">
        <f t="shared" si="90"/>
        <v>29.070247278037016</v>
      </c>
      <c r="P346" s="48">
        <f t="shared" si="91"/>
        <v>31.365266799987303</v>
      </c>
      <c r="Q346" t="s">
        <v>343</v>
      </c>
      <c r="R346" t="s">
        <v>411</v>
      </c>
      <c r="S346" t="s">
        <v>477</v>
      </c>
      <c r="T346" s="50">
        <v>100</v>
      </c>
      <c r="U346" s="50">
        <f t="shared" si="80"/>
        <v>58.50622406639004</v>
      </c>
      <c r="V346" s="50">
        <f t="shared" si="81"/>
        <v>69.512195121951223</v>
      </c>
      <c r="W346" s="50">
        <f t="shared" si="82"/>
        <v>67.10526315789474</v>
      </c>
      <c r="X346" s="50">
        <f t="shared" si="83"/>
        <v>63.382541720154052</v>
      </c>
      <c r="Y346" s="50">
        <f t="shared" si="84"/>
        <v>74.388512775715228</v>
      </c>
      <c r="Z346" s="50">
        <f t="shared" si="85"/>
        <v>71.981580811658731</v>
      </c>
      <c r="AA346" s="50">
        <f t="shared" si="86"/>
        <v>-4.8763176537640121</v>
      </c>
      <c r="AB346" s="50">
        <f t="shared" si="87"/>
        <v>-4.8763176537640049</v>
      </c>
      <c r="AC346" s="50">
        <f t="shared" si="88"/>
        <v>-4.8763176537639907</v>
      </c>
      <c r="AF346">
        <v>2.61</v>
      </c>
      <c r="AG346">
        <v>1.49</v>
      </c>
      <c r="AH346" s="89" t="s">
        <v>479</v>
      </c>
      <c r="AJ346" t="s">
        <v>447</v>
      </c>
    </row>
    <row r="347" spans="1:36" ht="15" x14ac:dyDescent="0.25">
      <c r="A347">
        <v>2.7</v>
      </c>
      <c r="B347">
        <v>3.29</v>
      </c>
      <c r="C347">
        <v>2.67</v>
      </c>
      <c r="D347" s="43">
        <f t="shared" si="92"/>
        <v>4.8853573357517943E-2</v>
      </c>
      <c r="E347" s="44">
        <f>IF(OR($A347="",$B347="",$C347=""),"",A347*'MPTO_working_3-way'!$I346)</f>
        <v>2.8319046480652985</v>
      </c>
      <c r="F347" s="45">
        <f>IF(OR($A347="",$B347="",$C347=""),"",B347*'MPTO_working_3-way'!$I346)</f>
        <v>3.4507282563462343</v>
      </c>
      <c r="G347" s="46">
        <f>IF(OR($A347="",$B347="",$C347=""),"",C347*'MPTO_working_3-way'!$I346)</f>
        <v>2.800439040864573</v>
      </c>
      <c r="H347" s="44">
        <f>IF(OR($A347="",$B347="",$C347=""),"",'MPTO_working_3-way'!E346)</f>
        <v>2.8241738875717877</v>
      </c>
      <c r="I347" s="45">
        <f>IF(OR($A347="",$B347="",$C347=""),"",'MPTO_working_3-way'!F346)</f>
        <v>3.4762435198607027</v>
      </c>
      <c r="J347" s="46">
        <f>IF(OR($A347="",$B347="",$C347=""),"",'MPTO_working_3-way'!G346)</f>
        <v>2.7913677785793896</v>
      </c>
      <c r="K347" s="44">
        <f>IF(OR($A347="",$B347="",$C347=""),"",'OddsRatio_working_3-way'!H346)</f>
        <v>2.8282995063789573</v>
      </c>
      <c r="L347" s="45">
        <f>IF(OR($A347="",$B347="",$C347=""),"",'OddsRatio_working_3-way'!I346)</f>
        <v>3.4628269821222415</v>
      </c>
      <c r="M347" s="46">
        <f>IF(OR($A347="",$B347="",$C347=""),"",'OddsRatio_working_3-way'!J346)</f>
        <v>2.7960353974428571</v>
      </c>
      <c r="N347" s="47">
        <f t="shared" si="89"/>
        <v>35.311923396968197</v>
      </c>
      <c r="O347" s="48">
        <f t="shared" si="90"/>
        <v>28.979390021827999</v>
      </c>
      <c r="P347" s="48">
        <f t="shared" si="91"/>
        <v>35.7086865812038</v>
      </c>
      <c r="Q347" t="s">
        <v>91</v>
      </c>
      <c r="R347" t="s">
        <v>92</v>
      </c>
      <c r="S347" t="s">
        <v>477</v>
      </c>
      <c r="T347" s="50">
        <v>100</v>
      </c>
      <c r="U347" s="50">
        <f t="shared" si="80"/>
        <v>62.962962962962962</v>
      </c>
      <c r="V347" s="50">
        <f t="shared" si="81"/>
        <v>69.6048632218845</v>
      </c>
      <c r="W347" s="50">
        <f t="shared" si="82"/>
        <v>62.546816479400754</v>
      </c>
      <c r="X347" s="50">
        <f t="shared" si="83"/>
        <v>67.848320298714754</v>
      </c>
      <c r="Y347" s="50">
        <f t="shared" si="84"/>
        <v>74.490220557636292</v>
      </c>
      <c r="Z347" s="50">
        <f t="shared" si="85"/>
        <v>67.432173815152538</v>
      </c>
      <c r="AA347" s="50">
        <f t="shared" si="86"/>
        <v>-4.8853573357517917</v>
      </c>
      <c r="AB347" s="50">
        <f t="shared" si="87"/>
        <v>-4.8853573357517917</v>
      </c>
      <c r="AC347" s="50">
        <f t="shared" si="88"/>
        <v>-4.8853573357517845</v>
      </c>
      <c r="AF347">
        <v>2.46</v>
      </c>
      <c r="AG347">
        <v>1.55</v>
      </c>
      <c r="AH347" s="89" t="s">
        <v>482</v>
      </c>
      <c r="AJ347" t="s">
        <v>447</v>
      </c>
    </row>
    <row r="348" spans="1:36" ht="15" x14ac:dyDescent="0.25">
      <c r="A348">
        <v>5.31</v>
      </c>
      <c r="B348">
        <v>4.08</v>
      </c>
      <c r="C348">
        <v>1.69</v>
      </c>
      <c r="D348" s="43">
        <f t="shared" si="92"/>
        <v>2.51379326845238E-2</v>
      </c>
      <c r="E348" s="44">
        <f>IF(OR($A348="",$B348="",$C348=""),"",A348*'MPTO_working_3-way'!$I347)</f>
        <v>5.4434824225548208</v>
      </c>
      <c r="F348" s="45">
        <f>IF(OR($A348="",$B348="",$C348=""),"",B348*'MPTO_working_3-way'!$I347)</f>
        <v>4.1825627653528574</v>
      </c>
      <c r="G348" s="46">
        <f>IF(OR($A348="",$B348="",$C348=""),"",C348*'MPTO_working_3-way'!$I347)</f>
        <v>1.7324831062368451</v>
      </c>
      <c r="H348" s="44">
        <f>IF(OR($A348="",$B348="",$C348=""),"",'MPTO_working_3-way'!E347)</f>
        <v>5.5572657657302145</v>
      </c>
      <c r="I348" s="45">
        <f>IF(OR($A348="",$B348="",$C348=""),"",'MPTO_working_3-way'!F347)</f>
        <v>4.2244228291249311</v>
      </c>
      <c r="J348" s="46">
        <f>IF(OR($A348="",$B348="",$C348=""),"",'MPTO_working_3-way'!G347)</f>
        <v>1.7142759220384081</v>
      </c>
      <c r="K348" s="44">
        <f>IF(OR($A348="",$B348="",$C348=""),"",'OddsRatio_working_3-way'!H347)</f>
        <v>5.5021723821863322</v>
      </c>
      <c r="L348" s="45">
        <f>IF(OR($A348="",$B348="",$C348=""),"",'OddsRatio_working_3-way'!I347)</f>
        <v>4.21732968378977</v>
      </c>
      <c r="M348" s="46">
        <f>IF(OR($A348="",$B348="",$C348=""),"",'OddsRatio_working_3-way'!J347)</f>
        <v>1.7207654161736823</v>
      </c>
      <c r="N348" s="47">
        <f t="shared" si="89"/>
        <v>18.370592983942515</v>
      </c>
      <c r="O348" s="48">
        <f t="shared" si="90"/>
        <v>23.908786457042829</v>
      </c>
      <c r="P348" s="48">
        <f t="shared" si="91"/>
        <v>57.720620559014648</v>
      </c>
      <c r="Q348" t="s">
        <v>99</v>
      </c>
      <c r="R348" t="s">
        <v>98</v>
      </c>
      <c r="S348" t="s">
        <v>477</v>
      </c>
      <c r="T348" s="50">
        <v>100</v>
      </c>
      <c r="U348" s="50">
        <f t="shared" si="80"/>
        <v>81.16760828625236</v>
      </c>
      <c r="V348" s="50">
        <f t="shared" si="81"/>
        <v>75.490196078431367</v>
      </c>
      <c r="W348" s="50">
        <f t="shared" si="82"/>
        <v>40.828402366863905</v>
      </c>
      <c r="X348" s="50">
        <f t="shared" si="83"/>
        <v>83.681401554704721</v>
      </c>
      <c r="Y348" s="50">
        <f t="shared" si="84"/>
        <v>78.003989346883756</v>
      </c>
      <c r="Z348" s="50">
        <f t="shared" si="85"/>
        <v>43.342195635316273</v>
      </c>
      <c r="AA348" s="50">
        <f t="shared" si="86"/>
        <v>-2.5137932684523605</v>
      </c>
      <c r="AB348" s="50">
        <f t="shared" si="87"/>
        <v>-2.5137932684523889</v>
      </c>
      <c r="AC348" s="50">
        <f t="shared" si="88"/>
        <v>-2.5137932684523676</v>
      </c>
      <c r="AF348">
        <v>1.59</v>
      </c>
      <c r="AG348">
        <v>2.5</v>
      </c>
      <c r="AH348" s="88" t="s">
        <v>493</v>
      </c>
      <c r="AJ348" t="s">
        <v>441</v>
      </c>
    </row>
    <row r="349" spans="1:36" ht="15" x14ac:dyDescent="0.25">
      <c r="A349">
        <v>3.31</v>
      </c>
      <c r="B349">
        <v>3.74</v>
      </c>
      <c r="C349">
        <v>2.21</v>
      </c>
      <c r="D349" s="43">
        <f t="shared" si="92"/>
        <v>2.1983170552567932E-2</v>
      </c>
      <c r="E349" s="44">
        <f>IF(OR($A349="",$B349="",$C349=""),"",A349*'MPTO_working_3-way'!$I348)</f>
        <v>3.3827642945289997</v>
      </c>
      <c r="F349" s="45">
        <f>IF(OR($A349="",$B349="",$C349=""),"",B349*'MPTO_working_3-way'!$I348)</f>
        <v>3.8222170578666042</v>
      </c>
      <c r="G349" s="46">
        <f>IF(OR($A349="",$B349="",$C349=""),"",C349*'MPTO_working_3-way'!$I348)</f>
        <v>2.2585828069211753</v>
      </c>
      <c r="H349" s="44">
        <f>IF(OR($A349="",$B349="",$C349=""),"",'MPTO_working_3-way'!E348)</f>
        <v>3.3922789276725616</v>
      </c>
      <c r="I349" s="45">
        <f>IF(OR($A349="",$B349="",$C349=""),"",'MPTO_working_3-way'!F348)</f>
        <v>3.8453854253449951</v>
      </c>
      <c r="J349" s="46">
        <f>IF(OR($A349="",$B349="",$C349=""),"",'MPTO_working_3-way'!G348)</f>
        <v>2.2463784569486074</v>
      </c>
      <c r="K349" s="44">
        <f>IF(OR($A349="",$B349="",$C349=""),"",'OddsRatio_working_3-way'!H348)</f>
        <v>3.3893259274977754</v>
      </c>
      <c r="L349" s="45">
        <f>IF(OR($A349="",$B349="",$C349=""),"",'OddsRatio_working_3-way'!I348)</f>
        <v>3.8340922256900032</v>
      </c>
      <c r="M349" s="46">
        <f>IF(OR($A349="",$B349="",$C349=""),"",'OddsRatio_working_3-way'!J348)</f>
        <v>2.2515516763083583</v>
      </c>
      <c r="N349" s="47">
        <f t="shared" si="89"/>
        <v>29.561622180336844</v>
      </c>
      <c r="O349" s="48">
        <f t="shared" si="90"/>
        <v>26.162826047303462</v>
      </c>
      <c r="P349" s="48">
        <f t="shared" si="91"/>
        <v>44.275551772359705</v>
      </c>
      <c r="Q349" t="s">
        <v>414</v>
      </c>
      <c r="R349" t="s">
        <v>95</v>
      </c>
      <c r="S349" t="s">
        <v>477</v>
      </c>
      <c r="T349" s="50">
        <v>100</v>
      </c>
      <c r="U349" s="50">
        <f t="shared" si="80"/>
        <v>69.78851963746223</v>
      </c>
      <c r="V349" s="50">
        <f t="shared" si="81"/>
        <v>73.262032085561486</v>
      </c>
      <c r="W349" s="50">
        <f t="shared" si="82"/>
        <v>54.751131221719454</v>
      </c>
      <c r="X349" s="50">
        <f t="shared" si="83"/>
        <v>71.986836692719038</v>
      </c>
      <c r="Y349" s="50">
        <f t="shared" si="84"/>
        <v>75.460349140818309</v>
      </c>
      <c r="Z349" s="50">
        <f t="shared" si="85"/>
        <v>56.949448276976256</v>
      </c>
      <c r="AA349" s="50">
        <f t="shared" si="86"/>
        <v>-2.1983170552568083</v>
      </c>
      <c r="AB349" s="50">
        <f t="shared" si="87"/>
        <v>-2.1983170552568225</v>
      </c>
      <c r="AC349" s="50">
        <f t="shared" si="88"/>
        <v>-2.1983170552568012</v>
      </c>
      <c r="AF349">
        <v>1.93</v>
      </c>
      <c r="AG349">
        <v>1.98</v>
      </c>
      <c r="AH349" s="88" t="s">
        <v>493</v>
      </c>
      <c r="AJ349" t="s">
        <v>441</v>
      </c>
    </row>
    <row r="350" spans="1:36" ht="15" x14ac:dyDescent="0.25">
      <c r="A350">
        <v>1.2</v>
      </c>
      <c r="B350">
        <v>7.07</v>
      </c>
      <c r="C350">
        <v>18.149999999999999</v>
      </c>
      <c r="D350" s="43">
        <f t="shared" si="92"/>
        <v>2.9872467766257182E-2</v>
      </c>
      <c r="E350" s="44">
        <f>IF(OR($A350="",$B350="",$C350=""),"",A350*'MPTO_working_3-way'!$I349)</f>
        <v>1.2358469613195087</v>
      </c>
      <c r="F350" s="45">
        <f>IF(OR($A350="",$B350="",$C350=""),"",B350*'MPTO_working_3-way'!$I349)</f>
        <v>7.2811983471074386</v>
      </c>
      <c r="G350" s="46">
        <f>IF(OR($A350="",$B350="",$C350=""),"",C350*'MPTO_working_3-way'!$I349)</f>
        <v>18.692185289957568</v>
      </c>
      <c r="H350" s="44">
        <f>IF(OR($A350="",$B350="",$C350=""),"",'MPTO_working_3-way'!E349)</f>
        <v>1.2145121905050351</v>
      </c>
      <c r="I350" s="45">
        <f>IF(OR($A350="",$B350="",$C350=""),"",'MPTO_working_3-way'!F349)</f>
        <v>7.6054171790958538</v>
      </c>
      <c r="J350" s="46">
        <f>IF(OR($A350="",$B350="",$C350=""),"",'MPTO_working_3-way'!G349)</f>
        <v>22.153826233329024</v>
      </c>
      <c r="K350" s="44">
        <f>IF(OR($A350="",$B350="",$C350=""),"",'OddsRatio_working_3-way'!H349)</f>
        <v>1.2201931967154185</v>
      </c>
      <c r="L350" s="45">
        <f>IF(OR($A350="",$B350="",$C350=""),"",'OddsRatio_working_3-way'!I349)</f>
        <v>7.6828635203129529</v>
      </c>
      <c r="M350" s="46">
        <f>IF(OR($A350="",$B350="",$C350=""),"",'OddsRatio_working_3-way'!J349)</f>
        <v>19.881566618347136</v>
      </c>
      <c r="N350" s="47">
        <f t="shared" si="89"/>
        <v>80.916167721309449</v>
      </c>
      <c r="O350" s="48">
        <f t="shared" si="90"/>
        <v>13.734003007860164</v>
      </c>
      <c r="P350" s="48">
        <f t="shared" si="91"/>
        <v>5.3498292708303774</v>
      </c>
      <c r="Q350" t="s">
        <v>143</v>
      </c>
      <c r="R350" t="s">
        <v>96</v>
      </c>
      <c r="S350" t="s">
        <v>477</v>
      </c>
      <c r="T350" s="50">
        <v>100</v>
      </c>
      <c r="U350" s="50">
        <f t="shared" si="80"/>
        <v>16.666666666666668</v>
      </c>
      <c r="V350" s="50">
        <f t="shared" si="81"/>
        <v>85.855728429985859</v>
      </c>
      <c r="W350" s="50">
        <f t="shared" si="82"/>
        <v>94.490358126721759</v>
      </c>
      <c r="X350" s="50">
        <f t="shared" si="83"/>
        <v>19.653913443292382</v>
      </c>
      <c r="Y350" s="50">
        <f t="shared" si="84"/>
        <v>88.84297520661157</v>
      </c>
      <c r="Z350" s="50">
        <f t="shared" si="85"/>
        <v>97.477604903347483</v>
      </c>
      <c r="AA350" s="50">
        <f t="shared" si="86"/>
        <v>-2.9872467766257138</v>
      </c>
      <c r="AB350" s="50">
        <f t="shared" si="87"/>
        <v>-2.9872467766257103</v>
      </c>
      <c r="AC350" s="50">
        <f t="shared" si="88"/>
        <v>-2.9872467766257245</v>
      </c>
      <c r="AF350">
        <v>1.5</v>
      </c>
      <c r="AG350">
        <v>2.68</v>
      </c>
      <c r="AH350" s="88" t="s">
        <v>487</v>
      </c>
      <c r="AJ350" t="s">
        <v>441</v>
      </c>
    </row>
    <row r="351" spans="1:36" s="50" customFormat="1" ht="15" x14ac:dyDescent="0.25">
      <c r="A351">
        <v>2.4500000000000002</v>
      </c>
      <c r="B351">
        <v>3.23</v>
      </c>
      <c r="C351">
        <v>3.29</v>
      </c>
      <c r="D351" s="43">
        <f t="shared" si="92"/>
        <v>2.1712156307091668E-2</v>
      </c>
      <c r="E351" s="44">
        <f>IF(OR($A351="",$B351="",$C351=""),"",A351*'MPTO_working_3-way'!$I350)</f>
        <v>2.5031947829523746</v>
      </c>
      <c r="F351" s="45">
        <f>IF(OR($A351="",$B351="",$C351=""),"",B351*'MPTO_working_3-way'!$I350)</f>
        <v>3.300130264871906</v>
      </c>
      <c r="G351" s="46">
        <f>IF(OR($A351="",$B351="",$C351=""),"",C351*'MPTO_working_3-way'!$I350)</f>
        <v>3.3614329942503316</v>
      </c>
      <c r="H351" s="44">
        <f>IF(OR($A351="",$B351="",$C351=""),"",'MPTO_working_3-way'!E350)</f>
        <v>2.4942266144634737</v>
      </c>
      <c r="I351" s="45">
        <f>IF(OR($A351="",$B351="",$C351=""),"",'MPTO_working_3-way'!F350)</f>
        <v>3.3073142753824012</v>
      </c>
      <c r="J351" s="46">
        <f>IF(OR($A351="",$B351="",$C351=""),"",'MPTO_working_3-way'!G350)</f>
        <v>3.3702489922962959</v>
      </c>
      <c r="K351" s="44">
        <f>IF(OR($A351="",$B351="",$C351=""),"",'OddsRatio_working_3-way'!H350)</f>
        <v>2.4982399417293366</v>
      </c>
      <c r="L351" s="45">
        <f>IF(OR($A351="",$B351="",$C351=""),"",'OddsRatio_working_3-way'!I350)</f>
        <v>3.3041897034871859</v>
      </c>
      <c r="M351" s="46">
        <f>IF(OR($A351="",$B351="",$C351=""),"",'OddsRatio_working_3-way'!J350)</f>
        <v>3.3661858390070205</v>
      </c>
      <c r="N351" s="47">
        <f t="shared" si="89"/>
        <v>39.948948711876007</v>
      </c>
      <c r="O351" s="48">
        <f t="shared" si="90"/>
        <v>30.301834162258888</v>
      </c>
      <c r="P351" s="48">
        <f t="shared" si="91"/>
        <v>29.749217125865108</v>
      </c>
      <c r="Q351" t="s">
        <v>141</v>
      </c>
      <c r="R351" t="s">
        <v>94</v>
      </c>
      <c r="S351" t="s">
        <v>477</v>
      </c>
      <c r="T351" s="50">
        <v>100</v>
      </c>
      <c r="U351" s="50">
        <f t="shared" si="80"/>
        <v>59.183673469387763</v>
      </c>
      <c r="V351" s="50">
        <f t="shared" si="81"/>
        <v>69.040247678018574</v>
      </c>
      <c r="W351" s="50">
        <f t="shared" si="82"/>
        <v>69.6048632218845</v>
      </c>
      <c r="X351" s="50">
        <f t="shared" si="83"/>
        <v>61.354889100096919</v>
      </c>
      <c r="Y351" s="50">
        <f t="shared" si="84"/>
        <v>71.211463308727744</v>
      </c>
      <c r="Z351" s="50">
        <f t="shared" si="85"/>
        <v>71.77607885259367</v>
      </c>
      <c r="AA351" s="50">
        <f t="shared" si="86"/>
        <v>-2.1712156307091561</v>
      </c>
      <c r="AB351" s="50">
        <f t="shared" si="87"/>
        <v>-2.1712156307091703</v>
      </c>
      <c r="AC351" s="50">
        <f t="shared" si="88"/>
        <v>-2.1712156307091703</v>
      </c>
      <c r="AD351" s="51"/>
      <c r="AF351">
        <v>2.2599999999999998</v>
      </c>
      <c r="AG351">
        <v>1.7</v>
      </c>
      <c r="AH351" s="88" t="s">
        <v>479</v>
      </c>
      <c r="AI351" s="51"/>
      <c r="AJ351" t="s">
        <v>441</v>
      </c>
    </row>
    <row r="352" spans="1:36" ht="15" x14ac:dyDescent="0.25">
      <c r="A352">
        <v>1.42</v>
      </c>
      <c r="B352">
        <v>4.9400000000000004</v>
      </c>
      <c r="C352">
        <v>8.24</v>
      </c>
      <c r="D352" s="43">
        <f t="shared" si="92"/>
        <v>2.801372521121781E-2</v>
      </c>
      <c r="E352" s="44">
        <f>IF(OR($A352="",$B352="",$C352=""),"",A352*'MPTO_working_3-way'!$I351)</f>
        <v>1.4597794897999292</v>
      </c>
      <c r="F352" s="45">
        <f>IF(OR($A352="",$B352="",$C352=""),"",B352*'MPTO_working_3-way'!$I351)</f>
        <v>5.0783878025434168</v>
      </c>
      <c r="G352" s="46">
        <f>IF(OR($A352="",$B352="",$C352=""),"",C352*'MPTO_working_3-way'!$I351)</f>
        <v>8.470833095740435</v>
      </c>
      <c r="H352" s="44">
        <f>IF(OR($A352="",$B352="",$C352=""),"",'MPTO_working_3-way'!E351)</f>
        <v>1.4390819823459982</v>
      </c>
      <c r="I352" s="45">
        <f>IF(OR($A352="",$B352="",$C352=""),"",'MPTO_working_3-way'!F351)</f>
        <v>5.17889880857095</v>
      </c>
      <c r="J352" s="46">
        <f>IF(OR($A352="",$B352="",$C352=""),"",'MPTO_working_3-way'!G351)</f>
        <v>8.9268725413319814</v>
      </c>
      <c r="K352" s="44">
        <f>IF(OR($A352="",$B352="",$C352=""),"",'OddsRatio_working_3-way'!H351)</f>
        <v>1.4455895800561527</v>
      </c>
      <c r="L352" s="45">
        <f>IF(OR($A352="",$B352="",$C352=""),"",'OddsRatio_working_3-way'!I351)</f>
        <v>5.1800546319553389</v>
      </c>
      <c r="M352" s="46">
        <f>IF(OR($A352="",$B352="",$C352=""),"",'OddsRatio_working_3-way'!J351)</f>
        <v>8.6811156181108284</v>
      </c>
      <c r="N352" s="47">
        <f t="shared" si="89"/>
        <v>68.503497068386366</v>
      </c>
      <c r="O352" s="48">
        <f t="shared" si="90"/>
        <v>19.691288630993647</v>
      </c>
      <c r="P352" s="48">
        <f t="shared" si="91"/>
        <v>11.80521430061998</v>
      </c>
      <c r="Q352" t="s">
        <v>97</v>
      </c>
      <c r="R352" t="s">
        <v>347</v>
      </c>
      <c r="S352" t="s">
        <v>477</v>
      </c>
      <c r="T352" s="50">
        <v>100</v>
      </c>
      <c r="U352" s="50">
        <f t="shared" si="80"/>
        <v>29.577464788732396</v>
      </c>
      <c r="V352" s="50">
        <f t="shared" si="81"/>
        <v>79.757085020242926</v>
      </c>
      <c r="W352" s="50">
        <f t="shared" si="82"/>
        <v>87.864077669902912</v>
      </c>
      <c r="X352" s="50">
        <f t="shared" si="83"/>
        <v>32.37883730985417</v>
      </c>
      <c r="Y352" s="50">
        <f t="shared" si="84"/>
        <v>82.558457541364703</v>
      </c>
      <c r="Z352" s="50">
        <f t="shared" si="85"/>
        <v>90.665450191024703</v>
      </c>
      <c r="AA352" s="50">
        <f t="shared" si="86"/>
        <v>-2.8013725211217739</v>
      </c>
      <c r="AB352" s="50">
        <f t="shared" si="87"/>
        <v>-2.8013725211217775</v>
      </c>
      <c r="AC352" s="50">
        <f t="shared" si="88"/>
        <v>-2.8013725211217917</v>
      </c>
      <c r="AF352">
        <v>1.61</v>
      </c>
      <c r="AG352">
        <v>2.44</v>
      </c>
      <c r="AH352" s="88" t="s">
        <v>478</v>
      </c>
      <c r="AJ352" t="s">
        <v>441</v>
      </c>
    </row>
    <row r="353" spans="1:36" ht="15" x14ac:dyDescent="0.25">
      <c r="A353">
        <v>2.41</v>
      </c>
      <c r="B353">
        <v>3.52</v>
      </c>
      <c r="C353">
        <v>3.1</v>
      </c>
      <c r="D353" s="43">
        <f t="shared" si="92"/>
        <v>2.1609313588298873E-2</v>
      </c>
      <c r="E353" s="44">
        <f>IF(OR($A353="",$B353="",$C353=""),"",A353*'MPTO_working_3-way'!$I352)</f>
        <v>2.4620784457478004</v>
      </c>
      <c r="F353" s="45">
        <f>IF(OR($A353="",$B353="",$C353=""),"",B353*'MPTO_working_3-way'!$I352)</f>
        <v>3.596064783830812</v>
      </c>
      <c r="G353" s="46">
        <f>IF(OR($A353="",$B353="",$C353=""),"",C353*'MPTO_working_3-way'!$I352)</f>
        <v>3.1669888721237265</v>
      </c>
      <c r="H353" s="44">
        <f>IF(OR($A353="",$B353="",$C353=""),"",'MPTO_working_3-way'!E352)</f>
        <v>2.4525754389804435</v>
      </c>
      <c r="I353" s="45">
        <f>IF(OR($A353="",$B353="",$C353=""),"",'MPTO_working_3-way'!F352)</f>
        <v>3.6115711256541623</v>
      </c>
      <c r="J353" s="46">
        <f>IF(OR($A353="",$B353="",$C353=""),"",'MPTO_working_3-way'!G352)</f>
        <v>3.1708028352193529</v>
      </c>
      <c r="K353" s="44">
        <f>IF(OR($A353="",$B353="",$C353=""),"",'OddsRatio_working_3-way'!H352)</f>
        <v>2.4568389751373587</v>
      </c>
      <c r="L353" s="45">
        <f>IF(OR($A353="",$B353="",$C353=""),"",'OddsRatio_working_3-way'!I352)</f>
        <v>3.6037122108837898</v>
      </c>
      <c r="M353" s="46">
        <f>IF(OR($A353="",$B353="",$C353=""),"",'OddsRatio_working_3-way'!J352)</f>
        <v>3.1697601757364913</v>
      </c>
      <c r="N353" s="47">
        <f t="shared" si="89"/>
        <v>40.616090105783478</v>
      </c>
      <c r="O353" s="48">
        <f t="shared" si="90"/>
        <v>27.808175328107438</v>
      </c>
      <c r="P353" s="48">
        <f t="shared" si="91"/>
        <v>31.575734566109091</v>
      </c>
      <c r="Q353" t="s">
        <v>102</v>
      </c>
      <c r="R353" t="s">
        <v>52</v>
      </c>
      <c r="S353" t="s">
        <v>477</v>
      </c>
      <c r="T353" s="50">
        <v>100</v>
      </c>
      <c r="U353" s="50">
        <f t="shared" si="80"/>
        <v>58.50622406639004</v>
      </c>
      <c r="V353" s="50">
        <f t="shared" si="81"/>
        <v>71.590909090909093</v>
      </c>
      <c r="W353" s="50">
        <f t="shared" si="82"/>
        <v>67.741935483870961</v>
      </c>
      <c r="X353" s="50">
        <f t="shared" si="83"/>
        <v>60.667155425219946</v>
      </c>
      <c r="Y353" s="50">
        <f t="shared" si="84"/>
        <v>73.751840449738992</v>
      </c>
      <c r="Z353" s="50">
        <f t="shared" si="85"/>
        <v>69.90286684270086</v>
      </c>
      <c r="AA353" s="50">
        <f t="shared" si="86"/>
        <v>-2.1609313588299059</v>
      </c>
      <c r="AB353" s="50">
        <f t="shared" si="87"/>
        <v>-2.1609313588298988</v>
      </c>
      <c r="AC353" s="50">
        <f t="shared" si="88"/>
        <v>-2.1609313588298988</v>
      </c>
      <c r="AF353">
        <v>1.63</v>
      </c>
      <c r="AG353">
        <v>2.4</v>
      </c>
      <c r="AH353" s="88" t="s">
        <v>480</v>
      </c>
      <c r="AJ353" t="s">
        <v>441</v>
      </c>
    </row>
    <row r="354" spans="1:36" s="50" customFormat="1" ht="15" x14ac:dyDescent="0.25">
      <c r="A354">
        <v>1.75</v>
      </c>
      <c r="B354">
        <v>3.97</v>
      </c>
      <c r="C354">
        <v>4.68</v>
      </c>
      <c r="D354" s="43">
        <f t="shared" si="92"/>
        <v>3.6992953869528167E-2</v>
      </c>
      <c r="E354" s="44">
        <f>IF(OR($A354="",$B354="",$C354=""),"",A354*'MPTO_working_3-way'!$I353)</f>
        <v>1.8147376692716743</v>
      </c>
      <c r="F354" s="45">
        <f>IF(OR($A354="",$B354="",$C354=""),"",B354*'MPTO_working_3-way'!$I353)</f>
        <v>4.1168620268620266</v>
      </c>
      <c r="G354" s="46">
        <f>IF(OR($A354="",$B354="",$C354=""),"",C354*'MPTO_working_3-way'!$I353)</f>
        <v>4.8531270241093916</v>
      </c>
      <c r="H354" s="44">
        <f>IF(OR($A354="",$B354="",$C354=""),"",'MPTO_working_3-way'!E353)</f>
        <v>1.7885965233973888</v>
      </c>
      <c r="I354" s="45">
        <f>IF(OR($A354="",$B354="",$C354=""),"",'MPTO_working_3-way'!F353)</f>
        <v>4.1743512273614298</v>
      </c>
      <c r="J354" s="46">
        <f>IF(OR($A354="",$B354="",$C354=""),"",'MPTO_working_3-way'!G353)</f>
        <v>4.9666186347041954</v>
      </c>
      <c r="K354" s="44">
        <f>IF(OR($A354="",$B354="",$C354=""),"",'OddsRatio_working_3-way'!H353)</f>
        <v>1.79798758145635</v>
      </c>
      <c r="L354" s="45">
        <f>IF(OR($A354="",$B354="",$C354=""),"",'OddsRatio_working_3-way'!I353)</f>
        <v>4.1600308225671458</v>
      </c>
      <c r="M354" s="46">
        <f>IF(OR($A354="",$B354="",$C354=""),"",'OddsRatio_working_3-way'!J353)</f>
        <v>4.9154590663458251</v>
      </c>
      <c r="N354" s="47">
        <f t="shared" si="89"/>
        <v>55.104383235806168</v>
      </c>
      <c r="O354" s="48">
        <f t="shared" si="90"/>
        <v>24.290345255078286</v>
      </c>
      <c r="P354" s="48">
        <f t="shared" si="91"/>
        <v>20.605271509115557</v>
      </c>
      <c r="Q354" t="s">
        <v>429</v>
      </c>
      <c r="R354" t="s">
        <v>424</v>
      </c>
      <c r="S354" t="s">
        <v>477</v>
      </c>
      <c r="T354" s="50">
        <v>100</v>
      </c>
      <c r="U354" s="50">
        <f t="shared" si="80"/>
        <v>42.857142857142854</v>
      </c>
      <c r="V354" s="50">
        <f t="shared" si="81"/>
        <v>74.811083123425689</v>
      </c>
      <c r="W354" s="50">
        <f t="shared" si="82"/>
        <v>78.632478632478637</v>
      </c>
      <c r="X354" s="50">
        <f t="shared" si="83"/>
        <v>46.556438244095673</v>
      </c>
      <c r="Y354" s="50">
        <f t="shared" si="84"/>
        <v>78.510378510378516</v>
      </c>
      <c r="Z354" s="50">
        <f t="shared" si="85"/>
        <v>82.33177401943145</v>
      </c>
      <c r="AA354" s="50">
        <f t="shared" si="86"/>
        <v>-3.6992953869528193</v>
      </c>
      <c r="AB354" s="50">
        <f t="shared" si="87"/>
        <v>-3.6992953869528264</v>
      </c>
      <c r="AC354" s="50">
        <f t="shared" si="88"/>
        <v>-3.6992953869528122</v>
      </c>
      <c r="AD354" s="51"/>
      <c r="AF354">
        <v>1.69</v>
      </c>
      <c r="AG354">
        <v>2.23</v>
      </c>
      <c r="AH354" s="88" t="s">
        <v>493</v>
      </c>
      <c r="AI354" s="51"/>
      <c r="AJ354" t="s">
        <v>448</v>
      </c>
    </row>
    <row r="355" spans="1:36" ht="15" x14ac:dyDescent="0.25">
      <c r="A355">
        <v>1.92</v>
      </c>
      <c r="B355">
        <v>3.71</v>
      </c>
      <c r="C355">
        <v>4.1900000000000004</v>
      </c>
      <c r="D355" s="43">
        <f t="shared" si="92"/>
        <v>2.9038596795948113E-2</v>
      </c>
      <c r="E355" s="44">
        <f>IF(OR($A355="",$B355="",$C355=""),"",A355*'MPTO_working_3-way'!$I354)</f>
        <v>1.9757541058482202</v>
      </c>
      <c r="F355" s="45">
        <f>IF(OR($A355="",$B355="",$C355=""),"",B355*'MPTO_working_3-way'!$I354)</f>
        <v>3.8177331941129675</v>
      </c>
      <c r="G355" s="46">
        <f>IF(OR($A355="",$B355="",$C355=""),"",C355*'MPTO_working_3-way'!$I354)</f>
        <v>4.3116717205750232</v>
      </c>
      <c r="H355" s="44">
        <f>IF(OR($A355="",$B355="",$C355=""),"",'MPTO_working_3-way'!E354)</f>
        <v>1.9563583365917956</v>
      </c>
      <c r="I355" s="45">
        <f>IF(OR($A355="",$B355="",$C355=""),"",'MPTO_working_3-way'!F354)</f>
        <v>3.848192696934309</v>
      </c>
      <c r="J355" s="46">
        <f>IF(OR($A355="",$B355="",$C355=""),"",'MPTO_working_3-way'!G354)</f>
        <v>4.3671182643944944</v>
      </c>
      <c r="K355" s="44">
        <f>IF(OR($A355="",$B355="",$C355=""),"",'OddsRatio_working_3-way'!H354)</f>
        <v>1.9638239705211809</v>
      </c>
      <c r="L355" s="45">
        <f>IF(OR($A355="",$B355="",$C355=""),"",'OddsRatio_working_3-way'!I354)</f>
        <v>3.839090174035217</v>
      </c>
      <c r="M355" s="46">
        <f>IF(OR($A355="",$B355="",$C355=""),"",'OddsRatio_working_3-way'!J354)</f>
        <v>4.3419548543071373</v>
      </c>
      <c r="N355" s="47">
        <f t="shared" si="89"/>
        <v>50.613585822244076</v>
      </c>
      <c r="O355" s="48">
        <f t="shared" si="90"/>
        <v>26.193553848708522</v>
      </c>
      <c r="P355" s="48">
        <f t="shared" si="91"/>
        <v>23.192860329047399</v>
      </c>
      <c r="Q355" t="s">
        <v>357</v>
      </c>
      <c r="R355" t="s">
        <v>360</v>
      </c>
      <c r="S355" t="s">
        <v>477</v>
      </c>
      <c r="T355" s="50">
        <v>100</v>
      </c>
      <c r="U355" s="50">
        <f t="shared" si="80"/>
        <v>47.916666666666671</v>
      </c>
      <c r="V355" s="50">
        <f t="shared" si="81"/>
        <v>73.045822102425873</v>
      </c>
      <c r="W355" s="50">
        <f t="shared" si="82"/>
        <v>76.133651551312653</v>
      </c>
      <c r="X355" s="50">
        <f t="shared" si="83"/>
        <v>50.820526346261474</v>
      </c>
      <c r="Y355" s="50">
        <f t="shared" si="84"/>
        <v>75.94968178202069</v>
      </c>
      <c r="Z355" s="50">
        <f t="shared" si="85"/>
        <v>79.037511230907455</v>
      </c>
      <c r="AA355" s="50">
        <f t="shared" si="86"/>
        <v>-2.9038596795948024</v>
      </c>
      <c r="AB355" s="50">
        <f t="shared" si="87"/>
        <v>-2.9038596795948166</v>
      </c>
      <c r="AC355" s="50">
        <f t="shared" si="88"/>
        <v>-2.9038596795948024</v>
      </c>
      <c r="AF355">
        <v>1.89</v>
      </c>
      <c r="AG355">
        <v>2</v>
      </c>
      <c r="AH355" s="88" t="s">
        <v>479</v>
      </c>
      <c r="AJ355" t="s">
        <v>448</v>
      </c>
    </row>
    <row r="356" spans="1:36" ht="15" x14ac:dyDescent="0.25">
      <c r="A356">
        <v>3.46</v>
      </c>
      <c r="B356">
        <v>4.2300000000000004</v>
      </c>
      <c r="C356">
        <v>1.99</v>
      </c>
      <c r="D356" s="43">
        <f t="shared" si="92"/>
        <v>2.7936523239875388E-2</v>
      </c>
      <c r="E356" s="44">
        <f>IF(OR($A356="",$B356="",$C356=""),"",A356*'MPTO_working_3-way'!$I355)</f>
        <v>3.5566603704099689</v>
      </c>
      <c r="F356" s="45">
        <f>IF(OR($A356="",$B356="",$C356=""),"",B356*'MPTO_working_3-way'!$I355)</f>
        <v>4.3481714933046733</v>
      </c>
      <c r="G356" s="46">
        <f>IF(OR($A356="",$B356="",$C356=""),"",C356*'MPTO_working_3-way'!$I355)</f>
        <v>2.0455936812473521</v>
      </c>
      <c r="H356" s="44">
        <f>IF(OR($A356="",$B356="",$C356=""),"",'MPTO_working_3-way'!E355)</f>
        <v>3.5751931652122</v>
      </c>
      <c r="I356" s="45">
        <f>IF(OR($A356="",$B356="",$C356=""),"",'MPTO_working_3-way'!F355)</f>
        <v>4.4034542550042222</v>
      </c>
      <c r="J356" s="46">
        <f>IF(OR($A356="",$B356="",$C356=""),"",'MPTO_working_3-way'!G355)</f>
        <v>2.0275734235379228</v>
      </c>
      <c r="K356" s="44">
        <f>IF(OR($A356="",$B356="",$C356=""),"",'OddsRatio_working_3-way'!H355)</f>
        <v>3.5711891472774195</v>
      </c>
      <c r="L356" s="45">
        <f>IF(OR($A356="",$B356="",$C356=""),"",'OddsRatio_working_3-way'!I355)</f>
        <v>4.3759922543520595</v>
      </c>
      <c r="M356" s="46">
        <f>IF(OR($A356="",$B356="",$C356=""),"",'OddsRatio_working_3-way'!J355)</f>
        <v>2.0347468519531082</v>
      </c>
      <c r="N356" s="47">
        <f t="shared" si="89"/>
        <v>28.116263456573225</v>
      </c>
      <c r="O356" s="48">
        <f t="shared" si="90"/>
        <v>22.998172945565802</v>
      </c>
      <c r="P356" s="48">
        <f t="shared" si="91"/>
        <v>48.88556359786098</v>
      </c>
      <c r="Q356" t="s">
        <v>423</v>
      </c>
      <c r="R356" t="s">
        <v>427</v>
      </c>
      <c r="S356" t="s">
        <v>477</v>
      </c>
      <c r="T356" s="50">
        <v>100</v>
      </c>
      <c r="U356" s="50">
        <f t="shared" si="80"/>
        <v>71.098265895953759</v>
      </c>
      <c r="V356" s="50">
        <f t="shared" si="81"/>
        <v>76.359338061465735</v>
      </c>
      <c r="W356" s="50">
        <f t="shared" si="82"/>
        <v>49.748743718592962</v>
      </c>
      <c r="X356" s="50">
        <f t="shared" si="83"/>
        <v>73.891918219941317</v>
      </c>
      <c r="Y356" s="50">
        <f t="shared" si="84"/>
        <v>79.152990385453265</v>
      </c>
      <c r="Z356" s="50">
        <f t="shared" si="85"/>
        <v>52.542396042580521</v>
      </c>
      <c r="AA356" s="50">
        <f t="shared" si="86"/>
        <v>-2.7936523239875584</v>
      </c>
      <c r="AB356" s="50">
        <f t="shared" si="87"/>
        <v>-2.7936523239875299</v>
      </c>
      <c r="AC356" s="50">
        <f t="shared" si="88"/>
        <v>-2.7936523239875584</v>
      </c>
      <c r="AF356">
        <v>1.53</v>
      </c>
      <c r="AG356">
        <v>2.64</v>
      </c>
      <c r="AH356" s="89" t="s">
        <v>482</v>
      </c>
      <c r="AJ356" t="s">
        <v>448</v>
      </c>
    </row>
    <row r="357" spans="1:36" ht="15" x14ac:dyDescent="0.25">
      <c r="A357">
        <v>2.11</v>
      </c>
      <c r="B357">
        <v>3.93</v>
      </c>
      <c r="C357">
        <v>3.33</v>
      </c>
      <c r="D357" s="43">
        <f t="shared" si="92"/>
        <v>2.8686875798051403E-2</v>
      </c>
      <c r="E357" s="44">
        <f>IF(OR($A357="",$B357="",$C357=""),"",A357*'MPTO_working_3-way'!$I356)</f>
        <v>2.1705293079338883</v>
      </c>
      <c r="F357" s="45">
        <f>IF(OR($A357="",$B357="",$C357=""),"",B357*'MPTO_working_3-way'!$I356)</f>
        <v>4.0427394218863419</v>
      </c>
      <c r="G357" s="46">
        <f>IF(OR($A357="",$B357="",$C357=""),"",C357*'MPTO_working_3-way'!$I356)</f>
        <v>3.4255272964075112</v>
      </c>
      <c r="H357" s="44">
        <f>IF(OR($A357="",$B357="",$C357=""),"",'MPTO_working_3-way'!E356)</f>
        <v>2.1534489243540422</v>
      </c>
      <c r="I357" s="45">
        <f>IF(OR($A357="",$B357="",$C357=""),"",'MPTO_working_3-way'!F356)</f>
        <v>4.0834554696489489</v>
      </c>
      <c r="J357" s="46">
        <f>IF(OR($A357="",$B357="",$C357=""),"",'MPTO_working_3-way'!G356)</f>
        <v>3.439522770396001</v>
      </c>
      <c r="K357" s="44">
        <f>IF(OR($A357="",$B357="",$C357=""),"",'OddsRatio_working_3-way'!H356)</f>
        <v>2.1604942029525449</v>
      </c>
      <c r="L357" s="45">
        <f>IF(OR($A357="",$B357="",$C357=""),"",'OddsRatio_working_3-way'!I356)</f>
        <v>4.0632864996855469</v>
      </c>
      <c r="M357" s="46">
        <f>IF(OR($A357="",$B357="",$C357=""),"",'OddsRatio_working_3-way'!J356)</f>
        <v>3.435992335927414</v>
      </c>
      <c r="N357" s="47">
        <f t="shared" si="89"/>
        <v>46.071711464329084</v>
      </c>
      <c r="O357" s="48">
        <f t="shared" si="90"/>
        <v>24.735702592807726</v>
      </c>
      <c r="P357" s="48">
        <f t="shared" si="91"/>
        <v>29.192585942863175</v>
      </c>
      <c r="Q357" t="s">
        <v>426</v>
      </c>
      <c r="R357" t="s">
        <v>422</v>
      </c>
      <c r="S357" t="s">
        <v>477</v>
      </c>
      <c r="T357" s="50">
        <v>100</v>
      </c>
      <c r="U357" s="50">
        <f t="shared" si="80"/>
        <v>52.606635071090047</v>
      </c>
      <c r="V357" s="50">
        <f t="shared" si="81"/>
        <v>74.554707379134854</v>
      </c>
      <c r="W357" s="50">
        <f t="shared" si="82"/>
        <v>69.969969969969966</v>
      </c>
      <c r="X357" s="50">
        <f t="shared" si="83"/>
        <v>55.475322650895166</v>
      </c>
      <c r="Y357" s="50">
        <f t="shared" si="84"/>
        <v>77.42339495893998</v>
      </c>
      <c r="Z357" s="50">
        <f t="shared" si="85"/>
        <v>72.838657549775093</v>
      </c>
      <c r="AA357" s="50">
        <f t="shared" si="86"/>
        <v>-2.868687579805119</v>
      </c>
      <c r="AB357" s="50">
        <f t="shared" si="87"/>
        <v>-2.8686875798051261</v>
      </c>
      <c r="AC357" s="50">
        <f t="shared" si="88"/>
        <v>-2.8686875798051261</v>
      </c>
      <c r="AF357">
        <v>1.58</v>
      </c>
      <c r="AG357">
        <v>2.48</v>
      </c>
      <c r="AH357" s="88" t="s">
        <v>499</v>
      </c>
      <c r="AJ357" t="s">
        <v>448</v>
      </c>
    </row>
    <row r="358" spans="1:36" ht="15" x14ac:dyDescent="0.25">
      <c r="A358">
        <v>2.04</v>
      </c>
      <c r="B358">
        <v>3.12</v>
      </c>
      <c r="C358">
        <v>4.58</v>
      </c>
      <c r="D358" s="43">
        <f t="shared" si="92"/>
        <v>2.9049510297904924E-2</v>
      </c>
      <c r="E358" s="44">
        <f>IF(OR($A358="",$B358="",$C358=""),"",A358*'MPTO_working_3-way'!$I357)</f>
        <v>2.0992610010077262</v>
      </c>
      <c r="F358" s="45">
        <f>IF(OR($A358="",$B358="",$C358=""),"",B358*'MPTO_working_3-way'!$I357)</f>
        <v>3.2106344721294633</v>
      </c>
      <c r="G358" s="46">
        <f>IF(OR($A358="",$B358="",$C358=""),"",C358*'MPTO_working_3-way'!$I357)</f>
        <v>4.7130467571644044</v>
      </c>
      <c r="H358" s="44">
        <f>IF(OR($A358="",$B358="",$C358=""),"",'MPTO_working_3-way'!E357)</f>
        <v>2.0811095449467594</v>
      </c>
      <c r="I358" s="45">
        <f>IF(OR($A358="",$B358="",$C358=""),"",'MPTO_working_3-way'!F357)</f>
        <v>3.2171962960085323</v>
      </c>
      <c r="J358" s="46">
        <f>IF(OR($A358="",$B358="",$C358=""),"",'MPTO_working_3-way'!G357)</f>
        <v>4.7925441526944068</v>
      </c>
      <c r="K358" s="44">
        <f>IF(OR($A358="",$B358="",$C358=""),"",'OddsRatio_working_3-way'!H357)</f>
        <v>2.0887462788826161</v>
      </c>
      <c r="L358" s="45">
        <f>IF(OR($A358="",$B358="",$C358=""),"",'OddsRatio_working_3-way'!I357)</f>
        <v>3.2193674146453328</v>
      </c>
      <c r="M358" s="46">
        <f>IF(OR($A358="",$B358="",$C358=""),"",'OddsRatio_working_3-way'!J357)</f>
        <v>4.7477996907690052</v>
      </c>
      <c r="N358" s="47">
        <f t="shared" si="89"/>
        <v>47.635810864869185</v>
      </c>
      <c r="O358" s="48">
        <f t="shared" si="90"/>
        <v>31.146491719337543</v>
      </c>
      <c r="P358" s="48">
        <f t="shared" si="91"/>
        <v>21.217697415793264</v>
      </c>
      <c r="Q358" t="s">
        <v>145</v>
      </c>
      <c r="R358" t="s">
        <v>107</v>
      </c>
      <c r="S358" t="s">
        <v>477</v>
      </c>
      <c r="T358" s="50">
        <v>100</v>
      </c>
      <c r="U358" s="50">
        <f t="shared" si="80"/>
        <v>50.980392156862742</v>
      </c>
      <c r="V358" s="50">
        <f t="shared" si="81"/>
        <v>67.948717948717942</v>
      </c>
      <c r="W358" s="50">
        <f t="shared" si="82"/>
        <v>78.165938864628828</v>
      </c>
      <c r="X358" s="50">
        <f t="shared" si="83"/>
        <v>53.88534318665323</v>
      </c>
      <c r="Y358" s="50">
        <f t="shared" si="84"/>
        <v>70.853668978508438</v>
      </c>
      <c r="Z358" s="50">
        <f t="shared" si="85"/>
        <v>81.070889894419309</v>
      </c>
      <c r="AA358" s="50">
        <f t="shared" si="86"/>
        <v>-2.9049510297904888</v>
      </c>
      <c r="AB358" s="50">
        <f t="shared" si="87"/>
        <v>-2.9049510297904959</v>
      </c>
      <c r="AC358" s="50">
        <f t="shared" si="88"/>
        <v>-2.9049510297904817</v>
      </c>
      <c r="AF358">
        <v>2.48</v>
      </c>
      <c r="AG358">
        <v>1.58</v>
      </c>
      <c r="AH358" s="88" t="s">
        <v>485</v>
      </c>
      <c r="AJ358" t="s">
        <v>435</v>
      </c>
    </row>
    <row r="359" spans="1:36" s="50" customFormat="1" ht="15" x14ac:dyDescent="0.25">
      <c r="A359">
        <v>2.9</v>
      </c>
      <c r="B359">
        <v>2.97</v>
      </c>
      <c r="C359">
        <v>2.89</v>
      </c>
      <c r="D359" s="43">
        <f t="shared" si="92"/>
        <v>2.754868415290801E-2</v>
      </c>
      <c r="E359" s="44">
        <f>IF(OR($A359="",$B359="",$C359=""),"",A359*'MPTO_working_3-way'!$I358)</f>
        <v>2.9798911840434332</v>
      </c>
      <c r="F359" s="45">
        <f>IF(OR($A359="",$B359="",$C359=""),"",B359*'MPTO_working_3-way'!$I358)</f>
        <v>3.0518195919341369</v>
      </c>
      <c r="G359" s="46">
        <f>IF(OR($A359="",$B359="",$C359=""),"",C359*'MPTO_working_3-way'!$I358)</f>
        <v>2.9696156972019043</v>
      </c>
      <c r="H359" s="44">
        <f>IF(OR($A359="",$B359="",$C359=""),"",'MPTO_working_3-way'!E358)</f>
        <v>2.9793410274507393</v>
      </c>
      <c r="I359" s="45">
        <f>IF(OR($A359="",$B359="",$C359=""),"",'MPTO_working_3-way'!F358)</f>
        <v>3.0532725034314949</v>
      </c>
      <c r="J359" s="46">
        <f>IF(OR($A359="",$B359="",$C359=""),"",'MPTO_working_3-way'!G358)</f>
        <v>2.9687873584627367</v>
      </c>
      <c r="K359" s="44">
        <f>IF(OR($A359="",$B359="",$C359=""),"",'OddsRatio_working_3-way'!H358)</f>
        <v>2.9796164767718651</v>
      </c>
      <c r="L359" s="45">
        <f>IF(OR($A359="",$B359="",$C359=""),"",'OddsRatio_working_3-way'!I358)</f>
        <v>3.0525497153897772</v>
      </c>
      <c r="M359" s="46">
        <f>IF(OR($A359="",$B359="",$C359=""),"",'OddsRatio_working_3-way'!J358)</f>
        <v>2.9691974426835932</v>
      </c>
      <c r="N359" s="47">
        <f t="shared" si="89"/>
        <v>33.558272374331928</v>
      </c>
      <c r="O359" s="48">
        <f t="shared" si="90"/>
        <v>32.767336661805587</v>
      </c>
      <c r="P359" s="48">
        <f t="shared" si="91"/>
        <v>33.674390963862486</v>
      </c>
      <c r="Q359" t="s">
        <v>146</v>
      </c>
      <c r="R359" t="s">
        <v>171</v>
      </c>
      <c r="S359" t="s">
        <v>477</v>
      </c>
      <c r="T359" s="50">
        <v>100</v>
      </c>
      <c r="U359" s="50">
        <f t="shared" si="80"/>
        <v>65.517241379310349</v>
      </c>
      <c r="V359" s="50">
        <f t="shared" si="81"/>
        <v>66.329966329966325</v>
      </c>
      <c r="W359" s="50">
        <f t="shared" si="82"/>
        <v>65.397923875432525</v>
      </c>
      <c r="X359" s="50">
        <f t="shared" si="83"/>
        <v>68.27210979460115</v>
      </c>
      <c r="Y359" s="50">
        <f t="shared" si="84"/>
        <v>69.084834745257126</v>
      </c>
      <c r="Z359" s="50">
        <f t="shared" si="85"/>
        <v>68.152792290723326</v>
      </c>
      <c r="AA359" s="50">
        <f t="shared" si="86"/>
        <v>-2.754868415290801</v>
      </c>
      <c r="AB359" s="50">
        <f t="shared" si="87"/>
        <v>-2.754868415290801</v>
      </c>
      <c r="AC359" s="50">
        <f t="shared" si="88"/>
        <v>-2.754868415290801</v>
      </c>
      <c r="AD359" s="51"/>
      <c r="AF359">
        <v>2.52</v>
      </c>
      <c r="AG359">
        <v>1.57</v>
      </c>
      <c r="AH359" s="88" t="s">
        <v>479</v>
      </c>
      <c r="AI359" s="51"/>
      <c r="AJ359" t="s">
        <v>435</v>
      </c>
    </row>
    <row r="360" spans="1:36" ht="15" x14ac:dyDescent="0.25">
      <c r="A360">
        <v>6.11</v>
      </c>
      <c r="B360">
        <v>3.9</v>
      </c>
      <c r="C360">
        <v>1.64</v>
      </c>
      <c r="D360" s="43">
        <f t="shared" si="92"/>
        <v>2.9832475084161647E-2</v>
      </c>
      <c r="E360" s="44">
        <f>IF(OR($A360="",$B360="",$C360=""),"",A360*'MPTO_working_3-way'!$I359)</f>
        <v>6.2922764227642283</v>
      </c>
      <c r="F360" s="45">
        <f>IF(OR($A360="",$B360="",$C360=""),"",B360*'MPTO_working_3-way'!$I359)</f>
        <v>4.0163466528282301</v>
      </c>
      <c r="G360" s="46">
        <f>IF(OR($A360="",$B360="",$C360=""),"",C360*'MPTO_working_3-way'!$I359)</f>
        <v>1.688925259138025</v>
      </c>
      <c r="H360" s="44">
        <f>IF(OR($A360="",$B360="",$C360=""),"",'MPTO_working_3-way'!E359)</f>
        <v>6.5052513128282072</v>
      </c>
      <c r="I360" s="45">
        <f>IF(OR($A360="",$B360="",$C360=""),"",'MPTO_working_3-way'!F359)</f>
        <v>4.0573531528937519</v>
      </c>
      <c r="J360" s="46">
        <f>IF(OR($A360="",$B360="",$C360=""),"",'MPTO_working_3-way'!G359)</f>
        <v>1.667189221565742</v>
      </c>
      <c r="K360" s="44">
        <f>IF(OR($A360="",$B360="",$C360=""),"",'OddsRatio_working_3-way'!H359)</f>
        <v>6.3886191607346925</v>
      </c>
      <c r="L360" s="45">
        <f>IF(OR($A360="",$B360="",$C360=""),"",'OddsRatio_working_3-way'!I359)</f>
        <v>4.0581204630392573</v>
      </c>
      <c r="M360" s="46">
        <f>IF(OR($A360="",$B360="",$C360=""),"",'OddsRatio_working_3-way'!J359)</f>
        <v>1.6748955504638365</v>
      </c>
      <c r="N360" s="47">
        <f t="shared" si="89"/>
        <v>15.892499515472574</v>
      </c>
      <c r="O360" s="48">
        <f t="shared" si="90"/>
        <v>24.898249240907035</v>
      </c>
      <c r="P360" s="48">
        <f t="shared" si="91"/>
        <v>59.209251243620386</v>
      </c>
      <c r="Q360" t="s">
        <v>364</v>
      </c>
      <c r="R360" t="s">
        <v>175</v>
      </c>
      <c r="S360" t="s">
        <v>477</v>
      </c>
      <c r="T360" s="50">
        <v>100</v>
      </c>
      <c r="U360" s="50">
        <f t="shared" si="80"/>
        <v>83.633387888707034</v>
      </c>
      <c r="V360" s="50">
        <f t="shared" si="81"/>
        <v>74.358974358974365</v>
      </c>
      <c r="W360" s="50">
        <f t="shared" si="82"/>
        <v>39.024390243902438</v>
      </c>
      <c r="X360" s="50">
        <f t="shared" si="83"/>
        <v>86.616635397123204</v>
      </c>
      <c r="Y360" s="50">
        <f t="shared" si="84"/>
        <v>77.342221867390521</v>
      </c>
      <c r="Z360" s="50">
        <f t="shared" si="85"/>
        <v>42.007637752318608</v>
      </c>
      <c r="AA360" s="50">
        <f t="shared" si="86"/>
        <v>-2.98324750841617</v>
      </c>
      <c r="AB360" s="50">
        <f t="shared" si="87"/>
        <v>-2.9832475084161558</v>
      </c>
      <c r="AC360" s="50">
        <f t="shared" si="88"/>
        <v>-2.98324750841617</v>
      </c>
      <c r="AF360">
        <v>1.93</v>
      </c>
      <c r="AG360">
        <v>1.95</v>
      </c>
      <c r="AH360" s="89" t="s">
        <v>480</v>
      </c>
      <c r="AJ360" t="s">
        <v>435</v>
      </c>
    </row>
    <row r="361" spans="1:36" ht="15" x14ac:dyDescent="0.25">
      <c r="A361">
        <v>1.76</v>
      </c>
      <c r="B361">
        <v>4.01</v>
      </c>
      <c r="C361">
        <v>4.82</v>
      </c>
      <c r="D361" s="43">
        <f t="shared" si="92"/>
        <v>2.5027256453359348E-2</v>
      </c>
      <c r="E361" s="44">
        <f>IF(OR($A361="",$B361="",$C361=""),"",A361*'MPTO_working_3-way'!$I360)</f>
        <v>1.8040479713579125</v>
      </c>
      <c r="F361" s="45">
        <f>IF(OR($A361="",$B361="",$C361=""),"",B361*'MPTO_working_3-way'!$I360)</f>
        <v>4.1103592983779711</v>
      </c>
      <c r="G361" s="46">
        <f>IF(OR($A361="",$B361="",$C361=""),"",C361*'MPTO_working_3-way'!$I360)</f>
        <v>4.9406313761051921</v>
      </c>
      <c r="H361" s="44">
        <f>IF(OR($A361="",$B361="",$C361=""),"",'MPTO_working_3-way'!E360)</f>
        <v>1.786226552000419</v>
      </c>
      <c r="I361" s="45">
        <f>IF(OR($A361="",$B361="",$C361=""),"",'MPTO_working_3-way'!F360)</f>
        <v>4.1487898805084855</v>
      </c>
      <c r="J361" s="46">
        <f>IF(OR($A361="",$B361="",$C361=""),"",'MPTO_working_3-way'!G360)</f>
        <v>5.0219342810093321</v>
      </c>
      <c r="K361" s="44">
        <f>IF(OR($A361="",$B361="",$C361=""),"",'OddsRatio_working_3-way'!H360)</f>
        <v>1.7927267133096674</v>
      </c>
      <c r="L361" s="45">
        <f>IF(OR($A361="",$B361="",$C361=""),"",'OddsRatio_working_3-way'!I360)</f>
        <v>4.1396150092922355</v>
      </c>
      <c r="M361" s="46">
        <f>IF(OR($A361="",$B361="",$C361=""),"",'OddsRatio_working_3-way'!J360)</f>
        <v>4.9844947958459596</v>
      </c>
      <c r="N361" s="47">
        <f t="shared" si="89"/>
        <v>55.430898505836126</v>
      </c>
      <c r="O361" s="48">
        <f t="shared" si="90"/>
        <v>24.328773409045283</v>
      </c>
      <c r="P361" s="48">
        <f t="shared" si="91"/>
        <v>20.240328085118584</v>
      </c>
      <c r="Q361" t="s">
        <v>56</v>
      </c>
      <c r="R361" t="s">
        <v>55</v>
      </c>
      <c r="S361" t="s">
        <v>477</v>
      </c>
      <c r="T361" s="50">
        <v>100</v>
      </c>
      <c r="U361" s="50">
        <f t="shared" si="80"/>
        <v>43.181818181818187</v>
      </c>
      <c r="V361" s="50">
        <f t="shared" si="81"/>
        <v>75.062344139650875</v>
      </c>
      <c r="W361" s="50">
        <f t="shared" si="82"/>
        <v>79.253112033195009</v>
      </c>
      <c r="X361" s="50">
        <f t="shared" si="83"/>
        <v>45.684543827154108</v>
      </c>
      <c r="Y361" s="50">
        <f t="shared" si="84"/>
        <v>77.565069784986804</v>
      </c>
      <c r="Z361" s="50">
        <f t="shared" si="85"/>
        <v>81.755837678530952</v>
      </c>
      <c r="AA361" s="50">
        <f t="shared" si="86"/>
        <v>-2.5027256453359215</v>
      </c>
      <c r="AB361" s="50">
        <f t="shared" si="87"/>
        <v>-2.5027256453359286</v>
      </c>
      <c r="AC361" s="50">
        <f t="shared" si="88"/>
        <v>-2.5027256453359428</v>
      </c>
      <c r="AF361">
        <v>2.1</v>
      </c>
      <c r="AG361">
        <v>1.81</v>
      </c>
      <c r="AH361" s="88" t="s">
        <v>482</v>
      </c>
      <c r="AJ361" t="s">
        <v>436</v>
      </c>
    </row>
    <row r="362" spans="1:36" ht="15" x14ac:dyDescent="0.25">
      <c r="A362">
        <v>4.08</v>
      </c>
      <c r="B362">
        <v>3.38</v>
      </c>
      <c r="C362">
        <v>2.08</v>
      </c>
      <c r="D362" s="43">
        <f t="shared" si="92"/>
        <v>2.1725258150597337E-2</v>
      </c>
      <c r="E362" s="44">
        <f>IF(OR($A362="",$B362="",$C362=""),"",A362*'MPTO_working_3-way'!$I361)</f>
        <v>4.1686390532544371</v>
      </c>
      <c r="F362" s="45">
        <f>IF(OR($A362="",$B362="",$C362=""),"",B362*'MPTO_working_3-way'!$I361)</f>
        <v>3.4534313725490189</v>
      </c>
      <c r="G362" s="46">
        <f>IF(OR($A362="",$B362="",$C362=""),"",C362*'MPTO_working_3-way'!$I361)</f>
        <v>2.1251885369532424</v>
      </c>
      <c r="H362" s="44">
        <f>IF(OR($A362="",$B362="",$C362=""),"",'MPTO_working_3-way'!E361)</f>
        <v>4.2042193406772075</v>
      </c>
      <c r="I362" s="45">
        <f>IF(OR($A362="",$B362="",$C362=""),"",'MPTO_working_3-way'!F361)</f>
        <v>3.4648085491273317</v>
      </c>
      <c r="J362" s="46">
        <f>IF(OR($A362="",$B362="",$C362=""),"",'MPTO_working_3-way'!G361)</f>
        <v>2.1118098660568441</v>
      </c>
      <c r="K362" s="44">
        <f>IF(OR($A362="",$B362="",$C362=""),"",'OddsRatio_working_3-way'!H361)</f>
        <v>4.1863924377596797</v>
      </c>
      <c r="L362" s="45">
        <f>IF(OR($A362="",$B362="",$C362=""),"",'OddsRatio_working_3-way'!I361)</f>
        <v>3.4622123382688432</v>
      </c>
      <c r="M362" s="46">
        <f>IF(OR($A362="",$B362="",$C362=""),"",'OddsRatio_working_3-way'!J361)</f>
        <v>2.1173064392144334</v>
      </c>
      <c r="N362" s="47">
        <f t="shared" si="89"/>
        <v>23.988644428672824</v>
      </c>
      <c r="O362" s="48">
        <f t="shared" si="90"/>
        <v>28.956706884315125</v>
      </c>
      <c r="P362" s="48">
        <f t="shared" si="91"/>
        <v>47.054648687012076</v>
      </c>
      <c r="Q362" t="s">
        <v>63</v>
      </c>
      <c r="R362" t="s">
        <v>110</v>
      </c>
      <c r="S362" t="s">
        <v>477</v>
      </c>
      <c r="T362" s="50">
        <v>100</v>
      </c>
      <c r="U362" s="50">
        <f t="shared" si="80"/>
        <v>75.490196078431367</v>
      </c>
      <c r="V362" s="50">
        <f t="shared" si="81"/>
        <v>70.414201183431956</v>
      </c>
      <c r="W362" s="50">
        <f t="shared" si="82"/>
        <v>51.92307692307692</v>
      </c>
      <c r="X362" s="50">
        <f t="shared" si="83"/>
        <v>77.662721893491124</v>
      </c>
      <c r="Y362" s="50">
        <f t="shared" si="84"/>
        <v>72.586726998491699</v>
      </c>
      <c r="Z362" s="50">
        <f t="shared" si="85"/>
        <v>54.09560273813667</v>
      </c>
      <c r="AA362" s="50">
        <f t="shared" si="86"/>
        <v>-2.1725258150597568</v>
      </c>
      <c r="AB362" s="50">
        <f t="shared" si="87"/>
        <v>-2.1725258150597426</v>
      </c>
      <c r="AC362" s="50">
        <f t="shared" si="88"/>
        <v>-2.1725258150597497</v>
      </c>
      <c r="AF362">
        <v>2.2200000000000002</v>
      </c>
      <c r="AG362">
        <v>1.73</v>
      </c>
      <c r="AH362" s="88" t="s">
        <v>484</v>
      </c>
      <c r="AJ362" t="s">
        <v>436</v>
      </c>
    </row>
    <row r="363" spans="1:36" ht="15" x14ac:dyDescent="0.25">
      <c r="A363">
        <v>2.14</v>
      </c>
      <c r="B363">
        <v>3.13</v>
      </c>
      <c r="C363">
        <v>4.24</v>
      </c>
      <c r="D363" s="43">
        <f t="shared" si="92"/>
        <v>2.2627594121315653E-2</v>
      </c>
      <c r="E363" s="44">
        <f>IF(OR($A363="",$B363="",$C363=""),"",A363*'MPTO_working_3-way'!$I362)</f>
        <v>2.1884230514196155</v>
      </c>
      <c r="F363" s="45">
        <f>IF(OR($A363="",$B363="",$C363=""),"",B363*'MPTO_working_3-way'!$I362)</f>
        <v>3.2008243695997178</v>
      </c>
      <c r="G363" s="46">
        <f>IF(OR($A363="",$B363="",$C363=""),"",C363*'MPTO_working_3-way'!$I362)</f>
        <v>4.3359409990743787</v>
      </c>
      <c r="H363" s="44">
        <f>IF(OR($A363="",$B363="",$C363=""),"",'MPTO_working_3-way'!E362)</f>
        <v>2.1751084629820738</v>
      </c>
      <c r="I363" s="45">
        <f>IF(OR($A363="",$B363="",$C363=""),"",'MPTO_working_3-way'!F362)</f>
        <v>3.2056800905163971</v>
      </c>
      <c r="J363" s="46">
        <f>IF(OR($A363="",$B363="",$C363=""),"",'MPTO_working_3-way'!G362)</f>
        <v>4.3800762987066406</v>
      </c>
      <c r="K363" s="44">
        <f>IF(OR($A363="",$B363="",$C363=""),"",'OddsRatio_working_3-way'!H362)</f>
        <v>2.1808195323650117</v>
      </c>
      <c r="L363" s="45">
        <f>IF(OR($A363="",$B363="",$C363=""),"",'OddsRatio_working_3-way'!I362)</f>
        <v>3.2062680736293636</v>
      </c>
      <c r="M363" s="46">
        <f>IF(OR($A363="",$B363="",$C363=""),"",'OddsRatio_working_3-way'!J362)</f>
        <v>4.3560134077742436</v>
      </c>
      <c r="N363" s="47">
        <f t="shared" si="89"/>
        <v>45.695003959646044</v>
      </c>
      <c r="O363" s="48">
        <f t="shared" si="90"/>
        <v>31.24195158902317</v>
      </c>
      <c r="P363" s="48">
        <f t="shared" si="91"/>
        <v>23.063044451330782</v>
      </c>
      <c r="Q363" t="s">
        <v>177</v>
      </c>
      <c r="R363" t="s">
        <v>59</v>
      </c>
      <c r="S363" t="s">
        <v>477</v>
      </c>
      <c r="T363" s="50">
        <v>100</v>
      </c>
      <c r="U363" s="50">
        <f t="shared" si="80"/>
        <v>53.271028037383175</v>
      </c>
      <c r="V363" s="50">
        <f t="shared" si="81"/>
        <v>68.051118210862612</v>
      </c>
      <c r="W363" s="50">
        <f t="shared" si="82"/>
        <v>76.415094339622627</v>
      </c>
      <c r="X363" s="50">
        <f t="shared" si="83"/>
        <v>55.53378744951474</v>
      </c>
      <c r="Y363" s="50">
        <f t="shared" si="84"/>
        <v>70.313877622994184</v>
      </c>
      <c r="Z363" s="50">
        <f t="shared" si="85"/>
        <v>78.677853751754199</v>
      </c>
      <c r="AA363" s="50">
        <f t="shared" si="86"/>
        <v>-2.2627594121315653</v>
      </c>
      <c r="AB363" s="50">
        <f t="shared" si="87"/>
        <v>-2.2627594121315724</v>
      </c>
      <c r="AC363" s="50">
        <f t="shared" si="88"/>
        <v>-2.2627594121315724</v>
      </c>
      <c r="AF363">
        <v>2.38</v>
      </c>
      <c r="AG363">
        <v>1.64</v>
      </c>
      <c r="AH363" s="88" t="s">
        <v>483</v>
      </c>
      <c r="AJ363" t="s">
        <v>436</v>
      </c>
    </row>
    <row r="364" spans="1:36" ht="15" x14ac:dyDescent="0.25">
      <c r="A364">
        <v>3.31</v>
      </c>
      <c r="B364">
        <v>3.03</v>
      </c>
      <c r="C364">
        <v>2.57</v>
      </c>
      <c r="D364" s="43">
        <f t="shared" si="92"/>
        <v>2.1252865291466305E-2</v>
      </c>
      <c r="E364" s="44">
        <f>IF(OR($A364="",$B364="",$C364=""),"",A364*'MPTO_working_3-way'!$I363)</f>
        <v>3.3803469841147535</v>
      </c>
      <c r="F364" s="45">
        <f>IF(OR($A364="",$B364="",$C364=""),"",B364*'MPTO_working_3-way'!$I363)</f>
        <v>3.0943961818331429</v>
      </c>
      <c r="G364" s="46">
        <f>IF(OR($A364="",$B364="",$C364=""),"",C364*'MPTO_working_3-way'!$I363)</f>
        <v>2.6246198637990683</v>
      </c>
      <c r="H364" s="44">
        <f>IF(OR($A364="",$B364="",$C364=""),"",'MPTO_working_3-way'!E363)</f>
        <v>3.3894798961369403</v>
      </c>
      <c r="I364" s="45">
        <f>IF(OR($A364="",$B364="",$C364=""),"",'MPTO_working_3-way'!F363)</f>
        <v>3.0964668814459668</v>
      </c>
      <c r="J364" s="46">
        <f>IF(OR($A364="",$B364="",$C364=""),"",'MPTO_working_3-way'!G363)</f>
        <v>2.6176587209366677</v>
      </c>
      <c r="K364" s="44">
        <f>IF(OR($A364="",$B364="",$C364=""),"",'OddsRatio_working_3-way'!H363)</f>
        <v>3.3848755784293845</v>
      </c>
      <c r="L364" s="45">
        <f>IF(OR($A364="",$B364="",$C364=""),"",'OddsRatio_working_3-way'!I363)</f>
        <v>3.0957997507409742</v>
      </c>
      <c r="M364" s="46">
        <f>IF(OR($A364="",$B364="",$C364=""),"",'OddsRatio_working_3-way'!J363)</f>
        <v>2.6208894623957288</v>
      </c>
      <c r="N364" s="47">
        <f t="shared" si="89"/>
        <v>29.582761908741755</v>
      </c>
      <c r="O364" s="48">
        <f t="shared" si="90"/>
        <v>32.316482481166737</v>
      </c>
      <c r="P364" s="48">
        <f t="shared" si="91"/>
        <v>38.100755610091525</v>
      </c>
      <c r="Q364" t="s">
        <v>113</v>
      </c>
      <c r="R364" t="s">
        <v>57</v>
      </c>
      <c r="S364" t="s">
        <v>477</v>
      </c>
      <c r="T364" s="50">
        <v>100</v>
      </c>
      <c r="U364" s="50">
        <f t="shared" si="80"/>
        <v>69.78851963746223</v>
      </c>
      <c r="V364" s="50">
        <f t="shared" si="81"/>
        <v>66.996699669967001</v>
      </c>
      <c r="W364" s="50">
        <f t="shared" si="82"/>
        <v>61.089494163424128</v>
      </c>
      <c r="X364" s="50">
        <f t="shared" si="83"/>
        <v>71.913806166608879</v>
      </c>
      <c r="Y364" s="50">
        <f t="shared" si="84"/>
        <v>69.121986199113636</v>
      </c>
      <c r="Z364" s="50">
        <f t="shared" si="85"/>
        <v>63.214780692570763</v>
      </c>
      <c r="AA364" s="50">
        <f t="shared" si="86"/>
        <v>-2.1252865291466492</v>
      </c>
      <c r="AB364" s="50">
        <f t="shared" si="87"/>
        <v>-2.125286529146635</v>
      </c>
      <c r="AC364" s="50">
        <f t="shared" si="88"/>
        <v>-2.125286529146635</v>
      </c>
      <c r="AF364">
        <v>2.5299999999999998</v>
      </c>
      <c r="AG364">
        <v>1.58</v>
      </c>
      <c r="AH364" s="88" t="s">
        <v>493</v>
      </c>
      <c r="AJ364" t="s">
        <v>436</v>
      </c>
    </row>
    <row r="365" spans="1:36" s="50" customFormat="1" ht="15" x14ac:dyDescent="0.25">
      <c r="A365">
        <v>2.65</v>
      </c>
      <c r="B365">
        <v>3</v>
      </c>
      <c r="C365">
        <v>3.1</v>
      </c>
      <c r="D365" s="43">
        <f t="shared" si="92"/>
        <v>3.3272469060661392E-2</v>
      </c>
      <c r="E365" s="44">
        <f>IF(OR($A365="",$B365="",$C365=""),"",A365*'MPTO_working_3-way'!$I364)</f>
        <v>2.7381720430107528</v>
      </c>
      <c r="F365" s="45">
        <f>IF(OR($A365="",$B365="",$C365=""),"",B365*'MPTO_working_3-way'!$I364)</f>
        <v>3.099817407181984</v>
      </c>
      <c r="G365" s="46">
        <f>IF(OR($A365="",$B365="",$C365=""),"",C365*'MPTO_working_3-way'!$I364)</f>
        <v>3.2031446540880504</v>
      </c>
      <c r="H365" s="44">
        <f>IF(OR($A365="",$B365="",$C365=""),"",'MPTO_working_3-way'!E364)</f>
        <v>2.7302437223042837</v>
      </c>
      <c r="I365" s="45">
        <f>IF(OR($A365="",$B365="",$C365=""),"",'MPTO_working_3-way'!F364)</f>
        <v>3.103252885624344</v>
      </c>
      <c r="J365" s="46">
        <f>IF(OR($A365="",$B365="",$C365=""),"",'MPTO_working_3-way'!G364)</f>
        <v>3.2103777681285282</v>
      </c>
      <c r="K365" s="44">
        <f>IF(OR($A365="",$B365="",$C365=""),"",'OddsRatio_working_3-way'!H364)</f>
        <v>2.7339550088784477</v>
      </c>
      <c r="L365" s="45">
        <f>IF(OR($A365="",$B365="",$C365=""),"",'OddsRatio_working_3-way'!I364)</f>
        <v>3.1017636471253907</v>
      </c>
      <c r="M365" s="46">
        <f>IF(OR($A365="",$B365="",$C365=""),"",'OddsRatio_working_3-way'!J364)</f>
        <v>3.206851829481661</v>
      </c>
      <c r="N365" s="47">
        <f t="shared" si="89"/>
        <v>36.520714706459842</v>
      </c>
      <c r="O365" s="48">
        <f t="shared" si="90"/>
        <v>32.259964657372869</v>
      </c>
      <c r="P365" s="48">
        <f t="shared" si="91"/>
        <v>31.219320636167286</v>
      </c>
      <c r="Q365" t="s">
        <v>60</v>
      </c>
      <c r="R365" t="s">
        <v>160</v>
      </c>
      <c r="S365" t="s">
        <v>477</v>
      </c>
      <c r="T365" s="50">
        <v>100</v>
      </c>
      <c r="U365" s="50">
        <f t="shared" si="80"/>
        <v>62.264150943396231</v>
      </c>
      <c r="V365" s="50">
        <f t="shared" si="81"/>
        <v>66.666666666666657</v>
      </c>
      <c r="W365" s="50">
        <f t="shared" si="82"/>
        <v>67.741935483870961</v>
      </c>
      <c r="X365" s="50">
        <f t="shared" si="83"/>
        <v>65.591397849462368</v>
      </c>
      <c r="Y365" s="50">
        <f t="shared" si="84"/>
        <v>69.993913572732808</v>
      </c>
      <c r="Z365" s="50">
        <f t="shared" si="85"/>
        <v>71.069182389937112</v>
      </c>
      <c r="AA365" s="50">
        <f t="shared" si="86"/>
        <v>-3.3272469060661365</v>
      </c>
      <c r="AB365" s="50">
        <f t="shared" si="87"/>
        <v>-3.3272469060661507</v>
      </c>
      <c r="AC365" s="50">
        <f t="shared" si="88"/>
        <v>-3.3272469060661507</v>
      </c>
      <c r="AD365" s="51"/>
      <c r="AF365">
        <v>2.76</v>
      </c>
      <c r="AG365">
        <v>1.48</v>
      </c>
      <c r="AH365" s="89" t="s">
        <v>482</v>
      </c>
      <c r="AI365" s="51"/>
      <c r="AJ365" t="s">
        <v>437</v>
      </c>
    </row>
    <row r="366" spans="1:36" ht="15" x14ac:dyDescent="0.25">
      <c r="A366">
        <v>3.63</v>
      </c>
      <c r="B366">
        <v>3.05</v>
      </c>
      <c r="C366">
        <v>2.33</v>
      </c>
      <c r="D366" s="43">
        <f t="shared" si="92"/>
        <v>3.2535495479151466E-2</v>
      </c>
      <c r="E366" s="44">
        <f>IF(OR($A366="",$B366="",$C366=""),"",A366*'MPTO_working_3-way'!$I365)</f>
        <v>3.7481038485893197</v>
      </c>
      <c r="F366" s="45">
        <f>IF(OR($A366="",$B366="",$C366=""),"",B366*'MPTO_working_3-way'!$I365)</f>
        <v>3.1492332612114118</v>
      </c>
      <c r="G366" s="46">
        <f>IF(OR($A366="",$B366="",$C366=""),"",C366*'MPTO_working_3-way'!$I365)</f>
        <v>2.4058077044664228</v>
      </c>
      <c r="H366" s="44">
        <f>IF(OR($A366="",$B366="",$C366=""),"",'MPTO_working_3-way'!E365)</f>
        <v>3.7787621162786782</v>
      </c>
      <c r="I366" s="45">
        <f>IF(OR($A366="",$B366="",$C366=""),"",'MPTO_working_3-way'!F365)</f>
        <v>3.1543384297839827</v>
      </c>
      <c r="J366" s="46">
        <f>IF(OR($A366="",$B366="",$C366=""),"",'MPTO_working_3-way'!G365)</f>
        <v>2.3904036716998927</v>
      </c>
      <c r="K366" s="44">
        <f>IF(OR($A366="",$B366="",$C366=""),"",'OddsRatio_working_3-way'!H365)</f>
        <v>3.7629136430461427</v>
      </c>
      <c r="L366" s="45">
        <f>IF(OR($A366="",$B366="",$C366=""),"",'OddsRatio_working_3-way'!I365)</f>
        <v>3.1536018890663837</v>
      </c>
      <c r="M366" s="46">
        <f>IF(OR($A366="",$B366="",$C366=""),"",'OddsRatio_working_3-way'!J365)</f>
        <v>2.3972148841259964</v>
      </c>
      <c r="N366" s="47">
        <f t="shared" si="89"/>
        <v>26.680157231405733</v>
      </c>
      <c r="O366" s="48">
        <f t="shared" si="90"/>
        <v>31.753760901640266</v>
      </c>
      <c r="P366" s="48">
        <f t="shared" si="91"/>
        <v>41.566081866953994</v>
      </c>
      <c r="Q366" t="s">
        <v>157</v>
      </c>
      <c r="R366" t="s">
        <v>115</v>
      </c>
      <c r="S366" t="s">
        <v>477</v>
      </c>
      <c r="T366" s="50">
        <v>100</v>
      </c>
      <c r="U366" s="50">
        <f t="shared" si="80"/>
        <v>72.451790633608823</v>
      </c>
      <c r="V366" s="50">
        <f t="shared" si="81"/>
        <v>67.21311475409837</v>
      </c>
      <c r="W366" s="50">
        <f t="shared" si="82"/>
        <v>57.081545064377686</v>
      </c>
      <c r="X366" s="50">
        <f t="shared" si="83"/>
        <v>75.705340181523965</v>
      </c>
      <c r="Y366" s="50">
        <f t="shared" si="84"/>
        <v>70.466664302013498</v>
      </c>
      <c r="Z366" s="50">
        <f t="shared" si="85"/>
        <v>60.335094612292828</v>
      </c>
      <c r="AA366" s="50">
        <f t="shared" si="86"/>
        <v>-3.2535495479151422</v>
      </c>
      <c r="AB366" s="50">
        <f t="shared" si="87"/>
        <v>-3.253549547915128</v>
      </c>
      <c r="AC366" s="50">
        <f t="shared" si="88"/>
        <v>-3.2535495479151422</v>
      </c>
      <c r="AF366">
        <v>2.65</v>
      </c>
      <c r="AG366">
        <v>1.51</v>
      </c>
      <c r="AH366" s="88" t="s">
        <v>482</v>
      </c>
      <c r="AJ366" t="s">
        <v>437</v>
      </c>
    </row>
    <row r="367" spans="1:36" ht="15" x14ac:dyDescent="0.25">
      <c r="A367">
        <v>2.11</v>
      </c>
      <c r="B367">
        <v>2.97</v>
      </c>
      <c r="C367">
        <v>4.4800000000000004</v>
      </c>
      <c r="D367" s="43">
        <f t="shared" si="92"/>
        <v>3.3848271703722066E-2</v>
      </c>
      <c r="E367" s="44">
        <f>IF(OR($A367="",$B367="",$C367=""),"",A367*'MPTO_working_3-way'!$I366)</f>
        <v>2.1814198532948534</v>
      </c>
      <c r="F367" s="45">
        <f>IF(OR($A367="",$B367="",$C367=""),"",B367*'MPTO_working_3-way'!$I366)</f>
        <v>3.0705293669600549</v>
      </c>
      <c r="G367" s="46">
        <f>IF(OR($A367="",$B367="",$C367=""),"",C367*'MPTO_working_3-way'!$I366)</f>
        <v>4.6316402572326751</v>
      </c>
      <c r="H367" s="44">
        <f>IF(OR($A367="",$B367="",$C367=""),"",'MPTO_working_3-way'!E366)</f>
        <v>2.161456980141617</v>
      </c>
      <c r="I367" s="45">
        <f>IF(OR($A367="",$B367="",$C367=""),"",'MPTO_working_3-way'!F366)</f>
        <v>3.0729747349288807</v>
      </c>
      <c r="J367" s="46">
        <f>IF(OR($A367="",$B367="",$C367=""),"",'MPTO_working_3-way'!G366)</f>
        <v>4.718505109520458</v>
      </c>
      <c r="K367" s="44">
        <f>IF(OR($A367="",$B367="",$C367=""),"",'OddsRatio_working_3-way'!H366)</f>
        <v>2.1701750253362055</v>
      </c>
      <c r="L367" s="45">
        <f>IF(OR($A367="",$B367="",$C367=""),"",'OddsRatio_working_3-way'!I366)</f>
        <v>3.0767971170381307</v>
      </c>
      <c r="M367" s="46">
        <f>IF(OR($A367="",$B367="",$C367=""),"",'OddsRatio_working_3-way'!J366)</f>
        <v>4.6686568361891849</v>
      </c>
      <c r="N367" s="47">
        <f t="shared" si="89"/>
        <v>45.841702526434013</v>
      </c>
      <c r="O367" s="48">
        <f t="shared" si="90"/>
        <v>32.567674185446386</v>
      </c>
      <c r="P367" s="48">
        <f t="shared" si="91"/>
        <v>21.590623288119591</v>
      </c>
      <c r="Q367" t="s">
        <v>162</v>
      </c>
      <c r="R367" t="s">
        <v>121</v>
      </c>
      <c r="S367" t="s">
        <v>477</v>
      </c>
      <c r="T367" s="50">
        <v>100</v>
      </c>
      <c r="U367" s="50">
        <f t="shared" si="80"/>
        <v>52.606635071090047</v>
      </c>
      <c r="V367" s="50">
        <f t="shared" si="81"/>
        <v>66.329966329966325</v>
      </c>
      <c r="W367" s="50">
        <f t="shared" si="82"/>
        <v>77.678571428571431</v>
      </c>
      <c r="X367" s="50">
        <f t="shared" si="83"/>
        <v>55.99146224146223</v>
      </c>
      <c r="Y367" s="50">
        <f t="shared" si="84"/>
        <v>69.71479350033853</v>
      </c>
      <c r="Z367" s="50">
        <f t="shared" si="85"/>
        <v>81.063398598943621</v>
      </c>
      <c r="AA367" s="50">
        <f t="shared" si="86"/>
        <v>-3.3848271703721835</v>
      </c>
      <c r="AB367" s="50">
        <f t="shared" si="87"/>
        <v>-3.3848271703722048</v>
      </c>
      <c r="AC367" s="50">
        <f t="shared" si="88"/>
        <v>-3.3848271703721906</v>
      </c>
      <c r="AF367">
        <v>2.96</v>
      </c>
      <c r="AG367">
        <v>1.42</v>
      </c>
      <c r="AH367" s="88" t="s">
        <v>494</v>
      </c>
      <c r="AJ367" t="s">
        <v>437</v>
      </c>
    </row>
    <row r="368" spans="1:36" ht="15" x14ac:dyDescent="0.25">
      <c r="A368">
        <v>2.41</v>
      </c>
      <c r="B368">
        <v>2.77</v>
      </c>
      <c r="C368">
        <v>3.88</v>
      </c>
      <c r="D368" s="43">
        <f t="shared" si="92"/>
        <v>3.3680548423896006E-2</v>
      </c>
      <c r="E368" s="44">
        <f>IF(OR($A368="",$B368="",$C368=""),"",A368*'MPTO_working_3-way'!$I367)</f>
        <v>2.4911701217015896</v>
      </c>
      <c r="F368" s="45">
        <f>IF(OR($A368="",$B368="",$C368=""),"",B368*'MPTO_working_3-way'!$I367)</f>
        <v>2.8632951191341918</v>
      </c>
      <c r="G368" s="46">
        <f>IF(OR($A368="",$B368="",$C368=""),"",C368*'MPTO_working_3-way'!$I367)</f>
        <v>4.0106805278847162</v>
      </c>
      <c r="H368" s="44">
        <f>IF(OR($A368="",$B368="",$C368=""),"",'MPTO_working_3-way'!E367)</f>
        <v>2.4770200050901465</v>
      </c>
      <c r="I368" s="45">
        <f>IF(OR($A368="",$B368="",$C368=""),"",'MPTO_working_3-way'!F367)</f>
        <v>2.858907367824949</v>
      </c>
      <c r="J368" s="46">
        <f>IF(OR($A368="",$B368="",$C368=""),"",'MPTO_working_3-way'!G367)</f>
        <v>4.0567110470340575</v>
      </c>
      <c r="K368" s="44">
        <f>IF(OR($A368="",$B368="",$C368=""),"",'OddsRatio_working_3-way'!H367)</f>
        <v>2.4838677192440026</v>
      </c>
      <c r="L368" s="45">
        <f>IF(OR($A368="",$B368="",$C368=""),"",'OddsRatio_working_3-way'!I367)</f>
        <v>2.862727562455238</v>
      </c>
      <c r="M368" s="46">
        <f>IF(OR($A368="",$B368="",$C368=""),"",'OddsRatio_working_3-way'!J367)</f>
        <v>4.0308787456898774</v>
      </c>
      <c r="N368" s="47">
        <f t="shared" si="89"/>
        <v>40.141778808624743</v>
      </c>
      <c r="O368" s="48">
        <f t="shared" si="90"/>
        <v>34.924796725193374</v>
      </c>
      <c r="P368" s="48">
        <f t="shared" si="91"/>
        <v>24.933424466181869</v>
      </c>
      <c r="Q368" t="s">
        <v>118</v>
      </c>
      <c r="R368" t="s">
        <v>163</v>
      </c>
      <c r="S368" t="s">
        <v>477</v>
      </c>
      <c r="T368" s="50">
        <v>100</v>
      </c>
      <c r="U368" s="50">
        <f t="shared" si="80"/>
        <v>58.50622406639004</v>
      </c>
      <c r="V368" s="50">
        <f t="shared" si="81"/>
        <v>63.898916967509031</v>
      </c>
      <c r="W368" s="50">
        <f t="shared" si="82"/>
        <v>74.226804123711347</v>
      </c>
      <c r="X368" s="50">
        <f t="shared" si="83"/>
        <v>61.874278908779637</v>
      </c>
      <c r="Y368" s="50">
        <f t="shared" si="84"/>
        <v>67.266971809898621</v>
      </c>
      <c r="Z368" s="50">
        <f t="shared" si="85"/>
        <v>77.594858966100929</v>
      </c>
      <c r="AA368" s="50">
        <f t="shared" si="86"/>
        <v>-3.3680548423895971</v>
      </c>
      <c r="AB368" s="50">
        <f t="shared" si="87"/>
        <v>-3.36805484238959</v>
      </c>
      <c r="AC368" s="50">
        <f t="shared" si="88"/>
        <v>-3.3680548423895829</v>
      </c>
      <c r="AF368">
        <v>2.85</v>
      </c>
      <c r="AG368">
        <v>1.45</v>
      </c>
      <c r="AH368" s="89" t="s">
        <v>479</v>
      </c>
      <c r="AJ368" t="s">
        <v>437</v>
      </c>
    </row>
    <row r="369" spans="1:36" ht="15" x14ac:dyDescent="0.25">
      <c r="A369">
        <v>2.2999999999999998</v>
      </c>
      <c r="B369">
        <v>3.19</v>
      </c>
      <c r="C369">
        <v>3.43</v>
      </c>
      <c r="D369" s="43">
        <f t="shared" si="92"/>
        <v>3.9807422024476846E-2</v>
      </c>
      <c r="E369" s="44">
        <f>IF(OR($A369="",$B369="",$C369=""),"",A369*'MPTO_working_3-way'!$I368)</f>
        <v>2.3915570706562965</v>
      </c>
      <c r="F369" s="45">
        <f>IF(OR($A369="",$B369="",$C369=""),"",B369*'MPTO_working_3-way'!$I368)</f>
        <v>3.3169856762580809</v>
      </c>
      <c r="G369" s="46">
        <f>IF(OR($A369="",$B369="",$C369=""),"",C369*'MPTO_working_3-way'!$I368)</f>
        <v>3.5665394575439557</v>
      </c>
      <c r="H369" s="44">
        <f>IF(OR($A369="",$B369="",$C369=""),"",'MPTO_working_3-way'!E368)</f>
        <v>2.3724034363490158</v>
      </c>
      <c r="I369" s="45">
        <f>IF(OR($A369="",$B369="",$C369=""),"",'MPTO_working_3-way'!F368)</f>
        <v>3.3309962713780283</v>
      </c>
      <c r="J369" s="46">
        <f>IF(OR($A369="",$B369="",$C369=""),"",'MPTO_working_3-way'!G368)</f>
        <v>3.5935539699017722</v>
      </c>
      <c r="K369" s="44">
        <f>IF(OR($A369="",$B369="",$C369=""),"",'OddsRatio_working_3-way'!H368)</f>
        <v>2.3806455916234008</v>
      </c>
      <c r="L369" s="45">
        <f>IF(OR($A369="",$B369="",$C369=""),"",'OddsRatio_working_3-way'!I368)</f>
        <v>3.3258568043501899</v>
      </c>
      <c r="M369" s="46">
        <f>IF(OR($A369="",$B369="",$C369=""),"",'OddsRatio_working_3-way'!J368)</f>
        <v>3.5807452212652806</v>
      </c>
      <c r="N369" s="47">
        <f t="shared" si="89"/>
        <v>41.813762768604043</v>
      </c>
      <c r="O369" s="48">
        <f t="shared" si="90"/>
        <v>30.147854033789752</v>
      </c>
      <c r="P369" s="48">
        <f t="shared" si="91"/>
        <v>28.038383197606205</v>
      </c>
      <c r="Q369" t="s">
        <v>130</v>
      </c>
      <c r="R369" t="s">
        <v>167</v>
      </c>
      <c r="S369" t="s">
        <v>477</v>
      </c>
      <c r="T369" s="50">
        <v>100</v>
      </c>
      <c r="U369" s="50">
        <f t="shared" si="80"/>
        <v>56.521739130434774</v>
      </c>
      <c r="V369" s="50">
        <f t="shared" si="81"/>
        <v>68.652037617554868</v>
      </c>
      <c r="W369" s="50">
        <f t="shared" si="82"/>
        <v>70.845481049562679</v>
      </c>
      <c r="X369" s="50">
        <f t="shared" si="83"/>
        <v>60.502481332882454</v>
      </c>
      <c r="Y369" s="50">
        <f t="shared" si="84"/>
        <v>72.63277982000254</v>
      </c>
      <c r="Z369" s="50">
        <f t="shared" si="85"/>
        <v>74.826223252010365</v>
      </c>
      <c r="AA369" s="50">
        <f t="shared" si="86"/>
        <v>-3.9807422024476793</v>
      </c>
      <c r="AB369" s="50">
        <f t="shared" si="87"/>
        <v>-3.9807422024476722</v>
      </c>
      <c r="AC369" s="50">
        <f t="shared" si="88"/>
        <v>-3.9807422024476864</v>
      </c>
      <c r="AF369">
        <v>1.79</v>
      </c>
      <c r="AG369">
        <v>2.0699999999999998</v>
      </c>
      <c r="AH369" s="88" t="s">
        <v>479</v>
      </c>
      <c r="AJ369" t="s">
        <v>442</v>
      </c>
    </row>
    <row r="370" spans="1:36" s="28" customFormat="1" ht="15" x14ac:dyDescent="0.25">
      <c r="A370" s="23">
        <v>3.11</v>
      </c>
      <c r="B370" s="23">
        <v>3.37</v>
      </c>
      <c r="C370" s="23">
        <v>2.38</v>
      </c>
      <c r="D370" s="24">
        <f t="shared" si="92"/>
        <v>3.8447380631529748E-2</v>
      </c>
      <c r="E370" s="25">
        <f>IF(OR($A370="",$B370="",$C370=""),"",A370*'MPTO_working_3-way'!$I369)</f>
        <v>3.2295713537640576</v>
      </c>
      <c r="F370" s="26">
        <f>IF(OR($A370="",$B370="",$C370=""),"",B370*'MPTO_working_3-way'!$I369)</f>
        <v>3.4995676727282552</v>
      </c>
      <c r="G370" s="27">
        <f>IF(OR($A370="",$B370="",$C370=""),"",C370*'MPTO_working_3-way'!$I369)</f>
        <v>2.4715047659030409</v>
      </c>
      <c r="H370" s="25">
        <f>IF(OR($A370="",$B370="",$C370=""),"",'MPTO_working_3-way'!E369)</f>
        <v>3.2391012400852781</v>
      </c>
      <c r="I370" s="26">
        <f>IF(OR($A370="",$B370="",$C370=""),"",'MPTO_working_3-way'!F369)</f>
        <v>3.5221175235332005</v>
      </c>
      <c r="J370" s="27">
        <f>IF(OR($A370="",$B370="",$C370=""),"",'MPTO_working_3-way'!G369)</f>
        <v>2.4548776688014255</v>
      </c>
      <c r="K370" s="25">
        <f>IF(OR($A370="",$B370="",$C370=""),"",'OddsRatio_working_3-way'!H369)</f>
        <v>3.2356827204128153</v>
      </c>
      <c r="L370" s="26">
        <f>IF(OR($A370="",$B370="",$C370=""),"",'OddsRatio_working_3-way'!I369)</f>
        <v>3.5111696907006515</v>
      </c>
      <c r="M370" s="27">
        <f>IF(OR($A370="",$B370="",$C370=""),"",'OddsRatio_working_3-way'!J369)</f>
        <v>2.4622000730662017</v>
      </c>
      <c r="N370" s="90">
        <f t="shared" si="89"/>
        <v>30.963861468318466</v>
      </c>
      <c r="O370" s="91">
        <f t="shared" si="90"/>
        <v>28.574958209635142</v>
      </c>
      <c r="P370" s="91">
        <f t="shared" si="91"/>
        <v>40.461180322046395</v>
      </c>
      <c r="Q370" s="23" t="s">
        <v>126</v>
      </c>
      <c r="R370" s="23" t="s">
        <v>65</v>
      </c>
      <c r="S370" s="23" t="s">
        <v>477</v>
      </c>
      <c r="T370" s="28">
        <v>100</v>
      </c>
      <c r="U370" s="28">
        <f t="shared" si="80"/>
        <v>67.845659163987136</v>
      </c>
      <c r="V370" s="28">
        <f t="shared" si="81"/>
        <v>70.326409495548958</v>
      </c>
      <c r="W370" s="28">
        <f t="shared" si="82"/>
        <v>57.983193277310924</v>
      </c>
      <c r="X370" s="28">
        <f t="shared" si="83"/>
        <v>71.69039722714011</v>
      </c>
      <c r="Y370" s="28">
        <f t="shared" si="84"/>
        <v>74.171147558701932</v>
      </c>
      <c r="Z370" s="28">
        <f t="shared" si="85"/>
        <v>61.827931340463891</v>
      </c>
      <c r="AA370" s="28">
        <f t="shared" si="86"/>
        <v>-3.844738063152974</v>
      </c>
      <c r="AB370" s="28">
        <f t="shared" si="87"/>
        <v>-3.844738063152974</v>
      </c>
      <c r="AC370" s="28">
        <f t="shared" si="88"/>
        <v>-3.8447380631529668</v>
      </c>
      <c r="AD370" s="41"/>
      <c r="AE370" s="41"/>
      <c r="AF370" s="23">
        <v>1.96</v>
      </c>
      <c r="AG370" s="23">
        <v>1.89</v>
      </c>
      <c r="AH370" s="92" t="s">
        <v>484</v>
      </c>
      <c r="AI370" s="41"/>
      <c r="AJ370" s="23" t="s">
        <v>442</v>
      </c>
    </row>
    <row r="371" spans="1:36" ht="15" x14ac:dyDescent="0.25">
      <c r="A371">
        <v>1.23</v>
      </c>
      <c r="B371">
        <v>6.38</v>
      </c>
      <c r="C371">
        <v>16.420000000000002</v>
      </c>
      <c r="D371" s="43">
        <f t="shared" si="92"/>
        <v>3.0649281823002861E-2</v>
      </c>
      <c r="E371" s="44">
        <f>IF(OR($A371="",$B371="",$C371=""),"",A371*'MPTO_working_3-way'!$I370)</f>
        <v>1.2676986166422934</v>
      </c>
      <c r="F371" s="45">
        <f>IF(OR($A371="",$B371="",$C371=""),"",B371*'MPTO_working_3-way'!$I370)</f>
        <v>6.575542418030758</v>
      </c>
      <c r="G371" s="46">
        <f>IF(OR($A371="",$B371="",$C371=""),"",C371*'MPTO_working_3-way'!$I370)</f>
        <v>16.923261207533709</v>
      </c>
      <c r="H371" s="44">
        <f>IF(OR($A371="",$B371="",$C371=""),"",'MPTO_working_3-way'!E370)</f>
        <v>1.2456531333140257</v>
      </c>
      <c r="I371" s="45">
        <f>IF(OR($A371="",$B371="",$C371=""),"",'MPTO_working_3-way'!F370)</f>
        <v>6.82484916978499</v>
      </c>
      <c r="J371" s="46">
        <f>IF(OR($A371="",$B371="",$C371=""),"",'MPTO_working_3-way'!G370)</f>
        <v>19.729737106916456</v>
      </c>
      <c r="K371" s="44">
        <f>IF(OR($A371="",$B371="",$C371=""),"",'OddsRatio_working_3-way'!H370)</f>
        <v>1.2517347940542152</v>
      </c>
      <c r="L371" s="45">
        <f>IF(OR($A371="",$B371="",$C371=""),"",'OddsRatio_working_3-way'!I370)</f>
        <v>6.8884051826594686</v>
      </c>
      <c r="M371" s="46">
        <f>IF(OR($A371="",$B371="",$C371=""),"",'OddsRatio_working_3-way'!J370)</f>
        <v>17.877176192678256</v>
      </c>
      <c r="N371" s="47">
        <f t="shared" ref="N371:N434" si="93">(1/E371)* 100</f>
        <v>78.883102566496689</v>
      </c>
      <c r="O371" s="48">
        <f t="shared" ref="O371:O434" si="94">(1/F371)* 100</f>
        <v>15.207870870970364</v>
      </c>
      <c r="P371" s="48">
        <f t="shared" ref="P371:P434" si="95">(1/G371)* 100</f>
        <v>5.9090265625329419</v>
      </c>
      <c r="Q371" t="s">
        <v>68</v>
      </c>
      <c r="R371" t="s">
        <v>71</v>
      </c>
      <c r="S371" s="38">
        <v>44230</v>
      </c>
      <c r="T371" s="50">
        <v>100</v>
      </c>
      <c r="U371" s="50">
        <f t="shared" ref="U371:U434" si="96">(1/A371)*((T371*A371)-T371)</f>
        <v>18.699186991869919</v>
      </c>
      <c r="V371" s="50">
        <f t="shared" ref="V371:V434" si="97">(1/B371)*((T371*B371)-T371)</f>
        <v>84.326018808777434</v>
      </c>
      <c r="W371" s="50">
        <f t="shared" ref="W371:W434" si="98">(1/C371)*((T371*C371)-T371)</f>
        <v>93.90986601705238</v>
      </c>
      <c r="X371" s="50">
        <f t="shared" ref="X371:X434" si="99">((1/B371)+(1/C371))*T371</f>
        <v>21.764115174170197</v>
      </c>
      <c r="Y371" s="50">
        <f t="shared" ref="Y371:Y434" si="100">((1/A371)+(1/C371))*T371</f>
        <v>87.390946991077698</v>
      </c>
      <c r="Z371" s="50">
        <f t="shared" ref="Z371:Z434" si="101">((1/A371)+(1/B371))*T371</f>
        <v>96.974794199352658</v>
      </c>
      <c r="AA371" s="50">
        <f t="shared" ref="AA371:AA434" si="102">U371-X371</f>
        <v>-3.0649281823002781</v>
      </c>
      <c r="AB371" s="50">
        <f t="shared" ref="AB371:AB434" si="103">V371-Y371</f>
        <v>-3.0649281823002639</v>
      </c>
      <c r="AC371" s="50">
        <f t="shared" ref="AC371:AC434" si="104">W371-Z371</f>
        <v>-3.0649281823002781</v>
      </c>
      <c r="AF371">
        <v>1.75</v>
      </c>
      <c r="AG371">
        <v>2.17</v>
      </c>
      <c r="AH371" s="66"/>
      <c r="AJ371" t="s">
        <v>443</v>
      </c>
    </row>
    <row r="372" spans="1:36" ht="15" x14ac:dyDescent="0.25">
      <c r="A372">
        <v>2.2200000000000002</v>
      </c>
      <c r="B372">
        <v>3.21</v>
      </c>
      <c r="C372">
        <v>3.76</v>
      </c>
      <c r="D372" s="43">
        <f t="shared" si="92"/>
        <v>2.7934377009739775E-2</v>
      </c>
      <c r="E372" s="44">
        <f>IF(OR($A372="",$B372="",$C372=""),"",A372*'MPTO_working_3-way'!$I371)</f>
        <v>2.2820143169616225</v>
      </c>
      <c r="F372" s="45">
        <f>IF(OR($A372="",$B372="",$C372=""),"",B372*'MPTO_working_3-way'!$I371)</f>
        <v>3.2996693502012646</v>
      </c>
      <c r="G372" s="46">
        <f>IF(OR($A372="",$B372="",$C372=""),"",C372*'MPTO_working_3-way'!$I371)</f>
        <v>3.8650332575566213</v>
      </c>
      <c r="H372" s="44">
        <f>IF(OR($A372="",$B372="",$C372=""),"",'MPTO_working_3-way'!E371)</f>
        <v>2.2668592425244309</v>
      </c>
      <c r="I372" s="45">
        <f>IF(OR($A372="",$B372="",$C372=""),"",'MPTO_working_3-way'!F371)</f>
        <v>3.3089023752905753</v>
      </c>
      <c r="J372" s="46">
        <f>IF(OR($A372="",$B372="",$C372=""),"",'MPTO_working_3-way'!G371)</f>
        <v>3.8964178187689908</v>
      </c>
      <c r="K372" s="44">
        <f>IF(OR($A372="",$B372="",$C372=""),"",'OddsRatio_working_3-way'!H371)</f>
        <v>2.2733244185380657</v>
      </c>
      <c r="L372" s="45">
        <f>IF(OR($A372="",$B372="",$C372=""),"",'OddsRatio_working_3-way'!I371)</f>
        <v>3.3065958729255112</v>
      </c>
      <c r="M372" s="46">
        <f>IF(OR($A372="",$B372="",$C372=""),"",'OddsRatio_working_3-way'!J371)</f>
        <v>3.880635569807426</v>
      </c>
      <c r="N372" s="47">
        <f t="shared" si="93"/>
        <v>43.820934538721275</v>
      </c>
      <c r="O372" s="48">
        <f t="shared" si="94"/>
        <v>30.30606687724649</v>
      </c>
      <c r="P372" s="48">
        <f t="shared" si="95"/>
        <v>25.872998584032246</v>
      </c>
      <c r="Q372" t="s">
        <v>48</v>
      </c>
      <c r="R372" t="s">
        <v>79</v>
      </c>
      <c r="S372" s="38">
        <v>44230</v>
      </c>
      <c r="T372" s="50">
        <v>100</v>
      </c>
      <c r="U372" s="50">
        <f t="shared" si="96"/>
        <v>54.954954954954964</v>
      </c>
      <c r="V372" s="50">
        <f t="shared" si="97"/>
        <v>68.847352024922117</v>
      </c>
      <c r="W372" s="50">
        <f t="shared" si="98"/>
        <v>73.40425531914893</v>
      </c>
      <c r="X372" s="50">
        <f t="shared" si="99"/>
        <v>57.748392655928946</v>
      </c>
      <c r="Y372" s="50">
        <f t="shared" si="100"/>
        <v>71.640789725896099</v>
      </c>
      <c r="Z372" s="50">
        <f t="shared" si="101"/>
        <v>76.197693020122912</v>
      </c>
      <c r="AA372" s="50">
        <f t="shared" si="102"/>
        <v>-2.7934377009739819</v>
      </c>
      <c r="AB372" s="50">
        <f t="shared" si="103"/>
        <v>-2.7934377009739819</v>
      </c>
      <c r="AC372" s="50">
        <f t="shared" si="104"/>
        <v>-2.7934377009739819</v>
      </c>
      <c r="AF372">
        <v>2.4700000000000002</v>
      </c>
      <c r="AG372">
        <v>1.59</v>
      </c>
      <c r="AH372" s="66"/>
      <c r="AJ372" t="s">
        <v>433</v>
      </c>
    </row>
    <row r="373" spans="1:36" s="50" customFormat="1" ht="15" x14ac:dyDescent="0.25">
      <c r="A373">
        <v>3.1</v>
      </c>
      <c r="B373">
        <v>3.06</v>
      </c>
      <c r="C373">
        <v>2.64</v>
      </c>
      <c r="D373" s="43">
        <f t="shared" si="92"/>
        <v>2.8165909570084136E-2</v>
      </c>
      <c r="E373" s="44">
        <f>IF(OR($A373="",$B373="",$C373=""),"",A373*'MPTO_working_3-way'!$I372)</f>
        <v>3.1873143196672609</v>
      </c>
      <c r="F373" s="45">
        <f>IF(OR($A373="",$B373="",$C373=""),"",B373*'MPTO_working_3-way'!$I372)</f>
        <v>3.1461876832844573</v>
      </c>
      <c r="G373" s="46">
        <f>IF(OR($A373="",$B373="",$C373=""),"",C373*'MPTO_working_3-way'!$I372)</f>
        <v>2.7143580012650221</v>
      </c>
      <c r="H373" s="44">
        <f>IF(OR($A373="",$B373="",$C373=""),"",'MPTO_working_3-way'!E372)</f>
        <v>3.1929294886833062</v>
      </c>
      <c r="I373" s="45">
        <f>IF(OR($A373="",$B373="",$C373=""),"",'MPTO_working_3-way'!F372)</f>
        <v>3.1505117702116521</v>
      </c>
      <c r="J373" s="46">
        <f>IF(OR($A373="",$B373="",$C373=""),"",'MPTO_working_3-way'!G372)</f>
        <v>2.707098135528728</v>
      </c>
      <c r="K373" s="44">
        <f>IF(OR($A373="",$B373="",$C373=""),"",'OddsRatio_working_3-way'!H372)</f>
        <v>3.1902556357083385</v>
      </c>
      <c r="L373" s="45">
        <f>IF(OR($A373="",$B373="",$C373=""),"",'OddsRatio_working_3-way'!I372)</f>
        <v>3.1485364807424654</v>
      </c>
      <c r="M373" s="46">
        <f>IF(OR($A373="",$B373="",$C373=""),"",'OddsRatio_working_3-way'!J372)</f>
        <v>2.7104853536007982</v>
      </c>
      <c r="N373" s="47">
        <f t="shared" si="93"/>
        <v>31.374376660297337</v>
      </c>
      <c r="O373" s="48">
        <f t="shared" si="94"/>
        <v>31.784499231020181</v>
      </c>
      <c r="P373" s="48">
        <f t="shared" si="95"/>
        <v>36.841124108682486</v>
      </c>
      <c r="Q373" t="s">
        <v>208</v>
      </c>
      <c r="R373" t="s">
        <v>77</v>
      </c>
      <c r="S373" s="38">
        <v>44230</v>
      </c>
      <c r="T373" s="50">
        <v>100</v>
      </c>
      <c r="U373" s="50">
        <f t="shared" si="96"/>
        <v>67.741935483870961</v>
      </c>
      <c r="V373" s="50">
        <f t="shared" si="97"/>
        <v>67.320261437908499</v>
      </c>
      <c r="W373" s="50">
        <f t="shared" si="98"/>
        <v>62.121212121212118</v>
      </c>
      <c r="X373" s="50">
        <f t="shared" si="99"/>
        <v>70.55852644087939</v>
      </c>
      <c r="Y373" s="50">
        <f t="shared" si="100"/>
        <v>70.136852394916914</v>
      </c>
      <c r="Z373" s="50">
        <f t="shared" si="101"/>
        <v>64.93780307822054</v>
      </c>
      <c r="AA373" s="50">
        <f t="shared" si="102"/>
        <v>-2.8165909570084295</v>
      </c>
      <c r="AB373" s="50">
        <f t="shared" si="103"/>
        <v>-2.8165909570084153</v>
      </c>
      <c r="AC373" s="50">
        <f t="shared" si="104"/>
        <v>-2.8165909570084224</v>
      </c>
      <c r="AD373" s="51"/>
      <c r="AF373">
        <v>2.58</v>
      </c>
      <c r="AG373">
        <v>1.55</v>
      </c>
      <c r="AH373" s="66"/>
      <c r="AI373" s="51"/>
      <c r="AJ373" t="s">
        <v>433</v>
      </c>
    </row>
    <row r="374" spans="1:36" s="50" customFormat="1" ht="15" x14ac:dyDescent="0.25">
      <c r="A374">
        <v>2.54</v>
      </c>
      <c r="B374">
        <v>3.11</v>
      </c>
      <c r="C374">
        <v>3.2</v>
      </c>
      <c r="D374" s="43">
        <f t="shared" si="92"/>
        <v>2.7744195761703505E-2</v>
      </c>
      <c r="E374" s="44">
        <f>IF(OR($A374="",$B374="",$C374=""),"",A374*'MPTO_working_3-way'!$I373)</f>
        <v>2.6104702572347271</v>
      </c>
      <c r="F374" s="45">
        <f>IF(OR($A374="",$B374="",$C374=""),"",B374*'MPTO_working_3-way'!$I373)</f>
        <v>3.1962844488188979</v>
      </c>
      <c r="G374" s="46">
        <f>IF(OR($A374="",$B374="",$C374=""),"",C374*'MPTO_working_3-way'!$I373)</f>
        <v>3.2887814264374513</v>
      </c>
      <c r="H374" s="44">
        <f>IF(OR($A374="",$B374="",$C374=""),"",'MPTO_working_3-way'!E373)</f>
        <v>2.6011000635232495</v>
      </c>
      <c r="I374" s="45">
        <f>IF(OR($A374="",$B374="",$C374=""),"",'MPTO_working_3-way'!F373)</f>
        <v>3.2020970599611198</v>
      </c>
      <c r="J374" s="46">
        <f>IF(OR($A374="",$B374="",$C374=""),"",'MPTO_working_3-way'!G373)</f>
        <v>3.2975881945724819</v>
      </c>
      <c r="K374" s="44">
        <f>IF(OR($A374="",$B374="",$C374=""),"",'OddsRatio_working_3-way'!H373)</f>
        <v>2.6053796561527935</v>
      </c>
      <c r="L374" s="45">
        <f>IF(OR($A374="",$B374="",$C374=""),"",'OddsRatio_working_3-way'!I373)</f>
        <v>3.1995786197937619</v>
      </c>
      <c r="M374" s="46">
        <f>IF(OR($A374="",$B374="",$C374=""),"",'OddsRatio_working_3-way'!J373)</f>
        <v>3.2933995087897046</v>
      </c>
      <c r="N374" s="47">
        <f t="shared" si="93"/>
        <v>38.307274224962853</v>
      </c>
      <c r="O374" s="48">
        <f t="shared" si="94"/>
        <v>31.286326858972874</v>
      </c>
      <c r="P374" s="48">
        <f t="shared" si="95"/>
        <v>30.406398916064266</v>
      </c>
      <c r="Q374" t="s">
        <v>47</v>
      </c>
      <c r="R374" t="s">
        <v>80</v>
      </c>
      <c r="S374" s="38">
        <v>44230</v>
      </c>
      <c r="T374" s="50">
        <v>100</v>
      </c>
      <c r="U374" s="50">
        <f t="shared" si="96"/>
        <v>60.629921259842511</v>
      </c>
      <c r="V374" s="50">
        <f t="shared" si="97"/>
        <v>67.845659163987136</v>
      </c>
      <c r="W374" s="50">
        <f t="shared" si="98"/>
        <v>68.75</v>
      </c>
      <c r="X374" s="50">
        <f t="shared" si="99"/>
        <v>63.404340836012864</v>
      </c>
      <c r="Y374" s="50">
        <f t="shared" si="100"/>
        <v>70.620078740157481</v>
      </c>
      <c r="Z374" s="50">
        <f t="shared" si="101"/>
        <v>71.524419576170345</v>
      </c>
      <c r="AA374" s="50">
        <f t="shared" si="102"/>
        <v>-2.7744195761703523</v>
      </c>
      <c r="AB374" s="50">
        <f t="shared" si="103"/>
        <v>-2.7744195761703452</v>
      </c>
      <c r="AC374" s="50">
        <f t="shared" si="104"/>
        <v>-2.7744195761703452</v>
      </c>
      <c r="AD374" s="51"/>
      <c r="AF374">
        <v>2.4</v>
      </c>
      <c r="AG374">
        <v>1.62</v>
      </c>
      <c r="AH374" s="66"/>
      <c r="AI374" s="51"/>
      <c r="AJ374" t="s">
        <v>433</v>
      </c>
    </row>
    <row r="375" spans="1:36" s="50" customFormat="1" ht="15" x14ac:dyDescent="0.25">
      <c r="A375">
        <v>2.33</v>
      </c>
      <c r="B375">
        <v>3.12</v>
      </c>
      <c r="C375">
        <v>3.59</v>
      </c>
      <c r="D375" s="43">
        <f t="shared" si="92"/>
        <v>2.824890190246987E-2</v>
      </c>
      <c r="E375" s="44">
        <f>IF(OR($A375="",$B375="",$C375=""),"",A375*'MPTO_working_3-way'!$I374)</f>
        <v>2.3958199414327548</v>
      </c>
      <c r="F375" s="45">
        <f>IF(OR($A375="",$B375="",$C375=""),"",B375*'MPTO_working_3-way'!$I374)</f>
        <v>3.2081365739357062</v>
      </c>
      <c r="G375" s="46">
        <f>IF(OR($A375="",$B375="",$C375=""),"",C375*'MPTO_working_3-way'!$I374)</f>
        <v>3.6914135578298666</v>
      </c>
      <c r="H375" s="44">
        <f>IF(OR($A375="",$B375="",$C375=""),"",'MPTO_working_3-way'!E374)</f>
        <v>2.3822668890378882</v>
      </c>
      <c r="I375" s="45">
        <f>IF(OR($A375="",$B375="",$C375=""),"",'MPTO_working_3-way'!F374)</f>
        <v>3.2144364726099384</v>
      </c>
      <c r="J375" s="46">
        <f>IF(OR($A375="",$B375="",$C375=""),"",'MPTO_working_3-way'!G374)</f>
        <v>3.7156042142861345</v>
      </c>
      <c r="K375" s="44">
        <f>IF(OR($A375="",$B375="",$C375=""),"",'OddsRatio_working_3-way'!H374)</f>
        <v>2.3882212837909016</v>
      </c>
      <c r="L375" s="45">
        <f>IF(OR($A375="",$B375="",$C375=""),"",'OddsRatio_working_3-way'!I374)</f>
        <v>3.2128038508546699</v>
      </c>
      <c r="M375" s="46">
        <f>IF(OR($A375="",$B375="",$C375=""),"",'OddsRatio_working_3-way'!J374)</f>
        <v>3.7033782894875449</v>
      </c>
      <c r="N375" s="47">
        <f t="shared" si="93"/>
        <v>41.739363743753515</v>
      </c>
      <c r="O375" s="48">
        <f t="shared" si="94"/>
        <v>31.170742795815926</v>
      </c>
      <c r="P375" s="48">
        <f t="shared" si="95"/>
        <v>27.089893460430559</v>
      </c>
      <c r="Q375" t="s">
        <v>76</v>
      </c>
      <c r="R375" t="s">
        <v>87</v>
      </c>
      <c r="S375" s="38">
        <v>44230</v>
      </c>
      <c r="T375" s="50">
        <v>100</v>
      </c>
      <c r="U375" s="50">
        <f t="shared" si="96"/>
        <v>57.081545064377686</v>
      </c>
      <c r="V375" s="50">
        <f t="shared" si="97"/>
        <v>67.948717948717942</v>
      </c>
      <c r="W375" s="50">
        <f t="shared" si="98"/>
        <v>72.14484679665739</v>
      </c>
      <c r="X375" s="50">
        <f t="shared" si="99"/>
        <v>59.906435254624668</v>
      </c>
      <c r="Y375" s="50">
        <f t="shared" si="100"/>
        <v>70.773608138964931</v>
      </c>
      <c r="Z375" s="50">
        <f t="shared" si="101"/>
        <v>74.969736986904365</v>
      </c>
      <c r="AA375" s="50">
        <f t="shared" si="102"/>
        <v>-2.8248901902469825</v>
      </c>
      <c r="AB375" s="50">
        <f t="shared" si="103"/>
        <v>-2.8248901902469896</v>
      </c>
      <c r="AC375" s="50">
        <f t="shared" si="104"/>
        <v>-2.8248901902469754</v>
      </c>
      <c r="AD375" s="51"/>
      <c r="AF375">
        <v>2.58</v>
      </c>
      <c r="AG375">
        <v>1.55</v>
      </c>
      <c r="AH375" s="66"/>
      <c r="AI375" s="51"/>
      <c r="AJ375" t="s">
        <v>433</v>
      </c>
    </row>
    <row r="376" spans="1:36" s="50" customFormat="1" ht="15" x14ac:dyDescent="0.25">
      <c r="A376">
        <v>1.99</v>
      </c>
      <c r="B376">
        <v>3.41</v>
      </c>
      <c r="C376">
        <v>4.3099999999999996</v>
      </c>
      <c r="D376" s="43">
        <f t="shared" si="92"/>
        <v>2.7786256263798492E-2</v>
      </c>
      <c r="E376" s="44">
        <f>IF(OR($A376="",$B376="",$C376=""),"",A376*'MPTO_working_3-way'!$I375)</f>
        <v>2.0452946499649589</v>
      </c>
      <c r="F376" s="45">
        <f>IF(OR($A376="",$B376="",$C376=""),"",B376*'MPTO_working_3-way'!$I375)</f>
        <v>3.5047511338595529</v>
      </c>
      <c r="G376" s="46">
        <f>IF(OR($A376="",$B376="",$C376=""),"",C376*'MPTO_working_3-way'!$I375)</f>
        <v>4.4297587644969711</v>
      </c>
      <c r="H376" s="44">
        <f>IF(OR($A376="",$B376="",$C376=""),"",'MPTO_working_3-way'!E375)</f>
        <v>2.0273675258982902</v>
      </c>
      <c r="I376" s="45">
        <f>IF(OR($A376="",$B376="",$C376=""),"",'MPTO_working_3-way'!F375)</f>
        <v>3.521212973947498</v>
      </c>
      <c r="J376" s="46">
        <f>IF(OR($A376="",$B376="",$C376=""),"",'MPTO_working_3-way'!G375)</f>
        <v>4.4892073068809459</v>
      </c>
      <c r="K376" s="44">
        <f>IF(OR($A376="",$B376="",$C376=""),"",'OddsRatio_working_3-way'!H375)</f>
        <v>2.0345389265296974</v>
      </c>
      <c r="L376" s="45">
        <f>IF(OR($A376="",$B376="",$C376=""),"",'OddsRatio_working_3-way'!I375)</f>
        <v>3.5184230433702739</v>
      </c>
      <c r="M376" s="46">
        <f>IF(OR($A376="",$B376="",$C376=""),"",'OddsRatio_working_3-way'!J375)</f>
        <v>4.4589129765790894</v>
      </c>
      <c r="N376" s="47">
        <f t="shared" si="93"/>
        <v>48.892710887261771</v>
      </c>
      <c r="O376" s="48">
        <f t="shared" si="94"/>
        <v>28.532696382888833</v>
      </c>
      <c r="P376" s="48">
        <f t="shared" si="95"/>
        <v>22.574592729849403</v>
      </c>
      <c r="Q376" t="s">
        <v>278</v>
      </c>
      <c r="R376" t="s">
        <v>44</v>
      </c>
      <c r="S376" s="38">
        <v>44230</v>
      </c>
      <c r="T376" s="50">
        <v>100</v>
      </c>
      <c r="U376" s="50">
        <f t="shared" si="96"/>
        <v>49.748743718592962</v>
      </c>
      <c r="V376" s="50">
        <f t="shared" si="97"/>
        <v>70.674486803519059</v>
      </c>
      <c r="W376" s="50">
        <f t="shared" si="98"/>
        <v>76.798143851508115</v>
      </c>
      <c r="X376" s="50">
        <f t="shared" si="99"/>
        <v>52.527369344972819</v>
      </c>
      <c r="Y376" s="50">
        <f t="shared" si="100"/>
        <v>73.453112429898908</v>
      </c>
      <c r="Z376" s="50">
        <f t="shared" si="101"/>
        <v>79.576769477887964</v>
      </c>
      <c r="AA376" s="50">
        <f t="shared" si="102"/>
        <v>-2.7786256263798563</v>
      </c>
      <c r="AB376" s="50">
        <f t="shared" si="103"/>
        <v>-2.7786256263798492</v>
      </c>
      <c r="AC376" s="50">
        <f t="shared" si="104"/>
        <v>-2.7786256263798492</v>
      </c>
      <c r="AD376" s="51"/>
      <c r="AF376">
        <v>2.46</v>
      </c>
      <c r="AG376">
        <v>1.59</v>
      </c>
      <c r="AH376" s="66"/>
      <c r="AI376" s="51"/>
      <c r="AJ376" t="s">
        <v>433</v>
      </c>
    </row>
    <row r="377" spans="1:36" ht="15" x14ac:dyDescent="0.25">
      <c r="A377">
        <v>2.4</v>
      </c>
      <c r="B377">
        <v>3.33</v>
      </c>
      <c r="C377">
        <v>3.21</v>
      </c>
      <c r="D377" s="43">
        <f t="shared" si="92"/>
        <v>2.8493446717745785E-2</v>
      </c>
      <c r="E377" s="44">
        <f>IF(OR($A377="",$B377="",$C377=""),"",A377*'MPTO_working_3-way'!$I376)</f>
        <v>2.4683842721225897</v>
      </c>
      <c r="F377" s="45">
        <f>IF(OR($A377="",$B377="",$C377=""),"",B377*'MPTO_working_3-way'!$I376)</f>
        <v>3.4248831775700936</v>
      </c>
      <c r="G377" s="46">
        <f>IF(OR($A377="",$B377="",$C377=""),"",C377*'MPTO_working_3-way'!$I376)</f>
        <v>3.3014639639639638</v>
      </c>
      <c r="H377" s="44">
        <f>IF(OR($A377="",$B377="",$C377=""),"",'MPTO_working_3-way'!E376)</f>
        <v>2.4559835491171431</v>
      </c>
      <c r="I377" s="45">
        <f>IF(OR($A377="",$B377="",$C377=""),"",'MPTO_working_3-way'!F376)</f>
        <v>3.4387601637458887</v>
      </c>
      <c r="J377" s="46">
        <f>IF(OR($A377="",$B377="",$C377=""),"",'MPTO_working_3-way'!G376)</f>
        <v>3.3109440215581656</v>
      </c>
      <c r="K377" s="44">
        <f>IF(OR($A377="",$B377="",$C377=""),"",'OddsRatio_working_3-way'!H376)</f>
        <v>2.4614622447506886</v>
      </c>
      <c r="L377" s="45">
        <f>IF(OR($A377="",$B377="",$C377=""),"",'OddsRatio_working_3-way'!I376)</f>
        <v>3.4322907359065029</v>
      </c>
      <c r="M377" s="46">
        <f>IF(OR($A377="",$B377="",$C377=""),"",'OddsRatio_working_3-way'!J376)</f>
        <v>3.3070225434993015</v>
      </c>
      <c r="N377" s="47">
        <f t="shared" si="93"/>
        <v>40.512330729610809</v>
      </c>
      <c r="O377" s="48">
        <f t="shared" si="94"/>
        <v>29.1980762015213</v>
      </c>
      <c r="P377" s="48">
        <f t="shared" si="95"/>
        <v>30.289593068867894</v>
      </c>
      <c r="Q377" t="s">
        <v>46</v>
      </c>
      <c r="R377" t="s">
        <v>49</v>
      </c>
      <c r="S377" s="38">
        <v>44230</v>
      </c>
      <c r="T377" s="50">
        <v>100</v>
      </c>
      <c r="U377" s="50">
        <f t="shared" si="96"/>
        <v>58.333333333333336</v>
      </c>
      <c r="V377" s="50">
        <f t="shared" si="97"/>
        <v>69.969969969969966</v>
      </c>
      <c r="W377" s="50">
        <f t="shared" si="98"/>
        <v>68.847352024922117</v>
      </c>
      <c r="X377" s="50">
        <f t="shared" si="99"/>
        <v>61.182678005107903</v>
      </c>
      <c r="Y377" s="50">
        <f t="shared" si="100"/>
        <v>72.819314641744555</v>
      </c>
      <c r="Z377" s="50">
        <f t="shared" si="101"/>
        <v>71.696696696696691</v>
      </c>
      <c r="AA377" s="50">
        <f t="shared" si="102"/>
        <v>-2.849344671774567</v>
      </c>
      <c r="AB377" s="50">
        <f t="shared" si="103"/>
        <v>-2.8493446717745883</v>
      </c>
      <c r="AC377" s="50">
        <f t="shared" si="104"/>
        <v>-2.8493446717745741</v>
      </c>
      <c r="AF377">
        <v>2.1</v>
      </c>
      <c r="AG377">
        <v>1.79</v>
      </c>
      <c r="AH377" s="66"/>
      <c r="AJ377" t="s">
        <v>433</v>
      </c>
    </row>
    <row r="378" spans="1:36" ht="15" x14ac:dyDescent="0.25">
      <c r="A378">
        <v>2.86</v>
      </c>
      <c r="B378">
        <v>3.44</v>
      </c>
      <c r="C378">
        <v>2.5499999999999998</v>
      </c>
      <c r="D378" s="43">
        <f t="shared" si="92"/>
        <v>3.2504886814052281E-2</v>
      </c>
      <c r="E378" s="44">
        <f>IF(OR($A378="",$B378="",$C378=""),"",A378*'MPTO_working_3-way'!$I377)</f>
        <v>2.9529639762881894</v>
      </c>
      <c r="F378" s="45">
        <f>IF(OR($A378="",$B378="",$C378=""),"",B378*'MPTO_working_3-way'!$I377)</f>
        <v>3.5518168106403398</v>
      </c>
      <c r="G378" s="46">
        <f>IF(OR($A378="",$B378="",$C378=""),"",C378*'MPTO_working_3-way'!$I377)</f>
        <v>2.6328874613758333</v>
      </c>
      <c r="H378" s="44">
        <f>IF(OR($A378="",$B378="",$C378=""),"",'MPTO_working_3-way'!E377)</f>
        <v>2.9514598133685115</v>
      </c>
      <c r="I378" s="45">
        <f>IF(OR($A378="",$B378="",$C378=""),"",'MPTO_working_3-way'!F377)</f>
        <v>3.5731805510190129</v>
      </c>
      <c r="J378" s="46">
        <f>IF(OR($A378="",$B378="",$C378=""),"",'MPTO_working_3-way'!G377)</f>
        <v>2.6224562469599006</v>
      </c>
      <c r="K378" s="44">
        <f>IF(OR($A378="",$B378="",$C378=""),"",'OddsRatio_working_3-way'!H377)</f>
        <v>2.9529106916258239</v>
      </c>
      <c r="L378" s="45">
        <f>IF(OR($A378="",$B378="",$C378=""),"",'OddsRatio_working_3-way'!I377)</f>
        <v>3.5618828427779632</v>
      </c>
      <c r="M378" s="46">
        <f>IF(OR($A378="",$B378="",$C378=""),"",'OddsRatio_working_3-way'!J377)</f>
        <v>2.6274255763548529</v>
      </c>
      <c r="N378" s="47">
        <f t="shared" si="93"/>
        <v>33.86428036473977</v>
      </c>
      <c r="O378" s="48">
        <f t="shared" si="94"/>
        <v>28.154605186963877</v>
      </c>
      <c r="P378" s="48">
        <f t="shared" si="95"/>
        <v>37.981114448296367</v>
      </c>
      <c r="Q378" t="s">
        <v>281</v>
      </c>
      <c r="R378" t="s">
        <v>283</v>
      </c>
      <c r="S378" s="38">
        <v>44230</v>
      </c>
      <c r="T378" s="50">
        <v>100</v>
      </c>
      <c r="U378" s="50">
        <f t="shared" si="96"/>
        <v>65.03496503496504</v>
      </c>
      <c r="V378" s="50">
        <f t="shared" si="97"/>
        <v>70.930232558139537</v>
      </c>
      <c r="W378" s="50">
        <f t="shared" si="98"/>
        <v>60.784313725490193</v>
      </c>
      <c r="X378" s="50">
        <f t="shared" si="99"/>
        <v>68.28545371637027</v>
      </c>
      <c r="Y378" s="50">
        <f t="shared" si="100"/>
        <v>74.180721239544781</v>
      </c>
      <c r="Z378" s="50">
        <f t="shared" si="101"/>
        <v>64.034802406895437</v>
      </c>
      <c r="AA378" s="50">
        <f t="shared" si="102"/>
        <v>-3.2504886814052298</v>
      </c>
      <c r="AB378" s="50">
        <f t="shared" si="103"/>
        <v>-3.2504886814052441</v>
      </c>
      <c r="AC378" s="50">
        <f t="shared" si="104"/>
        <v>-3.2504886814052441</v>
      </c>
      <c r="AF378">
        <v>1.93</v>
      </c>
      <c r="AG378">
        <v>1.93</v>
      </c>
      <c r="AH378" s="66"/>
      <c r="AJ378" t="s">
        <v>444</v>
      </c>
    </row>
    <row r="379" spans="1:36" ht="15" x14ac:dyDescent="0.25">
      <c r="A379">
        <v>3.64</v>
      </c>
      <c r="B379">
        <v>3.56</v>
      </c>
      <c r="C379">
        <v>2.09</v>
      </c>
      <c r="D379" s="43">
        <f t="shared" si="92"/>
        <v>3.4093050651300194E-2</v>
      </c>
      <c r="E379" s="44">
        <f>IF(OR($A379="",$B379="",$C379=""),"",A379*'MPTO_working_3-way'!$I378)</f>
        <v>3.764098704370733</v>
      </c>
      <c r="F379" s="45">
        <f>IF(OR($A379="",$B379="",$C379=""),"",B379*'MPTO_working_3-way'!$I378)</f>
        <v>3.6813712603186288</v>
      </c>
      <c r="G379" s="46">
        <f>IF(OR($A379="",$B379="",$C379=""),"",C379*'MPTO_working_3-way'!$I378)</f>
        <v>2.1612544758612171</v>
      </c>
      <c r="H379" s="44">
        <f>IF(OR($A379="",$B379="",$C379=""),"",'MPTO_working_3-way'!E378)</f>
        <v>3.7970705102417739</v>
      </c>
      <c r="I379" s="45">
        <f>IF(OR($A379="",$B379="",$C379=""),"",'MPTO_working_3-way'!F378)</f>
        <v>3.7100998307903175</v>
      </c>
      <c r="J379" s="46">
        <f>IF(OR($A379="",$B379="",$C379=""),"",'MPTO_working_3-way'!G378)</f>
        <v>2.1408483421733049</v>
      </c>
      <c r="K379" s="44">
        <f>IF(OR($A379="",$B379="",$C379=""),"",'OddsRatio_working_3-way'!H378)</f>
        <v>3.7831384368936161</v>
      </c>
      <c r="L379" s="45">
        <f>IF(OR($A379="",$B379="",$C379=""),"",'OddsRatio_working_3-way'!I378)</f>
        <v>3.6988009085029003</v>
      </c>
      <c r="M379" s="46">
        <f>IF(OR($A379="",$B379="",$C379=""),"",'OddsRatio_working_3-way'!J378)</f>
        <v>2.149098824323501</v>
      </c>
      <c r="N379" s="47">
        <f t="shared" si="93"/>
        <v>26.566784734917732</v>
      </c>
      <c r="O379" s="48">
        <f t="shared" si="94"/>
        <v>27.163791133455213</v>
      </c>
      <c r="P379" s="48">
        <f t="shared" si="95"/>
        <v>46.269424131627062</v>
      </c>
      <c r="Q379" t="s">
        <v>84</v>
      </c>
      <c r="R379" t="s">
        <v>43</v>
      </c>
      <c r="S379" s="38">
        <v>44230</v>
      </c>
      <c r="T379" s="50">
        <v>100</v>
      </c>
      <c r="U379" s="50">
        <f t="shared" si="96"/>
        <v>72.527472527472526</v>
      </c>
      <c r="V379" s="50">
        <f t="shared" si="97"/>
        <v>71.910112359550567</v>
      </c>
      <c r="W379" s="50">
        <f t="shared" si="98"/>
        <v>52.153110047846894</v>
      </c>
      <c r="X379" s="50">
        <f t="shared" si="99"/>
        <v>75.936777592602553</v>
      </c>
      <c r="Y379" s="50">
        <f t="shared" si="100"/>
        <v>75.31941742468058</v>
      </c>
      <c r="Z379" s="50">
        <f t="shared" si="101"/>
        <v>55.562415112976907</v>
      </c>
      <c r="AA379" s="50">
        <f t="shared" si="102"/>
        <v>-3.4093050651300274</v>
      </c>
      <c r="AB379" s="50">
        <f t="shared" si="103"/>
        <v>-3.4093050651300132</v>
      </c>
      <c r="AC379" s="50">
        <f t="shared" si="104"/>
        <v>-3.4093050651300132</v>
      </c>
      <c r="AF379">
        <v>1.97</v>
      </c>
      <c r="AG379">
        <v>1.89</v>
      </c>
      <c r="AH379" s="66"/>
      <c r="AJ379" t="s">
        <v>444</v>
      </c>
    </row>
    <row r="380" spans="1:36" ht="15" x14ac:dyDescent="0.25">
      <c r="A380">
        <v>2.64</v>
      </c>
      <c r="B380">
        <v>3.13</v>
      </c>
      <c r="C380">
        <v>2.98</v>
      </c>
      <c r="D380" s="43">
        <f t="shared" si="92"/>
        <v>3.3847166477910307E-2</v>
      </c>
      <c r="E380" s="44">
        <f>IF(OR($A380="",$B380="",$C380=""),"",A380*'MPTO_working_3-way'!$I379)</f>
        <v>2.7293565195016831</v>
      </c>
      <c r="F380" s="45">
        <f>IF(OR($A380="",$B380="",$C380=""),"",B380*'MPTO_working_3-way'!$I379)</f>
        <v>3.2359416310758591</v>
      </c>
      <c r="G380" s="46">
        <f>IF(OR($A380="",$B380="",$C380=""),"",C380*'MPTO_working_3-way'!$I379)</f>
        <v>3.0808645561041725</v>
      </c>
      <c r="H380" s="44">
        <f>IF(OR($A380="",$B380="",$C380=""),"",'MPTO_working_3-way'!E379)</f>
        <v>2.7210477865341498</v>
      </c>
      <c r="I380" s="45">
        <f>IF(OR($A380="",$B380="",$C380=""),"",'MPTO_working_3-way'!F379)</f>
        <v>3.2445786514978652</v>
      </c>
      <c r="J380" s="46">
        <f>IF(OR($A380="",$B380="",$C380=""),"",'MPTO_working_3-way'!G379)</f>
        <v>3.0836779353732169</v>
      </c>
      <c r="K380" s="44">
        <f>IF(OR($A380="",$B380="",$C380=""),"",'OddsRatio_working_3-way'!H379)</f>
        <v>2.7249373952006199</v>
      </c>
      <c r="L380" s="45">
        <f>IF(OR($A380="",$B380="",$C380=""),"",'OddsRatio_working_3-way'!I379)</f>
        <v>3.2403150315715372</v>
      </c>
      <c r="M380" s="46">
        <f>IF(OR($A380="",$B380="",$C380=""),"",'OddsRatio_working_3-way'!J379)</f>
        <v>3.082546367376358</v>
      </c>
      <c r="N380" s="47">
        <f t="shared" si="93"/>
        <v>36.638672626856994</v>
      </c>
      <c r="O380" s="48">
        <f t="shared" si="94"/>
        <v>30.902905985591843</v>
      </c>
      <c r="P380" s="48">
        <f t="shared" si="95"/>
        <v>32.458421387551169</v>
      </c>
      <c r="Q380" t="s">
        <v>293</v>
      </c>
      <c r="R380" t="s">
        <v>286</v>
      </c>
      <c r="S380" s="38">
        <v>44230</v>
      </c>
      <c r="T380" s="50">
        <v>100</v>
      </c>
      <c r="U380" s="50">
        <f t="shared" si="96"/>
        <v>62.121212121212118</v>
      </c>
      <c r="V380" s="50">
        <f t="shared" si="97"/>
        <v>68.051118210862612</v>
      </c>
      <c r="W380" s="50">
        <f t="shared" si="98"/>
        <v>66.442953020134226</v>
      </c>
      <c r="X380" s="50">
        <f t="shared" si="99"/>
        <v>65.505928769003148</v>
      </c>
      <c r="Y380" s="50">
        <f t="shared" si="100"/>
        <v>71.435834858653664</v>
      </c>
      <c r="Z380" s="50">
        <f t="shared" si="101"/>
        <v>69.827669667925264</v>
      </c>
      <c r="AA380" s="50">
        <f t="shared" si="102"/>
        <v>-3.3847166477910307</v>
      </c>
      <c r="AB380" s="50">
        <f t="shared" si="103"/>
        <v>-3.384716647791052</v>
      </c>
      <c r="AC380" s="50">
        <f t="shared" si="104"/>
        <v>-3.3847166477910378</v>
      </c>
      <c r="AF380">
        <v>2.34</v>
      </c>
      <c r="AG380">
        <v>1.63</v>
      </c>
      <c r="AH380" s="66"/>
      <c r="AJ380" t="s">
        <v>444</v>
      </c>
    </row>
    <row r="381" spans="1:36" ht="15" x14ac:dyDescent="0.25">
      <c r="A381">
        <v>2.2400000000000002</v>
      </c>
      <c r="B381">
        <v>3.38</v>
      </c>
      <c r="C381">
        <v>3.43</v>
      </c>
      <c r="D381" s="43">
        <f t="shared" si="92"/>
        <v>3.3831749098625075E-2</v>
      </c>
      <c r="E381" s="44">
        <f>IF(OR($A381="",$B381="",$C381=""),"",A381*'MPTO_working_3-way'!$I380)</f>
        <v>2.3157831179809203</v>
      </c>
      <c r="F381" s="45">
        <f>IF(OR($A381="",$B381="",$C381=""),"",B381*'MPTO_working_3-way'!$I380)</f>
        <v>3.4943513119533525</v>
      </c>
      <c r="G381" s="46">
        <f>IF(OR($A381="",$B381="",$C381=""),"",C381*'MPTO_working_3-way'!$I380)</f>
        <v>3.5460428994082842</v>
      </c>
      <c r="H381" s="44">
        <f>IF(OR($A381="",$B381="",$C381=""),"",'MPTO_working_3-way'!E380)</f>
        <v>2.2980511607470278</v>
      </c>
      <c r="I381" s="45">
        <f>IF(OR($A381="",$B381="",$C381=""),"",'MPTO_working_3-way'!F380)</f>
        <v>3.5139412645771397</v>
      </c>
      <c r="J381" s="46">
        <f>IF(OR($A381="",$B381="",$C381=""),"",'MPTO_working_3-way'!G380)</f>
        <v>3.5680142391468825</v>
      </c>
      <c r="K381" s="44">
        <f>IF(OR($A381="",$B381="",$C381=""),"",'OddsRatio_working_3-way'!H380)</f>
        <v>2.3055443069988253</v>
      </c>
      <c r="L381" s="45">
        <f>IF(OR($A381="",$B381="",$C381=""),"",'OddsRatio_working_3-way'!I380)</f>
        <v>3.5058027827880669</v>
      </c>
      <c r="M381" s="46">
        <f>IF(OR($A381="",$B381="",$C381=""),"",'OddsRatio_working_3-way'!J380)</f>
        <v>3.5584456983928594</v>
      </c>
      <c r="N381" s="47">
        <f t="shared" si="93"/>
        <v>43.181936694999216</v>
      </c>
      <c r="O381" s="48">
        <f t="shared" si="94"/>
        <v>28.617614851123747</v>
      </c>
      <c r="P381" s="48">
        <f t="shared" si="95"/>
        <v>28.200448453877037</v>
      </c>
      <c r="Q381" t="s">
        <v>451</v>
      </c>
      <c r="R381" t="s">
        <v>467</v>
      </c>
      <c r="S381" s="38">
        <v>44230</v>
      </c>
      <c r="T381" s="50">
        <v>100</v>
      </c>
      <c r="U381" s="50">
        <f t="shared" si="96"/>
        <v>55.357142857142868</v>
      </c>
      <c r="V381" s="50">
        <f t="shared" si="97"/>
        <v>70.414201183431956</v>
      </c>
      <c r="W381" s="50">
        <f t="shared" si="98"/>
        <v>70.845481049562679</v>
      </c>
      <c r="X381" s="50">
        <f t="shared" si="99"/>
        <v>58.740317767005365</v>
      </c>
      <c r="Y381" s="50">
        <f t="shared" si="100"/>
        <v>73.79737609329446</v>
      </c>
      <c r="Z381" s="50">
        <f t="shared" si="101"/>
        <v>74.228655959425183</v>
      </c>
      <c r="AA381" s="50">
        <f t="shared" si="102"/>
        <v>-3.3831749098624968</v>
      </c>
      <c r="AB381" s="50">
        <f t="shared" si="103"/>
        <v>-3.3831749098625039</v>
      </c>
      <c r="AC381" s="50">
        <f t="shared" si="104"/>
        <v>-3.3831749098625039</v>
      </c>
      <c r="AF381">
        <v>2.14</v>
      </c>
      <c r="AG381">
        <v>1.75</v>
      </c>
      <c r="AH381" s="66"/>
      <c r="AJ381" t="s">
        <v>444</v>
      </c>
    </row>
    <row r="382" spans="1:36" ht="15" x14ac:dyDescent="0.25">
      <c r="A382">
        <v>2.31</v>
      </c>
      <c r="B382">
        <v>3.56</v>
      </c>
      <c r="C382">
        <v>3.13</v>
      </c>
      <c r="D382" s="43">
        <f t="shared" si="92"/>
        <v>3.3288127196301032E-2</v>
      </c>
      <c r="E382" s="44">
        <f>IF(OR($A382="",$B382="",$C382=""),"",A382*'MPTO_working_3-way'!$I381)</f>
        <v>2.3868955738234554</v>
      </c>
      <c r="F382" s="45">
        <f>IF(OR($A382="",$B382="",$C382=""),"",B382*'MPTO_working_3-way'!$I381)</f>
        <v>3.6785057328188318</v>
      </c>
      <c r="G382" s="46">
        <f>IF(OR($A382="",$B382="",$C382=""),"",C382*'MPTO_working_3-way'!$I381)</f>
        <v>3.2341918381244219</v>
      </c>
      <c r="H382" s="44">
        <f>IF(OR($A382="",$B382="",$C382=""),"",'MPTO_working_3-way'!E381)</f>
        <v>2.3707671672423016</v>
      </c>
      <c r="I382" s="45">
        <f>IF(OR($A382="",$B382="",$C382=""),"",'MPTO_working_3-way'!F381)</f>
        <v>3.7064102891475632</v>
      </c>
      <c r="J382" s="46">
        <f>IF(OR($A382="",$B382="",$C382=""),"",'MPTO_working_3-way'!G381)</f>
        <v>3.2426181138733372</v>
      </c>
      <c r="K382" s="44">
        <f>IF(OR($A382="",$B382="",$C382=""),"",'OddsRatio_working_3-way'!H381)</f>
        <v>2.3777906981070598</v>
      </c>
      <c r="L382" s="45">
        <f>IF(OR($A382="",$B382="",$C382=""),"",'OddsRatio_working_3-way'!I381)</f>
        <v>3.6924764787435662</v>
      </c>
      <c r="M382" s="46">
        <f>IF(OR($A382="",$B382="",$C382=""),"",'OddsRatio_working_3-way'!J381)</f>
        <v>3.240224570204608</v>
      </c>
      <c r="N382" s="47">
        <f t="shared" si="93"/>
        <v>41.895423116401659</v>
      </c>
      <c r="O382" s="48">
        <f t="shared" si="94"/>
        <v>27.184951516541528</v>
      </c>
      <c r="P382" s="48">
        <f t="shared" si="95"/>
        <v>30.91962536705682</v>
      </c>
      <c r="Q382" t="s">
        <v>455</v>
      </c>
      <c r="R382" t="s">
        <v>284</v>
      </c>
      <c r="S382" s="38">
        <v>44230</v>
      </c>
      <c r="T382" s="50">
        <v>100</v>
      </c>
      <c r="U382" s="50">
        <f t="shared" si="96"/>
        <v>56.709956709956707</v>
      </c>
      <c r="V382" s="50">
        <f t="shared" si="97"/>
        <v>71.910112359550567</v>
      </c>
      <c r="W382" s="50">
        <f t="shared" si="98"/>
        <v>68.051118210862612</v>
      </c>
      <c r="X382" s="50">
        <f t="shared" si="99"/>
        <v>60.038769429586814</v>
      </c>
      <c r="Y382" s="50">
        <f t="shared" si="100"/>
        <v>75.23892507918066</v>
      </c>
      <c r="Z382" s="50">
        <f t="shared" si="101"/>
        <v>71.379930930492733</v>
      </c>
      <c r="AA382" s="50">
        <f t="shared" si="102"/>
        <v>-3.3288127196301076</v>
      </c>
      <c r="AB382" s="50">
        <f t="shared" si="103"/>
        <v>-3.3288127196300934</v>
      </c>
      <c r="AC382" s="50">
        <f t="shared" si="104"/>
        <v>-3.3288127196301218</v>
      </c>
      <c r="AF382">
        <v>1.7</v>
      </c>
      <c r="AG382">
        <v>2.12</v>
      </c>
      <c r="AH382" s="66"/>
      <c r="AJ382" t="s">
        <v>444</v>
      </c>
    </row>
    <row r="383" spans="1:36" ht="15" x14ac:dyDescent="0.25">
      <c r="A383">
        <v>2.88</v>
      </c>
      <c r="B383">
        <v>3.32</v>
      </c>
      <c r="C383">
        <v>2.6</v>
      </c>
      <c r="D383" s="43">
        <f t="shared" si="92"/>
        <v>3.3042426114715306E-2</v>
      </c>
      <c r="E383" s="44">
        <f>IF(OR($A383="",$B383="",$C383=""),"",A383*'MPTO_working_3-way'!$I382)</f>
        <v>2.9751621872103802</v>
      </c>
      <c r="F383" s="45">
        <f>IF(OR($A383="",$B383="",$C383=""),"",B383*'MPTO_working_3-way'!$I382)</f>
        <v>3.4297008547008545</v>
      </c>
      <c r="G383" s="46">
        <f>IF(OR($A383="",$B383="",$C383=""),"",C383*'MPTO_working_3-way'!$I382)</f>
        <v>2.68591030789826</v>
      </c>
      <c r="H383" s="44">
        <f>IF(OR($A383="",$B383="",$C383=""),"",'MPTO_working_3-way'!E382)</f>
        <v>2.9743485030245802</v>
      </c>
      <c r="I383" s="45">
        <f>IF(OR($A383="",$B383="",$C383=""),"",'MPTO_working_3-way'!F382)</f>
        <v>3.446010083834814</v>
      </c>
      <c r="J383" s="46">
        <f>IF(OR($A383="",$B383="",$C383=""),"",'MPTO_working_3-way'!G382)</f>
        <v>2.6766506264858227</v>
      </c>
      <c r="K383" s="44">
        <f>IF(OR($A383="",$B383="",$C383=""),"",'OddsRatio_working_3-way'!H382)</f>
        <v>2.9752439554664223</v>
      </c>
      <c r="L383" s="45">
        <f>IF(OR($A383="",$B383="",$C383=""),"",'OddsRatio_working_3-way'!I382)</f>
        <v>3.4375350939798399</v>
      </c>
      <c r="M383" s="46">
        <f>IF(OR($A383="",$B383="",$C383=""),"",'OddsRatio_working_3-way'!J382)</f>
        <v>2.6810586855033383</v>
      </c>
      <c r="N383" s="47">
        <f t="shared" si="93"/>
        <v>33.611612983614727</v>
      </c>
      <c r="O383" s="48">
        <f t="shared" si="94"/>
        <v>29.157061865304346</v>
      </c>
      <c r="P383" s="48">
        <f t="shared" si="95"/>
        <v>37.231325151080924</v>
      </c>
      <c r="Q383" t="s">
        <v>289</v>
      </c>
      <c r="R383" t="s">
        <v>458</v>
      </c>
      <c r="S383" s="38">
        <v>44230</v>
      </c>
      <c r="T383" s="50">
        <v>100</v>
      </c>
      <c r="U383" s="50">
        <f t="shared" si="96"/>
        <v>65.277777777777771</v>
      </c>
      <c r="V383" s="50">
        <f t="shared" si="97"/>
        <v>69.879518072289159</v>
      </c>
      <c r="W383" s="50">
        <f t="shared" si="98"/>
        <v>61.538461538461533</v>
      </c>
      <c r="X383" s="50">
        <f t="shared" si="99"/>
        <v>68.582020389249294</v>
      </c>
      <c r="Y383" s="50">
        <f t="shared" si="100"/>
        <v>73.183760683760681</v>
      </c>
      <c r="Z383" s="50">
        <f t="shared" si="101"/>
        <v>64.84270414993307</v>
      </c>
      <c r="AA383" s="50">
        <f t="shared" si="102"/>
        <v>-3.3042426114715227</v>
      </c>
      <c r="AB383" s="50">
        <f t="shared" si="103"/>
        <v>-3.3042426114715227</v>
      </c>
      <c r="AC383" s="50">
        <f t="shared" si="104"/>
        <v>-3.3042426114715369</v>
      </c>
      <c r="AF383">
        <v>2.04</v>
      </c>
      <c r="AG383">
        <v>1.84</v>
      </c>
      <c r="AH383" s="66"/>
      <c r="AJ383" t="s">
        <v>444</v>
      </c>
    </row>
    <row r="384" spans="1:36" ht="15" x14ac:dyDescent="0.25">
      <c r="A384">
        <v>1.32</v>
      </c>
      <c r="B384">
        <v>5.47</v>
      </c>
      <c r="C384">
        <v>10.37</v>
      </c>
      <c r="D384" s="43">
        <f t="shared" si="92"/>
        <v>3.6823129494825135E-2</v>
      </c>
      <c r="E384" s="44">
        <f>IF(OR($A384="",$B384="",$C384=""),"",A384*'MPTO_working_3-way'!$I383)</f>
        <v>1.3686065309331692</v>
      </c>
      <c r="F384" s="45">
        <f>IF(OR($A384="",$B384="",$C384=""),"",B384*'MPTO_working_3-way'!$I383)</f>
        <v>5.6714225183366933</v>
      </c>
      <c r="G384" s="46">
        <f>IF(OR($A384="",$B384="",$C384=""),"",C384*'MPTO_working_3-way'!$I383)</f>
        <v>10.751855852861336</v>
      </c>
      <c r="H384" s="44">
        <f>IF(OR($A384="",$B384="",$C384=""),"",'MPTO_working_3-way'!E383)</f>
        <v>1.3417390942631819</v>
      </c>
      <c r="I384" s="45">
        <f>IF(OR($A384="",$B384="",$C384=""),"",'MPTO_working_3-way'!F383)</f>
        <v>5.8636932897233498</v>
      </c>
      <c r="J384" s="46">
        <f>IF(OR($A384="",$B384="",$C384=""),"",'MPTO_working_3-way'!G383)</f>
        <v>11.882462634457971</v>
      </c>
      <c r="K384" s="44">
        <f>IF(OR($A384="",$B384="",$C384=""),"",'OddsRatio_working_3-way'!H383)</f>
        <v>1.3495339565372608</v>
      </c>
      <c r="L384" s="45">
        <f>IF(OR($A384="",$B384="",$C384=""),"",'OddsRatio_working_3-way'!I383)</f>
        <v>5.8825524553798632</v>
      </c>
      <c r="M384" s="46">
        <f>IF(OR($A384="",$B384="",$C384=""),"",'OddsRatio_working_3-way'!J383)</f>
        <v>11.234791164856672</v>
      </c>
      <c r="N384" s="47">
        <f t="shared" si="93"/>
        <v>73.067019438973517</v>
      </c>
      <c r="O384" s="48">
        <f t="shared" si="94"/>
        <v>17.632260632439685</v>
      </c>
      <c r="P384" s="48">
        <f t="shared" si="95"/>
        <v>9.3007199285867959</v>
      </c>
      <c r="Q384" t="s">
        <v>83</v>
      </c>
      <c r="R384" t="s">
        <v>285</v>
      </c>
      <c r="S384" s="38">
        <v>44230</v>
      </c>
      <c r="T384" s="50">
        <v>100</v>
      </c>
      <c r="U384" s="50">
        <f t="shared" si="96"/>
        <v>24.242424242424242</v>
      </c>
      <c r="V384" s="50">
        <f t="shared" si="97"/>
        <v>81.71846435100548</v>
      </c>
      <c r="W384" s="50">
        <f t="shared" si="98"/>
        <v>90.356798457087748</v>
      </c>
      <c r="X384" s="50">
        <f t="shared" si="99"/>
        <v>27.924737191906761</v>
      </c>
      <c r="Y384" s="50">
        <f t="shared" si="100"/>
        <v>85.400777300488002</v>
      </c>
      <c r="Z384" s="50">
        <f t="shared" si="101"/>
        <v>94.039111406570271</v>
      </c>
      <c r="AA384" s="50">
        <f t="shared" si="102"/>
        <v>-3.6823129494825189</v>
      </c>
      <c r="AB384" s="50">
        <f t="shared" si="103"/>
        <v>-3.6823129494825224</v>
      </c>
      <c r="AC384" s="50">
        <f t="shared" si="104"/>
        <v>-3.6823129494825224</v>
      </c>
      <c r="AF384">
        <v>1.71</v>
      </c>
      <c r="AG384">
        <v>2.2000000000000002</v>
      </c>
      <c r="AH384" s="66"/>
      <c r="AJ384" t="s">
        <v>444</v>
      </c>
    </row>
    <row r="385" spans="1:36" ht="15" x14ac:dyDescent="0.25">
      <c r="A385">
        <v>2.12</v>
      </c>
      <c r="B385">
        <v>3.36</v>
      </c>
      <c r="C385">
        <v>3.78</v>
      </c>
      <c r="D385" s="43">
        <f t="shared" si="92"/>
        <v>3.3867425376859384E-2</v>
      </c>
      <c r="E385" s="44">
        <f>IF(OR($A385="",$B385="",$C385=""),"",A385*'MPTO_working_3-way'!$I384)</f>
        <v>2.1917989417989419</v>
      </c>
      <c r="F385" s="45">
        <f>IF(OR($A385="",$B385="",$C385=""),"",B385*'MPTO_working_3-way'!$I384)</f>
        <v>3.4737945492662474</v>
      </c>
      <c r="G385" s="46">
        <f>IF(OR($A385="",$B385="",$C385=""),"",C385*'MPTO_working_3-way'!$I384)</f>
        <v>3.9080188679245285</v>
      </c>
      <c r="H385" s="44">
        <f>IF(OR($A385="",$B385="",$C385=""),"",'MPTO_working_3-way'!E384)</f>
        <v>2.1719820031440293</v>
      </c>
      <c r="I385" s="45">
        <f>IF(OR($A385="",$B385="",$C385=""),"",'MPTO_working_3-way'!F384)</f>
        <v>3.4924748678017319</v>
      </c>
      <c r="J385" s="46">
        <f>IF(OR($A385="",$B385="",$C385=""),"",'MPTO_working_3-way'!G384)</f>
        <v>3.9484939066452061</v>
      </c>
      <c r="K385" s="44">
        <f>IF(OR($A385="",$B385="",$C385=""),"",'OddsRatio_working_3-way'!H384)</f>
        <v>2.1801182338864331</v>
      </c>
      <c r="L385" s="45">
        <f>IF(OR($A385="",$B385="",$C385=""),"",'OddsRatio_working_3-way'!I384)</f>
        <v>3.486677707117841</v>
      </c>
      <c r="M385" s="46">
        <f>IF(OR($A385="",$B385="",$C385=""),"",'OddsRatio_working_3-way'!J384)</f>
        <v>3.9292220448252531</v>
      </c>
      <c r="N385" s="47">
        <f t="shared" si="93"/>
        <v>45.624622812311408</v>
      </c>
      <c r="O385" s="48">
        <f t="shared" si="94"/>
        <v>28.786964393482194</v>
      </c>
      <c r="P385" s="48">
        <f t="shared" si="95"/>
        <v>25.588412794206395</v>
      </c>
      <c r="Q385" t="s">
        <v>288</v>
      </c>
      <c r="R385" t="s">
        <v>291</v>
      </c>
      <c r="S385" s="38">
        <v>44230</v>
      </c>
      <c r="T385" s="50">
        <v>100</v>
      </c>
      <c r="U385" s="50">
        <f t="shared" si="96"/>
        <v>52.830188679245275</v>
      </c>
      <c r="V385" s="50">
        <f t="shared" si="97"/>
        <v>70.238095238095241</v>
      </c>
      <c r="W385" s="50">
        <f t="shared" si="98"/>
        <v>73.544973544973558</v>
      </c>
      <c r="X385" s="50">
        <f t="shared" si="99"/>
        <v>56.216931216931222</v>
      </c>
      <c r="Y385" s="50">
        <f t="shared" si="100"/>
        <v>73.624837775781174</v>
      </c>
      <c r="Z385" s="50">
        <f t="shared" si="101"/>
        <v>76.931716082659477</v>
      </c>
      <c r="AA385" s="50">
        <f t="shared" si="102"/>
        <v>-3.3867425376859472</v>
      </c>
      <c r="AB385" s="50">
        <f t="shared" si="103"/>
        <v>-3.386742537685933</v>
      </c>
      <c r="AC385" s="50">
        <f t="shared" si="104"/>
        <v>-3.3867425376859188</v>
      </c>
      <c r="AF385">
        <v>2.2000000000000002</v>
      </c>
      <c r="AG385">
        <v>1.71</v>
      </c>
      <c r="AH385" s="66"/>
      <c r="AJ385" t="s">
        <v>444</v>
      </c>
    </row>
    <row r="386" spans="1:36" ht="15" x14ac:dyDescent="0.25">
      <c r="A386">
        <v>2.78</v>
      </c>
      <c r="B386">
        <v>3.36</v>
      </c>
      <c r="C386">
        <v>2.66</v>
      </c>
      <c r="D386" s="43">
        <f t="shared" si="92"/>
        <v>3.3271127458935013E-2</v>
      </c>
      <c r="E386" s="44">
        <f>IF(OR($A386="",$B386="",$C386=""),"",A386*'MPTO_working_3-way'!$I385)</f>
        <v>2.8724937343358392</v>
      </c>
      <c r="F386" s="45">
        <f>IF(OR($A386="",$B386="",$C386=""),"",B386*'MPTO_working_3-way'!$I385)</f>
        <v>3.4717909882620215</v>
      </c>
      <c r="G386" s="46">
        <f>IF(OR($A386="",$B386="",$C386=""),"",C386*'MPTO_working_3-way'!$I385)</f>
        <v>2.7485011990407671</v>
      </c>
      <c r="H386" s="44">
        <f>IF(OR($A386="",$B386="",$C386=""),"",'MPTO_working_3-way'!E385)</f>
        <v>2.8684374986531274</v>
      </c>
      <c r="I386" s="45">
        <f>IF(OR($A386="",$B386="",$C386=""),"",'MPTO_working_3-way'!F385)</f>
        <v>3.4900521253946111</v>
      </c>
      <c r="J386" s="46">
        <f>IF(OR($A386="",$B386="",$C386=""),"",'MPTO_working_3-way'!G385)</f>
        <v>2.7408563580279957</v>
      </c>
      <c r="K386" s="44">
        <f>IF(OR($A386="",$B386="",$C386=""),"",'OddsRatio_working_3-way'!H385)</f>
        <v>2.8708021021506234</v>
      </c>
      <c r="L386" s="45">
        <f>IF(OR($A386="",$B386="",$C386=""),"",'OddsRatio_working_3-way'!I385)</f>
        <v>3.4803893039749845</v>
      </c>
      <c r="M386" s="46">
        <f>IF(OR($A386="",$B386="",$C386=""),"",'OddsRatio_working_3-way'!J385)</f>
        <v>2.7446806121179979</v>
      </c>
      <c r="N386" s="47">
        <f t="shared" si="93"/>
        <v>34.812956701930418</v>
      </c>
      <c r="O386" s="48">
        <f t="shared" si="94"/>
        <v>28.803577271240048</v>
      </c>
      <c r="P386" s="48">
        <f t="shared" si="95"/>
        <v>36.383466026829538</v>
      </c>
      <c r="Q386" t="s">
        <v>290</v>
      </c>
      <c r="R386" t="s">
        <v>292</v>
      </c>
      <c r="S386" s="38">
        <v>44230</v>
      </c>
      <c r="T386" s="50">
        <v>100</v>
      </c>
      <c r="U386" s="50">
        <f t="shared" si="96"/>
        <v>64.02877697841727</v>
      </c>
      <c r="V386" s="50">
        <f t="shared" si="97"/>
        <v>70.238095238095241</v>
      </c>
      <c r="W386" s="50">
        <f t="shared" si="98"/>
        <v>62.406015037593981</v>
      </c>
      <c r="X386" s="50">
        <f t="shared" si="99"/>
        <v>67.355889724310771</v>
      </c>
      <c r="Y386" s="50">
        <f t="shared" si="100"/>
        <v>73.565207983988756</v>
      </c>
      <c r="Z386" s="50">
        <f t="shared" si="101"/>
        <v>65.733127783487504</v>
      </c>
      <c r="AA386" s="50">
        <f t="shared" si="102"/>
        <v>-3.3271127458935013</v>
      </c>
      <c r="AB386" s="50">
        <f t="shared" si="103"/>
        <v>-3.3271127458935155</v>
      </c>
      <c r="AC386" s="50">
        <f t="shared" si="104"/>
        <v>-3.3271127458935226</v>
      </c>
      <c r="AF386">
        <v>2.08</v>
      </c>
      <c r="AG386">
        <v>1.79</v>
      </c>
      <c r="AH386" s="66"/>
      <c r="AJ386" t="s">
        <v>444</v>
      </c>
    </row>
    <row r="387" spans="1:36" ht="15" x14ac:dyDescent="0.25">
      <c r="A387">
        <v>2.9</v>
      </c>
      <c r="B387">
        <v>3.36</v>
      </c>
      <c r="C387">
        <v>2.57</v>
      </c>
      <c r="D387" s="43">
        <f t="shared" si="92"/>
        <v>3.1551692191702951E-2</v>
      </c>
      <c r="E387" s="44">
        <f>IF(OR($A387="",$B387="",$C387=""),"",A387*'MPTO_working_3-way'!$I386)</f>
        <v>2.9914999073559385</v>
      </c>
      <c r="F387" s="45">
        <f>IF(OR($A387="",$B387="",$C387=""),"",B387*'MPTO_working_3-way'!$I386)</f>
        <v>3.4660136857641217</v>
      </c>
      <c r="G387" s="46">
        <f>IF(OR($A387="",$B387="",$C387=""),"",C387*'MPTO_working_3-way'!$I386)</f>
        <v>2.6510878489326766</v>
      </c>
      <c r="H387" s="44">
        <f>IF(OR($A387="",$B387="",$C387=""),"",'MPTO_working_3-way'!E386)</f>
        <v>2.9912324988413519</v>
      </c>
      <c r="I387" s="45">
        <f>IF(OR($A387="",$B387="",$C387=""),"",'MPTO_working_3-way'!F386)</f>
        <v>3.483084888969664</v>
      </c>
      <c r="J387" s="46">
        <f>IF(OR($A387="",$B387="",$C387=""),"",'MPTO_working_3-way'!G386)</f>
        <v>2.641395013269165</v>
      </c>
      <c r="K387" s="44">
        <f>IF(OR($A387="",$B387="",$C387=""),"",'OddsRatio_working_3-way'!H386)</f>
        <v>2.9919413335827181</v>
      </c>
      <c r="L387" s="45">
        <f>IF(OR($A387="",$B387="",$C387=""),"",'OddsRatio_working_3-way'!I386)</f>
        <v>3.4742008143448508</v>
      </c>
      <c r="M387" s="46">
        <f>IF(OR($A387="",$B387="",$C387=""),"",'OddsRatio_working_3-way'!J386)</f>
        <v>2.6459725756446675</v>
      </c>
      <c r="N387" s="47">
        <f t="shared" si="93"/>
        <v>33.428047165940185</v>
      </c>
      <c r="O387" s="48">
        <f t="shared" si="94"/>
        <v>28.851588327745993</v>
      </c>
      <c r="P387" s="48">
        <f t="shared" si="95"/>
        <v>37.720364506313828</v>
      </c>
      <c r="Q387" t="s">
        <v>466</v>
      </c>
      <c r="R387" t="s">
        <v>295</v>
      </c>
      <c r="S387" s="38">
        <v>44230</v>
      </c>
      <c r="T387" s="50">
        <v>100</v>
      </c>
      <c r="U387" s="50">
        <f t="shared" si="96"/>
        <v>65.517241379310349</v>
      </c>
      <c r="V387" s="50">
        <f t="shared" si="97"/>
        <v>70.238095238095241</v>
      </c>
      <c r="W387" s="50">
        <f t="shared" si="98"/>
        <v>61.089494163424128</v>
      </c>
      <c r="X387" s="50">
        <f t="shared" si="99"/>
        <v>68.672410598480639</v>
      </c>
      <c r="Y387" s="50">
        <f t="shared" si="100"/>
        <v>73.393264457265531</v>
      </c>
      <c r="Z387" s="50">
        <f t="shared" si="101"/>
        <v>64.244663382594425</v>
      </c>
      <c r="AA387" s="50">
        <f t="shared" si="102"/>
        <v>-3.1551692191702898</v>
      </c>
      <c r="AB387" s="50">
        <f t="shared" si="103"/>
        <v>-3.1551692191702898</v>
      </c>
      <c r="AC387" s="50">
        <f t="shared" si="104"/>
        <v>-3.1551692191702969</v>
      </c>
      <c r="AF387">
        <v>2.1800000000000002</v>
      </c>
      <c r="AG387">
        <v>1.72</v>
      </c>
      <c r="AH387" s="66"/>
      <c r="AJ387" t="s">
        <v>444</v>
      </c>
    </row>
    <row r="388" spans="1:36" ht="15" x14ac:dyDescent="0.25">
      <c r="A388">
        <v>2</v>
      </c>
      <c r="B388">
        <v>3.39</v>
      </c>
      <c r="C388">
        <v>4.16</v>
      </c>
      <c r="D388" s="43">
        <f t="shared" si="92"/>
        <v>3.5369866122078486E-2</v>
      </c>
      <c r="E388" s="44">
        <f>IF(OR($A388="",$B388="",$C388=""),"",A388*'MPTO_working_3-way'!$I387)</f>
        <v>2.070739732244157</v>
      </c>
      <c r="F388" s="45">
        <f>IF(OR($A388="",$B388="",$C388=""),"",B388*'MPTO_working_3-way'!$I387)</f>
        <v>3.5099038461538461</v>
      </c>
      <c r="G388" s="46">
        <f>IF(OR($A388="",$B388="",$C388=""),"",C388*'MPTO_working_3-way'!$I387)</f>
        <v>4.3071386430678462</v>
      </c>
      <c r="H388" s="44">
        <f>IF(OR($A388="",$B388="",$C388=""),"",'MPTO_working_3-way'!E387)</f>
        <v>2.0482987005441835</v>
      </c>
      <c r="I388" s="45">
        <f>IF(OR($A388="",$B388="",$C388=""),"",'MPTO_working_3-way'!F387)</f>
        <v>3.5311321069675823</v>
      </c>
      <c r="J388" s="46">
        <f>IF(OR($A388="",$B388="",$C388=""),"",'MPTO_working_3-way'!G387)</f>
        <v>4.3745553809248081</v>
      </c>
      <c r="K388" s="44">
        <f>IF(OR($A388="",$B388="",$C388=""),"",'OddsRatio_working_3-way'!H387)</f>
        <v>2.0572385635233692</v>
      </c>
      <c r="L388" s="45">
        <f>IF(OR($A388="",$B388="",$C388=""),"",'OddsRatio_working_3-way'!I387)</f>
        <v>3.5268001668208524</v>
      </c>
      <c r="M388" s="46">
        <f>IF(OR($A388="",$B388="",$C388=""),"",'OddsRatio_working_3-way'!J387)</f>
        <v>4.3408738607338471</v>
      </c>
      <c r="N388" s="47">
        <f t="shared" si="93"/>
        <v>48.291921211955184</v>
      </c>
      <c r="O388" s="48">
        <f t="shared" si="94"/>
        <v>28.490808974604825</v>
      </c>
      <c r="P388" s="48">
        <f t="shared" si="95"/>
        <v>23.217269813439994</v>
      </c>
      <c r="Q388" t="s">
        <v>294</v>
      </c>
      <c r="R388" t="s">
        <v>282</v>
      </c>
      <c r="S388" s="38">
        <v>44230</v>
      </c>
      <c r="T388" s="50">
        <v>100</v>
      </c>
      <c r="U388" s="50">
        <f t="shared" si="96"/>
        <v>50</v>
      </c>
      <c r="V388" s="50">
        <f t="shared" si="97"/>
        <v>70.501474926253692</v>
      </c>
      <c r="W388" s="50">
        <f t="shared" si="98"/>
        <v>75.961538461538453</v>
      </c>
      <c r="X388" s="50">
        <f t="shared" si="99"/>
        <v>53.536986612207848</v>
      </c>
      <c r="Y388" s="50">
        <f t="shared" si="100"/>
        <v>74.038461538461547</v>
      </c>
      <c r="Z388" s="50">
        <f t="shared" si="101"/>
        <v>79.498525073746308</v>
      </c>
      <c r="AA388" s="50">
        <f t="shared" si="102"/>
        <v>-3.5369866122078477</v>
      </c>
      <c r="AB388" s="50">
        <f t="shared" si="103"/>
        <v>-3.5369866122078548</v>
      </c>
      <c r="AC388" s="50">
        <f t="shared" si="104"/>
        <v>-3.5369866122078548</v>
      </c>
      <c r="AF388">
        <v>2.2000000000000002</v>
      </c>
      <c r="AG388">
        <v>1.71</v>
      </c>
      <c r="AH388" s="66"/>
      <c r="AJ388" t="s">
        <v>444</v>
      </c>
    </row>
    <row r="389" spans="1:36" ht="15" x14ac:dyDescent="0.25">
      <c r="A389">
        <v>1.46</v>
      </c>
      <c r="B389">
        <v>4.5999999999999996</v>
      </c>
      <c r="C389">
        <v>7.42</v>
      </c>
      <c r="D389" s="43">
        <f t="shared" si="92"/>
        <v>3.709370068501161E-2</v>
      </c>
      <c r="E389" s="44">
        <f>IF(OR($A389="",$B389="",$C389=""),"",A389*'MPTO_working_3-way'!$I388)</f>
        <v>1.5141568030001169</v>
      </c>
      <c r="F389" s="45">
        <f>IF(OR($A389="",$B389="",$C389=""),"",B389*'MPTO_working_3-way'!$I388)</f>
        <v>4.7706310231510534</v>
      </c>
      <c r="G389" s="46">
        <f>IF(OR($A389="",$B389="",$C389=""),"",C389*'MPTO_working_3-way'!$I388)</f>
        <v>7.6952352590827857</v>
      </c>
      <c r="H389" s="44">
        <f>IF(OR($A389="",$B389="",$C389=""),"",'MPTO_working_3-way'!E388)</f>
        <v>1.4868408489836447</v>
      </c>
      <c r="I389" s="45">
        <f>IF(OR($A389="",$B389="",$C389=""),"",'MPTO_working_3-way'!F388)</f>
        <v>4.8774126361451051</v>
      </c>
      <c r="J389" s="46">
        <f>IF(OR($A389="",$B389="",$C389=""),"",'MPTO_working_3-way'!G388)</f>
        <v>8.1695126429545653</v>
      </c>
      <c r="K389" s="44">
        <f>IF(OR($A389="",$B389="",$C389=""),"",'OddsRatio_working_3-way'!H388)</f>
        <v>1.495517165939523</v>
      </c>
      <c r="L389" s="45">
        <f>IF(OR($A389="",$B389="",$C389=""),"",'OddsRatio_working_3-way'!I388)</f>
        <v>4.8779604290919174</v>
      </c>
      <c r="M389" s="46">
        <f>IF(OR($A389="",$B389="",$C389=""),"",'OddsRatio_working_3-way'!J388)</f>
        <v>7.9156960985472526</v>
      </c>
      <c r="N389" s="47">
        <f t="shared" si="93"/>
        <v>66.043358126359308</v>
      </c>
      <c r="O389" s="48">
        <f t="shared" si="94"/>
        <v>20.961587579235779</v>
      </c>
      <c r="P389" s="48">
        <f t="shared" si="95"/>
        <v>12.995054294404932</v>
      </c>
      <c r="Q389" t="s">
        <v>280</v>
      </c>
      <c r="R389" t="s">
        <v>287</v>
      </c>
      <c r="S389" s="38">
        <v>44230</v>
      </c>
      <c r="T389" s="50">
        <v>100</v>
      </c>
      <c r="U389" s="50">
        <f t="shared" si="96"/>
        <v>31.506849315068493</v>
      </c>
      <c r="V389" s="50">
        <f t="shared" si="97"/>
        <v>78.260869565217391</v>
      </c>
      <c r="W389" s="50">
        <f t="shared" si="98"/>
        <v>86.52291105121293</v>
      </c>
      <c r="X389" s="50">
        <f t="shared" si="99"/>
        <v>35.216219383569666</v>
      </c>
      <c r="Y389" s="50">
        <f t="shared" si="100"/>
        <v>81.970239633718563</v>
      </c>
      <c r="Z389" s="50">
        <f t="shared" si="101"/>
        <v>90.232281119714102</v>
      </c>
      <c r="AA389" s="50">
        <f t="shared" si="102"/>
        <v>-3.7093700685011726</v>
      </c>
      <c r="AB389" s="50">
        <f t="shared" si="103"/>
        <v>-3.7093700685011726</v>
      </c>
      <c r="AC389" s="50">
        <f t="shared" si="104"/>
        <v>-3.7093700685011726</v>
      </c>
      <c r="AF389">
        <v>1.83</v>
      </c>
      <c r="AG389">
        <v>2.0499999999999998</v>
      </c>
      <c r="AH389" s="66"/>
      <c r="AJ389" t="s">
        <v>444</v>
      </c>
    </row>
    <row r="390" spans="1:36" ht="15" x14ac:dyDescent="0.25">
      <c r="A390">
        <v>2.23</v>
      </c>
      <c r="B390">
        <v>3.47</v>
      </c>
      <c r="C390">
        <v>3.36</v>
      </c>
      <c r="D390" s="43">
        <f t="shared" si="92"/>
        <v>3.4233978932936004E-2</v>
      </c>
      <c r="E390" s="44">
        <f>IF(OR($A390="",$B390="",$C390=""),"",A390*'MPTO_working_3-way'!$I389)</f>
        <v>2.3063417730204474</v>
      </c>
      <c r="F390" s="45">
        <f>IF(OR($A390="",$B390="",$C390=""),"",B390*'MPTO_working_3-way'!$I389)</f>
        <v>3.588791906897288</v>
      </c>
      <c r="G390" s="46">
        <f>IF(OR($A390="",$B390="",$C390=""),"",C390*'MPTO_working_3-way'!$I389)</f>
        <v>3.4750261692146647</v>
      </c>
      <c r="H390" s="44">
        <f>IF(OR($A390="",$B390="",$C390=""),"",'MPTO_working_3-way'!E389)</f>
        <v>2.2882291569734794</v>
      </c>
      <c r="I390" s="45">
        <f>IF(OR($A390="",$B390="",$C390=""),"",'MPTO_working_3-way'!F389)</f>
        <v>3.613067735343507</v>
      </c>
      <c r="J390" s="46">
        <f>IF(OR($A390="",$B390="",$C390=""),"",'MPTO_working_3-way'!G389)</f>
        <v>3.4939658351271996</v>
      </c>
      <c r="K390" s="44">
        <f>IF(OR($A390="",$B390="",$C390=""),"",'OddsRatio_working_3-way'!H389)</f>
        <v>2.2958642612476194</v>
      </c>
      <c r="L390" s="45">
        <f>IF(OR($A390="",$B390="",$C390=""),"",'OddsRatio_working_3-way'!I389)</f>
        <v>3.6022640042939997</v>
      </c>
      <c r="M390" s="46">
        <f>IF(OR($A390="",$B390="",$C390=""),"",'OddsRatio_working_3-way'!J389)</f>
        <v>3.4863737045076273</v>
      </c>
      <c r="N390" s="47">
        <f t="shared" si="93"/>
        <v>43.358708223472583</v>
      </c>
      <c r="O390" s="48">
        <f t="shared" si="94"/>
        <v>27.864530068686989</v>
      </c>
      <c r="P390" s="48">
        <f t="shared" si="95"/>
        <v>28.776761707840436</v>
      </c>
      <c r="Q390" t="s">
        <v>302</v>
      </c>
      <c r="R390" t="s">
        <v>459</v>
      </c>
      <c r="S390" s="38">
        <v>44230</v>
      </c>
      <c r="T390" s="50">
        <v>100</v>
      </c>
      <c r="U390" s="50">
        <f t="shared" si="96"/>
        <v>55.156950672645742</v>
      </c>
      <c r="V390" s="50">
        <f t="shared" si="97"/>
        <v>71.181556195965413</v>
      </c>
      <c r="W390" s="50">
        <f t="shared" si="98"/>
        <v>70.238095238095241</v>
      </c>
      <c r="X390" s="50">
        <f t="shared" si="99"/>
        <v>58.580348565939346</v>
      </c>
      <c r="Y390" s="50">
        <f t="shared" si="100"/>
        <v>74.604954089259024</v>
      </c>
      <c r="Z390" s="50">
        <f t="shared" si="101"/>
        <v>73.661493131388838</v>
      </c>
      <c r="AA390" s="50">
        <f t="shared" si="102"/>
        <v>-3.423397893293604</v>
      </c>
      <c r="AB390" s="50">
        <f t="shared" si="103"/>
        <v>-3.4233978932936111</v>
      </c>
      <c r="AC390" s="50">
        <f t="shared" si="104"/>
        <v>-3.4233978932935969</v>
      </c>
      <c r="AF390">
        <v>1.98</v>
      </c>
      <c r="AG390">
        <v>1.89</v>
      </c>
      <c r="AH390" s="66"/>
      <c r="AJ390" t="s">
        <v>439</v>
      </c>
    </row>
    <row r="391" spans="1:36" ht="15" x14ac:dyDescent="0.25">
      <c r="A391">
        <v>3.03</v>
      </c>
      <c r="B391">
        <v>3.22</v>
      </c>
      <c r="C391">
        <v>2.5499999999999998</v>
      </c>
      <c r="D391" s="43">
        <f t="shared" ref="D391:D454" si="105">IF(OR($A391="",$B391="",$C391=""),"",(1/A391)+(1/B391)+(1/C391)-1)</f>
        <v>3.2748872256608053E-2</v>
      </c>
      <c r="E391" s="44">
        <f>IF(OR($A391="",$B391="",$C391=""),"",A391*'MPTO_working_3-way'!$I390)</f>
        <v>3.1292290829375222</v>
      </c>
      <c r="F391" s="45">
        <f>IF(OR($A391="",$B391="",$C391=""),"",B391*'MPTO_working_3-way'!$I390)</f>
        <v>3.3254513686662781</v>
      </c>
      <c r="G391" s="46">
        <f>IF(OR($A391="",$B391="",$C391=""),"",C391*'MPTO_working_3-way'!$I390)</f>
        <v>2.6335096242543505</v>
      </c>
      <c r="H391" s="44">
        <f>IF(OR($A391="",$B391="",$C391=""),"",'MPTO_working_3-way'!E390)</f>
        <v>3.1336497296398593</v>
      </c>
      <c r="I391" s="45">
        <f>IF(OR($A391="",$B391="",$C391=""),"",'MPTO_working_3-way'!F390)</f>
        <v>3.3373078950651309</v>
      </c>
      <c r="J391" s="46">
        <f>IF(OR($A391="",$B391="",$C391=""),"",'MPTO_working_3-way'!G390)</f>
        <v>2.6230156847488821</v>
      </c>
      <c r="K391" s="44">
        <f>IF(OR($A391="",$B391="",$C391=""),"",'OddsRatio_working_3-way'!H390)</f>
        <v>3.1319366633639536</v>
      </c>
      <c r="L391" s="45">
        <f>IF(OR($A391="",$B391="",$C391=""),"",'OddsRatio_working_3-way'!I390)</f>
        <v>3.3314775333339788</v>
      </c>
      <c r="M391" s="46">
        <f>IF(OR($A391="",$B391="",$C391=""),"",'OddsRatio_working_3-way'!J390)</f>
        <v>2.6278334129133625</v>
      </c>
      <c r="N391" s="47">
        <f t="shared" si="93"/>
        <v>31.956752717549954</v>
      </c>
      <c r="O391" s="48">
        <f t="shared" si="94"/>
        <v>30.071105818067185</v>
      </c>
      <c r="P391" s="48">
        <f t="shared" si="95"/>
        <v>37.972141464382879</v>
      </c>
      <c r="Q391" t="s">
        <v>464</v>
      </c>
      <c r="R391" t="s">
        <v>460</v>
      </c>
      <c r="S391" s="38">
        <v>44230</v>
      </c>
      <c r="T391" s="50">
        <v>100</v>
      </c>
      <c r="U391" s="50">
        <f t="shared" si="96"/>
        <v>66.996699669967001</v>
      </c>
      <c r="V391" s="50">
        <f t="shared" si="97"/>
        <v>68.944099378881987</v>
      </c>
      <c r="W391" s="50">
        <f t="shared" si="98"/>
        <v>60.784313725490193</v>
      </c>
      <c r="X391" s="50">
        <f t="shared" si="99"/>
        <v>70.27158689562782</v>
      </c>
      <c r="Y391" s="50">
        <f t="shared" si="100"/>
        <v>72.218986604542806</v>
      </c>
      <c r="Z391" s="50">
        <f t="shared" si="101"/>
        <v>64.059200951151013</v>
      </c>
      <c r="AA391" s="50">
        <f t="shared" si="102"/>
        <v>-3.2748872256608195</v>
      </c>
      <c r="AB391" s="50">
        <f t="shared" si="103"/>
        <v>-3.2748872256608195</v>
      </c>
      <c r="AC391" s="50">
        <f t="shared" si="104"/>
        <v>-3.2748872256608195</v>
      </c>
      <c r="AF391">
        <v>2.19</v>
      </c>
      <c r="AG391">
        <v>1.72</v>
      </c>
      <c r="AH391" s="66"/>
      <c r="AJ391" t="s">
        <v>439</v>
      </c>
    </row>
    <row r="392" spans="1:36" ht="15" x14ac:dyDescent="0.25">
      <c r="A392">
        <v>2.52</v>
      </c>
      <c r="B392">
        <v>3.2</v>
      </c>
      <c r="C392">
        <v>3.08</v>
      </c>
      <c r="D392" s="43">
        <f t="shared" si="105"/>
        <v>3.400072150072142E-2</v>
      </c>
      <c r="E392" s="44">
        <f>IF(OR($A392="",$B392="",$C392=""),"",A392*'MPTO_working_3-way'!$I391)</f>
        <v>2.605681818181818</v>
      </c>
      <c r="F392" s="45">
        <f>IF(OR($A392="",$B392="",$C392=""),"",B392*'MPTO_working_3-way'!$I391)</f>
        <v>3.3088023088023086</v>
      </c>
      <c r="G392" s="46">
        <f>IF(OR($A392="",$B392="",$C392=""),"",C392*'MPTO_working_3-way'!$I391)</f>
        <v>3.1847222222222222</v>
      </c>
      <c r="H392" s="44">
        <f>IF(OR($A392="",$B392="",$C392=""),"",'MPTO_working_3-way'!E391)</f>
        <v>2.594088746783124</v>
      </c>
      <c r="I392" s="45">
        <f>IF(OR($A392="",$B392="",$C392=""),"",'MPTO_working_3-way'!F391)</f>
        <v>3.3204232381712919</v>
      </c>
      <c r="J392" s="46">
        <f>IF(OR($A392="",$B392="",$C392=""),"",'MPTO_working_3-way'!G391)</f>
        <v>3.1914036265950303</v>
      </c>
      <c r="K392" s="44">
        <f>IF(OR($A392="",$B392="",$C392=""),"",'OddsRatio_working_3-way'!H391)</f>
        <v>2.5993578980463137</v>
      </c>
      <c r="L392" s="45">
        <f>IF(OR($A392="",$B392="",$C392=""),"",'OddsRatio_working_3-way'!I391)</f>
        <v>3.314860115593349</v>
      </c>
      <c r="M392" s="46">
        <f>IF(OR($A392="",$B392="",$C392=""),"",'OddsRatio_working_3-way'!J391)</f>
        <v>3.188595018379166</v>
      </c>
      <c r="N392" s="47">
        <f t="shared" si="93"/>
        <v>38.377671173135639</v>
      </c>
      <c r="O392" s="48">
        <f t="shared" si="94"/>
        <v>30.222416048844309</v>
      </c>
      <c r="P392" s="48">
        <f t="shared" si="95"/>
        <v>31.399912778020063</v>
      </c>
      <c r="Q392" t="s">
        <v>297</v>
      </c>
      <c r="R392" t="s">
        <v>307</v>
      </c>
      <c r="S392" s="38">
        <v>44230</v>
      </c>
      <c r="T392" s="50">
        <v>100</v>
      </c>
      <c r="U392" s="50">
        <f t="shared" si="96"/>
        <v>60.317460317460316</v>
      </c>
      <c r="V392" s="50">
        <f t="shared" si="97"/>
        <v>68.75</v>
      </c>
      <c r="W392" s="50">
        <f t="shared" si="98"/>
        <v>67.532467532467535</v>
      </c>
      <c r="X392" s="50">
        <f t="shared" si="99"/>
        <v>63.717532467532465</v>
      </c>
      <c r="Y392" s="50">
        <f t="shared" si="100"/>
        <v>72.150072150072148</v>
      </c>
      <c r="Z392" s="50">
        <f t="shared" si="101"/>
        <v>70.932539682539669</v>
      </c>
      <c r="AA392" s="50">
        <f t="shared" si="102"/>
        <v>-3.4000721500721482</v>
      </c>
      <c r="AB392" s="50">
        <f t="shared" si="103"/>
        <v>-3.4000721500721482</v>
      </c>
      <c r="AC392" s="50">
        <f t="shared" si="104"/>
        <v>-3.400072150072134</v>
      </c>
      <c r="AF392">
        <v>2.23</v>
      </c>
      <c r="AG392">
        <v>1.69</v>
      </c>
      <c r="AH392" s="66"/>
      <c r="AJ392" t="s">
        <v>439</v>
      </c>
    </row>
    <row r="393" spans="1:36" ht="15" x14ac:dyDescent="0.25">
      <c r="A393">
        <v>2.2200000000000002</v>
      </c>
      <c r="B393">
        <v>3.07</v>
      </c>
      <c r="C393">
        <v>3.87</v>
      </c>
      <c r="D393" s="43">
        <f t="shared" si="105"/>
        <v>3.4581282289789073E-2</v>
      </c>
      <c r="E393" s="44">
        <f>IF(OR($A393="",$B393="",$C393=""),"",A393*'MPTO_working_3-way'!$I392)</f>
        <v>2.2967704466833321</v>
      </c>
      <c r="F393" s="45">
        <f>IF(OR($A393="",$B393="",$C393=""),"",B393*'MPTO_working_3-way'!$I392)</f>
        <v>3.1761645366296523</v>
      </c>
      <c r="G393" s="46">
        <f>IF(OR($A393="",$B393="",$C393=""),"",C393*'MPTO_working_3-way'!$I392)</f>
        <v>4.0038295624614841</v>
      </c>
      <c r="H393" s="44">
        <f>IF(OR($A393="",$B393="",$C393=""),"",'MPTO_working_3-way'!E392)</f>
        <v>2.278302089701997</v>
      </c>
      <c r="I393" s="45">
        <f>IF(OR($A393="",$B393="",$C393=""),"",'MPTO_working_3-way'!F392)</f>
        <v>3.1826273872784179</v>
      </c>
      <c r="J393" s="46">
        <f>IF(OR($A393="",$B393="",$C393=""),"",'MPTO_working_3-way'!G392)</f>
        <v>4.0507011892742613</v>
      </c>
      <c r="K393" s="44">
        <f>IF(OR($A393="",$B393="",$C393=""),"",'OddsRatio_working_3-way'!H392)</f>
        <v>2.2862890787981494</v>
      </c>
      <c r="L393" s="45">
        <f>IF(OR($A393="",$B393="",$C393=""),"",'OddsRatio_working_3-way'!I392)</f>
        <v>3.1824740927148927</v>
      </c>
      <c r="M393" s="46">
        <f>IF(OR($A393="",$B393="",$C393=""),"",'OddsRatio_working_3-way'!J392)</f>
        <v>4.0259423411071218</v>
      </c>
      <c r="N393" s="47">
        <f t="shared" si="93"/>
        <v>43.539396871117759</v>
      </c>
      <c r="O393" s="48">
        <f t="shared" si="94"/>
        <v>31.484515001264313</v>
      </c>
      <c r="P393" s="48">
        <f t="shared" si="95"/>
        <v>24.976088127617938</v>
      </c>
      <c r="Q393" t="s">
        <v>298</v>
      </c>
      <c r="R393" t="s">
        <v>246</v>
      </c>
      <c r="S393" s="38">
        <v>44230</v>
      </c>
      <c r="T393" s="50">
        <v>100</v>
      </c>
      <c r="U393" s="50">
        <f t="shared" si="96"/>
        <v>54.954954954954964</v>
      </c>
      <c r="V393" s="50">
        <f t="shared" si="97"/>
        <v>67.426710097719877</v>
      </c>
      <c r="W393" s="50">
        <f t="shared" si="98"/>
        <v>74.160206718346245</v>
      </c>
      <c r="X393" s="50">
        <f t="shared" si="99"/>
        <v>58.413083183933878</v>
      </c>
      <c r="Y393" s="50">
        <f t="shared" si="100"/>
        <v>70.884838326698784</v>
      </c>
      <c r="Z393" s="50">
        <f t="shared" si="101"/>
        <v>77.618334947325167</v>
      </c>
      <c r="AA393" s="50">
        <f t="shared" si="102"/>
        <v>-3.4581282289789144</v>
      </c>
      <c r="AB393" s="50">
        <f t="shared" si="103"/>
        <v>-3.4581282289789073</v>
      </c>
      <c r="AC393" s="50">
        <f t="shared" si="104"/>
        <v>-3.4581282289789215</v>
      </c>
      <c r="AF393">
        <v>2.4900000000000002</v>
      </c>
      <c r="AG393">
        <v>1.57</v>
      </c>
      <c r="AH393" s="66"/>
      <c r="AJ393" t="s">
        <v>439</v>
      </c>
    </row>
    <row r="394" spans="1:36" ht="15" x14ac:dyDescent="0.25">
      <c r="A394">
        <v>1.65</v>
      </c>
      <c r="B394">
        <v>3.81</v>
      </c>
      <c r="C394">
        <v>5.92</v>
      </c>
      <c r="D394" s="43">
        <f t="shared" si="105"/>
        <v>3.7446716580574746E-2</v>
      </c>
      <c r="E394" s="44">
        <f>IF(OR($A394="",$B394="",$C394=""),"",A394*'MPTO_working_3-way'!$I393)</f>
        <v>1.7117870823579482</v>
      </c>
      <c r="F394" s="45">
        <f>IF(OR($A394="",$B394="",$C394=""),"",B394*'MPTO_working_3-way'!$I393)</f>
        <v>3.9526719901719898</v>
      </c>
      <c r="G394" s="46">
        <f>IF(OR($A394="",$B394="",$C394=""),"",C394*'MPTO_working_3-way'!$I393)</f>
        <v>6.1416845621570024</v>
      </c>
      <c r="H394" s="44">
        <f>IF(OR($A394="",$B394="",$C394=""),"",'MPTO_working_3-way'!E393)</f>
        <v>1.6846975146962559</v>
      </c>
      <c r="I394" s="45">
        <f>IF(OR($A394="",$B394="",$C394=""),"",'MPTO_working_3-way'!F393)</f>
        <v>4.0002407706380199</v>
      </c>
      <c r="J394" s="46">
        <f>IF(OR($A394="",$B394="",$C394=""),"",'MPTO_working_3-way'!G393)</f>
        <v>6.3923627094655391</v>
      </c>
      <c r="K394" s="44">
        <f>IF(OR($A394="",$B394="",$C394=""),"",'OddsRatio_working_3-way'!H393)</f>
        <v>1.6942800033252094</v>
      </c>
      <c r="L394" s="45">
        <f>IF(OR($A394="",$B394="",$C394=""),"",'OddsRatio_working_3-way'!I393)</f>
        <v>4.0014258605289834</v>
      </c>
      <c r="M394" s="46">
        <f>IF(OR($A394="",$B394="",$C394=""),"",'OddsRatio_working_3-way'!J393)</f>
        <v>6.2551655636308174</v>
      </c>
      <c r="N394" s="47">
        <f t="shared" si="93"/>
        <v>58.418480330072512</v>
      </c>
      <c r="O394" s="48">
        <f t="shared" si="94"/>
        <v>25.299341875228247</v>
      </c>
      <c r="P394" s="48">
        <f t="shared" si="95"/>
        <v>16.282177794699262</v>
      </c>
      <c r="Q394" t="s">
        <v>299</v>
      </c>
      <c r="R394" t="s">
        <v>305</v>
      </c>
      <c r="S394" s="38">
        <v>44230</v>
      </c>
      <c r="T394" s="50">
        <v>100</v>
      </c>
      <c r="U394" s="50">
        <f t="shared" si="96"/>
        <v>39.393939393939398</v>
      </c>
      <c r="V394" s="50">
        <f t="shared" si="97"/>
        <v>73.753280839895012</v>
      </c>
      <c r="W394" s="50">
        <f t="shared" si="98"/>
        <v>83.108108108108112</v>
      </c>
      <c r="X394" s="50">
        <f t="shared" si="99"/>
        <v>43.138611051996875</v>
      </c>
      <c r="Y394" s="50">
        <f t="shared" si="100"/>
        <v>77.497952497952511</v>
      </c>
      <c r="Z394" s="50">
        <f t="shared" si="101"/>
        <v>86.852779766165582</v>
      </c>
      <c r="AA394" s="50">
        <f t="shared" si="102"/>
        <v>-3.7446716580574773</v>
      </c>
      <c r="AB394" s="50">
        <f t="shared" si="103"/>
        <v>-3.7446716580574986</v>
      </c>
      <c r="AC394" s="50">
        <f t="shared" si="104"/>
        <v>-3.7446716580574702</v>
      </c>
      <c r="AF394">
        <v>2.17</v>
      </c>
      <c r="AG394">
        <v>1.74</v>
      </c>
      <c r="AH394" s="66"/>
      <c r="AJ394" t="s">
        <v>439</v>
      </c>
    </row>
    <row r="395" spans="1:36" ht="15" x14ac:dyDescent="0.25">
      <c r="A395">
        <v>3.91</v>
      </c>
      <c r="B395">
        <v>3.53</v>
      </c>
      <c r="C395">
        <v>2.02</v>
      </c>
      <c r="D395" s="43">
        <f t="shared" si="105"/>
        <v>3.4090099633989901E-2</v>
      </c>
      <c r="E395" s="44">
        <f>IF(OR($A395="",$B395="",$C395=""),"",A395*'MPTO_working_3-way'!$I394)</f>
        <v>4.0432922895689005</v>
      </c>
      <c r="F395" s="45">
        <f>IF(OR($A395="",$B395="",$C395=""),"",B395*'MPTO_working_3-way'!$I394)</f>
        <v>3.6503380517079842</v>
      </c>
      <c r="G395" s="46">
        <f>IF(OR($A395="",$B395="",$C395=""),"",C395*'MPTO_working_3-way'!$I394)</f>
        <v>2.0888620012606598</v>
      </c>
      <c r="H395" s="44">
        <f>IF(OR($A395="",$B395="",$C395=""),"",'MPTO_working_3-way'!E394)</f>
        <v>4.0918018803654128</v>
      </c>
      <c r="I395" s="45">
        <f>IF(OR($A395="",$B395="",$C395=""),"",'MPTO_working_3-way'!F394)</f>
        <v>3.6775149966061602</v>
      </c>
      <c r="J395" s="46">
        <f>IF(OR($A395="",$B395="",$C395=""),"",'MPTO_working_3-way'!G394)</f>
        <v>2.067456394958668</v>
      </c>
      <c r="K395" s="44">
        <f>IF(OR($A395="",$B395="",$C395=""),"",'OddsRatio_working_3-way'!H394)</f>
        <v>4.0696247730553212</v>
      </c>
      <c r="L395" s="45">
        <f>IF(OR($A395="",$B395="",$C395=""),"",'OddsRatio_working_3-way'!I394)</f>
        <v>3.6687803009724962</v>
      </c>
      <c r="M395" s="46">
        <f>IF(OR($A395="",$B395="",$C395=""),"",'OddsRatio_working_3-way'!J394)</f>
        <v>2.0759509513802157</v>
      </c>
      <c r="N395" s="47">
        <f t="shared" si="93"/>
        <v>24.73232030689082</v>
      </c>
      <c r="O395" s="48">
        <f t="shared" si="94"/>
        <v>27.394723059473968</v>
      </c>
      <c r="P395" s="48">
        <f t="shared" si="95"/>
        <v>47.872956633635198</v>
      </c>
      <c r="Q395" t="s">
        <v>245</v>
      </c>
      <c r="R395" t="s">
        <v>461</v>
      </c>
      <c r="S395" s="38">
        <v>44230</v>
      </c>
      <c r="T395" s="50">
        <v>100</v>
      </c>
      <c r="U395" s="50">
        <f t="shared" si="96"/>
        <v>74.424552429667528</v>
      </c>
      <c r="V395" s="50">
        <f t="shared" si="97"/>
        <v>71.671388101982998</v>
      </c>
      <c r="W395" s="50">
        <f t="shared" si="98"/>
        <v>50.495049504950494</v>
      </c>
      <c r="X395" s="50">
        <f t="shared" si="99"/>
        <v>77.833562393066501</v>
      </c>
      <c r="Y395" s="50">
        <f t="shared" si="100"/>
        <v>75.080398065381985</v>
      </c>
      <c r="Z395" s="50">
        <f t="shared" si="101"/>
        <v>53.904059468349487</v>
      </c>
      <c r="AA395" s="50">
        <f t="shared" si="102"/>
        <v>-3.4090099633989723</v>
      </c>
      <c r="AB395" s="50">
        <f t="shared" si="103"/>
        <v>-3.4090099633989865</v>
      </c>
      <c r="AC395" s="50">
        <f t="shared" si="104"/>
        <v>-3.4090099633989936</v>
      </c>
      <c r="AF395">
        <v>2.0699999999999998</v>
      </c>
      <c r="AG395">
        <v>1.8</v>
      </c>
      <c r="AH395" s="66"/>
      <c r="AJ395" t="s">
        <v>439</v>
      </c>
    </row>
    <row r="396" spans="1:36" ht="15" x14ac:dyDescent="0.25">
      <c r="A396">
        <v>1.87</v>
      </c>
      <c r="B396">
        <v>3.64</v>
      </c>
      <c r="C396">
        <v>4.43</v>
      </c>
      <c r="D396" s="43">
        <f t="shared" si="105"/>
        <v>3.5218267325556996E-2</v>
      </c>
      <c r="E396" s="44">
        <f>IF(OR($A396="",$B396="",$C396=""),"",A396*'MPTO_working_3-way'!$I395)</f>
        <v>1.9358581598987916</v>
      </c>
      <c r="F396" s="45">
        <f>IF(OR($A396="",$B396="",$C396=""),"",B396*'MPTO_working_3-way'!$I395)</f>
        <v>3.7681944930650277</v>
      </c>
      <c r="G396" s="46">
        <f>IF(OR($A396="",$B396="",$C396=""),"",C396*'MPTO_working_3-way'!$I395)</f>
        <v>4.5860169242522169</v>
      </c>
      <c r="H396" s="44">
        <f>IF(OR($A396="",$B396="",$C396=""),"",'MPTO_working_3-way'!E395)</f>
        <v>1.9119730080283006</v>
      </c>
      <c r="I396" s="45">
        <f>IF(OR($A396="",$B396="",$C396=""),"",'MPTO_working_3-way'!F395)</f>
        <v>3.8024859182245683</v>
      </c>
      <c r="J396" s="46">
        <f>IF(OR($A396="",$B396="",$C396=""),"",'MPTO_working_3-way'!G395)</f>
        <v>4.6730235891103513</v>
      </c>
      <c r="K396" s="44">
        <f>IF(OR($A396="",$B396="",$C396=""),"",'OddsRatio_working_3-way'!H395)</f>
        <v>1.9210247125863398</v>
      </c>
      <c r="L396" s="45">
        <f>IF(OR($A396="",$B396="",$C396=""),"",'OddsRatio_working_3-way'!I395)</f>
        <v>3.794833610606823</v>
      </c>
      <c r="M396" s="46">
        <f>IF(OR($A396="",$B396="",$C396=""),"",'OddsRatio_working_3-way'!J395)</f>
        <v>4.6311663955990152</v>
      </c>
      <c r="N396" s="47">
        <f t="shared" si="93"/>
        <v>51.656677163386853</v>
      </c>
      <c r="O396" s="48">
        <f t="shared" si="94"/>
        <v>26.537908322948738</v>
      </c>
      <c r="P396" s="48">
        <f t="shared" si="95"/>
        <v>21.805414513664431</v>
      </c>
      <c r="Q396" t="s">
        <v>463</v>
      </c>
      <c r="R396" t="s">
        <v>306</v>
      </c>
      <c r="S396" s="38">
        <v>44230</v>
      </c>
      <c r="T396" s="50">
        <v>100</v>
      </c>
      <c r="U396" s="50">
        <f t="shared" si="96"/>
        <v>46.524064171122987</v>
      </c>
      <c r="V396" s="50">
        <f t="shared" si="97"/>
        <v>72.527472527472526</v>
      </c>
      <c r="W396" s="50">
        <f t="shared" si="98"/>
        <v>77.426636568848764</v>
      </c>
      <c r="X396" s="50">
        <f t="shared" si="99"/>
        <v>50.045890903678711</v>
      </c>
      <c r="Y396" s="50">
        <f t="shared" si="100"/>
        <v>76.049299260028235</v>
      </c>
      <c r="Z396" s="50">
        <f t="shared" si="101"/>
        <v>80.948463301404459</v>
      </c>
      <c r="AA396" s="50">
        <f t="shared" si="102"/>
        <v>-3.5218267325557235</v>
      </c>
      <c r="AB396" s="50">
        <f t="shared" si="103"/>
        <v>-3.5218267325557093</v>
      </c>
      <c r="AC396" s="50">
        <f t="shared" si="104"/>
        <v>-3.5218267325556951</v>
      </c>
      <c r="AF396">
        <v>1.89</v>
      </c>
      <c r="AG396">
        <v>1.98</v>
      </c>
      <c r="AH396" s="66"/>
      <c r="AJ396" t="s">
        <v>439</v>
      </c>
    </row>
    <row r="397" spans="1:36" ht="15" x14ac:dyDescent="0.25">
      <c r="A397">
        <v>3.23</v>
      </c>
      <c r="B397">
        <v>3.25</v>
      </c>
      <c r="C397">
        <v>2.4</v>
      </c>
      <c r="D397" s="43">
        <f t="shared" si="105"/>
        <v>3.3956497578788714E-2</v>
      </c>
      <c r="E397" s="44">
        <f>IF(OR($A397="",$B397="",$C397=""),"",A397*'MPTO_working_3-way'!$I396)</f>
        <v>3.3396794871794877</v>
      </c>
      <c r="F397" s="45">
        <f>IF(OR($A397="",$B397="",$C397=""),"",B397*'MPTO_working_3-way'!$I396)</f>
        <v>3.3603586171310633</v>
      </c>
      <c r="G397" s="46">
        <f>IF(OR($A397="",$B397="",$C397=""),"",C397*'MPTO_working_3-way'!$I396)</f>
        <v>2.4814955941890928</v>
      </c>
      <c r="H397" s="44">
        <f>IF(OR($A397="",$B397="",$C397=""),"",'MPTO_working_3-way'!E396)</f>
        <v>3.3525693628157649</v>
      </c>
      <c r="I397" s="45">
        <f>IF(OR($A397="",$B397="",$C397=""),"",'MPTO_working_3-way'!F396)</f>
        <v>3.3741211133680058</v>
      </c>
      <c r="J397" s="46">
        <f>IF(OR($A397="",$B397="",$C397=""),"",'MPTO_working_3-way'!G396)</f>
        <v>2.4670170055814866</v>
      </c>
      <c r="K397" s="44">
        <f>IF(OR($A397="",$B397="",$C397=""),"",'OddsRatio_working_3-way'!H396)</f>
        <v>3.3469142181944034</v>
      </c>
      <c r="L397" s="45">
        <f>IF(OR($A397="",$B397="",$C397=""),"",'OddsRatio_working_3-way'!I396)</f>
        <v>3.3679627762051147</v>
      </c>
      <c r="M397" s="46">
        <f>IF(OR($A397="",$B397="",$C397=""),"",'OddsRatio_working_3-way'!J396)</f>
        <v>2.4733990607498493</v>
      </c>
      <c r="N397" s="47">
        <f t="shared" si="93"/>
        <v>29.942993147661177</v>
      </c>
      <c r="O397" s="48">
        <f t="shared" si="94"/>
        <v>29.758728574444802</v>
      </c>
      <c r="P397" s="48">
        <f t="shared" si="95"/>
        <v>40.298278277894006</v>
      </c>
      <c r="Q397" t="s">
        <v>300</v>
      </c>
      <c r="R397" t="s">
        <v>468</v>
      </c>
      <c r="S397" s="38">
        <v>44230</v>
      </c>
      <c r="T397" s="50">
        <v>100</v>
      </c>
      <c r="U397" s="50">
        <f t="shared" si="96"/>
        <v>69.040247678018574</v>
      </c>
      <c r="V397" s="50">
        <f t="shared" si="97"/>
        <v>69.230769230769241</v>
      </c>
      <c r="W397" s="50">
        <f t="shared" si="98"/>
        <v>58.333333333333336</v>
      </c>
      <c r="X397" s="50">
        <f t="shared" si="99"/>
        <v>72.435897435897445</v>
      </c>
      <c r="Y397" s="50">
        <f t="shared" si="100"/>
        <v>72.626418988648098</v>
      </c>
      <c r="Z397" s="50">
        <f t="shared" si="101"/>
        <v>61.7289830912122</v>
      </c>
      <c r="AA397" s="50">
        <f t="shared" si="102"/>
        <v>-3.3956497578788714</v>
      </c>
      <c r="AB397" s="50">
        <f t="shared" si="103"/>
        <v>-3.3956497578788571</v>
      </c>
      <c r="AC397" s="50">
        <f t="shared" si="104"/>
        <v>-3.3956497578788642</v>
      </c>
      <c r="AF397">
        <v>2.38</v>
      </c>
      <c r="AG397">
        <v>1.62</v>
      </c>
      <c r="AH397" s="66"/>
      <c r="AJ397" t="s">
        <v>439</v>
      </c>
    </row>
    <row r="398" spans="1:36" ht="15" x14ac:dyDescent="0.25">
      <c r="A398">
        <v>2.99</v>
      </c>
      <c r="B398">
        <v>3.6</v>
      </c>
      <c r="C398">
        <v>2.37</v>
      </c>
      <c r="D398" s="43">
        <f t="shared" si="105"/>
        <v>3.4166866582936883E-2</v>
      </c>
      <c r="E398" s="44">
        <f>IF(OR($A398="",$B398="",$C398=""),"",A398*'MPTO_working_3-way'!$I397)</f>
        <v>3.0921589310829813</v>
      </c>
      <c r="F398" s="45">
        <f>IF(OR($A398="",$B398="",$C398=""),"",B398*'MPTO_working_3-way'!$I397)</f>
        <v>3.723000719698573</v>
      </c>
      <c r="G398" s="46">
        <f>IF(OR($A398="",$B398="",$C398=""),"",C398*'MPTO_working_3-way'!$I397)</f>
        <v>2.4509754738015603</v>
      </c>
      <c r="H398" s="44">
        <f>IF(OR($A398="",$B398="",$C398=""),"",'MPTO_working_3-way'!E397)</f>
        <v>3.0954078524921553</v>
      </c>
      <c r="I398" s="45">
        <f>IF(OR($A398="",$B398="",$C398=""),"",'MPTO_working_3-way'!F397)</f>
        <v>3.7539112623165032</v>
      </c>
      <c r="J398" s="46">
        <f>IF(OR($A398="",$B398="",$C398=""),"",'MPTO_working_3-way'!G397)</f>
        <v>2.4357452074099673</v>
      </c>
      <c r="K398" s="44">
        <f>IF(OR($A398="",$B398="",$C398=""),"",'OddsRatio_working_3-way'!H397)</f>
        <v>3.095431428421934</v>
      </c>
      <c r="L398" s="45">
        <f>IF(OR($A398="",$B398="",$C398=""),"",'OddsRatio_working_3-way'!I397)</f>
        <v>3.7377496049733803</v>
      </c>
      <c r="M398" s="46">
        <f>IF(OR($A398="",$B398="",$C398=""),"",'OddsRatio_working_3-way'!J397)</f>
        <v>2.4425834456975126</v>
      </c>
      <c r="N398" s="47">
        <f t="shared" si="93"/>
        <v>32.339864227152297</v>
      </c>
      <c r="O398" s="48">
        <f t="shared" si="94"/>
        <v>26.86005389977371</v>
      </c>
      <c r="P398" s="48">
        <f t="shared" si="95"/>
        <v>40.800081873073999</v>
      </c>
      <c r="Q398" t="s">
        <v>457</v>
      </c>
      <c r="R398" t="s">
        <v>296</v>
      </c>
      <c r="S398" s="38">
        <v>44230</v>
      </c>
      <c r="T398" s="50">
        <v>100</v>
      </c>
      <c r="U398" s="50">
        <f t="shared" si="96"/>
        <v>66.555183946488299</v>
      </c>
      <c r="V398" s="50">
        <f t="shared" si="97"/>
        <v>72.222222222222229</v>
      </c>
      <c r="W398" s="50">
        <f t="shared" si="98"/>
        <v>57.805907172995774</v>
      </c>
      <c r="X398" s="50">
        <f t="shared" si="99"/>
        <v>69.971870604781998</v>
      </c>
      <c r="Y398" s="50">
        <f t="shared" si="100"/>
        <v>75.638908880515913</v>
      </c>
      <c r="Z398" s="50">
        <f t="shared" si="101"/>
        <v>61.222593831289487</v>
      </c>
      <c r="AA398" s="50">
        <f t="shared" si="102"/>
        <v>-3.416686658293699</v>
      </c>
      <c r="AB398" s="50">
        <f t="shared" si="103"/>
        <v>-3.4166866582936848</v>
      </c>
      <c r="AC398" s="50">
        <f t="shared" si="104"/>
        <v>-3.4166866582937132</v>
      </c>
      <c r="AF398">
        <v>1.74</v>
      </c>
      <c r="AG398">
        <v>2.16</v>
      </c>
      <c r="AH398" s="66"/>
      <c r="AJ398" t="s">
        <v>439</v>
      </c>
    </row>
    <row r="399" spans="1:36" ht="15" x14ac:dyDescent="0.25">
      <c r="A399">
        <v>1.95</v>
      </c>
      <c r="B399">
        <v>3.43</v>
      </c>
      <c r="C399">
        <v>4.32</v>
      </c>
      <c r="D399" s="43">
        <f t="shared" si="105"/>
        <v>3.5847183806367422E-2</v>
      </c>
      <c r="E399" s="44">
        <f>IF(OR($A399="",$B399="",$C399=""),"",A399*'MPTO_working_3-way'!$I398)</f>
        <v>2.0199020084224166</v>
      </c>
      <c r="F399" s="45">
        <f>IF(OR($A399="",$B399="",$C399=""),"",B399*'MPTO_working_3-way'!$I398)</f>
        <v>3.5529558404558403</v>
      </c>
      <c r="G399" s="46">
        <f>IF(OR($A399="",$B399="",$C399=""),"",C399*'MPTO_working_3-way'!$I398)</f>
        <v>4.4748598340435075</v>
      </c>
      <c r="H399" s="44">
        <f>IF(OR($A399="",$B399="",$C399=""),"",'MPTO_working_3-way'!E398)</f>
        <v>1.9965202586451118</v>
      </c>
      <c r="I399" s="45">
        <f>IF(OR($A399="",$B399="",$C399=""),"",'MPTO_working_3-way'!F398)</f>
        <v>3.5765874381401059</v>
      </c>
      <c r="J399" s="46">
        <f>IF(OR($A399="",$B399="",$C399=""),"",'MPTO_working_3-way'!G398)</f>
        <v>4.5551358611687398</v>
      </c>
      <c r="K399" s="44">
        <f>IF(OR($A399="",$B399="",$C399=""),"",'OddsRatio_working_3-way'!H398)</f>
        <v>2.0056965053775508</v>
      </c>
      <c r="L399" s="45">
        <f>IF(OR($A399="",$B399="",$C399=""),"",'OddsRatio_working_3-way'!I398)</f>
        <v>3.5724657979657346</v>
      </c>
      <c r="M399" s="46">
        <f>IF(OR($A399="",$B399="",$C399=""),"",'OddsRatio_working_3-way'!J398)</f>
        <v>4.5146446293194398</v>
      </c>
      <c r="N399" s="47">
        <f t="shared" si="93"/>
        <v>49.507352130463978</v>
      </c>
      <c r="O399" s="48">
        <f t="shared" si="94"/>
        <v>28.145579199534914</v>
      </c>
      <c r="P399" s="48">
        <f t="shared" si="95"/>
        <v>22.347068670001104</v>
      </c>
      <c r="Q399" t="s">
        <v>304</v>
      </c>
      <c r="R399" t="s">
        <v>469</v>
      </c>
      <c r="S399" s="38">
        <v>44230</v>
      </c>
      <c r="T399" s="50">
        <v>100</v>
      </c>
      <c r="U399" s="50">
        <f t="shared" si="96"/>
        <v>48.717948717948723</v>
      </c>
      <c r="V399" s="50">
        <f t="shared" si="97"/>
        <v>70.845481049562679</v>
      </c>
      <c r="W399" s="50">
        <f t="shared" si="98"/>
        <v>76.851851851851848</v>
      </c>
      <c r="X399" s="50">
        <f t="shared" si="99"/>
        <v>52.302667098585466</v>
      </c>
      <c r="Y399" s="50">
        <f t="shared" si="100"/>
        <v>74.430199430199437</v>
      </c>
      <c r="Z399" s="50">
        <f t="shared" si="101"/>
        <v>80.436570232488606</v>
      </c>
      <c r="AA399" s="50">
        <f t="shared" si="102"/>
        <v>-3.584718380636744</v>
      </c>
      <c r="AB399" s="50">
        <f t="shared" si="103"/>
        <v>-3.5847183806367582</v>
      </c>
      <c r="AC399" s="50">
        <f t="shared" si="104"/>
        <v>-3.5847183806367582</v>
      </c>
      <c r="AF399">
        <v>2.2799999999999998</v>
      </c>
      <c r="AG399">
        <v>1.66</v>
      </c>
      <c r="AH399" s="66"/>
      <c r="AJ399" t="s">
        <v>439</v>
      </c>
    </row>
    <row r="400" spans="1:36" ht="15" x14ac:dyDescent="0.25">
      <c r="A400">
        <v>3.14</v>
      </c>
      <c r="B400">
        <v>3.16</v>
      </c>
      <c r="C400">
        <v>2.5099999999999998</v>
      </c>
      <c r="D400" s="43">
        <f t="shared" si="105"/>
        <v>3.3333408284141441E-2</v>
      </c>
      <c r="E400" s="44">
        <f>IF(OR($A400="",$B400="",$C400=""),"",A400*'MPTO_working_3-way'!$I399)</f>
        <v>3.2446669020122041</v>
      </c>
      <c r="F400" s="45">
        <f>IF(OR($A400="",$B400="",$C400=""),"",B400*'MPTO_working_3-way'!$I399)</f>
        <v>3.2653335701778872</v>
      </c>
      <c r="G400" s="46">
        <f>IF(OR($A400="",$B400="",$C400=""),"",C400*'MPTO_working_3-way'!$I399)</f>
        <v>2.5936668547931947</v>
      </c>
      <c r="H400" s="44">
        <f>IF(OR($A400="",$B400="",$C400=""),"",'MPTO_working_3-way'!E399)</f>
        <v>3.2535116621112539</v>
      </c>
      <c r="I400" s="45">
        <f>IF(OR($A400="",$B400="",$C400=""),"",'MPTO_working_3-way'!F399)</f>
        <v>3.2749887525322143</v>
      </c>
      <c r="J400" s="46">
        <f>IF(OR($A400="",$B400="",$C400=""),"",'MPTO_working_3-way'!G399)</f>
        <v>2.5820095390597175</v>
      </c>
      <c r="K400" s="44">
        <f>IF(OR($A400="",$B400="",$C400=""),"",'OddsRatio_working_3-way'!H399)</f>
        <v>3.2495332535753483</v>
      </c>
      <c r="L400" s="45">
        <f>IF(OR($A400="",$B400="",$C400=""),"",'OddsRatio_working_3-way'!I399)</f>
        <v>3.2705569288424083</v>
      </c>
      <c r="M400" s="46">
        <f>IF(OR($A400="",$B400="",$C400=""),"",'OddsRatio_working_3-way'!J399)</f>
        <v>2.5872874826629793</v>
      </c>
      <c r="N400" s="47">
        <f t="shared" si="93"/>
        <v>30.819804627089535</v>
      </c>
      <c r="O400" s="48">
        <f t="shared" si="94"/>
        <v>30.624742572487701</v>
      </c>
      <c r="P400" s="48">
        <f t="shared" si="95"/>
        <v>38.555452800422771</v>
      </c>
      <c r="Q400" t="s">
        <v>301</v>
      </c>
      <c r="R400" t="s">
        <v>456</v>
      </c>
      <c r="S400" s="38">
        <v>44230</v>
      </c>
      <c r="T400" s="50">
        <v>100</v>
      </c>
      <c r="U400" s="50">
        <f t="shared" si="96"/>
        <v>68.152866242038215</v>
      </c>
      <c r="V400" s="50">
        <f t="shared" si="97"/>
        <v>68.35443037974683</v>
      </c>
      <c r="W400" s="50">
        <f t="shared" si="98"/>
        <v>60.15936254980079</v>
      </c>
      <c r="X400" s="50">
        <f t="shared" si="99"/>
        <v>71.486207070452366</v>
      </c>
      <c r="Y400" s="50">
        <f t="shared" si="100"/>
        <v>71.687771208160996</v>
      </c>
      <c r="Z400" s="50">
        <f t="shared" si="101"/>
        <v>63.492703378214941</v>
      </c>
      <c r="AA400" s="50">
        <f t="shared" si="102"/>
        <v>-3.3333408284141512</v>
      </c>
      <c r="AB400" s="50">
        <f t="shared" si="103"/>
        <v>-3.3333408284141655</v>
      </c>
      <c r="AC400" s="50">
        <f t="shared" si="104"/>
        <v>-3.3333408284141512</v>
      </c>
      <c r="AF400">
        <v>2.33</v>
      </c>
      <c r="AG400">
        <v>1.64</v>
      </c>
      <c r="AH400" s="66"/>
      <c r="AJ400" t="s">
        <v>439</v>
      </c>
    </row>
    <row r="401" spans="1:36" ht="15" x14ac:dyDescent="0.25">
      <c r="A401">
        <v>2.5499999999999998</v>
      </c>
      <c r="B401">
        <v>3.11</v>
      </c>
      <c r="C401">
        <v>3.13</v>
      </c>
      <c r="D401" s="43">
        <f t="shared" si="105"/>
        <v>3.3189088996600447E-2</v>
      </c>
      <c r="E401" s="44">
        <f>IF(OR($A401="",$B401="",$C401=""),"",A401*'MPTO_working_3-way'!$I400)</f>
        <v>2.6346321769413308</v>
      </c>
      <c r="F401" s="45">
        <f>IF(OR($A401="",$B401="",$C401=""),"",B401*'MPTO_working_3-way'!$I400)</f>
        <v>3.2132180667794272</v>
      </c>
      <c r="G401" s="46">
        <f>IF(OR($A401="",$B401="",$C401=""),"",C401*'MPTO_working_3-way'!$I400)</f>
        <v>3.2338818485593595</v>
      </c>
      <c r="H401" s="44">
        <f>IF(OR($A401="",$B401="",$C401=""),"",'MPTO_working_3-way'!E400)</f>
        <v>2.6240256682170462</v>
      </c>
      <c r="I401" s="45">
        <f>IF(OR($A401="",$B401="",$C401=""),"",'MPTO_working_3-way'!F400)</f>
        <v>3.220815447998576</v>
      </c>
      <c r="J401" s="46">
        <f>IF(OR($A401="",$B401="",$C401=""),"",'MPTO_working_3-way'!G400)</f>
        <v>3.2422710362590195</v>
      </c>
      <c r="K401" s="44">
        <f>IF(OR($A401="",$B401="",$C401=""),"",'OddsRatio_working_3-way'!H400)</f>
        <v>2.628872581737637</v>
      </c>
      <c r="L401" s="45">
        <f>IF(OR($A401="",$B401="",$C401=""),"",'OddsRatio_working_3-way'!I400)</f>
        <v>3.2173684822363957</v>
      </c>
      <c r="M401" s="46">
        <f>IF(OR($A401="",$B401="",$C401=""),"",'OddsRatio_working_3-way'!J400)</f>
        <v>3.2383861929684952</v>
      </c>
      <c r="N401" s="47">
        <f t="shared" si="93"/>
        <v>37.955962458522286</v>
      </c>
      <c r="O401" s="48">
        <f t="shared" si="94"/>
        <v>31.121448318080976</v>
      </c>
      <c r="P401" s="48">
        <f t="shared" si="95"/>
        <v>30.922589223396745</v>
      </c>
      <c r="Q401" t="s">
        <v>303</v>
      </c>
      <c r="R401" t="s">
        <v>462</v>
      </c>
      <c r="S401" s="38">
        <v>44230</v>
      </c>
      <c r="T401" s="50">
        <v>100</v>
      </c>
      <c r="U401" s="50">
        <f t="shared" si="96"/>
        <v>60.784313725490193</v>
      </c>
      <c r="V401" s="50">
        <f t="shared" si="97"/>
        <v>67.845659163987136</v>
      </c>
      <c r="W401" s="50">
        <f t="shared" si="98"/>
        <v>68.051118210862612</v>
      </c>
      <c r="X401" s="50">
        <f t="shared" si="99"/>
        <v>64.103222625150252</v>
      </c>
      <c r="Y401" s="50">
        <f t="shared" si="100"/>
        <v>71.164568063647195</v>
      </c>
      <c r="Z401" s="50">
        <f t="shared" si="101"/>
        <v>71.37002711052267</v>
      </c>
      <c r="AA401" s="50">
        <f t="shared" si="102"/>
        <v>-3.3189088996600589</v>
      </c>
      <c r="AB401" s="50">
        <f t="shared" si="103"/>
        <v>-3.3189088996600589</v>
      </c>
      <c r="AC401" s="50">
        <f t="shared" si="104"/>
        <v>-3.3189088996600589</v>
      </c>
      <c r="AF401">
        <v>2.35</v>
      </c>
      <c r="AG401">
        <v>1.63</v>
      </c>
      <c r="AH401" s="66"/>
      <c r="AJ401" t="s">
        <v>439</v>
      </c>
    </row>
    <row r="402" spans="1:36" ht="15" x14ac:dyDescent="0.25">
      <c r="A402">
        <v>2.5499999999999998</v>
      </c>
      <c r="B402">
        <v>3.02</v>
      </c>
      <c r="C402">
        <v>3.07</v>
      </c>
      <c r="D402" s="43">
        <f t="shared" si="105"/>
        <v>4.9015589582468877E-2</v>
      </c>
      <c r="E402" s="44">
        <f>IF(OR($A402="",$B402="",$C402=""),"",A402*'MPTO_working_3-way'!$I401)</f>
        <v>2.6749897534352955</v>
      </c>
      <c r="F402" s="45">
        <f>IF(OR($A402="",$B402="",$C402=""),"",B402*'MPTO_working_3-way'!$I401)</f>
        <v>3.1680270805390562</v>
      </c>
      <c r="G402" s="46">
        <f>IF(OR($A402="",$B402="",$C402=""),"",C402*'MPTO_working_3-way'!$I401)</f>
        <v>3.2204778600181792</v>
      </c>
      <c r="H402" s="44">
        <f>IF(OR($A402="",$B402="",$C402=""),"",'MPTO_working_3-way'!E401)</f>
        <v>2.6608600818521744</v>
      </c>
      <c r="I402" s="45">
        <f>IF(OR($A402="",$B402="",$C402=""),"",'MPTO_working_3-way'!F401)</f>
        <v>3.1767482566813596</v>
      </c>
      <c r="J402" s="46">
        <f>IF(OR($A402="",$B402="",$C402=""),"",'MPTO_working_3-way'!G401)</f>
        <v>3.2321208776636339</v>
      </c>
      <c r="K402" s="44">
        <f>IF(OR($A402="",$B402="",$C402=""),"",'OddsRatio_working_3-way'!H401)</f>
        <v>2.6673048366462009</v>
      </c>
      <c r="L402" s="45">
        <f>IF(OR($A402="",$B402="",$C402=""),"",'OddsRatio_working_3-way'!I401)</f>
        <v>3.1728746903389196</v>
      </c>
      <c r="M402" s="46">
        <f>IF(OR($A402="",$B402="",$C402=""),"",'OddsRatio_working_3-way'!J401)</f>
        <v>3.2266587173275059</v>
      </c>
      <c r="N402" s="47">
        <f t="shared" si="93"/>
        <v>37.383320766585086</v>
      </c>
      <c r="O402" s="48">
        <f t="shared" si="94"/>
        <v>31.565386739997336</v>
      </c>
      <c r="P402" s="48">
        <f t="shared" si="95"/>
        <v>31.051292493417581</v>
      </c>
      <c r="Q402" t="s">
        <v>452</v>
      </c>
      <c r="R402" t="s">
        <v>500</v>
      </c>
      <c r="S402" s="38">
        <v>44230</v>
      </c>
      <c r="T402" s="50">
        <v>100</v>
      </c>
      <c r="U402" s="50">
        <f t="shared" si="96"/>
        <v>60.784313725490193</v>
      </c>
      <c r="V402" s="50">
        <f t="shared" si="97"/>
        <v>66.88741721854305</v>
      </c>
      <c r="W402" s="50">
        <f t="shared" si="98"/>
        <v>67.426710097719877</v>
      </c>
      <c r="X402" s="50">
        <f t="shared" si="99"/>
        <v>65.685872683737088</v>
      </c>
      <c r="Y402" s="50">
        <f t="shared" si="100"/>
        <v>71.788976176789944</v>
      </c>
      <c r="Z402" s="50">
        <f t="shared" si="101"/>
        <v>72.328269055966771</v>
      </c>
      <c r="AA402" s="50">
        <f t="shared" si="102"/>
        <v>-4.9015589582468948</v>
      </c>
      <c r="AB402" s="50">
        <f t="shared" si="103"/>
        <v>-4.9015589582468948</v>
      </c>
      <c r="AC402" s="50">
        <f t="shared" si="104"/>
        <v>-4.9015589582468948</v>
      </c>
      <c r="AF402">
        <v>2.06</v>
      </c>
      <c r="AG402">
        <v>1.76</v>
      </c>
      <c r="AH402" s="66"/>
      <c r="AJ402" t="s">
        <v>445</v>
      </c>
    </row>
    <row r="403" spans="1:36" ht="15" x14ac:dyDescent="0.25">
      <c r="A403">
        <v>3.04</v>
      </c>
      <c r="B403">
        <v>3.18</v>
      </c>
      <c r="C403">
        <v>2.4900000000000002</v>
      </c>
      <c r="D403" s="43">
        <f t="shared" si="105"/>
        <v>4.5019202928895163E-2</v>
      </c>
      <c r="E403" s="44">
        <f>IF(OR($A403="",$B403="",$C403=""),"",A403*'MPTO_working_3-way'!$I402)</f>
        <v>3.1768583769038412</v>
      </c>
      <c r="F403" s="45">
        <f>IF(OR($A403="",$B403="",$C403=""),"",B403*'MPTO_working_3-way'!$I402)</f>
        <v>3.323161065313887</v>
      </c>
      <c r="G403" s="46">
        <f>IF(OR($A403="",$B403="",$C403=""),"",C403*'MPTO_working_3-way'!$I402)</f>
        <v>2.6020978152929493</v>
      </c>
      <c r="H403" s="44">
        <f>IF(OR($A403="",$B403="",$C403=""),"",'MPTO_working_3-way'!E402)</f>
        <v>3.1853122201261455</v>
      </c>
      <c r="I403" s="45">
        <f>IF(OR($A403="",$B403="",$C403=""),"",'MPTO_working_3-way'!F402)</f>
        <v>3.3393552167644973</v>
      </c>
      <c r="J403" s="46">
        <f>IF(OR($A403="",$B403="",$C403=""),"",'MPTO_working_3-way'!G402)</f>
        <v>2.5866527057452116</v>
      </c>
      <c r="K403" s="44">
        <f>IF(OR($A403="",$B403="",$C403=""),"",'OddsRatio_working_3-way'!H402)</f>
        <v>3.1818617813779353</v>
      </c>
      <c r="L403" s="45">
        <f>IF(OR($A403="",$B403="",$C403=""),"",'OddsRatio_working_3-way'!I402)</f>
        <v>3.3315973938254406</v>
      </c>
      <c r="M403" s="46">
        <f>IF(OR($A403="",$B403="",$C403=""),"",'OddsRatio_working_3-way'!J402)</f>
        <v>2.5936147324770222</v>
      </c>
      <c r="N403" s="47">
        <f t="shared" si="93"/>
        <v>31.477638640429344</v>
      </c>
      <c r="O403" s="48">
        <f t="shared" si="94"/>
        <v>30.091830649970184</v>
      </c>
      <c r="P403" s="48">
        <f t="shared" si="95"/>
        <v>38.430530709600482</v>
      </c>
      <c r="Q403" t="s">
        <v>501</v>
      </c>
      <c r="R403" t="s">
        <v>311</v>
      </c>
      <c r="S403" s="38">
        <v>44230</v>
      </c>
      <c r="T403" s="50">
        <v>100</v>
      </c>
      <c r="U403" s="50">
        <f t="shared" si="96"/>
        <v>67.10526315789474</v>
      </c>
      <c r="V403" s="50">
        <f t="shared" si="97"/>
        <v>68.55345911949685</v>
      </c>
      <c r="W403" s="50">
        <f t="shared" si="98"/>
        <v>59.839357429718881</v>
      </c>
      <c r="X403" s="50">
        <f t="shared" si="99"/>
        <v>71.607183450784262</v>
      </c>
      <c r="Y403" s="50">
        <f t="shared" si="100"/>
        <v>73.055379412386372</v>
      </c>
      <c r="Z403" s="50">
        <f t="shared" si="101"/>
        <v>64.341277722608396</v>
      </c>
      <c r="AA403" s="50">
        <f t="shared" si="102"/>
        <v>-4.5019202928895226</v>
      </c>
      <c r="AB403" s="50">
        <f t="shared" si="103"/>
        <v>-4.5019202928895226</v>
      </c>
      <c r="AC403" s="50">
        <f t="shared" si="104"/>
        <v>-4.5019202928895155</v>
      </c>
      <c r="AF403">
        <v>1.91</v>
      </c>
      <c r="AG403">
        <v>1.93</v>
      </c>
      <c r="AH403" s="66"/>
      <c r="AJ403" t="s">
        <v>445</v>
      </c>
    </row>
    <row r="404" spans="1:36" ht="15" x14ac:dyDescent="0.25">
      <c r="A404">
        <v>2.04</v>
      </c>
      <c r="B404">
        <v>3.53</v>
      </c>
      <c r="C404">
        <v>3.59</v>
      </c>
      <c r="D404" s="43">
        <f t="shared" si="105"/>
        <v>5.2033729444968646E-2</v>
      </c>
      <c r="E404" s="44">
        <f>IF(OR($A404="",$B404="",$C404=""),"",A404*'MPTO_working_3-way'!$I403)</f>
        <v>2.146148808067736</v>
      </c>
      <c r="F404" s="45">
        <f>IF(OR($A404="",$B404="",$C404=""),"",B404*'MPTO_working_3-way'!$I403)</f>
        <v>3.713679064940739</v>
      </c>
      <c r="G404" s="46">
        <f>IF(OR($A404="",$B404="",$C404=""),"",C404*'MPTO_working_3-way'!$I403)</f>
        <v>3.7768010887074372</v>
      </c>
      <c r="H404" s="44">
        <f>IF(OR($A404="",$B404="",$C404=""),"",'MPTO_working_3-way'!E403)</f>
        <v>2.1148288540412445</v>
      </c>
      <c r="I404" s="45">
        <f>IF(OR($A404="",$B404="",$C404=""),"",'MPTO_working_3-way'!F403)</f>
        <v>3.7602248622198187</v>
      </c>
      <c r="J404" s="46">
        <f>IF(OR($A404="",$B404="",$C404=""),"",'MPTO_working_3-way'!G403)</f>
        <v>3.8283819735489577</v>
      </c>
      <c r="K404" s="44">
        <f>IF(OR($A404="",$B404="",$C404=""),"",'OddsRatio_working_3-way'!H403)</f>
        <v>2.1271856166780858</v>
      </c>
      <c r="L404" s="45">
        <f>IF(OR($A404="",$B404="",$C404=""),"",'OddsRatio_working_3-way'!I403)</f>
        <v>3.74209577903419</v>
      </c>
      <c r="M404" s="46">
        <f>IF(OR($A404="",$B404="",$C404=""),"",'OddsRatio_working_3-way'!J403)</f>
        <v>3.8071257184579248</v>
      </c>
      <c r="N404" s="47">
        <f t="shared" si="93"/>
        <v>46.595091460612196</v>
      </c>
      <c r="O404" s="48">
        <f t="shared" si="94"/>
        <v>26.927474951741893</v>
      </c>
      <c r="P404" s="48">
        <f t="shared" si="95"/>
        <v>26.477433587645926</v>
      </c>
      <c r="Q404" t="s">
        <v>313</v>
      </c>
      <c r="R404" t="s">
        <v>310</v>
      </c>
      <c r="S404" s="38">
        <v>44230</v>
      </c>
      <c r="T404" s="50">
        <v>100</v>
      </c>
      <c r="U404" s="50">
        <f t="shared" si="96"/>
        <v>50.980392156862742</v>
      </c>
      <c r="V404" s="50">
        <f t="shared" si="97"/>
        <v>71.671388101982998</v>
      </c>
      <c r="W404" s="50">
        <f t="shared" si="98"/>
        <v>72.14484679665739</v>
      </c>
      <c r="X404" s="50">
        <f t="shared" si="99"/>
        <v>56.183765101359619</v>
      </c>
      <c r="Y404" s="50">
        <f t="shared" si="100"/>
        <v>76.874761046479875</v>
      </c>
      <c r="Z404" s="50">
        <f t="shared" si="101"/>
        <v>77.348219741154239</v>
      </c>
      <c r="AA404" s="50">
        <f t="shared" si="102"/>
        <v>-5.203372944496877</v>
      </c>
      <c r="AB404" s="50">
        <f t="shared" si="103"/>
        <v>-5.203372944496877</v>
      </c>
      <c r="AC404" s="50">
        <f t="shared" si="104"/>
        <v>-5.2033729444968486</v>
      </c>
      <c r="AF404">
        <v>2.12</v>
      </c>
      <c r="AG404">
        <v>1.72</v>
      </c>
      <c r="AH404" s="66"/>
      <c r="AJ404" t="s">
        <v>445</v>
      </c>
    </row>
    <row r="405" spans="1:36" ht="15" x14ac:dyDescent="0.25">
      <c r="A405">
        <v>2.16</v>
      </c>
      <c r="B405">
        <v>3.18</v>
      </c>
      <c r="C405">
        <v>3.74</v>
      </c>
      <c r="D405" s="43">
        <f t="shared" si="105"/>
        <v>4.4808050912379382E-2</v>
      </c>
      <c r="E405" s="44">
        <f>IF(OR($A405="",$B405="",$C405=""),"",A405*'MPTO_working_3-way'!$I404)</f>
        <v>2.2567853899707395</v>
      </c>
      <c r="F405" s="45">
        <f>IF(OR($A405="",$B405="",$C405=""),"",B405*'MPTO_working_3-way'!$I404)</f>
        <v>3.3224896019013666</v>
      </c>
      <c r="G405" s="46">
        <f>IF(OR($A405="",$B405="",$C405=""),"",C405*'MPTO_working_3-way'!$I404)</f>
        <v>3.907582110412299</v>
      </c>
      <c r="H405" s="44">
        <f>IF(OR($A405="",$B405="",$C405=""),"",'MPTO_working_3-way'!E404)</f>
        <v>2.2320086078427011</v>
      </c>
      <c r="I405" s="45">
        <f>IF(OR($A405="",$B405="",$C405=""),"",'MPTO_working_3-way'!F404)</f>
        <v>3.3385705285089591</v>
      </c>
      <c r="J405" s="46">
        <f>IF(OR($A405="",$B405="",$C405=""),"",'MPTO_working_3-way'!G404)</f>
        <v>3.9612798807852578</v>
      </c>
      <c r="K405" s="44">
        <f>IF(OR($A405="",$B405="",$C405=""),"",'OddsRatio_working_3-way'!H404)</f>
        <v>2.2423367431743766</v>
      </c>
      <c r="L405" s="45">
        <f>IF(OR($A405="",$B405="",$C405=""),"",'OddsRatio_working_3-way'!I404)</f>
        <v>3.3347362932070186</v>
      </c>
      <c r="M405" s="46">
        <f>IF(OR($A405="",$B405="",$C405=""),"",'OddsRatio_working_3-way'!J404)</f>
        <v>3.9344850657739596</v>
      </c>
      <c r="N405" s="47">
        <f t="shared" si="93"/>
        <v>44.310815040014305</v>
      </c>
      <c r="O405" s="48">
        <f t="shared" si="94"/>
        <v>30.097912102651225</v>
      </c>
      <c r="P405" s="48">
        <f t="shared" si="95"/>
        <v>25.591272857334467</v>
      </c>
      <c r="Q405" t="s">
        <v>502</v>
      </c>
      <c r="R405" t="s">
        <v>318</v>
      </c>
      <c r="S405" s="38">
        <v>44230</v>
      </c>
      <c r="T405" s="50">
        <v>100</v>
      </c>
      <c r="U405" s="50">
        <f t="shared" si="96"/>
        <v>53.703703703703695</v>
      </c>
      <c r="V405" s="50">
        <f t="shared" si="97"/>
        <v>68.55345911949685</v>
      </c>
      <c r="W405" s="50">
        <f t="shared" si="98"/>
        <v>73.262032085561486</v>
      </c>
      <c r="X405" s="50">
        <f t="shared" si="99"/>
        <v>58.184508794941635</v>
      </c>
      <c r="Y405" s="50">
        <f t="shared" si="100"/>
        <v>73.03426421073479</v>
      </c>
      <c r="Z405" s="50">
        <f t="shared" si="101"/>
        <v>77.742837176799441</v>
      </c>
      <c r="AA405" s="50">
        <f t="shared" si="102"/>
        <v>-4.48080509123794</v>
      </c>
      <c r="AB405" s="50">
        <f t="shared" si="103"/>
        <v>-4.48080509123794</v>
      </c>
      <c r="AC405" s="50">
        <f t="shared" si="104"/>
        <v>-4.4808050912379542</v>
      </c>
      <c r="AF405">
        <v>2.08</v>
      </c>
      <c r="AG405">
        <v>1.76</v>
      </c>
      <c r="AH405" s="66"/>
      <c r="AJ405" t="s">
        <v>445</v>
      </c>
    </row>
    <row r="406" spans="1:36" ht="15" x14ac:dyDescent="0.25">
      <c r="A406">
        <v>5.12</v>
      </c>
      <c r="B406">
        <v>3.9</v>
      </c>
      <c r="C406">
        <v>1.66</v>
      </c>
      <c r="D406" s="43">
        <f t="shared" si="105"/>
        <v>5.4132394964473418E-2</v>
      </c>
      <c r="E406" s="44">
        <f>IF(OR($A406="",$B406="",$C406=""),"",A406*'MPTO_working_3-way'!$I405)</f>
        <v>5.397157862218104</v>
      </c>
      <c r="F406" s="45">
        <f>IF(OR($A406="",$B406="",$C406=""),"",B406*'MPTO_working_3-way'!$I405)</f>
        <v>4.1111163403614466</v>
      </c>
      <c r="G406" s="46">
        <f>IF(OR($A406="",$B406="",$C406=""),"",C406*'MPTO_working_3-way'!$I405)</f>
        <v>1.7498597756410257</v>
      </c>
      <c r="H406" s="44">
        <f>IF(OR($A406="",$B406="",$C406=""),"",'MPTO_working_3-way'!E405)</f>
        <v>5.64116435061222</v>
      </c>
      <c r="I406" s="45">
        <f>IF(OR($A406="",$B406="",$C406=""),"",'MPTO_working_3-way'!F405)</f>
        <v>4.1952269896824408</v>
      </c>
      <c r="J406" s="46">
        <f>IF(OR($A406="",$B406="",$C406=""),"",'MPTO_working_3-way'!G405)</f>
        <v>1.7112577456974465</v>
      </c>
      <c r="K406" s="44">
        <f>IF(OR($A406="",$B406="",$C406=""),"",'OddsRatio_working_3-way'!H405)</f>
        <v>5.5225627550095506</v>
      </c>
      <c r="L406" s="45">
        <f>IF(OR($A406="",$B406="",$C406=""),"",'OddsRatio_working_3-way'!I405)</f>
        <v>4.1833572790115765</v>
      </c>
      <c r="M406" s="46">
        <f>IF(OR($A406="",$B406="",$C406=""),"",'OddsRatio_working_3-way'!J405)</f>
        <v>1.7244882083267723</v>
      </c>
      <c r="N406" s="47">
        <f t="shared" si="93"/>
        <v>18.528270351333092</v>
      </c>
      <c r="O406" s="48">
        <f t="shared" si="94"/>
        <v>24.324293384314213</v>
      </c>
      <c r="P406" s="48">
        <f t="shared" si="95"/>
        <v>57.147436264352677</v>
      </c>
      <c r="Q406" t="s">
        <v>308</v>
      </c>
      <c r="R406" t="s">
        <v>317</v>
      </c>
      <c r="S406" s="38">
        <v>44230</v>
      </c>
      <c r="T406" s="50">
        <v>100</v>
      </c>
      <c r="U406" s="50">
        <f t="shared" si="96"/>
        <v>80.46875</v>
      </c>
      <c r="V406" s="50">
        <f t="shared" si="97"/>
        <v>74.358974358974365</v>
      </c>
      <c r="W406" s="50">
        <f t="shared" si="98"/>
        <v>39.759036144578317</v>
      </c>
      <c r="X406" s="50">
        <f t="shared" si="99"/>
        <v>85.881989496447346</v>
      </c>
      <c r="Y406" s="50">
        <f t="shared" si="100"/>
        <v>79.772213855421697</v>
      </c>
      <c r="Z406" s="50">
        <f t="shared" si="101"/>
        <v>45.172275641025642</v>
      </c>
      <c r="AA406" s="50">
        <f t="shared" si="102"/>
        <v>-5.4132394964473463</v>
      </c>
      <c r="AB406" s="50">
        <f t="shared" si="103"/>
        <v>-5.413239496447332</v>
      </c>
      <c r="AC406" s="50">
        <f t="shared" si="104"/>
        <v>-5.4132394964473249</v>
      </c>
      <c r="AF406">
        <v>1.78</v>
      </c>
      <c r="AG406">
        <v>2.04</v>
      </c>
      <c r="AH406" s="66"/>
      <c r="AJ406" t="s">
        <v>445</v>
      </c>
    </row>
    <row r="407" spans="1:36" s="50" customFormat="1" ht="15" x14ac:dyDescent="0.25">
      <c r="A407">
        <v>1.89</v>
      </c>
      <c r="B407">
        <v>3.49</v>
      </c>
      <c r="C407">
        <v>4.2300000000000004</v>
      </c>
      <c r="D407" s="43">
        <f t="shared" si="105"/>
        <v>5.2040099775270132E-2</v>
      </c>
      <c r="E407" s="44">
        <f>IF(OR($A407="",$B407="",$C407=""),"",A407*'MPTO_working_3-way'!$I406)</f>
        <v>1.9883557885752605</v>
      </c>
      <c r="F407" s="45">
        <f>IF(OR($A407="",$B407="",$C407=""),"",B407*'MPTO_working_3-way'!$I406)</f>
        <v>3.6716199482156928</v>
      </c>
      <c r="G407" s="46">
        <f>IF(OR($A407="",$B407="",$C407=""),"",C407*'MPTO_working_3-way'!$I406)</f>
        <v>4.4501296220493929</v>
      </c>
      <c r="H407" s="44">
        <f>IF(OR($A407="",$B407="",$C407=""),"",'MPTO_working_3-way'!E406)</f>
        <v>1.9540645188942605</v>
      </c>
      <c r="I407" s="45">
        <f>IF(OR($A407="",$B407="",$C407=""),"",'MPTO_working_3-way'!F406)</f>
        <v>3.7148999807075263</v>
      </c>
      <c r="J407" s="46">
        <f>IF(OR($A407="",$B407="",$C407=""),"",'MPTO_working_3-way'!G406)</f>
        <v>4.5649610502182476</v>
      </c>
      <c r="K407" s="44">
        <f>IF(OR($A407="",$B407="",$C407=""),"",'OddsRatio_working_3-way'!H406)</f>
        <v>1.9670302840445173</v>
      </c>
      <c r="L407" s="45">
        <f>IF(OR($A407="",$B407="",$C407=""),"",'OddsRatio_working_3-way'!I406)</f>
        <v>3.7055116935627517</v>
      </c>
      <c r="M407" s="46">
        <f>IF(OR($A407="",$B407="",$C407=""),"",'OddsRatio_working_3-way'!J406)</f>
        <v>4.5095593454649334</v>
      </c>
      <c r="N407" s="47">
        <f t="shared" si="93"/>
        <v>50.292810056722374</v>
      </c>
      <c r="O407" s="48">
        <f t="shared" si="94"/>
        <v>27.235934386018702</v>
      </c>
      <c r="P407" s="48">
        <f t="shared" si="95"/>
        <v>22.471255557258928</v>
      </c>
      <c r="Q407" t="s">
        <v>470</v>
      </c>
      <c r="R407" t="s">
        <v>503</v>
      </c>
      <c r="S407" s="38">
        <v>44230</v>
      </c>
      <c r="T407" s="50">
        <v>100</v>
      </c>
      <c r="U407" s="50">
        <f t="shared" si="96"/>
        <v>47.089947089947096</v>
      </c>
      <c r="V407" s="50">
        <f t="shared" si="97"/>
        <v>71.346704871060169</v>
      </c>
      <c r="W407" s="50">
        <f t="shared" si="98"/>
        <v>76.359338061465735</v>
      </c>
      <c r="X407" s="50">
        <f t="shared" si="99"/>
        <v>52.293957067474103</v>
      </c>
      <c r="Y407" s="50">
        <f t="shared" si="100"/>
        <v>76.550714848587205</v>
      </c>
      <c r="Z407" s="50">
        <f t="shared" si="101"/>
        <v>81.563348038992743</v>
      </c>
      <c r="AA407" s="50">
        <f t="shared" si="102"/>
        <v>-5.2040099775270079</v>
      </c>
      <c r="AB407" s="50">
        <f t="shared" si="103"/>
        <v>-5.2040099775270363</v>
      </c>
      <c r="AC407" s="50">
        <f t="shared" si="104"/>
        <v>-5.2040099775270079</v>
      </c>
      <c r="AD407" s="51"/>
      <c r="AE407" s="51"/>
      <c r="AF407">
        <v>1.76</v>
      </c>
      <c r="AG407">
        <v>2.0699999999999998</v>
      </c>
      <c r="AH407" s="66"/>
      <c r="AI407" s="51"/>
      <c r="AJ407" t="s">
        <v>445</v>
      </c>
    </row>
    <row r="408" spans="1:36" ht="15" x14ac:dyDescent="0.25">
      <c r="A408">
        <v>1.57</v>
      </c>
      <c r="B408">
        <v>3.89</v>
      </c>
      <c r="C408">
        <v>6.15</v>
      </c>
      <c r="D408" s="43">
        <f t="shared" si="105"/>
        <v>5.6613709915855681E-2</v>
      </c>
      <c r="E408" s="44">
        <f>IF(OR($A408="",$B408="",$C408=""),"",A408*'MPTO_working_3-way'!$I407)</f>
        <v>1.6588835245678935</v>
      </c>
      <c r="F408" s="45">
        <f>IF(OR($A408="",$B408="",$C408=""),"",B408*'MPTO_working_3-way'!$I407)</f>
        <v>4.1102273315726787</v>
      </c>
      <c r="G408" s="46">
        <f>IF(OR($A408="",$B408="",$C408=""),"",C408*'MPTO_working_3-way'!$I407)</f>
        <v>6.4981743159825127</v>
      </c>
      <c r="H408" s="44">
        <f>IF(OR($A408="",$B408="",$C408=""),"",'MPTO_working_3-way'!E407)</f>
        <v>1.6179359499179364</v>
      </c>
      <c r="I408" s="45">
        <f>IF(OR($A408="",$B408="",$C408=""),"",'MPTO_working_3-way'!F407)</f>
        <v>4.1981850287787728</v>
      </c>
      <c r="J408" s="46">
        <f>IF(OR($A408="",$B408="",$C408=""),"",'MPTO_working_3-way'!G407)</f>
        <v>6.9574708892812476</v>
      </c>
      <c r="K408" s="44">
        <f>IF(OR($A408="",$B408="",$C408=""),"",'OddsRatio_working_3-way'!H407)</f>
        <v>1.6315613945203216</v>
      </c>
      <c r="L408" s="45">
        <f>IF(OR($A408="",$B408="",$C408=""),"",'OddsRatio_working_3-way'!I407)</f>
        <v>4.2021270704626845</v>
      </c>
      <c r="M408" s="46">
        <f>IF(OR($A408="",$B408="",$C408=""),"",'OddsRatio_working_3-way'!J407)</f>
        <v>6.7062125996134361</v>
      </c>
      <c r="N408" s="47">
        <f t="shared" si="93"/>
        <v>60.281507724328044</v>
      </c>
      <c r="O408" s="48">
        <f t="shared" si="94"/>
        <v>24.329554531412604</v>
      </c>
      <c r="P408" s="48">
        <f t="shared" si="95"/>
        <v>15.388937744259353</v>
      </c>
      <c r="Q408" t="s">
        <v>504</v>
      </c>
      <c r="R408" t="s">
        <v>465</v>
      </c>
      <c r="S408" s="38">
        <v>44230</v>
      </c>
      <c r="T408" s="50">
        <v>100</v>
      </c>
      <c r="U408" s="50">
        <f t="shared" si="96"/>
        <v>36.30573248407643</v>
      </c>
      <c r="V408" s="50">
        <f t="shared" si="97"/>
        <v>74.293059125964007</v>
      </c>
      <c r="W408" s="50">
        <f t="shared" si="98"/>
        <v>83.739837398373979</v>
      </c>
      <c r="X408" s="50">
        <f t="shared" si="99"/>
        <v>41.967103475662007</v>
      </c>
      <c r="Y408" s="50">
        <f t="shared" si="100"/>
        <v>79.954430117549578</v>
      </c>
      <c r="Z408" s="50">
        <f t="shared" si="101"/>
        <v>89.40120838995955</v>
      </c>
      <c r="AA408" s="50">
        <f t="shared" si="102"/>
        <v>-5.6613709915855779</v>
      </c>
      <c r="AB408" s="50">
        <f t="shared" si="103"/>
        <v>-5.6613709915855708</v>
      </c>
      <c r="AC408" s="50">
        <f t="shared" si="104"/>
        <v>-5.6613709915855708</v>
      </c>
      <c r="AF408">
        <v>1.66</v>
      </c>
      <c r="AG408">
        <v>2.2200000000000002</v>
      </c>
      <c r="AH408" s="66"/>
      <c r="AJ408" t="s">
        <v>445</v>
      </c>
    </row>
    <row r="409" spans="1:36" ht="15" x14ac:dyDescent="0.25">
      <c r="A409">
        <v>4.8</v>
      </c>
      <c r="B409">
        <v>3.82</v>
      </c>
      <c r="C409">
        <v>1.71</v>
      </c>
      <c r="D409" s="43">
        <f t="shared" si="105"/>
        <v>5.4908759682802177E-2</v>
      </c>
      <c r="E409" s="44">
        <f>IF(OR($A409="",$B409="",$C409=""),"",A409*'MPTO_working_3-way'!$I408)</f>
        <v>5.0635620464774505</v>
      </c>
      <c r="F409" s="45">
        <f>IF(OR($A409="",$B409="",$C409=""),"",B409*'MPTO_working_3-way'!$I408)</f>
        <v>4.0297514619883046</v>
      </c>
      <c r="G409" s="46">
        <f>IF(OR($A409="",$B409="",$C409=""),"",C409*'MPTO_working_3-way'!$I408)</f>
        <v>1.8038939790575916</v>
      </c>
      <c r="H409" s="44">
        <f>IF(OR($A409="",$B409="",$C409=""),"",'MPTO_working_3-way'!E408)</f>
        <v>5.2623155520348019</v>
      </c>
      <c r="I409" s="45">
        <f>IF(OR($A409="",$B409="",$C409=""),"",'MPTO_working_3-way'!F408)</f>
        <v>4.1071610087344714</v>
      </c>
      <c r="J409" s="46">
        <f>IF(OR($A409="",$B409="",$C409=""),"",'MPTO_working_3-way'!G408)</f>
        <v>1.7652487428302479</v>
      </c>
      <c r="K409" s="44">
        <f>IF(OR($A409="",$B409="",$C409=""),"",'OddsRatio_working_3-way'!H408)</f>
        <v>5.1680172089756535</v>
      </c>
      <c r="L409" s="45">
        <f>IF(OR($A409="",$B409="",$C409=""),"",'OddsRatio_working_3-way'!I408)</f>
        <v>4.0931075077135111</v>
      </c>
      <c r="M409" s="46">
        <f>IF(OR($A409="",$B409="",$C409=""),"",'OddsRatio_working_3-way'!J408)</f>
        <v>1.7787611100980829</v>
      </c>
      <c r="N409" s="47">
        <f t="shared" si="93"/>
        <v>19.748943348994139</v>
      </c>
      <c r="O409" s="48">
        <f t="shared" si="94"/>
        <v>24.815426197688968</v>
      </c>
      <c r="P409" s="48">
        <f t="shared" si="95"/>
        <v>55.43563045331689</v>
      </c>
      <c r="Q409" t="s">
        <v>314</v>
      </c>
      <c r="R409" t="s">
        <v>309</v>
      </c>
      <c r="S409" s="38">
        <v>44230</v>
      </c>
      <c r="T409" s="50">
        <v>100</v>
      </c>
      <c r="U409" s="50">
        <f t="shared" si="96"/>
        <v>79.166666666666671</v>
      </c>
      <c r="V409" s="50">
        <f t="shared" si="97"/>
        <v>73.821989528795811</v>
      </c>
      <c r="W409" s="50">
        <f t="shared" si="98"/>
        <v>41.520467836257311</v>
      </c>
      <c r="X409" s="50">
        <f t="shared" si="99"/>
        <v>84.657542634946864</v>
      </c>
      <c r="Y409" s="50">
        <f t="shared" si="100"/>
        <v>79.312865497076018</v>
      </c>
      <c r="Z409" s="50">
        <f t="shared" si="101"/>
        <v>47.011343804537518</v>
      </c>
      <c r="AA409" s="50">
        <f t="shared" si="102"/>
        <v>-5.4908759682801929</v>
      </c>
      <c r="AB409" s="50">
        <f t="shared" si="103"/>
        <v>-5.4908759682802071</v>
      </c>
      <c r="AC409" s="50">
        <f t="shared" si="104"/>
        <v>-5.4908759682802071</v>
      </c>
      <c r="AF409">
        <v>1.81</v>
      </c>
      <c r="AG409">
        <v>2.02</v>
      </c>
      <c r="AH409" s="66"/>
      <c r="AJ409" t="s">
        <v>445</v>
      </c>
    </row>
    <row r="410" spans="1:36" ht="15" x14ac:dyDescent="0.25">
      <c r="A410">
        <v>2.4</v>
      </c>
      <c r="B410">
        <v>2.88</v>
      </c>
      <c r="C410">
        <v>3.7</v>
      </c>
      <c r="D410" s="43">
        <f t="shared" si="105"/>
        <v>3.4159159159159014E-2</v>
      </c>
      <c r="E410" s="44">
        <f>IF(OR($A410="",$B410="",$C410=""),"",A410*'MPTO_working_3-way'!$I409)</f>
        <v>2.4819819819819817</v>
      </c>
      <c r="F410" s="45">
        <f>IF(OR($A410="",$B410="",$C410=""),"",B410*'MPTO_working_3-way'!$I409)</f>
        <v>2.9783783783783777</v>
      </c>
      <c r="G410" s="46">
        <f>IF(OR($A410="",$B410="",$C410=""),"",C410*'MPTO_working_3-way'!$I409)</f>
        <v>3.8263888888888884</v>
      </c>
      <c r="H410" s="44">
        <f>IF(OR($A410="",$B410="",$C410=""),"",'MPTO_working_3-way'!E409)</f>
        <v>2.467428218585983</v>
      </c>
      <c r="I410" s="45">
        <f>IF(OR($A410="",$B410="",$C410=""),"",'MPTO_working_3-way'!F409)</f>
        <v>2.9776453055141574</v>
      </c>
      <c r="J410" s="46">
        <f>IF(OR($A410="",$B410="",$C410=""),"",'MPTO_working_3-way'!G409)</f>
        <v>3.8627356210729817</v>
      </c>
      <c r="K410" s="44">
        <f>IF(OR($A410="",$B410="",$C410=""),"",'OddsRatio_working_3-way'!H409)</f>
        <v>2.474174533685189</v>
      </c>
      <c r="L410" s="45">
        <f>IF(OR($A410="",$B410="",$C410=""),"",'OddsRatio_working_3-way'!I409)</f>
        <v>2.9796058023772543</v>
      </c>
      <c r="M410" s="46">
        <f>IF(OR($A410="",$B410="",$C410=""),"",'OddsRatio_working_3-way'!J409)</f>
        <v>3.8430508863928652</v>
      </c>
      <c r="N410" s="47">
        <f t="shared" si="93"/>
        <v>40.290381125226865</v>
      </c>
      <c r="O410" s="48">
        <f t="shared" si="94"/>
        <v>33.575317604355725</v>
      </c>
      <c r="P410" s="48">
        <f t="shared" si="95"/>
        <v>26.134301270417424</v>
      </c>
      <c r="Q410" t="s">
        <v>327</v>
      </c>
      <c r="R410" t="s">
        <v>339</v>
      </c>
      <c r="S410" s="38">
        <v>44230</v>
      </c>
      <c r="T410" s="50">
        <v>100</v>
      </c>
      <c r="U410" s="50">
        <f t="shared" si="96"/>
        <v>58.333333333333336</v>
      </c>
      <c r="V410" s="50">
        <f t="shared" si="97"/>
        <v>65.277777777777771</v>
      </c>
      <c r="W410" s="50">
        <f t="shared" si="98"/>
        <v>72.972972972972968</v>
      </c>
      <c r="X410" s="50">
        <f t="shared" si="99"/>
        <v>61.749249249249246</v>
      </c>
      <c r="Y410" s="50">
        <f t="shared" si="100"/>
        <v>68.693693693693689</v>
      </c>
      <c r="Z410" s="50">
        <f t="shared" si="101"/>
        <v>76.388888888888886</v>
      </c>
      <c r="AA410" s="50">
        <f t="shared" si="102"/>
        <v>-3.4159159159159103</v>
      </c>
      <c r="AB410" s="50">
        <f t="shared" si="103"/>
        <v>-3.4159159159159174</v>
      </c>
      <c r="AC410" s="50">
        <f t="shared" si="104"/>
        <v>-3.4159159159159174</v>
      </c>
      <c r="AF410">
        <v>2.75</v>
      </c>
      <c r="AG410">
        <v>1.48</v>
      </c>
      <c r="AH410" s="66"/>
      <c r="AJ410" t="s">
        <v>446</v>
      </c>
    </row>
    <row r="411" spans="1:36" ht="15" x14ac:dyDescent="0.25">
      <c r="A411">
        <v>3.2</v>
      </c>
      <c r="B411">
        <v>3.09</v>
      </c>
      <c r="C411">
        <v>2.52</v>
      </c>
      <c r="D411" s="43">
        <f t="shared" si="105"/>
        <v>3.2949992294652564E-2</v>
      </c>
      <c r="E411" s="44">
        <f>IF(OR($A411="",$B411="",$C411=""),"",A411*'MPTO_working_3-way'!$I410)</f>
        <v>3.3054399753428885</v>
      </c>
      <c r="F411" s="45">
        <f>IF(OR($A411="",$B411="",$C411=""),"",B411*'MPTO_working_3-way'!$I410)</f>
        <v>3.1918154761904765</v>
      </c>
      <c r="G411" s="46">
        <f>IF(OR($A411="",$B411="",$C411=""),"",C411*'MPTO_working_3-way'!$I410)</f>
        <v>2.6030339805825244</v>
      </c>
      <c r="H411" s="44">
        <f>IF(OR($A411="",$B411="",$C411=""),"",'MPTO_working_3-way'!E410)</f>
        <v>3.3165662201588697</v>
      </c>
      <c r="I411" s="45">
        <f>IF(OR($A411="",$B411="",$C411=""),"",'MPTO_working_3-way'!F410)</f>
        <v>3.198554103040697</v>
      </c>
      <c r="J411" s="46">
        <f>IF(OR($A411="",$B411="",$C411=""),"",'MPTO_working_3-way'!G410)</f>
        <v>2.5917339967881245</v>
      </c>
      <c r="K411" s="44">
        <f>IF(OR($A411="",$B411="",$C411=""),"",'OddsRatio_working_3-way'!H410)</f>
        <v>3.31125826698438</v>
      </c>
      <c r="L411" s="45">
        <f>IF(OR($A411="",$B411="",$C411=""),"",'OddsRatio_working_3-way'!I410)</f>
        <v>3.1956953536351604</v>
      </c>
      <c r="M411" s="46">
        <f>IF(OR($A411="",$B411="",$C411=""),"",'OddsRatio_working_3-way'!J410)</f>
        <v>2.5968693480982989</v>
      </c>
      <c r="N411" s="47">
        <f t="shared" si="93"/>
        <v>30.25315865541517</v>
      </c>
      <c r="O411" s="48">
        <f t="shared" si="94"/>
        <v>31.330131940883021</v>
      </c>
      <c r="P411" s="48">
        <f t="shared" si="95"/>
        <v>38.416709403701802</v>
      </c>
      <c r="Q411" t="s">
        <v>329</v>
      </c>
      <c r="R411" t="s">
        <v>326</v>
      </c>
      <c r="S411" s="38">
        <v>44230</v>
      </c>
      <c r="T411" s="50">
        <v>100</v>
      </c>
      <c r="U411" s="50">
        <f t="shared" si="96"/>
        <v>68.75</v>
      </c>
      <c r="V411" s="50">
        <f t="shared" si="97"/>
        <v>67.637540453074436</v>
      </c>
      <c r="W411" s="50">
        <f t="shared" si="98"/>
        <v>60.317460317460316</v>
      </c>
      <c r="X411" s="50">
        <f t="shared" si="99"/>
        <v>72.044999229465262</v>
      </c>
      <c r="Y411" s="50">
        <f t="shared" si="100"/>
        <v>70.932539682539669</v>
      </c>
      <c r="Z411" s="50">
        <f t="shared" si="101"/>
        <v>63.612459546925571</v>
      </c>
      <c r="AA411" s="50">
        <f t="shared" si="102"/>
        <v>-3.2949992294652617</v>
      </c>
      <c r="AB411" s="50">
        <f t="shared" si="103"/>
        <v>-3.2949992294652333</v>
      </c>
      <c r="AC411" s="50">
        <f t="shared" si="104"/>
        <v>-3.2949992294652546</v>
      </c>
      <c r="AF411">
        <v>2.4300000000000002</v>
      </c>
      <c r="AG411">
        <v>1.6</v>
      </c>
      <c r="AH411" s="66"/>
      <c r="AJ411" t="s">
        <v>446</v>
      </c>
    </row>
    <row r="412" spans="1:36" s="50" customFormat="1" ht="15" x14ac:dyDescent="0.25">
      <c r="A412">
        <v>6.67</v>
      </c>
      <c r="B412">
        <v>4.24</v>
      </c>
      <c r="C412">
        <v>1.53</v>
      </c>
      <c r="D412" s="43">
        <f t="shared" si="105"/>
        <v>3.9368865326863123E-2</v>
      </c>
      <c r="E412" s="44">
        <f>IF(OR($A412="",$B412="",$C412=""),"",A412*'MPTO_working_3-way'!$I411)</f>
        <v>6.9325903317301769</v>
      </c>
      <c r="F412" s="45">
        <f>IF(OR($A412="",$B412="",$C412=""),"",B412*'MPTO_working_3-way'!$I411)</f>
        <v>4.4069239889859002</v>
      </c>
      <c r="G412" s="46">
        <f>IF(OR($A412="",$B412="",$C412=""),"",C412*'MPTO_working_3-way'!$I411)</f>
        <v>1.5902343639501006</v>
      </c>
      <c r="H412" s="44">
        <f>IF(OR($A412="",$B412="",$C412=""),"",'MPTO_working_3-way'!E411)</f>
        <v>7.309830250087229</v>
      </c>
      <c r="I412" s="45">
        <f>IF(OR($A412="",$B412="",$C412=""),"",'MPTO_working_3-way'!F411)</f>
        <v>4.489819528508475</v>
      </c>
      <c r="J412" s="46">
        <f>IF(OR($A412="",$B412="",$C412=""),"",'MPTO_working_3-way'!G411)</f>
        <v>1.5613489537102982</v>
      </c>
      <c r="K412" s="44">
        <f>IF(OR($A412="",$B412="",$C412=""),"",'OddsRatio_working_3-way'!H411)</f>
        <v>7.1074227590353942</v>
      </c>
      <c r="L412" s="45">
        <f>IF(OR($A412="",$B412="",$C412=""),"",'OddsRatio_working_3-way'!I411)</f>
        <v>4.4899558623059406</v>
      </c>
      <c r="M412" s="46">
        <f>IF(OR($A412="",$B412="",$C412=""),"",'OddsRatio_working_3-way'!J411)</f>
        <v>1.5708878416735024</v>
      </c>
      <c r="N412" s="47">
        <f t="shared" si="93"/>
        <v>14.424622718914193</v>
      </c>
      <c r="O412" s="48">
        <f t="shared" si="94"/>
        <v>22.691564513008881</v>
      </c>
      <c r="P412" s="48">
        <f t="shared" si="95"/>
        <v>62.883812768076908</v>
      </c>
      <c r="Q412" t="s">
        <v>331</v>
      </c>
      <c r="R412" t="s">
        <v>325</v>
      </c>
      <c r="S412" s="38">
        <v>44230</v>
      </c>
      <c r="T412" s="50">
        <v>100</v>
      </c>
      <c r="U412" s="50">
        <f t="shared" si="96"/>
        <v>85.007496251874073</v>
      </c>
      <c r="V412" s="50">
        <f t="shared" si="97"/>
        <v>76.415094339622627</v>
      </c>
      <c r="W412" s="50">
        <f t="shared" si="98"/>
        <v>34.640522875816991</v>
      </c>
      <c r="X412" s="50">
        <f t="shared" si="99"/>
        <v>88.944382784560361</v>
      </c>
      <c r="Y412" s="50">
        <f t="shared" si="100"/>
        <v>80.351980872308943</v>
      </c>
      <c r="Z412" s="50">
        <f t="shared" si="101"/>
        <v>38.577409408503293</v>
      </c>
      <c r="AA412" s="50">
        <f t="shared" si="102"/>
        <v>-3.9368865326862874</v>
      </c>
      <c r="AB412" s="50">
        <f t="shared" si="103"/>
        <v>-3.9368865326863158</v>
      </c>
      <c r="AC412" s="50">
        <f t="shared" si="104"/>
        <v>-3.9368865326863016</v>
      </c>
      <c r="AD412" s="51"/>
      <c r="AE412" s="51"/>
      <c r="AF412">
        <v>1.91</v>
      </c>
      <c r="AG412">
        <v>1.96</v>
      </c>
      <c r="AH412" s="66"/>
      <c r="AI412" s="51"/>
      <c r="AJ412" t="s">
        <v>446</v>
      </c>
    </row>
    <row r="413" spans="1:36" ht="15" x14ac:dyDescent="0.25">
      <c r="A413">
        <v>4.13</v>
      </c>
      <c r="B413">
        <v>3.57</v>
      </c>
      <c r="C413">
        <v>1.95</v>
      </c>
      <c r="D413" s="43">
        <f t="shared" si="105"/>
        <v>3.5063308243767022E-2</v>
      </c>
      <c r="E413" s="44">
        <f>IF(OR($A413="",$B413="",$C413=""),"",A413*'MPTO_working_3-way'!$I412)</f>
        <v>4.274811463046758</v>
      </c>
      <c r="F413" s="45">
        <f>IF(OR($A413="",$B413="",$C413=""),"",B413*'MPTO_working_3-way'!$I412)</f>
        <v>3.6951760104302482</v>
      </c>
      <c r="G413" s="46">
        <f>IF(OR($A413="",$B413="",$C413=""),"",C413*'MPTO_working_3-way'!$I412)</f>
        <v>2.0183734510753455</v>
      </c>
      <c r="H413" s="44">
        <f>IF(OR($A413="",$B413="",$C413=""),"",'MPTO_working_3-way'!E412)</f>
        <v>4.3394682486436809</v>
      </c>
      <c r="I413" s="45">
        <f>IF(OR($A413="",$B413="",$C413=""),"",'MPTO_working_3-way'!F412)</f>
        <v>3.7254454668728663</v>
      </c>
      <c r="J413" s="46">
        <f>IF(OR($A413="",$B413="",$C413=""),"",'MPTO_working_3-way'!G412)</f>
        <v>1.9954792680349513</v>
      </c>
      <c r="K413" s="44">
        <f>IF(OR($A413="",$B413="",$C413=""),"",'OddsRatio_working_3-way'!H412)</f>
        <v>4.3091508897610158</v>
      </c>
      <c r="L413" s="45">
        <f>IF(OR($A413="",$B413="",$C413=""),"",'OddsRatio_working_3-way'!I412)</f>
        <v>3.7170983344044126</v>
      </c>
      <c r="M413" s="46">
        <f>IF(OR($A413="",$B413="",$C413=""),"",'OddsRatio_working_3-way'!J412)</f>
        <v>2.0043748706942379</v>
      </c>
      <c r="N413" s="47">
        <f t="shared" si="93"/>
        <v>23.392844541669604</v>
      </c>
      <c r="O413" s="48">
        <f t="shared" si="94"/>
        <v>27.062310352127582</v>
      </c>
      <c r="P413" s="48">
        <f t="shared" si="95"/>
        <v>49.544845106202807</v>
      </c>
      <c r="Q413" t="s">
        <v>333</v>
      </c>
      <c r="R413" t="s">
        <v>324</v>
      </c>
      <c r="S413" s="38">
        <v>44230</v>
      </c>
      <c r="T413" s="50">
        <v>100</v>
      </c>
      <c r="U413" s="50">
        <f t="shared" si="96"/>
        <v>75.786924939467312</v>
      </c>
      <c r="V413" s="50">
        <f t="shared" si="97"/>
        <v>71.988795518207283</v>
      </c>
      <c r="W413" s="50">
        <f t="shared" si="98"/>
        <v>48.717948717948723</v>
      </c>
      <c r="X413" s="50">
        <f t="shared" si="99"/>
        <v>79.293255763844002</v>
      </c>
      <c r="Y413" s="50">
        <f t="shared" si="100"/>
        <v>75.495126342583973</v>
      </c>
      <c r="Z413" s="50">
        <f t="shared" si="101"/>
        <v>52.224279542325405</v>
      </c>
      <c r="AA413" s="50">
        <f t="shared" si="102"/>
        <v>-3.5063308243766897</v>
      </c>
      <c r="AB413" s="50">
        <f t="shared" si="103"/>
        <v>-3.5063308243766897</v>
      </c>
      <c r="AC413" s="50">
        <f t="shared" si="104"/>
        <v>-3.5063308243766826</v>
      </c>
      <c r="AF413">
        <v>1.96</v>
      </c>
      <c r="AG413">
        <v>1.91</v>
      </c>
      <c r="AH413" s="66"/>
      <c r="AJ413" t="s">
        <v>446</v>
      </c>
    </row>
    <row r="414" spans="1:36" s="50" customFormat="1" ht="15" x14ac:dyDescent="0.25">
      <c r="A414">
        <v>2.5499999999999998</v>
      </c>
      <c r="B414">
        <v>3.01</v>
      </c>
      <c r="C414">
        <v>3.23</v>
      </c>
      <c r="D414" s="43">
        <f t="shared" si="105"/>
        <v>3.3980299586174878E-2</v>
      </c>
      <c r="E414" s="44">
        <f>IF(OR($A414="",$B414="",$C414=""),"",A414*'MPTO_working_3-way'!$I413)</f>
        <v>2.6366497639447459</v>
      </c>
      <c r="F414" s="45">
        <f>IF(OR($A414="",$B414="",$C414=""),"",B414*'MPTO_working_3-way'!$I413)</f>
        <v>3.1122807017543863</v>
      </c>
      <c r="G414" s="46">
        <f>IF(OR($A414="",$B414="",$C414=""),"",C414*'MPTO_working_3-way'!$I413)</f>
        <v>3.339756367663345</v>
      </c>
      <c r="H414" s="44">
        <f>IF(OR($A414="",$B414="",$C414=""),"",'MPTO_working_3-way'!E413)</f>
        <v>2.6258428888242022</v>
      </c>
      <c r="I414" s="45">
        <f>IF(OR($A414="",$B414="",$C414=""),"",'MPTO_working_3-way'!F413)</f>
        <v>3.1162438699521711</v>
      </c>
      <c r="J414" s="46">
        <f>IF(OR($A414="",$B414="",$C414=""),"",'MPTO_working_3-way'!G413)</f>
        <v>3.3526585411645708</v>
      </c>
      <c r="K414" s="44">
        <f>IF(OR($A414="",$B414="",$C414=""),"",'OddsRatio_working_3-way'!H413)</f>
        <v>2.6308116334945821</v>
      </c>
      <c r="L414" s="45">
        <f>IF(OR($A414="",$B414="",$C414=""),"",'OddsRatio_working_3-way'!I413)</f>
        <v>3.1147944408542654</v>
      </c>
      <c r="M414" s="46">
        <f>IF(OR($A414="",$B414="",$C414=""),"",'OddsRatio_working_3-way'!J413)</f>
        <v>3.346264479156722</v>
      </c>
      <c r="N414" s="47">
        <f t="shared" si="93"/>
        <v>37.926918230651893</v>
      </c>
      <c r="O414" s="48">
        <f t="shared" si="94"/>
        <v>32.130777903043963</v>
      </c>
      <c r="P414" s="48">
        <f t="shared" si="95"/>
        <v>29.942303866304126</v>
      </c>
      <c r="Q414" t="s">
        <v>338</v>
      </c>
      <c r="R414" t="s">
        <v>328</v>
      </c>
      <c r="S414" s="38">
        <v>44230</v>
      </c>
      <c r="T414" s="50">
        <v>100</v>
      </c>
      <c r="U414" s="50">
        <f t="shared" si="96"/>
        <v>60.784313725490193</v>
      </c>
      <c r="V414" s="50">
        <f t="shared" si="97"/>
        <v>66.777408637873762</v>
      </c>
      <c r="W414" s="50">
        <f t="shared" si="98"/>
        <v>69.040247678018574</v>
      </c>
      <c r="X414" s="50">
        <f t="shared" si="99"/>
        <v>64.182343684107664</v>
      </c>
      <c r="Y414" s="50">
        <f t="shared" si="100"/>
        <v>70.175438596491233</v>
      </c>
      <c r="Z414" s="50">
        <f t="shared" si="101"/>
        <v>72.438277636636059</v>
      </c>
      <c r="AA414" s="50">
        <f t="shared" si="102"/>
        <v>-3.3980299586174709</v>
      </c>
      <c r="AB414" s="50">
        <f t="shared" si="103"/>
        <v>-3.3980299586174709</v>
      </c>
      <c r="AC414" s="50">
        <f t="shared" si="104"/>
        <v>-3.3980299586174851</v>
      </c>
      <c r="AD414" s="51"/>
      <c r="AE414" s="51"/>
      <c r="AF414">
        <v>2.61</v>
      </c>
      <c r="AG414">
        <v>1.53</v>
      </c>
      <c r="AH414" s="66"/>
      <c r="AI414" s="51"/>
      <c r="AJ414" t="s">
        <v>446</v>
      </c>
    </row>
    <row r="415" spans="1:36" ht="15" x14ac:dyDescent="0.25">
      <c r="A415">
        <v>2.35</v>
      </c>
      <c r="B415">
        <v>2.95</v>
      </c>
      <c r="C415">
        <v>3.72</v>
      </c>
      <c r="D415" s="43">
        <f t="shared" si="105"/>
        <v>3.3332170042149833E-2</v>
      </c>
      <c r="E415" s="44">
        <f>IF(OR($A415="",$B415="",$C415=""),"",A415*'MPTO_working_3-way'!$I414)</f>
        <v>2.4283305995990521</v>
      </c>
      <c r="F415" s="45">
        <f>IF(OR($A415="",$B415="",$C415=""),"",B415*'MPTO_working_3-way'!$I414)</f>
        <v>3.0483299016243421</v>
      </c>
      <c r="G415" s="46">
        <f>IF(OR($A415="",$B415="",$C415=""),"",C415*'MPTO_working_3-way'!$I414)</f>
        <v>3.8439956725567974</v>
      </c>
      <c r="H415" s="44">
        <f>IF(OR($A415="",$B415="",$C415=""),"",'MPTO_working_3-way'!E414)</f>
        <v>2.4130040171665255</v>
      </c>
      <c r="I415" s="45">
        <f>IF(OR($A415="",$B415="",$C415=""),"",'MPTO_working_3-way'!F414)</f>
        <v>3.0499676737731805</v>
      </c>
      <c r="J415" s="46">
        <f>IF(OR($A415="",$B415="",$C415=""),"",'MPTO_working_3-way'!G414)</f>
        <v>3.8803835910502102</v>
      </c>
      <c r="K415" s="44">
        <f>IF(OR($A415="",$B415="",$C415=""),"",'OddsRatio_working_3-way'!H414)</f>
        <v>2.4199357355334099</v>
      </c>
      <c r="L415" s="45">
        <f>IF(OR($A415="",$B415="",$C415=""),"",'OddsRatio_working_3-way'!I414)</f>
        <v>3.0510182846593699</v>
      </c>
      <c r="M415" s="46">
        <f>IF(OR($A415="",$B415="",$C415=""),"",'OddsRatio_working_3-way'!J414)</f>
        <v>3.8609075560376849</v>
      </c>
      <c r="N415" s="47">
        <f t="shared" si="93"/>
        <v>41.180554252584578</v>
      </c>
      <c r="O415" s="48">
        <f t="shared" si="94"/>
        <v>32.804848302906358</v>
      </c>
      <c r="P415" s="48">
        <f t="shared" si="95"/>
        <v>26.014597444509075</v>
      </c>
      <c r="Q415" t="s">
        <v>335</v>
      </c>
      <c r="R415" t="s">
        <v>332</v>
      </c>
      <c r="S415" s="38">
        <v>44230</v>
      </c>
      <c r="T415" s="50">
        <v>100</v>
      </c>
      <c r="U415" s="50">
        <f t="shared" si="96"/>
        <v>57.446808510638299</v>
      </c>
      <c r="V415" s="50">
        <f t="shared" si="97"/>
        <v>66.101694915254228</v>
      </c>
      <c r="W415" s="50">
        <f t="shared" si="98"/>
        <v>73.118279569892465</v>
      </c>
      <c r="X415" s="50">
        <f t="shared" si="99"/>
        <v>60.780025514853286</v>
      </c>
      <c r="Y415" s="50">
        <f t="shared" si="100"/>
        <v>69.434911919469215</v>
      </c>
      <c r="Z415" s="50">
        <f t="shared" si="101"/>
        <v>76.451496574107452</v>
      </c>
      <c r="AA415" s="50">
        <f t="shared" si="102"/>
        <v>-3.3332170042149869</v>
      </c>
      <c r="AB415" s="50">
        <f t="shared" si="103"/>
        <v>-3.3332170042149869</v>
      </c>
      <c r="AC415" s="50">
        <f t="shared" si="104"/>
        <v>-3.3332170042149869</v>
      </c>
      <c r="AF415">
        <v>2.4900000000000002</v>
      </c>
      <c r="AG415">
        <v>1.57</v>
      </c>
      <c r="AH415" s="66"/>
      <c r="AJ415" t="s">
        <v>446</v>
      </c>
    </row>
    <row r="416" spans="1:36" ht="15" x14ac:dyDescent="0.25">
      <c r="A416">
        <v>3.16</v>
      </c>
      <c r="B416">
        <v>3.04</v>
      </c>
      <c r="C416">
        <v>2.58</v>
      </c>
      <c r="D416" s="43">
        <f t="shared" si="105"/>
        <v>3.2999963848390435E-2</v>
      </c>
      <c r="E416" s="44">
        <f>IF(OR($A416="",$B416="",$C416=""),"",A416*'MPTO_working_3-way'!$I415)</f>
        <v>3.2642798857609141</v>
      </c>
      <c r="F416" s="45">
        <f>IF(OR($A416="",$B416="",$C416=""),"",B416*'MPTO_working_3-way'!$I415)</f>
        <v>3.1403198900991072</v>
      </c>
      <c r="G416" s="46">
        <f>IF(OR($A416="",$B416="",$C416=""),"",C416*'MPTO_working_3-way'!$I415)</f>
        <v>2.6651399067288475</v>
      </c>
      <c r="H416" s="44">
        <f>IF(OR($A416="",$B416="",$C416=""),"",'MPTO_working_3-way'!E415)</f>
        <v>3.2737970611814733</v>
      </c>
      <c r="I416" s="45">
        <f>IF(OR($A416="",$B416="",$C416=""),"",'MPTO_working_3-way'!F415)</f>
        <v>3.1451745207548809</v>
      </c>
      <c r="J416" s="46">
        <f>IF(OR($A416="",$B416="",$C416=""),"",'MPTO_working_3-way'!G415)</f>
        <v>2.655359006035146</v>
      </c>
      <c r="K416" s="44">
        <f>IF(OR($A416="",$B416="",$C416=""),"",'OddsRatio_working_3-way'!H415)</f>
        <v>3.2691870631320379</v>
      </c>
      <c r="L416" s="45">
        <f>IF(OR($A416="",$B416="",$C416=""),"",'OddsRatio_working_3-way'!I415)</f>
        <v>3.1431211151802576</v>
      </c>
      <c r="M416" s="46">
        <f>IF(OR($A416="",$B416="",$C416=""),"",'OddsRatio_working_3-way'!J415)</f>
        <v>2.6598683146984352</v>
      </c>
      <c r="N416" s="47">
        <f t="shared" si="93"/>
        <v>30.634628003624659</v>
      </c>
      <c r="O416" s="48">
        <f t="shared" si="94"/>
        <v>31.843889635346684</v>
      </c>
      <c r="P416" s="48">
        <f t="shared" si="95"/>
        <v>37.521482361028653</v>
      </c>
      <c r="Q416" t="s">
        <v>337</v>
      </c>
      <c r="R416" t="s">
        <v>340</v>
      </c>
      <c r="S416" s="38">
        <v>44230</v>
      </c>
      <c r="T416" s="50">
        <v>100</v>
      </c>
      <c r="U416" s="50">
        <f t="shared" si="96"/>
        <v>68.35443037974683</v>
      </c>
      <c r="V416" s="50">
        <f t="shared" si="97"/>
        <v>67.10526315789474</v>
      </c>
      <c r="W416" s="50">
        <f t="shared" si="98"/>
        <v>61.240310077519375</v>
      </c>
      <c r="X416" s="50">
        <f t="shared" si="99"/>
        <v>71.654426764585892</v>
      </c>
      <c r="Y416" s="50">
        <f t="shared" si="100"/>
        <v>70.405259542733774</v>
      </c>
      <c r="Z416" s="50">
        <f t="shared" si="101"/>
        <v>64.540306462358416</v>
      </c>
      <c r="AA416" s="50">
        <f t="shared" si="102"/>
        <v>-3.2999963848390621</v>
      </c>
      <c r="AB416" s="50">
        <f t="shared" si="103"/>
        <v>-3.2999963848390337</v>
      </c>
      <c r="AC416" s="50">
        <f t="shared" si="104"/>
        <v>-3.2999963848390408</v>
      </c>
      <c r="AF416">
        <v>2.44</v>
      </c>
      <c r="AG416">
        <v>1.59</v>
      </c>
      <c r="AH416" s="66"/>
      <c r="AJ416" t="s">
        <v>446</v>
      </c>
    </row>
    <row r="417" spans="1:36" ht="15" x14ac:dyDescent="0.25">
      <c r="A417">
        <v>1.63</v>
      </c>
      <c r="B417">
        <v>3.78</v>
      </c>
      <c r="C417">
        <v>6.26</v>
      </c>
      <c r="D417" s="43">
        <f t="shared" si="105"/>
        <v>3.7791606011289058E-2</v>
      </c>
      <c r="E417" s="44">
        <f>IF(OR($A417="",$B417="",$C417=""),"",A417*'MPTO_working_3-way'!$I416)</f>
        <v>1.6916003177984011</v>
      </c>
      <c r="F417" s="45">
        <f>IF(OR($A417="",$B417="",$C417=""),"",B417*'MPTO_working_3-way'!$I416)</f>
        <v>3.9228522707226725</v>
      </c>
      <c r="G417" s="46">
        <f>IF(OR($A417="",$B417="",$C417=""),"",C417*'MPTO_working_3-way'!$I416)</f>
        <v>6.496575453630669</v>
      </c>
      <c r="H417" s="44">
        <f>IF(OR($A417="",$B417="",$C417=""),"",'MPTO_working_3-way'!E416)</f>
        <v>1.6641711573886921</v>
      </c>
      <c r="I417" s="45">
        <f>IF(OR($A417="",$B417="",$C417=""),"",'MPTO_working_3-way'!F416)</f>
        <v>3.9689932318859422</v>
      </c>
      <c r="J417" s="46">
        <f>IF(OR($A417="",$B417="",$C417=""),"",'MPTO_working_3-way'!G416)</f>
        <v>6.7959156057558099</v>
      </c>
      <c r="K417" s="44">
        <f>IF(OR($A417="",$B417="",$C417=""),"",'OddsRatio_working_3-way'!H416)</f>
        <v>1.673862877047736</v>
      </c>
      <c r="L417" s="45">
        <f>IF(OR($A417="",$B417="",$C417=""),"",'OddsRatio_working_3-way'!I416)</f>
        <v>3.9735536479249287</v>
      </c>
      <c r="M417" s="46">
        <f>IF(OR($A417="",$B417="",$C417=""),"",'OddsRatio_working_3-way'!J416)</f>
        <v>6.6262202115414146</v>
      </c>
      <c r="N417" s="47">
        <f t="shared" si="93"/>
        <v>59.115619066653338</v>
      </c>
      <c r="O417" s="48">
        <f t="shared" si="94"/>
        <v>25.49165584091136</v>
      </c>
      <c r="P417" s="48">
        <f t="shared" si="95"/>
        <v>15.392725092435294</v>
      </c>
      <c r="Q417" t="s">
        <v>336</v>
      </c>
      <c r="R417" t="s">
        <v>342</v>
      </c>
      <c r="S417" s="38">
        <v>44230</v>
      </c>
      <c r="T417" s="50">
        <v>100</v>
      </c>
      <c r="U417" s="50">
        <f t="shared" si="96"/>
        <v>38.650306748466257</v>
      </c>
      <c r="V417" s="50">
        <f t="shared" si="97"/>
        <v>73.544973544973558</v>
      </c>
      <c r="W417" s="50">
        <f t="shared" si="98"/>
        <v>84.025559105431313</v>
      </c>
      <c r="X417" s="50">
        <f t="shared" si="99"/>
        <v>42.42946734959515</v>
      </c>
      <c r="Y417" s="50">
        <f t="shared" si="100"/>
        <v>77.324134146102423</v>
      </c>
      <c r="Z417" s="50">
        <f t="shared" si="101"/>
        <v>87.804719706560206</v>
      </c>
      <c r="AA417" s="50">
        <f t="shared" si="102"/>
        <v>-3.7791606011288934</v>
      </c>
      <c r="AB417" s="50">
        <f t="shared" si="103"/>
        <v>-3.779160601128865</v>
      </c>
      <c r="AC417" s="50">
        <f t="shared" si="104"/>
        <v>-3.7791606011288934</v>
      </c>
      <c r="AF417">
        <v>2.16</v>
      </c>
      <c r="AG417">
        <v>1.74</v>
      </c>
      <c r="AH417" s="66"/>
      <c r="AJ417" t="s">
        <v>446</v>
      </c>
    </row>
    <row r="418" spans="1:36" ht="15" x14ac:dyDescent="0.25">
      <c r="A418">
        <v>2.2799999999999998</v>
      </c>
      <c r="B418">
        <v>3.24</v>
      </c>
      <c r="C418">
        <v>3.48</v>
      </c>
      <c r="D418" s="43">
        <f t="shared" si="105"/>
        <v>3.4594788375792662E-2</v>
      </c>
      <c r="E418" s="44">
        <f>IF(OR($A418="",$B418="",$C418=""),"",A418*'MPTO_working_3-way'!$I417)</f>
        <v>2.3588761174968069</v>
      </c>
      <c r="F418" s="45">
        <f>IF(OR($A418="",$B418="",$C418=""),"",B418*'MPTO_working_3-way'!$I417)</f>
        <v>3.3520871143375683</v>
      </c>
      <c r="G418" s="46">
        <f>IF(OR($A418="",$B418="",$C418=""),"",C418*'MPTO_working_3-way'!$I417)</f>
        <v>3.6003898635477585</v>
      </c>
      <c r="H418" s="44">
        <f>IF(OR($A418="",$B418="",$C418=""),"",'MPTO_working_3-way'!E417)</f>
        <v>2.3415645056924501</v>
      </c>
      <c r="I418" s="45">
        <f>IF(OR($A418="",$B418="",$C418=""),"",'MPTO_working_3-way'!F417)</f>
        <v>3.3657524949096307</v>
      </c>
      <c r="J418" s="46">
        <f>IF(OR($A418="",$B418="",$C418=""),"",'MPTO_working_3-way'!G417)</f>
        <v>3.6254907801034362</v>
      </c>
      <c r="K418" s="44">
        <f>IF(OR($A418="",$B418="",$C418=""),"",'OddsRatio_working_3-way'!H417)</f>
        <v>2.3489821333966971</v>
      </c>
      <c r="L418" s="45">
        <f>IF(OR($A418="",$B418="",$C418=""),"",'OddsRatio_working_3-way'!I417)</f>
        <v>3.3607187334442208</v>
      </c>
      <c r="M418" s="46">
        <f>IF(OR($A418="",$B418="",$C418=""),"",'OddsRatio_working_3-way'!J417)</f>
        <v>3.6136528834561008</v>
      </c>
      <c r="N418" s="47">
        <f t="shared" si="93"/>
        <v>42.393069842988638</v>
      </c>
      <c r="O418" s="48">
        <f t="shared" si="94"/>
        <v>29.832160259880887</v>
      </c>
      <c r="P418" s="48">
        <f t="shared" si="95"/>
        <v>27.774769897130479</v>
      </c>
      <c r="Q418" t="s">
        <v>334</v>
      </c>
      <c r="R418" t="s">
        <v>330</v>
      </c>
      <c r="S418" s="38">
        <v>44230</v>
      </c>
      <c r="T418" s="50">
        <v>100</v>
      </c>
      <c r="U418" s="50">
        <f t="shared" si="96"/>
        <v>56.140350877192972</v>
      </c>
      <c r="V418" s="50">
        <f t="shared" si="97"/>
        <v>69.135802469135797</v>
      </c>
      <c r="W418" s="50">
        <f t="shared" si="98"/>
        <v>71.264367816091948</v>
      </c>
      <c r="X418" s="50">
        <f t="shared" si="99"/>
        <v>59.599829714772248</v>
      </c>
      <c r="Y418" s="50">
        <f t="shared" si="100"/>
        <v>72.595281306715066</v>
      </c>
      <c r="Z418" s="50">
        <f t="shared" si="101"/>
        <v>74.723846653671217</v>
      </c>
      <c r="AA418" s="50">
        <f t="shared" si="102"/>
        <v>-3.459478837579276</v>
      </c>
      <c r="AB418" s="50">
        <f t="shared" si="103"/>
        <v>-3.4594788375792689</v>
      </c>
      <c r="AC418" s="50">
        <f t="shared" si="104"/>
        <v>-3.4594788375792689</v>
      </c>
      <c r="AF418">
        <v>2.36</v>
      </c>
      <c r="AG418">
        <v>1.63</v>
      </c>
      <c r="AH418" s="66"/>
      <c r="AJ418" t="s">
        <v>446</v>
      </c>
    </row>
    <row r="419" spans="1:36" ht="15" x14ac:dyDescent="0.25">
      <c r="A419">
        <v>4.92</v>
      </c>
      <c r="B419">
        <v>3.76</v>
      </c>
      <c r="C419">
        <v>1.76</v>
      </c>
      <c r="D419" s="43">
        <f t="shared" si="105"/>
        <v>3.7391297510654065E-2</v>
      </c>
      <c r="E419" s="44">
        <f>IF(OR($A419="",$B419="",$C419=""),"",A419*'MPTO_working_3-way'!$I418)</f>
        <v>5.1039651837524183</v>
      </c>
      <c r="F419" s="45">
        <f>IF(OR($A419="",$B419="",$C419=""),"",B419*'MPTO_working_3-way'!$I418)</f>
        <v>3.9005912786400589</v>
      </c>
      <c r="G419" s="46">
        <f>IF(OR($A419="",$B419="",$C419=""),"",C419*'MPTO_working_3-way'!$I418)</f>
        <v>1.8258086836187513</v>
      </c>
      <c r="H419" s="44">
        <f>IF(OR($A419="",$B419="",$C419=""),"",'MPTO_working_3-way'!E418)</f>
        <v>5.2414124693486457</v>
      </c>
      <c r="I419" s="45">
        <f>IF(OR($A419="",$B419="",$C419=""),"",'MPTO_working_3-way'!F418)</f>
        <v>3.944871509881668</v>
      </c>
      <c r="J419" s="46">
        <f>IF(OR($A419="",$B419="",$C419=""),"",'MPTO_working_3-way'!G418)</f>
        <v>1.7994736643525506</v>
      </c>
      <c r="K419" s="44">
        <f>IF(OR($A419="",$B419="",$C419=""),"",'OddsRatio_working_3-way'!H418)</f>
        <v>5.1731048289222539</v>
      </c>
      <c r="L419" s="45">
        <f>IF(OR($A419="",$B419="",$C419=""),"",'OddsRatio_working_3-way'!I418)</f>
        <v>3.9382064611799557</v>
      </c>
      <c r="M419" s="46">
        <f>IF(OR($A419="",$B419="",$C419=""),"",'OddsRatio_working_3-way'!J418)</f>
        <v>1.8090713443828865</v>
      </c>
      <c r="N419" s="47">
        <f t="shared" si="93"/>
        <v>19.592610137375647</v>
      </c>
      <c r="O419" s="48">
        <f t="shared" si="94"/>
        <v>25.637138796778778</v>
      </c>
      <c r="P419" s="48">
        <f t="shared" si="95"/>
        <v>54.770251065845564</v>
      </c>
      <c r="Q419" t="s">
        <v>341</v>
      </c>
      <c r="R419" t="s">
        <v>323</v>
      </c>
      <c r="S419" s="38">
        <v>44230</v>
      </c>
      <c r="T419" s="50">
        <v>100</v>
      </c>
      <c r="U419" s="50">
        <f t="shared" si="96"/>
        <v>79.674796747967477</v>
      </c>
      <c r="V419" s="50">
        <f t="shared" si="97"/>
        <v>73.40425531914893</v>
      </c>
      <c r="W419" s="50">
        <f t="shared" si="98"/>
        <v>43.181818181818187</v>
      </c>
      <c r="X419" s="50">
        <f t="shared" si="99"/>
        <v>83.413926499032883</v>
      </c>
      <c r="Y419" s="50">
        <f t="shared" si="100"/>
        <v>77.14338507021435</v>
      </c>
      <c r="Z419" s="50">
        <f t="shared" si="101"/>
        <v>46.920947932883585</v>
      </c>
      <c r="AA419" s="50">
        <f t="shared" si="102"/>
        <v>-3.7391297510654056</v>
      </c>
      <c r="AB419" s="50">
        <f t="shared" si="103"/>
        <v>-3.7391297510654198</v>
      </c>
      <c r="AC419" s="50">
        <f t="shared" si="104"/>
        <v>-3.7391297510653985</v>
      </c>
      <c r="AF419">
        <v>1.78</v>
      </c>
      <c r="AG419">
        <v>2.1</v>
      </c>
      <c r="AH419" s="66"/>
      <c r="AJ419" t="s">
        <v>446</v>
      </c>
    </row>
    <row r="420" spans="1:36" ht="15" x14ac:dyDescent="0.25">
      <c r="A420">
        <v>1.46</v>
      </c>
      <c r="B420">
        <v>4.47</v>
      </c>
      <c r="C420">
        <v>8.56</v>
      </c>
      <c r="D420" s="43">
        <f t="shared" si="105"/>
        <v>2.546758328829557E-2</v>
      </c>
      <c r="E420" s="44">
        <f>IF(OR($A420="",$B420="",$C420=""),"",A420*'MPTO_working_3-way'!$I419)</f>
        <v>1.4971826716009116</v>
      </c>
      <c r="F420" s="45">
        <f>IF(OR($A420="",$B420="",$C420=""),"",B420*'MPTO_working_3-way'!$I419)</f>
        <v>4.5838400972986806</v>
      </c>
      <c r="G420" s="46">
        <f>IF(OR($A420="",$B420="",$C420=""),"",C420*'MPTO_working_3-way'!$I419)</f>
        <v>8.7780025129478112</v>
      </c>
      <c r="H420" s="44">
        <f>IF(OR($A420="",$B420="",$C420=""),"",'MPTO_working_3-way'!E419)</f>
        <v>1.4783226620207002</v>
      </c>
      <c r="I420" s="45">
        <f>IF(OR($A420="",$B420="",$C420=""),"",'MPTO_working_3-way'!F419)</f>
        <v>4.646312211408949</v>
      </c>
      <c r="J420" s="46">
        <f>IF(OR($A420="",$B420="",$C420=""),"",'MPTO_working_3-way'!G419)</f>
        <v>9.2307775688218108</v>
      </c>
      <c r="K420" s="44">
        <f>IF(OR($A420="",$B420="",$C420=""),"",'OddsRatio_working_3-way'!H419)</f>
        <v>1.4845326880903542</v>
      </c>
      <c r="L420" s="45">
        <f>IF(OR($A420="",$B420="",$C420=""),"",'OddsRatio_working_3-way'!I419)</f>
        <v>4.6550617992902792</v>
      </c>
      <c r="M420" s="46">
        <f>IF(OR($A420="",$B420="",$C420=""),"",'OddsRatio_working_3-way'!J419)</f>
        <v>8.9631893955719075</v>
      </c>
      <c r="N420" s="47">
        <f t="shared" si="93"/>
        <v>66.792116885157199</v>
      </c>
      <c r="O420" s="48">
        <f t="shared" si="94"/>
        <v>21.815769720879086</v>
      </c>
      <c r="P420" s="48">
        <f t="shared" si="95"/>
        <v>11.392113393963726</v>
      </c>
      <c r="Q420" t="s">
        <v>51</v>
      </c>
      <c r="R420" t="s">
        <v>104</v>
      </c>
      <c r="S420" s="38">
        <v>44230</v>
      </c>
      <c r="T420" s="50">
        <v>100</v>
      </c>
      <c r="U420" s="50">
        <f t="shared" si="96"/>
        <v>31.506849315068493</v>
      </c>
      <c r="V420" s="50">
        <f t="shared" si="97"/>
        <v>77.628635346756155</v>
      </c>
      <c r="W420" s="50">
        <f t="shared" si="98"/>
        <v>88.317757009345797</v>
      </c>
      <c r="X420" s="50">
        <f t="shared" si="99"/>
        <v>34.053607643898054</v>
      </c>
      <c r="Y420" s="50">
        <f t="shared" si="100"/>
        <v>80.17539367558571</v>
      </c>
      <c r="Z420" s="50">
        <f t="shared" si="101"/>
        <v>90.864515338175352</v>
      </c>
      <c r="AA420" s="50">
        <f t="shared" si="102"/>
        <v>-2.5467583288295614</v>
      </c>
      <c r="AB420" s="50">
        <f t="shared" si="103"/>
        <v>-2.5467583288295543</v>
      </c>
      <c r="AC420" s="50">
        <f t="shared" si="104"/>
        <v>-2.5467583288295543</v>
      </c>
      <c r="AF420">
        <v>1.83</v>
      </c>
      <c r="AG420">
        <v>2.0699999999999998</v>
      </c>
      <c r="AH420" s="66"/>
      <c r="AJ420" t="s">
        <v>441</v>
      </c>
    </row>
    <row r="421" spans="1:36" ht="15" x14ac:dyDescent="0.25">
      <c r="A421">
        <v>1.26</v>
      </c>
      <c r="B421">
        <v>6.1</v>
      </c>
      <c r="C421">
        <v>13.28</v>
      </c>
      <c r="D421" s="43">
        <f t="shared" si="105"/>
        <v>3.2886424699579031E-2</v>
      </c>
      <c r="E421" s="44">
        <f>IF(OR($A421="",$B421="",$C421=""),"",A421*'MPTO_working_3-way'!$I420)</f>
        <v>1.3014368951214697</v>
      </c>
      <c r="F421" s="45">
        <f>IF(OR($A421="",$B421="",$C421=""),"",B421*'MPTO_working_3-way'!$I420)</f>
        <v>6.3006071906674315</v>
      </c>
      <c r="G421" s="46">
        <f>IF(OR($A421="",$B421="",$C421=""),"",C421*'MPTO_working_3-way'!$I420)</f>
        <v>13.71673172001041</v>
      </c>
      <c r="H421" s="44">
        <f>IF(OR($A421="",$B421="",$C421=""),"",'MPTO_working_3-way'!E420)</f>
        <v>1.2776472449639351</v>
      </c>
      <c r="I421" s="45">
        <f>IF(OR($A421="",$B421="",$C421=""),"",'MPTO_working_3-way'!F420)</f>
        <v>6.5371318876692728</v>
      </c>
      <c r="J421" s="46">
        <f>IF(OR($A421="",$B421="",$C421=""),"",'MPTO_working_3-way'!G420)</f>
        <v>15.542657126846585</v>
      </c>
      <c r="K421" s="44">
        <f>IF(OR($A421="",$B421="",$C421=""),"",'OddsRatio_working_3-way'!H420)</f>
        <v>1.284298728011414</v>
      </c>
      <c r="L421" s="45">
        <f>IF(OR($A421="",$B421="",$C421=""),"",'OddsRatio_working_3-way'!I420)</f>
        <v>6.5766288956085051</v>
      </c>
      <c r="M421" s="46">
        <f>IF(OR($A421="",$B421="",$C421=""),"",'OddsRatio_working_3-way'!J420)</f>
        <v>14.42764761530832</v>
      </c>
      <c r="N421" s="47">
        <f t="shared" si="93"/>
        <v>76.838147416027041</v>
      </c>
      <c r="O421" s="48">
        <f t="shared" si="94"/>
        <v>15.871486187572801</v>
      </c>
      <c r="P421" s="48">
        <f t="shared" si="95"/>
        <v>7.290366396400155</v>
      </c>
      <c r="Q421" t="s">
        <v>53</v>
      </c>
      <c r="R421" t="s">
        <v>413</v>
      </c>
      <c r="S421" s="38">
        <v>44230</v>
      </c>
      <c r="T421" s="50">
        <v>100</v>
      </c>
      <c r="U421" s="50">
        <f t="shared" si="96"/>
        <v>20.634920634920633</v>
      </c>
      <c r="V421" s="50">
        <f t="shared" si="97"/>
        <v>83.606557377049185</v>
      </c>
      <c r="W421" s="50">
        <f t="shared" si="98"/>
        <v>92.469879518072304</v>
      </c>
      <c r="X421" s="50">
        <f t="shared" si="99"/>
        <v>23.923563104878532</v>
      </c>
      <c r="Y421" s="50">
        <f t="shared" si="100"/>
        <v>86.895199847007078</v>
      </c>
      <c r="Z421" s="50">
        <f t="shared" si="101"/>
        <v>95.758521988030182</v>
      </c>
      <c r="AA421" s="50">
        <f t="shared" si="102"/>
        <v>-3.2886424699578996</v>
      </c>
      <c r="AB421" s="50">
        <f t="shared" si="103"/>
        <v>-3.2886424699578924</v>
      </c>
      <c r="AC421" s="50">
        <f t="shared" si="104"/>
        <v>-3.2886424699578782</v>
      </c>
      <c r="AF421">
        <v>1.57</v>
      </c>
      <c r="AG421">
        <v>2.5299999999999998</v>
      </c>
      <c r="AH421" s="66"/>
      <c r="AJ421" t="s">
        <v>441</v>
      </c>
    </row>
    <row r="422" spans="1:36" ht="14.25" customHeight="1" x14ac:dyDescent="0.25">
      <c r="A422">
        <v>3.45</v>
      </c>
      <c r="B422">
        <v>3.07</v>
      </c>
      <c r="C422">
        <v>2.4300000000000002</v>
      </c>
      <c r="D422" s="43">
        <f t="shared" si="105"/>
        <v>2.7110605231425389E-2</v>
      </c>
      <c r="E422" s="44">
        <f>IF(OR($A422="",$B422="",$C422=""),"",A422*'MPTO_working_3-way'!$I421)</f>
        <v>3.5435315880484177</v>
      </c>
      <c r="F422" s="45">
        <f>IF(OR($A422="",$B422="",$C422=""),"",B422*'MPTO_working_3-way'!$I421)</f>
        <v>3.1532295580604757</v>
      </c>
      <c r="G422" s="46">
        <f>IF(OR($A422="",$B422="",$C422=""),"",C422*'MPTO_working_3-way'!$I421)</f>
        <v>2.495878770712364</v>
      </c>
      <c r="H422" s="44">
        <f>IF(OR($A422="",$B422="",$C422=""),"",'MPTO_working_3-way'!E421)</f>
        <v>3.5610227028238617</v>
      </c>
      <c r="I422" s="45">
        <f>IF(OR($A422="",$B422="",$C422=""),"",'MPTO_working_3-way'!F421)</f>
        <v>3.1576019379419362</v>
      </c>
      <c r="J422" s="46">
        <f>IF(OR($A422="",$B422="",$C422=""),"",'MPTO_working_3-way'!G421)</f>
        <v>2.4845599177133901</v>
      </c>
      <c r="K422" s="44">
        <f>IF(OR($A422="",$B422="",$C422=""),"",'OddsRatio_working_3-way'!H421)</f>
        <v>3.5522004760899009</v>
      </c>
      <c r="L422" s="45">
        <f>IF(OR($A422="",$B422="",$C422=""),"",'OddsRatio_working_3-way'!I421)</f>
        <v>3.1563489736759576</v>
      </c>
      <c r="M422" s="46">
        <f>IF(OR($A422="",$B422="",$C422=""),"",'OddsRatio_working_3-way'!J421)</f>
        <v>2.4896517064524724</v>
      </c>
      <c r="N422" s="47">
        <f t="shared" si="93"/>
        <v>28.220434195444692</v>
      </c>
      <c r="O422" s="48">
        <f t="shared" si="94"/>
        <v>31.713517255467167</v>
      </c>
      <c r="P422" s="48">
        <f t="shared" si="95"/>
        <v>40.066048549088137</v>
      </c>
      <c r="Q422" t="s">
        <v>350</v>
      </c>
      <c r="R422" t="s">
        <v>417</v>
      </c>
      <c r="S422" s="38">
        <v>44230</v>
      </c>
      <c r="T422" s="50">
        <v>100</v>
      </c>
      <c r="U422" s="50">
        <f t="shared" si="96"/>
        <v>71.014492753623188</v>
      </c>
      <c r="V422" s="50">
        <f t="shared" si="97"/>
        <v>67.426710097719877</v>
      </c>
      <c r="W422" s="50">
        <f t="shared" si="98"/>
        <v>58.847736625514408</v>
      </c>
      <c r="X422" s="50">
        <f t="shared" si="99"/>
        <v>73.725553276765737</v>
      </c>
      <c r="Y422" s="50">
        <f t="shared" si="100"/>
        <v>70.137770620862412</v>
      </c>
      <c r="Z422" s="50">
        <f t="shared" si="101"/>
        <v>61.55879714865695</v>
      </c>
      <c r="AA422" s="50">
        <f t="shared" si="102"/>
        <v>-2.7110605231425495</v>
      </c>
      <c r="AB422" s="50">
        <f t="shared" si="103"/>
        <v>-2.7110605231425353</v>
      </c>
      <c r="AC422" s="50">
        <f t="shared" si="104"/>
        <v>-2.7110605231425424</v>
      </c>
      <c r="AF422">
        <v>2.4</v>
      </c>
      <c r="AG422">
        <v>1.62</v>
      </c>
      <c r="AH422" s="66"/>
      <c r="AJ422" t="s">
        <v>434</v>
      </c>
    </row>
    <row r="423" spans="1:36" ht="15" x14ac:dyDescent="0.25">
      <c r="A423">
        <v>2.71</v>
      </c>
      <c r="B423">
        <v>3.17</v>
      </c>
      <c r="C423">
        <v>2.92</v>
      </c>
      <c r="D423" s="43">
        <f t="shared" si="105"/>
        <v>2.692685671076922E-2</v>
      </c>
      <c r="E423" s="44">
        <f>IF(OR($A423="",$B423="",$C423=""),"",A423*'MPTO_working_3-way'!$I422)</f>
        <v>2.7829717816861845</v>
      </c>
      <c r="F423" s="45">
        <f>IF(OR($A423="",$B423="",$C423=""),"",B423*'MPTO_working_3-way'!$I422)</f>
        <v>3.2553581357731383</v>
      </c>
      <c r="G423" s="46">
        <f>IF(OR($A423="",$B423="",$C423=""),"",C423*'MPTO_working_3-way'!$I422)</f>
        <v>2.9986264215954459</v>
      </c>
      <c r="H423" s="44">
        <f>IF(OR($A423="",$B423="",$C423=""),"",'MPTO_working_3-way'!E422)</f>
        <v>2.7775611964149358</v>
      </c>
      <c r="I423" s="45">
        <f>IF(OR($A423="",$B423="",$C423=""),"",'MPTO_working_3-way'!F422)</f>
        <v>3.2628365483670234</v>
      </c>
      <c r="J423" s="46">
        <f>IF(OR($A423="",$B423="",$C423=""),"",'MPTO_working_3-way'!G422)</f>
        <v>2.9985894528368013</v>
      </c>
      <c r="K423" s="44">
        <f>IF(OR($A423="",$B423="",$C423=""),"",'OddsRatio_working_3-way'!H422)</f>
        <v>2.7801609155171669</v>
      </c>
      <c r="L423" s="45">
        <f>IF(OR($A423="",$B423="",$C423=""),"",'OddsRatio_working_3-way'!I422)</f>
        <v>3.2590346120890379</v>
      </c>
      <c r="M423" s="46">
        <f>IF(OR($A423="",$B423="",$C423=""),"",'OddsRatio_working_3-way'!J422)</f>
        <v>2.998777168299978</v>
      </c>
      <c r="N423" s="47">
        <f t="shared" si="93"/>
        <v>35.932811341482832</v>
      </c>
      <c r="O423" s="48">
        <f t="shared" si="94"/>
        <v>30.718586351867021</v>
      </c>
      <c r="P423" s="48">
        <f t="shared" si="95"/>
        <v>33.348602306650157</v>
      </c>
      <c r="Q423" t="s">
        <v>348</v>
      </c>
      <c r="R423" t="s">
        <v>354</v>
      </c>
      <c r="S423" s="38">
        <v>44230</v>
      </c>
      <c r="T423" s="50">
        <v>100</v>
      </c>
      <c r="U423" s="50">
        <f t="shared" si="96"/>
        <v>63.099630996309962</v>
      </c>
      <c r="V423" s="50">
        <f t="shared" si="97"/>
        <v>68.454258675078862</v>
      </c>
      <c r="W423" s="50">
        <f t="shared" si="98"/>
        <v>65.753424657534239</v>
      </c>
      <c r="X423" s="50">
        <f t="shared" si="99"/>
        <v>65.792316667386885</v>
      </c>
      <c r="Y423" s="50">
        <f t="shared" si="100"/>
        <v>71.146944346155777</v>
      </c>
      <c r="Z423" s="50">
        <f t="shared" si="101"/>
        <v>68.446110328611169</v>
      </c>
      <c r="AA423" s="50">
        <f t="shared" si="102"/>
        <v>-2.6926856710769229</v>
      </c>
      <c r="AB423" s="50">
        <f t="shared" si="103"/>
        <v>-2.6926856710769158</v>
      </c>
      <c r="AC423" s="50">
        <f t="shared" si="104"/>
        <v>-2.69268567107693</v>
      </c>
      <c r="AF423">
        <v>2.23</v>
      </c>
      <c r="AG423">
        <v>1.71</v>
      </c>
      <c r="AH423" s="66"/>
      <c r="AJ423" t="s">
        <v>434</v>
      </c>
    </row>
    <row r="424" spans="1:36" ht="15" x14ac:dyDescent="0.25">
      <c r="A424">
        <v>2.23</v>
      </c>
      <c r="B424">
        <v>3.32</v>
      </c>
      <c r="C424">
        <v>3.59</v>
      </c>
      <c r="D424" s="43">
        <f t="shared" si="105"/>
        <v>2.8186844584077164E-2</v>
      </c>
      <c r="E424" s="44">
        <f>IF(OR($A424="",$B424="",$C424=""),"",A424*'MPTO_working_3-way'!$I423)</f>
        <v>2.2928566634224921</v>
      </c>
      <c r="F424" s="45">
        <f>IF(OR($A424="",$B424="",$C424=""),"",B424*'MPTO_working_3-way'!$I423)</f>
        <v>3.413580324019136</v>
      </c>
      <c r="G424" s="46">
        <f>IF(OR($A424="",$B424="",$C424=""),"",C424*'MPTO_working_3-way'!$I423)</f>
        <v>3.6911907720568369</v>
      </c>
      <c r="H424" s="44">
        <f>IF(OR($A424="",$B424="",$C424=""),"",'MPTO_working_3-way'!E423)</f>
        <v>2.277723363612036</v>
      </c>
      <c r="I424" s="45">
        <f>IF(OR($A424="",$B424="",$C424=""),"",'MPTO_working_3-way'!F423)</f>
        <v>3.4268967012269762</v>
      </c>
      <c r="J424" s="46">
        <f>IF(OR($A424="",$B424="",$C424=""),"",'MPTO_working_3-way'!G423)</f>
        <v>3.715318654357191</v>
      </c>
      <c r="K424" s="44">
        <f>IF(OR($A424="",$B424="",$C424=""),"",'OddsRatio_working_3-way'!H423)</f>
        <v>2.2841330831657283</v>
      </c>
      <c r="L424" s="45">
        <f>IF(OR($A424="",$B424="",$C424=""),"",'OddsRatio_working_3-way'!I423)</f>
        <v>3.4221046771906418</v>
      </c>
      <c r="M424" s="46">
        <f>IF(OR($A424="",$B424="",$C424=""),"",'OddsRatio_working_3-way'!J423)</f>
        <v>3.70398754910507</v>
      </c>
      <c r="N424" s="47">
        <f t="shared" si="93"/>
        <v>43.613716284703294</v>
      </c>
      <c r="O424" s="48">
        <f t="shared" si="94"/>
        <v>29.294755215327818</v>
      </c>
      <c r="P424" s="48">
        <f t="shared" si="95"/>
        <v>27.091528499968899</v>
      </c>
      <c r="Q424" t="s">
        <v>105</v>
      </c>
      <c r="R424" t="s">
        <v>353</v>
      </c>
      <c r="S424" s="38">
        <v>44230</v>
      </c>
      <c r="T424" s="50">
        <v>100</v>
      </c>
      <c r="U424" s="50">
        <f t="shared" si="96"/>
        <v>55.156950672645742</v>
      </c>
      <c r="V424" s="50">
        <f t="shared" si="97"/>
        <v>69.879518072289159</v>
      </c>
      <c r="W424" s="50">
        <f t="shared" si="98"/>
        <v>72.14484679665739</v>
      </c>
      <c r="X424" s="50">
        <f t="shared" si="99"/>
        <v>57.975635131053458</v>
      </c>
      <c r="Y424" s="50">
        <f t="shared" si="100"/>
        <v>72.698202530696875</v>
      </c>
      <c r="Z424" s="50">
        <f t="shared" si="101"/>
        <v>74.963531255065107</v>
      </c>
      <c r="AA424" s="50">
        <f t="shared" si="102"/>
        <v>-2.8186844584077164</v>
      </c>
      <c r="AB424" s="50">
        <f t="shared" si="103"/>
        <v>-2.8186844584077164</v>
      </c>
      <c r="AC424" s="50">
        <f t="shared" si="104"/>
        <v>-2.8186844584077164</v>
      </c>
      <c r="AF424">
        <v>2.0299999999999998</v>
      </c>
      <c r="AG424">
        <v>1.86</v>
      </c>
      <c r="AH424" s="66"/>
      <c r="AJ424" t="s">
        <v>434</v>
      </c>
    </row>
    <row r="425" spans="1:36" s="50" customFormat="1" ht="15" x14ac:dyDescent="0.25">
      <c r="A425">
        <v>1.99</v>
      </c>
      <c r="B425">
        <v>3.26</v>
      </c>
      <c r="C425">
        <v>4.57</v>
      </c>
      <c r="D425" s="43">
        <f t="shared" si="105"/>
        <v>2.8079409815721545E-2</v>
      </c>
      <c r="E425" s="44">
        <f>IF(OR($A425="",$B425="",$C425=""),"",A425*'MPTO_working_3-way'!$I424)</f>
        <v>2.0458780255332858</v>
      </c>
      <c r="F425" s="45">
        <f>IF(OR($A425="",$B425="",$C425=""),"",B425*'MPTO_working_3-way'!$I424)</f>
        <v>3.3515388759992519</v>
      </c>
      <c r="G425" s="46">
        <f>IF(OR($A425="",$B425="",$C425=""),"",C425*'MPTO_working_3-way'!$I424)</f>
        <v>4.6983229028578481</v>
      </c>
      <c r="H425" s="44">
        <f>IF(OR($A425="",$B425="",$C425=""),"",'MPTO_working_3-way'!E424)</f>
        <v>2.027769247257964</v>
      </c>
      <c r="I425" s="45">
        <f>IF(OR($A425="",$B425="",$C425=""),"",'MPTO_working_3-way'!F424)</f>
        <v>3.3626029652915124</v>
      </c>
      <c r="J425" s="46">
        <f>IF(OR($A425="",$B425="",$C425=""),"",'MPTO_working_3-way'!G424)</f>
        <v>4.7742136515431959</v>
      </c>
      <c r="K425" s="44">
        <f>IF(OR($A425="",$B425="",$C425=""),"",'OddsRatio_working_3-way'!H424)</f>
        <v>2.0351540846403569</v>
      </c>
      <c r="L425" s="45">
        <f>IF(OR($A425="",$B425="",$C425=""),"",'OddsRatio_working_3-way'!I424)</f>
        <v>3.3630790215022275</v>
      </c>
      <c r="M425" s="46">
        <f>IF(OR($A425="",$B425="",$C425=""),"",'OddsRatio_working_3-way'!J424)</f>
        <v>4.7328283658243162</v>
      </c>
      <c r="N425" s="47">
        <f t="shared" si="93"/>
        <v>48.878769287300813</v>
      </c>
      <c r="O425" s="48">
        <f t="shared" si="94"/>
        <v>29.837040147769518</v>
      </c>
      <c r="P425" s="48">
        <f t="shared" si="95"/>
        <v>21.284190564929673</v>
      </c>
      <c r="Q425" t="s">
        <v>415</v>
      </c>
      <c r="R425" t="s">
        <v>351</v>
      </c>
      <c r="S425" s="38">
        <v>44230</v>
      </c>
      <c r="T425" s="50">
        <v>100</v>
      </c>
      <c r="U425" s="50">
        <f t="shared" si="96"/>
        <v>49.748743718592962</v>
      </c>
      <c r="V425" s="50">
        <f t="shared" si="97"/>
        <v>69.325153374233125</v>
      </c>
      <c r="W425" s="50">
        <f t="shared" si="98"/>
        <v>78.118161925601754</v>
      </c>
      <c r="X425" s="50">
        <f t="shared" si="99"/>
        <v>52.556684700165121</v>
      </c>
      <c r="Y425" s="50">
        <f t="shared" si="100"/>
        <v>72.133094355805284</v>
      </c>
      <c r="Z425" s="50">
        <f t="shared" si="101"/>
        <v>80.926102907173899</v>
      </c>
      <c r="AA425" s="50">
        <f t="shared" si="102"/>
        <v>-2.807940981572159</v>
      </c>
      <c r="AB425" s="50">
        <f t="shared" si="103"/>
        <v>-2.807940981572159</v>
      </c>
      <c r="AC425" s="50">
        <f t="shared" si="104"/>
        <v>-2.8079409815721448</v>
      </c>
      <c r="AD425" s="51"/>
      <c r="AE425" s="51"/>
      <c r="AF425">
        <v>2.4500000000000002</v>
      </c>
      <c r="AG425">
        <v>1.6</v>
      </c>
      <c r="AH425" s="66"/>
      <c r="AI425" s="51"/>
      <c r="AJ425" t="s">
        <v>434</v>
      </c>
    </row>
    <row r="426" spans="1:36" ht="15" x14ac:dyDescent="0.25">
      <c r="A426">
        <v>1.8</v>
      </c>
      <c r="B426">
        <v>3.54</v>
      </c>
      <c r="C426">
        <v>5.24</v>
      </c>
      <c r="D426" s="43">
        <f t="shared" si="105"/>
        <v>2.8881125918258865E-2</v>
      </c>
      <c r="E426" s="44">
        <f>IF(OR($A426="",$B426="",$C426=""),"",A426*'MPTO_working_3-way'!$I425)</f>
        <v>1.851986026652866</v>
      </c>
      <c r="F426" s="45">
        <f>IF(OR($A426="",$B426="",$C426=""),"",B426*'MPTO_working_3-way'!$I425)</f>
        <v>3.6422391857506362</v>
      </c>
      <c r="G426" s="46">
        <f>IF(OR($A426="",$B426="",$C426=""),"",C426*'MPTO_working_3-way'!$I425)</f>
        <v>5.3913370998116763</v>
      </c>
      <c r="H426" s="44">
        <f>IF(OR($A426="",$B426="",$C426=""),"",'MPTO_working_3-way'!E425)</f>
        <v>1.8317416568649827</v>
      </c>
      <c r="I426" s="45">
        <f>IF(OR($A426="",$B426="",$C426=""),"",'MPTO_working_3-way'!F425)</f>
        <v>3.6648987548515133</v>
      </c>
      <c r="J426" s="46">
        <f>IF(OR($A426="",$B426="",$C426=""),"",'MPTO_working_3-way'!G425)</f>
        <v>5.5183784641421632</v>
      </c>
      <c r="K426" s="44">
        <f>IF(OR($A426="",$B426="",$C426=""),"",'OddsRatio_working_3-way'!H425)</f>
        <v>1.8394362294839528</v>
      </c>
      <c r="L426" s="45">
        <f>IF(OR($A426="",$B426="",$C426=""),"",'OddsRatio_working_3-way'!I425)</f>
        <v>3.6652100286115505</v>
      </c>
      <c r="M426" s="46">
        <f>IF(OR($A426="",$B426="",$C426=""),"",'OddsRatio_working_3-way'!J425)</f>
        <v>5.4490120162649509</v>
      </c>
      <c r="N426" s="47">
        <f t="shared" si="93"/>
        <v>53.99608774626239</v>
      </c>
      <c r="O426" s="48">
        <f t="shared" si="94"/>
        <v>27.455637837082573</v>
      </c>
      <c r="P426" s="48">
        <f t="shared" si="95"/>
        <v>18.548274416655023</v>
      </c>
      <c r="Q426" t="s">
        <v>418</v>
      </c>
      <c r="R426" t="s">
        <v>416</v>
      </c>
      <c r="S426" s="38">
        <v>44230</v>
      </c>
      <c r="T426" s="50">
        <v>100</v>
      </c>
      <c r="U426" s="50">
        <f t="shared" si="96"/>
        <v>44.444444444444443</v>
      </c>
      <c r="V426" s="50">
        <f t="shared" si="97"/>
        <v>71.751412429378533</v>
      </c>
      <c r="W426" s="50">
        <f t="shared" si="98"/>
        <v>80.916030534351137</v>
      </c>
      <c r="X426" s="50">
        <f t="shared" si="99"/>
        <v>47.332557036270323</v>
      </c>
      <c r="Y426" s="50">
        <f t="shared" si="100"/>
        <v>74.639525021204406</v>
      </c>
      <c r="Z426" s="50">
        <f t="shared" si="101"/>
        <v>83.804143126177038</v>
      </c>
      <c r="AA426" s="50">
        <f t="shared" si="102"/>
        <v>-2.8881125918258803</v>
      </c>
      <c r="AB426" s="50">
        <f t="shared" si="103"/>
        <v>-2.8881125918258732</v>
      </c>
      <c r="AC426" s="50">
        <f t="shared" si="104"/>
        <v>-2.8881125918259016</v>
      </c>
      <c r="AF426">
        <v>2.1</v>
      </c>
      <c r="AG426">
        <v>1.79</v>
      </c>
      <c r="AH426" s="66"/>
      <c r="AJ426" t="s">
        <v>434</v>
      </c>
    </row>
    <row r="427" spans="1:36" ht="15" x14ac:dyDescent="0.25">
      <c r="A427">
        <v>1.59</v>
      </c>
      <c r="B427">
        <v>4.0999999999999996</v>
      </c>
      <c r="C427">
        <v>6.29</v>
      </c>
      <c r="D427" s="43">
        <f t="shared" si="105"/>
        <v>3.18157685581415E-2</v>
      </c>
      <c r="E427" s="44">
        <f>IF(OR($A427="",$B427="",$C427=""),"",A427*'MPTO_working_3-way'!$I426)</f>
        <v>1.6405870720074451</v>
      </c>
      <c r="F427" s="45">
        <f>IF(OR($A427="",$B427="",$C427=""),"",B427*'MPTO_working_3-way'!$I426)</f>
        <v>4.23044465108838</v>
      </c>
      <c r="G427" s="46">
        <f>IF(OR($A427="",$B427="",$C427=""),"",C427*'MPTO_working_3-way'!$I426)</f>
        <v>6.49012118423071</v>
      </c>
      <c r="H427" s="44">
        <f>IF(OR($A427="",$B427="",$C427=""),"",'MPTO_working_3-way'!E426)</f>
        <v>1.6172710015367646</v>
      </c>
      <c r="I427" s="45">
        <f>IF(OR($A427="",$B427="",$C427=""),"",'MPTO_working_3-way'!F426)</f>
        <v>4.2863783772859474</v>
      </c>
      <c r="J427" s="46">
        <f>IF(OR($A427="",$B427="",$C427=""),"",'MPTO_working_3-way'!G426)</f>
        <v>6.7395774037510661</v>
      </c>
      <c r="K427" s="44">
        <f>IF(OR($A427="",$B427="",$C427=""),"",'OddsRatio_working_3-way'!H426)</f>
        <v>1.6252809366494805</v>
      </c>
      <c r="L427" s="45">
        <f>IF(OR($A427="",$B427="",$C427=""),"",'OddsRatio_working_3-way'!I426)</f>
        <v>4.2853744129040496</v>
      </c>
      <c r="M427" s="46">
        <f>IF(OR($A427="",$B427="",$C427=""),"",'OddsRatio_working_3-way'!J426)</f>
        <v>6.6063324658911045</v>
      </c>
      <c r="N427" s="47">
        <f t="shared" si="93"/>
        <v>60.953790082984504</v>
      </c>
      <c r="O427" s="48">
        <f t="shared" si="94"/>
        <v>23.638177129742775</v>
      </c>
      <c r="P427" s="48">
        <f t="shared" si="95"/>
        <v>15.408032787272715</v>
      </c>
      <c r="Q427" t="s">
        <v>50</v>
      </c>
      <c r="R427" t="s">
        <v>352</v>
      </c>
      <c r="S427" s="38">
        <v>44230</v>
      </c>
      <c r="T427" s="50">
        <v>100</v>
      </c>
      <c r="U427" s="50">
        <f t="shared" si="96"/>
        <v>37.106918238993707</v>
      </c>
      <c r="V427" s="50">
        <f t="shared" si="97"/>
        <v>75.609756097560975</v>
      </c>
      <c r="W427" s="50">
        <f t="shared" si="98"/>
        <v>84.101748807631168</v>
      </c>
      <c r="X427" s="50">
        <f t="shared" si="99"/>
        <v>40.288495094807864</v>
      </c>
      <c r="Y427" s="50">
        <f t="shared" si="100"/>
        <v>78.791332953375132</v>
      </c>
      <c r="Z427" s="50">
        <f t="shared" si="101"/>
        <v>87.283325663445311</v>
      </c>
      <c r="AA427" s="50">
        <f t="shared" si="102"/>
        <v>-3.1815768558141571</v>
      </c>
      <c r="AB427" s="50">
        <f t="shared" si="103"/>
        <v>-3.1815768558141571</v>
      </c>
      <c r="AC427" s="50">
        <f t="shared" si="104"/>
        <v>-3.1815768558141428</v>
      </c>
      <c r="AF427">
        <v>1.85</v>
      </c>
      <c r="AG427">
        <v>2.0499999999999998</v>
      </c>
      <c r="AH427" s="66"/>
      <c r="AJ427" t="s">
        <v>434</v>
      </c>
    </row>
    <row r="428" spans="1:36" ht="15" x14ac:dyDescent="0.25">
      <c r="A428">
        <v>3.04</v>
      </c>
      <c r="B428">
        <v>3.15</v>
      </c>
      <c r="C428">
        <v>2.62</v>
      </c>
      <c r="D428" s="43">
        <f t="shared" si="105"/>
        <v>2.8087075194347166E-2</v>
      </c>
      <c r="E428" s="44">
        <f>IF(OR($A428="",$B428="",$C428=""),"",A428*'MPTO_working_3-way'!$I427)</f>
        <v>3.1253847085908153</v>
      </c>
      <c r="F428" s="45">
        <f>IF(OR($A428="",$B428="",$C428=""),"",B428*'MPTO_working_3-way'!$I427)</f>
        <v>3.2384742868621936</v>
      </c>
      <c r="G428" s="46">
        <f>IF(OR($A428="",$B428="",$C428=""),"",C428*'MPTO_working_3-way'!$I427)</f>
        <v>2.6935881370091899</v>
      </c>
      <c r="H428" s="44">
        <f>IF(OR($A428="",$B428="",$C428=""),"",'MPTO_working_3-way'!E427)</f>
        <v>3.1290578989553643</v>
      </c>
      <c r="I428" s="45">
        <f>IF(OR($A428="",$B428="",$C428=""),"",'MPTO_working_3-way'!F427)</f>
        <v>3.2457209487652285</v>
      </c>
      <c r="J428" s="46">
        <f>IF(OR($A428="",$B428="",$C428=""),"",'MPTO_working_3-way'!G427)</f>
        <v>2.6858830431226566</v>
      </c>
      <c r="K428" s="44">
        <f>IF(OR($A428="",$B428="",$C428=""),"",'OddsRatio_working_3-way'!H427)</f>
        <v>3.127478803988013</v>
      </c>
      <c r="L428" s="45">
        <f>IF(OR($A428="",$B428="",$C428=""),"",'OddsRatio_working_3-way'!I427)</f>
        <v>3.2421957983207013</v>
      </c>
      <c r="M428" s="46">
        <f>IF(OR($A428="",$B428="",$C428=""),"",'OddsRatio_working_3-way'!J427)</f>
        <v>2.6894684619904821</v>
      </c>
      <c r="N428" s="47">
        <f t="shared" si="93"/>
        <v>31.996061068939046</v>
      </c>
      <c r="O428" s="48">
        <f t="shared" si="94"/>
        <v>30.878738301452284</v>
      </c>
      <c r="P428" s="48">
        <f t="shared" si="95"/>
        <v>37.125200629608663</v>
      </c>
      <c r="Q428" t="s">
        <v>234</v>
      </c>
      <c r="R428" t="s">
        <v>349</v>
      </c>
      <c r="S428" s="38">
        <v>44230</v>
      </c>
      <c r="T428" s="50">
        <v>100</v>
      </c>
      <c r="U428" s="50">
        <f t="shared" si="96"/>
        <v>67.10526315789474</v>
      </c>
      <c r="V428" s="50">
        <f t="shared" si="97"/>
        <v>68.253968253968253</v>
      </c>
      <c r="W428" s="50">
        <f t="shared" si="98"/>
        <v>61.832061068702288</v>
      </c>
      <c r="X428" s="50">
        <f t="shared" si="99"/>
        <v>69.913970677329445</v>
      </c>
      <c r="Y428" s="50">
        <f t="shared" si="100"/>
        <v>71.062675773402972</v>
      </c>
      <c r="Z428" s="50">
        <f t="shared" si="101"/>
        <v>64.640768588137007</v>
      </c>
      <c r="AA428" s="50">
        <f t="shared" si="102"/>
        <v>-2.8087075194347051</v>
      </c>
      <c r="AB428" s="50">
        <f t="shared" si="103"/>
        <v>-2.8087075194347193</v>
      </c>
      <c r="AC428" s="50">
        <f t="shared" si="104"/>
        <v>-2.8087075194347193</v>
      </c>
      <c r="AF428">
        <v>2.21</v>
      </c>
      <c r="AG428">
        <v>1.72</v>
      </c>
      <c r="AH428" s="66"/>
      <c r="AJ428" t="s">
        <v>434</v>
      </c>
    </row>
    <row r="429" spans="1:36" ht="15" x14ac:dyDescent="0.25">
      <c r="A429">
        <v>3.05</v>
      </c>
      <c r="B429">
        <v>3.1</v>
      </c>
      <c r="C429">
        <v>2.65</v>
      </c>
      <c r="D429" s="43">
        <f t="shared" si="105"/>
        <v>2.7807988186344446E-2</v>
      </c>
      <c r="E429" s="44">
        <f>IF(OR($A429="",$B429="",$C429=""),"",A429*'MPTO_working_3-way'!$I428)</f>
        <v>3.1348143639683506</v>
      </c>
      <c r="F429" s="45">
        <f>IF(OR($A429="",$B429="",$C429=""),"",B429*'MPTO_working_3-way'!$I428)</f>
        <v>3.1862047633776678</v>
      </c>
      <c r="G429" s="46">
        <f>IF(OR($A429="",$B429="",$C429=""),"",C429*'MPTO_working_3-way'!$I428)</f>
        <v>2.7236911686938128</v>
      </c>
      <c r="H429" s="44">
        <f>IF(OR($A429="",$B429="",$C429=""),"",'MPTO_working_3-way'!E428)</f>
        <v>3.1387366509035104</v>
      </c>
      <c r="I429" s="45">
        <f>IF(OR($A429="",$B429="",$C429=""),"",'MPTO_working_3-way'!F428)</f>
        <v>3.1917136396930035</v>
      </c>
      <c r="J429" s="46">
        <f>IF(OR($A429="",$B429="",$C429=""),"",'MPTO_working_3-way'!G428)</f>
        <v>2.7167330785286383</v>
      </c>
      <c r="K429" s="44">
        <f>IF(OR($A429="",$B429="",$C429=""),"",'OddsRatio_working_3-way'!H428)</f>
        <v>3.1369537036716921</v>
      </c>
      <c r="L429" s="45">
        <f>IF(OR($A429="",$B429="",$C429=""),"",'OddsRatio_working_3-way'!I428)</f>
        <v>3.1890745257124657</v>
      </c>
      <c r="M429" s="46">
        <f>IF(OR($A429="",$B429="",$C429=""),"",'OddsRatio_working_3-way'!J428)</f>
        <v>2.7199871273455081</v>
      </c>
      <c r="N429" s="47">
        <f t="shared" si="93"/>
        <v>31.899815551888167</v>
      </c>
      <c r="O429" s="48">
        <f t="shared" si="94"/>
        <v>31.385302397825456</v>
      </c>
      <c r="P429" s="48">
        <f t="shared" si="95"/>
        <v>36.714882050286377</v>
      </c>
      <c r="Q429" t="s">
        <v>235</v>
      </c>
      <c r="R429" t="s">
        <v>140</v>
      </c>
      <c r="S429" s="38">
        <v>44230</v>
      </c>
      <c r="T429" s="50">
        <v>100</v>
      </c>
      <c r="U429" s="50">
        <f t="shared" si="96"/>
        <v>67.21311475409837</v>
      </c>
      <c r="V429" s="50">
        <f t="shared" si="97"/>
        <v>67.741935483870961</v>
      </c>
      <c r="W429" s="50">
        <f t="shared" si="98"/>
        <v>62.264150943396231</v>
      </c>
      <c r="X429" s="50">
        <f t="shared" si="99"/>
        <v>69.993913572732808</v>
      </c>
      <c r="Y429" s="50">
        <f t="shared" si="100"/>
        <v>70.522734302505413</v>
      </c>
      <c r="Z429" s="50">
        <f t="shared" si="101"/>
        <v>65.044949762030683</v>
      </c>
      <c r="AA429" s="50">
        <f t="shared" si="102"/>
        <v>-2.7807988186344375</v>
      </c>
      <c r="AB429" s="50">
        <f t="shared" si="103"/>
        <v>-2.7807988186344517</v>
      </c>
      <c r="AC429" s="50">
        <f t="shared" si="104"/>
        <v>-2.7807988186344517</v>
      </c>
      <c r="AF429">
        <v>2.33</v>
      </c>
      <c r="AG429">
        <v>1.65</v>
      </c>
      <c r="AH429" s="66"/>
      <c r="AJ429" t="s">
        <v>434</v>
      </c>
    </row>
    <row r="430" spans="1:36" ht="15" x14ac:dyDescent="0.25">
      <c r="A430">
        <v>2.87</v>
      </c>
      <c r="B430">
        <v>3.04</v>
      </c>
      <c r="C430">
        <v>2.85</v>
      </c>
      <c r="D430" s="43">
        <f t="shared" si="105"/>
        <v>2.825661715263772E-2</v>
      </c>
      <c r="E430" s="44">
        <f>IF(OR($A430="",$B430="",$C430=""),"",A430*'MPTO_working_3-way'!$I429)</f>
        <v>2.9510964912280704</v>
      </c>
      <c r="F430" s="45">
        <f>IF(OR($A430="",$B430="",$C430=""),"",B430*'MPTO_working_3-way'!$I429)</f>
        <v>3.1259001161440185</v>
      </c>
      <c r="G430" s="46">
        <f>IF(OR($A430="",$B430="",$C430=""),"",C430*'MPTO_working_3-way'!$I429)</f>
        <v>2.9305313588850175</v>
      </c>
      <c r="H430" s="44">
        <f>IF(OR($A430="",$B430="",$C430=""),"",'MPTO_working_3-way'!E429)</f>
        <v>2.9497377950744541</v>
      </c>
      <c r="I430" s="45">
        <f>IF(OR($A430="",$B430="",$C430=""),"",'MPTO_working_3-way'!F429)</f>
        <v>3.1296113254471831</v>
      </c>
      <c r="J430" s="46">
        <f>IF(OR($A430="",$B430="",$C430=""),"",'MPTO_working_3-way'!G429)</f>
        <v>2.928615118378064</v>
      </c>
      <c r="K430" s="44">
        <f>IF(OR($A430="",$B430="",$C430=""),"",'OddsRatio_working_3-way'!H429)</f>
        <v>2.9504305252167438</v>
      </c>
      <c r="L430" s="45">
        <f>IF(OR($A430="",$B430="",$C430=""),"",'OddsRatio_working_3-way'!I429)</f>
        <v>3.1277423911455386</v>
      </c>
      <c r="M430" s="46">
        <f>IF(OR($A430="",$B430="",$C430=""),"",'OddsRatio_working_3-way'!J429)</f>
        <v>2.9295703056957092</v>
      </c>
      <c r="N430" s="47">
        <f t="shared" si="93"/>
        <v>33.885710039384705</v>
      </c>
      <c r="O430" s="48">
        <f t="shared" si="94"/>
        <v>31.990785464813854</v>
      </c>
      <c r="P430" s="48">
        <f t="shared" si="95"/>
        <v>34.123504495801441</v>
      </c>
      <c r="Q430" t="s">
        <v>249</v>
      </c>
      <c r="R430" t="s">
        <v>419</v>
      </c>
      <c r="S430" s="38">
        <v>44230</v>
      </c>
      <c r="T430" s="50">
        <v>100</v>
      </c>
      <c r="U430" s="50">
        <f t="shared" si="96"/>
        <v>65.156794425087099</v>
      </c>
      <c r="V430" s="50">
        <f t="shared" si="97"/>
        <v>67.10526315789474</v>
      </c>
      <c r="W430" s="50">
        <f t="shared" si="98"/>
        <v>64.912280701754383</v>
      </c>
      <c r="X430" s="50">
        <f t="shared" si="99"/>
        <v>67.982456140350877</v>
      </c>
      <c r="Y430" s="50">
        <f t="shared" si="100"/>
        <v>69.930924873158503</v>
      </c>
      <c r="Z430" s="50">
        <f t="shared" si="101"/>
        <v>67.737942417018161</v>
      </c>
      <c r="AA430" s="50">
        <f t="shared" si="102"/>
        <v>-2.8256617152637773</v>
      </c>
      <c r="AB430" s="50">
        <f t="shared" si="103"/>
        <v>-2.8256617152637631</v>
      </c>
      <c r="AC430" s="50">
        <f t="shared" si="104"/>
        <v>-2.8256617152637773</v>
      </c>
      <c r="AF430">
        <v>2.17</v>
      </c>
      <c r="AG430">
        <v>1.74</v>
      </c>
      <c r="AH430" s="66"/>
      <c r="AJ430" t="s">
        <v>434</v>
      </c>
    </row>
    <row r="431" spans="1:36" s="50" customFormat="1" ht="15" x14ac:dyDescent="0.25">
      <c r="A431">
        <v>2.35</v>
      </c>
      <c r="B431">
        <v>3.47</v>
      </c>
      <c r="C431">
        <v>3.13</v>
      </c>
      <c r="D431" s="43">
        <f t="shared" si="105"/>
        <v>3.3205170825336694E-2</v>
      </c>
      <c r="E431" s="44">
        <f>IF(OR($A431="",$B431="",$C431=""),"",A431*'MPTO_working_3-way'!$I430)</f>
        <v>2.4280321514395413</v>
      </c>
      <c r="F431" s="45">
        <f>IF(OR($A431="",$B431="",$C431=""),"",B431*'MPTO_working_3-way'!$I430)</f>
        <v>3.5852219427639187</v>
      </c>
      <c r="G431" s="46">
        <f>IF(OR($A431="",$B431="",$C431=""),"",C431*'MPTO_working_3-way'!$I430)</f>
        <v>3.2339321846833036</v>
      </c>
      <c r="H431" s="44">
        <f>IF(OR($A431="",$B431="",$C431=""),"",'MPTO_working_3-way'!E430)</f>
        <v>2.4127575542876918</v>
      </c>
      <c r="I431" s="45">
        <f>IF(OR($A431="",$B431="",$C431=""),"",'MPTO_working_3-way'!F430)</f>
        <v>3.608596499785452</v>
      </c>
      <c r="J431" s="46">
        <f>IF(OR($A431="",$B431="",$C431=""),"",'MPTO_working_3-way'!G430)</f>
        <v>3.2423273896896534</v>
      </c>
      <c r="K431" s="44">
        <f>IF(OR($A431="",$B431="",$C431=""),"",'OddsRatio_working_3-way'!H430)</f>
        <v>2.4194577768872909</v>
      </c>
      <c r="L431" s="45">
        <f>IF(OR($A431="",$B431="",$C431=""),"",'OddsRatio_working_3-way'!I430)</f>
        <v>3.597082006601191</v>
      </c>
      <c r="M431" s="46">
        <f>IF(OR($A431="",$B431="",$C431=""),"",'OddsRatio_working_3-way'!J430)</f>
        <v>3.2395889368666144</v>
      </c>
      <c r="N431" s="47">
        <f t="shared" si="93"/>
        <v>41.185616072139574</v>
      </c>
      <c r="O431" s="48">
        <f t="shared" si="94"/>
        <v>27.8922760142732</v>
      </c>
      <c r="P431" s="48">
        <f t="shared" si="95"/>
        <v>30.922107913587222</v>
      </c>
      <c r="Q431" t="s">
        <v>473</v>
      </c>
      <c r="R431" t="s">
        <v>374</v>
      </c>
      <c r="S431" s="38">
        <v>44230</v>
      </c>
      <c r="T431" s="50">
        <v>100</v>
      </c>
      <c r="U431" s="50">
        <f t="shared" si="96"/>
        <v>57.446808510638299</v>
      </c>
      <c r="V431" s="50">
        <f t="shared" si="97"/>
        <v>71.181556195965413</v>
      </c>
      <c r="W431" s="50">
        <f t="shared" si="98"/>
        <v>68.051118210862612</v>
      </c>
      <c r="X431" s="50">
        <f t="shared" si="99"/>
        <v>60.767325593171961</v>
      </c>
      <c r="Y431" s="50">
        <f t="shared" si="100"/>
        <v>74.502073278499083</v>
      </c>
      <c r="Z431" s="50">
        <f t="shared" si="101"/>
        <v>71.371635293396281</v>
      </c>
      <c r="AA431" s="50">
        <f t="shared" si="102"/>
        <v>-3.3205170825336623</v>
      </c>
      <c r="AB431" s="50">
        <f t="shared" si="103"/>
        <v>-3.3205170825336694</v>
      </c>
      <c r="AC431" s="50">
        <f t="shared" si="104"/>
        <v>-3.3205170825336694</v>
      </c>
      <c r="AD431" s="51"/>
      <c r="AE431" s="51"/>
      <c r="AF431">
        <v>1.98</v>
      </c>
      <c r="AG431">
        <v>1.88</v>
      </c>
      <c r="AH431" s="66"/>
      <c r="AI431" s="51"/>
      <c r="AJ431" t="s">
        <v>450</v>
      </c>
    </row>
    <row r="432" spans="1:36" ht="15" x14ac:dyDescent="0.25">
      <c r="A432">
        <v>1.75</v>
      </c>
      <c r="B432">
        <v>3.79</v>
      </c>
      <c r="C432">
        <v>4.9400000000000004</v>
      </c>
      <c r="D432" s="43">
        <f t="shared" si="105"/>
        <v>3.7709963970205429E-2</v>
      </c>
      <c r="E432" s="44">
        <f>IF(OR($A432="",$B432="",$C432=""),"",A432*'MPTO_working_3-way'!$I431)</f>
        <v>1.8159924369478595</v>
      </c>
      <c r="F432" s="45">
        <f>IF(OR($A432="",$B432="",$C432=""),"",B432*'MPTO_working_3-way'!$I431)</f>
        <v>3.9329207634470786</v>
      </c>
      <c r="G432" s="46">
        <f>IF(OR($A432="",$B432="",$C432=""),"",C432*'MPTO_working_3-way'!$I431)</f>
        <v>5.1262872220128148</v>
      </c>
      <c r="H432" s="44">
        <f>IF(OR($A432="",$B432="",$C432=""),"",'MPTO_working_3-way'!E431)</f>
        <v>1.7893614406837512</v>
      </c>
      <c r="I432" s="45">
        <f>IF(OR($A432="",$B432="",$C432=""),"",'MPTO_working_3-way'!F431)</f>
        <v>3.9795886143213708</v>
      </c>
      <c r="J432" s="46">
        <f>IF(OR($A432="",$B432="",$C432=""),"",'MPTO_working_3-way'!G431)</f>
        <v>5.2670621237330488</v>
      </c>
      <c r="K432" s="44">
        <f>IF(OR($A432="",$B432="",$C432=""),"",'OddsRatio_working_3-way'!H431)</f>
        <v>1.7990167203506144</v>
      </c>
      <c r="L432" s="45">
        <f>IF(OR($A432="",$B432="",$C432=""),"",'OddsRatio_working_3-way'!I431)</f>
        <v>3.9723421997042849</v>
      </c>
      <c r="M432" s="46">
        <f>IF(OR($A432="",$B432="",$C432=""),"",'OddsRatio_working_3-way'!J431)</f>
        <v>5.1975011709085601</v>
      </c>
      <c r="N432" s="47">
        <f t="shared" si="93"/>
        <v>55.066308628504046</v>
      </c>
      <c r="O432" s="48">
        <f t="shared" si="94"/>
        <v>25.426395804718226</v>
      </c>
      <c r="P432" s="48">
        <f t="shared" si="95"/>
        <v>19.507295566777749</v>
      </c>
      <c r="Q432" t="s">
        <v>168</v>
      </c>
      <c r="R432" t="s">
        <v>64</v>
      </c>
      <c r="S432" s="38">
        <v>44230</v>
      </c>
      <c r="T432" s="50">
        <v>100</v>
      </c>
      <c r="U432" s="50">
        <f t="shared" si="96"/>
        <v>42.857142857142854</v>
      </c>
      <c r="V432" s="50">
        <f t="shared" si="97"/>
        <v>73.614775725593674</v>
      </c>
      <c r="W432" s="50">
        <f t="shared" si="98"/>
        <v>79.757085020242926</v>
      </c>
      <c r="X432" s="50">
        <f t="shared" si="99"/>
        <v>46.628139254163415</v>
      </c>
      <c r="Y432" s="50">
        <f t="shared" si="100"/>
        <v>77.385772122614227</v>
      </c>
      <c r="Z432" s="50">
        <f t="shared" si="101"/>
        <v>83.528081417263465</v>
      </c>
      <c r="AA432" s="50">
        <f t="shared" si="102"/>
        <v>-3.7709963970205607</v>
      </c>
      <c r="AB432" s="50">
        <f t="shared" si="103"/>
        <v>-3.7709963970205536</v>
      </c>
      <c r="AC432" s="50">
        <f t="shared" si="104"/>
        <v>-3.7709963970205393</v>
      </c>
      <c r="AF432">
        <v>2.02</v>
      </c>
      <c r="AG432">
        <v>1.88</v>
      </c>
      <c r="AH432" s="66"/>
      <c r="AJ432" t="s">
        <v>442</v>
      </c>
    </row>
    <row r="433" spans="1:36" ht="15" x14ac:dyDescent="0.25">
      <c r="A433">
        <v>5.62</v>
      </c>
      <c r="B433">
        <v>4.28</v>
      </c>
      <c r="C433">
        <v>1.6</v>
      </c>
      <c r="D433" s="43">
        <f t="shared" si="105"/>
        <v>3.6580802873582341E-2</v>
      </c>
      <c r="E433" s="44">
        <f>IF(OR($A433="",$B433="",$C433=""),"",A433*'MPTO_working_3-way'!$I432)</f>
        <v>5.8255841121495324</v>
      </c>
      <c r="F433" s="45">
        <f>IF(OR($A433="",$B433="",$C433=""),"",B433*'MPTO_working_3-way'!$I432)</f>
        <v>4.4365658362989331</v>
      </c>
      <c r="G433" s="46">
        <f>IF(OR($A433="",$B433="",$C433=""),"",C433*'MPTO_working_3-way'!$I432)</f>
        <v>1.6585292845977317</v>
      </c>
      <c r="H433" s="44">
        <f>IF(OR($A433="",$B433="",$C433=""),"",'MPTO_working_3-way'!E432)</f>
        <v>6.0334612586851284</v>
      </c>
      <c r="I433" s="45">
        <f>IF(OR($A433="",$B433="",$C433=""),"",'MPTO_working_3-way'!F432)</f>
        <v>4.5156663600352935</v>
      </c>
      <c r="J433" s="46">
        <f>IF(OR($A433="",$B433="",$C433=""),"",'MPTO_working_3-way'!G432)</f>
        <v>1.6318367457700711</v>
      </c>
      <c r="K433" s="44">
        <f>IF(OR($A433="",$B433="",$C433=""),"",'OddsRatio_working_3-way'!H432)</f>
        <v>5.9345796230092756</v>
      </c>
      <c r="L433" s="45">
        <f>IF(OR($A433="",$B433="",$C433=""),"",'OddsRatio_working_3-way'!I432)</f>
        <v>4.5033379141710865</v>
      </c>
      <c r="M433" s="46">
        <f>IF(OR($A433="",$B433="",$C433=""),"",'OddsRatio_working_3-way'!J432)</f>
        <v>1.6408544964947112</v>
      </c>
      <c r="N433" s="47">
        <f t="shared" si="93"/>
        <v>17.165660657348546</v>
      </c>
      <c r="O433" s="48">
        <f t="shared" si="94"/>
        <v>22.539956283714677</v>
      </c>
      <c r="P433" s="48">
        <f t="shared" si="95"/>
        <v>60.294383058936774</v>
      </c>
      <c r="Q433" t="s">
        <v>125</v>
      </c>
      <c r="R433" t="s">
        <v>166</v>
      </c>
      <c r="S433" s="38">
        <v>44230</v>
      </c>
      <c r="T433" s="50">
        <v>100</v>
      </c>
      <c r="U433" s="50">
        <f t="shared" si="96"/>
        <v>82.206405693950188</v>
      </c>
      <c r="V433" s="50">
        <f t="shared" si="97"/>
        <v>76.635514018691595</v>
      </c>
      <c r="W433" s="50">
        <f t="shared" si="98"/>
        <v>37.5</v>
      </c>
      <c r="X433" s="50">
        <f t="shared" si="99"/>
        <v>85.86448598130842</v>
      </c>
      <c r="Y433" s="50">
        <f t="shared" si="100"/>
        <v>80.293594306049826</v>
      </c>
      <c r="Z433" s="50">
        <f t="shared" si="101"/>
        <v>41.158080287358231</v>
      </c>
      <c r="AA433" s="50">
        <f t="shared" si="102"/>
        <v>-3.6580802873582314</v>
      </c>
      <c r="AB433" s="50">
        <f t="shared" si="103"/>
        <v>-3.6580802873582314</v>
      </c>
      <c r="AC433" s="50">
        <f t="shared" si="104"/>
        <v>-3.6580802873582314</v>
      </c>
      <c r="AF433">
        <v>1.81</v>
      </c>
      <c r="AG433">
        <v>2.08</v>
      </c>
      <c r="AH433" s="66"/>
      <c r="AJ433" t="s">
        <v>442</v>
      </c>
    </row>
    <row r="434" spans="1:36" ht="15" x14ac:dyDescent="0.25">
      <c r="A434">
        <v>4.0999999999999996</v>
      </c>
      <c r="B434">
        <v>3.29</v>
      </c>
      <c r="C434">
        <v>2.11</v>
      </c>
      <c r="D434" s="43">
        <f t="shared" si="105"/>
        <v>2.1787456094644941E-2</v>
      </c>
      <c r="E434" s="44">
        <f>IF(OR($A434="",$B434="",$C434=""),"",A434*'MPTO_working_3-way'!$I433)</f>
        <v>4.189328569988044</v>
      </c>
      <c r="F434" s="45">
        <f>IF(OR($A434="",$B434="",$C434=""),"",B434*'MPTO_working_3-way'!$I433)</f>
        <v>3.3616807305513818</v>
      </c>
      <c r="G434" s="46">
        <f>IF(OR($A434="",$B434="",$C434=""),"",C434*'MPTO_working_3-way'!$I433)</f>
        <v>2.1559715323597008</v>
      </c>
      <c r="H434" s="44">
        <f>IF(OR($A434="",$B434="",$C434=""),"",'MPTO_working_3-way'!E433)</f>
        <v>4.2258290898706754</v>
      </c>
      <c r="I434" s="45">
        <f>IF(OR($A434="",$B434="",$C434=""),"",'MPTO_working_3-way'!F433)</f>
        <v>3.370534115925977</v>
      </c>
      <c r="J434" s="46">
        <f>IF(OR($A434="",$B434="",$C434=""),"",'MPTO_working_3-way'!G433)</f>
        <v>2.1428364923837222</v>
      </c>
      <c r="K434" s="44">
        <f>IF(OR($A434="",$B434="",$C434=""),"",'OddsRatio_working_3-way'!H433)</f>
        <v>4.2070045306385229</v>
      </c>
      <c r="L434" s="45">
        <f>IF(OR($A434="",$B434="",$C434=""),"",'OddsRatio_working_3-way'!I433)</f>
        <v>3.3690452823103931</v>
      </c>
      <c r="M434" s="46">
        <f>IF(OR($A434="",$B434="",$C434=""),"",'OddsRatio_working_3-way'!J433)</f>
        <v>2.1483145254866973</v>
      </c>
      <c r="N434" s="47">
        <f t="shared" si="93"/>
        <v>23.870173544369518</v>
      </c>
      <c r="O434" s="48">
        <f t="shared" si="94"/>
        <v>29.747024781737093</v>
      </c>
      <c r="P434" s="48">
        <f t="shared" si="95"/>
        <v>46.382801673893375</v>
      </c>
      <c r="Q434" t="s">
        <v>73</v>
      </c>
      <c r="R434" t="s">
        <v>39</v>
      </c>
      <c r="S434" s="38">
        <v>44258</v>
      </c>
      <c r="T434" s="50">
        <v>100</v>
      </c>
      <c r="U434" s="50">
        <f t="shared" si="96"/>
        <v>75.609756097560975</v>
      </c>
      <c r="V434" s="50">
        <f t="shared" si="97"/>
        <v>69.6048632218845</v>
      </c>
      <c r="W434" s="50">
        <f t="shared" si="98"/>
        <v>52.606635071090047</v>
      </c>
      <c r="X434" s="50">
        <f t="shared" si="99"/>
        <v>77.788501707025446</v>
      </c>
      <c r="Y434" s="50">
        <f t="shared" si="100"/>
        <v>71.783608831348971</v>
      </c>
      <c r="Z434" s="50">
        <f t="shared" si="101"/>
        <v>54.785380680554532</v>
      </c>
      <c r="AA434" s="50">
        <f t="shared" si="102"/>
        <v>-2.178745609464471</v>
      </c>
      <c r="AB434" s="50">
        <f t="shared" si="103"/>
        <v>-2.178745609464471</v>
      </c>
      <c r="AC434" s="50">
        <f t="shared" si="104"/>
        <v>-2.1787456094644853</v>
      </c>
      <c r="AF434">
        <v>2.19</v>
      </c>
      <c r="AG434">
        <v>1.75</v>
      </c>
      <c r="AH434" s="66"/>
      <c r="AJ434" t="s">
        <v>443</v>
      </c>
    </row>
    <row r="435" spans="1:36" ht="15" x14ac:dyDescent="0.25">
      <c r="A435">
        <v>3.77</v>
      </c>
      <c r="B435">
        <v>3.58</v>
      </c>
      <c r="C435">
        <v>2.09</v>
      </c>
      <c r="D435" s="43">
        <f t="shared" si="105"/>
        <v>2.3050497849999019E-2</v>
      </c>
      <c r="E435" s="44">
        <f>IF(OR($A435="",$B435="",$C435=""),"",A435*'MPTO_working_3-way'!$I434)</f>
        <v>3.8569003768944965</v>
      </c>
      <c r="F435" s="45">
        <f>IF(OR($A435="",$B435="",$C435=""),"",B435*'MPTO_working_3-way'!$I434)</f>
        <v>3.6625207823029964</v>
      </c>
      <c r="G435" s="46">
        <f>IF(OR($A435="",$B435="",$C435=""),"",C435*'MPTO_working_3-way'!$I434)</f>
        <v>2.1381755405064977</v>
      </c>
      <c r="H435" s="44">
        <f>IF(OR($A435="",$B435="",$C435=""),"",'MPTO_working_3-way'!E434)</f>
        <v>3.8824624843907669</v>
      </c>
      <c r="I435" s="45">
        <f>IF(OR($A435="",$B435="",$C435=""),"",'MPTO_working_3-way'!F434)</f>
        <v>3.6812601559773674</v>
      </c>
      <c r="J435" s="46">
        <f>IF(OR($A435="",$B435="",$C435=""),"",'MPTO_working_3-way'!G434)</f>
        <v>2.124110049916673</v>
      </c>
      <c r="K435" s="44">
        <f>IF(OR($A435="",$B435="",$C435=""),"",'OddsRatio_working_3-way'!H434)</f>
        <v>3.8712193914403885</v>
      </c>
      <c r="L435" s="45">
        <f>IF(OR($A435="",$B435="",$C435=""),"",'OddsRatio_working_3-way'!I434)</f>
        <v>3.6742765450961024</v>
      </c>
      <c r="M435" s="46">
        <f>IF(OR($A435="",$B435="",$C435=""),"",'OddsRatio_working_3-way'!J434)</f>
        <v>2.1298300132382759</v>
      </c>
      <c r="N435" s="47">
        <f t="shared" ref="N435:N473" si="106">(1/E435)* 100</f>
        <v>25.92755586819645</v>
      </c>
      <c r="O435" s="48">
        <f t="shared" ref="O435:O473" si="107">(1/F435)* 100</f>
        <v>27.303599336061623</v>
      </c>
      <c r="P435" s="48">
        <f t="shared" ref="P435:P473" si="108">(1/G435)* 100</f>
        <v>46.768844795741927</v>
      </c>
      <c r="Q435" t="s">
        <v>70</v>
      </c>
      <c r="R435" t="s">
        <v>136</v>
      </c>
      <c r="S435" s="38">
        <v>44258</v>
      </c>
      <c r="T435" s="50">
        <v>100</v>
      </c>
      <c r="U435" s="50">
        <f t="shared" ref="U435:U473" si="109">(1/A435)*((T435*A435)-T435)</f>
        <v>73.474801061007966</v>
      </c>
      <c r="V435" s="50">
        <f t="shared" ref="V435:V473" si="110">(1/B435)*((T435*B435)-T435)</f>
        <v>72.067039106145245</v>
      </c>
      <c r="W435" s="50">
        <f t="shared" ref="W435:W473" si="111">(1/C435)*((T435*C435)-T435)</f>
        <v>52.153110047846894</v>
      </c>
      <c r="X435" s="50">
        <f t="shared" ref="X435:X473" si="112">((1/B435)+(1/C435))*T435</f>
        <v>75.779850846007861</v>
      </c>
      <c r="Y435" s="50">
        <f t="shared" ref="Y435:Y473" si="113">((1/A435)+(1/C435))*T435</f>
        <v>74.372088891145154</v>
      </c>
      <c r="Z435" s="50">
        <f t="shared" ref="Z435:Z473" si="114">((1/A435)+(1/B435))*T435</f>
        <v>54.458159832846789</v>
      </c>
      <c r="AA435" s="50">
        <f t="shared" ref="AA435:AA473" si="115">U435-X435</f>
        <v>-2.3050497849998948</v>
      </c>
      <c r="AB435" s="50">
        <f t="shared" ref="AB435:AB473" si="116">V435-Y435</f>
        <v>-2.305049784999909</v>
      </c>
      <c r="AC435" s="50">
        <f t="shared" ref="AC435:AC473" si="117">W435-Z435</f>
        <v>-2.3050497849998948</v>
      </c>
      <c r="AF435">
        <v>2.1800000000000002</v>
      </c>
      <c r="AG435">
        <v>1.75</v>
      </c>
      <c r="AH435" s="66"/>
      <c r="AJ435" t="s">
        <v>443</v>
      </c>
    </row>
    <row r="436" spans="1:36" ht="15" x14ac:dyDescent="0.25">
      <c r="A436">
        <v>8.18</v>
      </c>
      <c r="B436">
        <v>4.7</v>
      </c>
      <c r="C436">
        <v>1.45</v>
      </c>
      <c r="D436" s="43">
        <f t="shared" si="105"/>
        <v>2.4670518613657766E-2</v>
      </c>
      <c r="E436" s="44">
        <f>IF(OR($A436="",$B436="",$C436=""),"",A436*'MPTO_working_3-way'!$I435)</f>
        <v>8.3818048422597204</v>
      </c>
      <c r="F436" s="45">
        <f>IF(OR($A436="",$B436="",$C436=""),"",B436*'MPTO_working_3-way'!$I435)</f>
        <v>4.8159514374841921</v>
      </c>
      <c r="G436" s="46">
        <f>IF(OR($A436="",$B436="",$C436=""),"",C436*'MPTO_working_3-way'!$I435)</f>
        <v>1.4857722519898038</v>
      </c>
      <c r="H436" s="44">
        <f>IF(OR($A436="",$B436="",$C436=""),"",'MPTO_working_3-way'!E435)</f>
        <v>8.7699386985636885</v>
      </c>
      <c r="I436" s="45">
        <f>IF(OR($A436="",$B436="",$C436=""),"",'MPTO_working_3-way'!F435)</f>
        <v>4.8889606725971051</v>
      </c>
      <c r="J436" s="46">
        <f>IF(OR($A436="",$B436="",$C436=""),"",'MPTO_working_3-way'!G435)</f>
        <v>1.4674985762885575</v>
      </c>
      <c r="K436" s="44">
        <f>IF(OR($A436="",$B436="",$C436=""),"",'OddsRatio_working_3-way'!H435)</f>
        <v>8.5535800793529031</v>
      </c>
      <c r="L436" s="45">
        <f>IF(OR($A436="",$B436="",$C436=""),"",'OddsRatio_working_3-way'!I435)</f>
        <v>4.8925134113657025</v>
      </c>
      <c r="M436" s="46">
        <f>IF(OR($A436="",$B436="",$C436=""),"",'OddsRatio_working_3-way'!J435)</f>
        <v>1.4734137932742071</v>
      </c>
      <c r="N436" s="47">
        <f t="shared" si="106"/>
        <v>11.930604670704808</v>
      </c>
      <c r="O436" s="48">
        <f t="shared" si="107"/>
        <v>20.764328980077728</v>
      </c>
      <c r="P436" s="48">
        <f t="shared" si="108"/>
        <v>67.305066349217469</v>
      </c>
      <c r="Q436" t="s">
        <v>34</v>
      </c>
      <c r="R436" t="s">
        <v>137</v>
      </c>
      <c r="S436" s="38">
        <v>44258</v>
      </c>
      <c r="T436" s="50">
        <v>100</v>
      </c>
      <c r="U436" s="50">
        <f t="shared" si="109"/>
        <v>87.775061124694389</v>
      </c>
      <c r="V436" s="50">
        <f t="shared" si="110"/>
        <v>78.723404255319153</v>
      </c>
      <c r="W436" s="50">
        <f t="shared" si="111"/>
        <v>31.03448275862069</v>
      </c>
      <c r="X436" s="50">
        <f t="shared" si="112"/>
        <v>90.242112986060164</v>
      </c>
      <c r="Y436" s="50">
        <f t="shared" si="113"/>
        <v>81.190456116684942</v>
      </c>
      <c r="Z436" s="50">
        <f t="shared" si="114"/>
        <v>33.501534619986472</v>
      </c>
      <c r="AA436" s="50">
        <f t="shared" si="115"/>
        <v>-2.4670518613657748</v>
      </c>
      <c r="AB436" s="50">
        <f t="shared" si="116"/>
        <v>-2.467051861365789</v>
      </c>
      <c r="AC436" s="50">
        <f t="shared" si="117"/>
        <v>-2.4670518613657819</v>
      </c>
      <c r="AF436">
        <v>1.81</v>
      </c>
      <c r="AG436">
        <v>2.09</v>
      </c>
      <c r="AH436" s="66"/>
      <c r="AJ436" t="s">
        <v>443</v>
      </c>
    </row>
    <row r="437" spans="1:36" ht="15" x14ac:dyDescent="0.25">
      <c r="A437">
        <v>2.2799999999999998</v>
      </c>
      <c r="B437">
        <v>3.37</v>
      </c>
      <c r="C437">
        <v>3.41</v>
      </c>
      <c r="D437" s="43">
        <f t="shared" si="105"/>
        <v>2.858752823738997E-2</v>
      </c>
      <c r="E437" s="44">
        <f>IF(OR($A437="",$B437="",$C437=""),"",A437*'MPTO_working_3-way'!$I436)</f>
        <v>2.3451795643812487</v>
      </c>
      <c r="F437" s="45">
        <f>IF(OR($A437="",$B437="",$C437=""),"",B437*'MPTO_working_3-way'!$I436)</f>
        <v>3.4663399701600044</v>
      </c>
      <c r="G437" s="46">
        <f>IF(OR($A437="",$B437="",$C437=""),"",C437*'MPTO_working_3-way'!$I436)</f>
        <v>3.5074834712895</v>
      </c>
      <c r="H437" s="44">
        <f>IF(OR($A437="",$B437="",$C437=""),"",'MPTO_working_3-way'!E436)</f>
        <v>2.3306366266861285</v>
      </c>
      <c r="I437" s="45">
        <f>IF(OR($A437="",$B437="",$C437=""),"",'MPTO_working_3-way'!F436)</f>
        <v>3.4818125731327796</v>
      </c>
      <c r="J437" s="46">
        <f>IF(OR($A437="",$B437="",$C437=""),"",'MPTO_working_3-way'!G436)</f>
        <v>3.5245277326792275</v>
      </c>
      <c r="K437" s="44">
        <f>IF(OR($A437="",$B437="",$C437=""),"",'OddsRatio_working_3-way'!H436)</f>
        <v>2.3368598280521811</v>
      </c>
      <c r="L437" s="45">
        <f>IF(OR($A437="",$B437="",$C437=""),"",'OddsRatio_working_3-way'!I436)</f>
        <v>3.4752795253778674</v>
      </c>
      <c r="M437" s="46">
        <f>IF(OR($A437="",$B437="",$C437=""),"",'OddsRatio_working_3-way'!J436)</f>
        <v>3.5170563950044977</v>
      </c>
      <c r="N437" s="47">
        <f t="shared" si="106"/>
        <v>42.640658105164739</v>
      </c>
      <c r="O437" s="48">
        <f t="shared" si="107"/>
        <v>28.848872545927474</v>
      </c>
      <c r="P437" s="48">
        <f t="shared" si="108"/>
        <v>28.510469348907797</v>
      </c>
      <c r="Q437" t="s">
        <v>37</v>
      </c>
      <c r="R437" t="s">
        <v>42</v>
      </c>
      <c r="S437" s="38">
        <v>44258</v>
      </c>
      <c r="T437" s="50">
        <v>100</v>
      </c>
      <c r="U437" s="50">
        <f t="shared" si="109"/>
        <v>56.140350877192972</v>
      </c>
      <c r="V437" s="50">
        <f t="shared" si="110"/>
        <v>70.326409495548958</v>
      </c>
      <c r="W437" s="50">
        <f t="shared" si="111"/>
        <v>70.674486803519059</v>
      </c>
      <c r="X437" s="50">
        <f t="shared" si="112"/>
        <v>58.999103700931975</v>
      </c>
      <c r="Y437" s="50">
        <f t="shared" si="113"/>
        <v>73.185162319287954</v>
      </c>
      <c r="Z437" s="50">
        <f t="shared" si="114"/>
        <v>73.53323962725807</v>
      </c>
      <c r="AA437" s="50">
        <f t="shared" si="115"/>
        <v>-2.8587528237390032</v>
      </c>
      <c r="AB437" s="50">
        <f t="shared" si="116"/>
        <v>-2.8587528237389961</v>
      </c>
      <c r="AC437" s="50">
        <f t="shared" si="117"/>
        <v>-2.8587528237390103</v>
      </c>
      <c r="AF437">
        <v>1.9</v>
      </c>
      <c r="AG437">
        <v>1.98</v>
      </c>
      <c r="AH437" s="66"/>
      <c r="AJ437" t="s">
        <v>433</v>
      </c>
    </row>
    <row r="438" spans="1:36" ht="15" x14ac:dyDescent="0.25">
      <c r="A438">
        <v>2.94</v>
      </c>
      <c r="B438">
        <v>3.3</v>
      </c>
      <c r="C438">
        <v>2.6</v>
      </c>
      <c r="D438" s="43">
        <f t="shared" si="105"/>
        <v>2.7781742067456427E-2</v>
      </c>
      <c r="E438" s="44">
        <f>IF(OR($A438="",$B438="",$C438=""),"",A438*'MPTO_working_3-way'!$I437)</f>
        <v>3.0216783216783218</v>
      </c>
      <c r="F438" s="45">
        <f>IF(OR($A438="",$B438="",$C438=""),"",B438*'MPTO_working_3-way'!$I437)</f>
        <v>3.391679748822606</v>
      </c>
      <c r="G438" s="46">
        <f>IF(OR($A438="",$B438="",$C438=""),"",C438*'MPTO_working_3-way'!$I437)</f>
        <v>2.6722325293753868</v>
      </c>
      <c r="H438" s="44">
        <f>IF(OR($A438="",$B438="",$C438=""),"",'MPTO_working_3-way'!E437)</f>
        <v>3.0222850570305764</v>
      </c>
      <c r="I438" s="45">
        <f>IF(OR($A438="",$B438="",$C438=""),"",'MPTO_working_3-way'!F437)</f>
        <v>3.4040267731836336</v>
      </c>
      <c r="J438" s="46">
        <f>IF(OR($A438="",$B438="",$C438=""),"",'MPTO_working_3-way'!G437)</f>
        <v>2.6641460014363569</v>
      </c>
      <c r="K438" s="44">
        <f>IF(OR($A438="",$B438="",$C438=""),"",'OddsRatio_working_3-way'!H437)</f>
        <v>3.022396417391731</v>
      </c>
      <c r="L438" s="45">
        <f>IF(OR($A438="",$B438="",$C438=""),"",'OddsRatio_working_3-way'!I437)</f>
        <v>3.3976864742273087</v>
      </c>
      <c r="M438" s="46">
        <f>IF(OR($A438="",$B438="",$C438=""),"",'OddsRatio_working_3-way'!J437)</f>
        <v>2.6679558081581289</v>
      </c>
      <c r="N438" s="47">
        <f t="shared" si="106"/>
        <v>33.094191159453828</v>
      </c>
      <c r="O438" s="48">
        <f t="shared" si="107"/>
        <v>29.483915760240688</v>
      </c>
      <c r="P438" s="48">
        <f t="shared" si="108"/>
        <v>37.42189308030548</v>
      </c>
      <c r="Q438" t="s">
        <v>85</v>
      </c>
      <c r="R438" t="s">
        <v>45</v>
      </c>
      <c r="S438" s="38">
        <v>44258</v>
      </c>
      <c r="T438" s="50">
        <v>100</v>
      </c>
      <c r="U438" s="50">
        <f t="shared" si="109"/>
        <v>65.986394557823132</v>
      </c>
      <c r="V438" s="50">
        <f t="shared" si="110"/>
        <v>69.696969696969703</v>
      </c>
      <c r="W438" s="50">
        <f t="shared" si="111"/>
        <v>61.538461538461533</v>
      </c>
      <c r="X438" s="50">
        <f t="shared" si="112"/>
        <v>68.76456876456875</v>
      </c>
      <c r="Y438" s="50">
        <f t="shared" si="113"/>
        <v>72.47514390371532</v>
      </c>
      <c r="Z438" s="50">
        <f t="shared" si="114"/>
        <v>64.316635745207179</v>
      </c>
      <c r="AA438" s="50">
        <f t="shared" si="115"/>
        <v>-2.7781742067456179</v>
      </c>
      <c r="AB438" s="50">
        <f t="shared" si="116"/>
        <v>-2.7781742067456179</v>
      </c>
      <c r="AC438" s="50">
        <f t="shared" si="117"/>
        <v>-2.7781742067456463</v>
      </c>
      <c r="AF438">
        <v>2.13</v>
      </c>
      <c r="AG438">
        <v>1.77</v>
      </c>
      <c r="AH438" s="66"/>
      <c r="AJ438" t="s">
        <v>433</v>
      </c>
    </row>
    <row r="439" spans="1:36" ht="15" x14ac:dyDescent="0.25">
      <c r="A439">
        <v>1.37</v>
      </c>
      <c r="B439">
        <v>4.96</v>
      </c>
      <c r="C439">
        <v>9.77</v>
      </c>
      <c r="D439" s="43">
        <f t="shared" si="105"/>
        <v>3.3894055867963013E-2</v>
      </c>
      <c r="E439" s="44">
        <f>IF(OR($A439="",$B439="",$C439=""),"",A439*'MPTO_working_3-way'!$I438)</f>
        <v>1.4164348565391094</v>
      </c>
      <c r="F439" s="45">
        <f>IF(OR($A439="",$B439="",$C439=""),"",B439*'MPTO_working_3-way'!$I438)</f>
        <v>5.1281145171050966</v>
      </c>
      <c r="G439" s="46">
        <f>IF(OR($A439="",$B439="",$C439=""),"",C439*'MPTO_working_3-way'!$I438)</f>
        <v>10.101144925829999</v>
      </c>
      <c r="H439" s="44">
        <f>IF(OR($A439="",$B439="",$C439=""),"",'MPTO_working_3-way'!E438)</f>
        <v>1.3915386322524235</v>
      </c>
      <c r="I439" s="45">
        <f>IF(OR($A439="",$B439="",$C439=""),"",'MPTO_working_3-way'!F438)</f>
        <v>5.2544497614320456</v>
      </c>
      <c r="J439" s="46">
        <f>IF(OR($A439="",$B439="",$C439=""),"",'MPTO_working_3-way'!G438)</f>
        <v>10.982237395979713</v>
      </c>
      <c r="K439" s="44">
        <f>IF(OR($A439="",$B439="",$C439=""),"",'OddsRatio_working_3-way'!H438)</f>
        <v>1.3991458028422366</v>
      </c>
      <c r="L439" s="45">
        <f>IF(OR($A439="",$B439="",$C439=""),"",'OddsRatio_working_3-way'!I438)</f>
        <v>5.2719388628520418</v>
      </c>
      <c r="M439" s="46">
        <f>IF(OR($A439="",$B439="",$C439=""),"",'OddsRatio_working_3-way'!J438)</f>
        <v>10.460834299801114</v>
      </c>
      <c r="N439" s="47">
        <f t="shared" si="106"/>
        <v>70.599787585246347</v>
      </c>
      <c r="O439" s="48">
        <f t="shared" si="107"/>
        <v>19.500344554795866</v>
      </c>
      <c r="P439" s="48">
        <f t="shared" si="108"/>
        <v>9.8998678599577783</v>
      </c>
      <c r="Q439" t="s">
        <v>36</v>
      </c>
      <c r="R439" t="s">
        <v>277</v>
      </c>
      <c r="S439" s="38">
        <v>44258</v>
      </c>
      <c r="T439" s="50">
        <v>100</v>
      </c>
      <c r="U439" s="50">
        <f t="shared" si="109"/>
        <v>27.007299270072991</v>
      </c>
      <c r="V439" s="50">
        <f t="shared" si="110"/>
        <v>79.838709677419359</v>
      </c>
      <c r="W439" s="50">
        <f t="shared" si="111"/>
        <v>89.764585465711363</v>
      </c>
      <c r="X439" s="50">
        <f t="shared" si="112"/>
        <v>30.396704856869285</v>
      </c>
      <c r="Y439" s="50">
        <f t="shared" si="113"/>
        <v>83.228115264215646</v>
      </c>
      <c r="Z439" s="50">
        <f t="shared" si="114"/>
        <v>93.153991052507649</v>
      </c>
      <c r="AA439" s="50">
        <f t="shared" si="115"/>
        <v>-3.3894055867962933</v>
      </c>
      <c r="AB439" s="50">
        <f t="shared" si="116"/>
        <v>-3.3894055867962862</v>
      </c>
      <c r="AC439" s="50">
        <f t="shared" si="117"/>
        <v>-3.3894055867962862</v>
      </c>
      <c r="AF439">
        <v>1.8</v>
      </c>
      <c r="AG439">
        <v>2.09</v>
      </c>
      <c r="AH439" s="66"/>
      <c r="AJ439" t="s">
        <v>433</v>
      </c>
    </row>
    <row r="440" spans="1:36" ht="15" x14ac:dyDescent="0.25">
      <c r="A440">
        <v>4.32</v>
      </c>
      <c r="B440">
        <v>3.52</v>
      </c>
      <c r="C440">
        <v>1.94</v>
      </c>
      <c r="D440" s="43">
        <f t="shared" si="105"/>
        <v>3.1036308098163712E-2</v>
      </c>
      <c r="E440" s="44">
        <f>IF(OR($A440="",$B440="",$C440=""),"",A440*'MPTO_working_3-way'!$I439)</f>
        <v>4.4540768509840678</v>
      </c>
      <c r="F440" s="45">
        <f>IF(OR($A440="",$B440="",$C440=""),"",B440*'MPTO_working_3-way'!$I439)</f>
        <v>3.6292478045055363</v>
      </c>
      <c r="G440" s="46">
        <f>IF(OR($A440="",$B440="",$C440=""),"",C440*'MPTO_working_3-way'!$I439)</f>
        <v>2.0002104377104377</v>
      </c>
      <c r="H440" s="44">
        <f>IF(OR($A440="",$B440="",$C440=""),"",'MPTO_working_3-way'!E439)</f>
        <v>4.5221031151690347</v>
      </c>
      <c r="I440" s="45">
        <f>IF(OR($A440="",$B440="",$C440=""),"",'MPTO_working_3-way'!F439)</f>
        <v>3.6530284458345661</v>
      </c>
      <c r="J440" s="46">
        <f>IF(OR($A440="",$B440="",$C440=""),"",'MPTO_working_3-way'!G439)</f>
        <v>1.9797335410182479</v>
      </c>
      <c r="K440" s="44">
        <f>IF(OR($A440="",$B440="",$C440=""),"",'OddsRatio_working_3-way'!H439)</f>
        <v>4.4885792177629709</v>
      </c>
      <c r="L440" s="45">
        <f>IF(OR($A440="",$B440="",$C440=""),"",'OddsRatio_working_3-way'!I439)</f>
        <v>3.647957719506834</v>
      </c>
      <c r="M440" s="46">
        <f>IF(OR($A440="",$B440="",$C440=""),"",'OddsRatio_working_3-way'!J439)</f>
        <v>1.9877302604509612</v>
      </c>
      <c r="N440" s="47">
        <f t="shared" si="106"/>
        <v>22.451341399263544</v>
      </c>
      <c r="O440" s="48">
        <f t="shared" si="107"/>
        <v>27.553918990005261</v>
      </c>
      <c r="P440" s="48">
        <f t="shared" si="108"/>
        <v>49.994739610731195</v>
      </c>
      <c r="Q440" t="s">
        <v>82</v>
      </c>
      <c r="R440" t="s">
        <v>132</v>
      </c>
      <c r="S440" s="38">
        <v>44258</v>
      </c>
      <c r="T440" s="50">
        <v>100</v>
      </c>
      <c r="U440" s="50">
        <f t="shared" si="109"/>
        <v>76.851851851851848</v>
      </c>
      <c r="V440" s="50">
        <f t="shared" si="110"/>
        <v>71.590909090909093</v>
      </c>
      <c r="W440" s="50">
        <f t="shared" si="111"/>
        <v>48.453608247422686</v>
      </c>
      <c r="X440" s="50">
        <f t="shared" si="112"/>
        <v>79.955482661668228</v>
      </c>
      <c r="Y440" s="50">
        <f t="shared" si="113"/>
        <v>74.694539900725474</v>
      </c>
      <c r="Z440" s="50">
        <f t="shared" si="114"/>
        <v>51.557239057239059</v>
      </c>
      <c r="AA440" s="50">
        <f t="shared" si="115"/>
        <v>-3.1036308098163801</v>
      </c>
      <c r="AB440" s="50">
        <f t="shared" si="116"/>
        <v>-3.1036308098163801</v>
      </c>
      <c r="AC440" s="50">
        <f t="shared" si="117"/>
        <v>-3.103630809816373</v>
      </c>
      <c r="AF440">
        <v>2.02</v>
      </c>
      <c r="AG440">
        <v>1.87</v>
      </c>
      <c r="AH440" s="66"/>
      <c r="AJ440" t="s">
        <v>433</v>
      </c>
    </row>
    <row r="441" spans="1:36" ht="15" x14ac:dyDescent="0.25">
      <c r="A441">
        <v>2.44</v>
      </c>
      <c r="B441">
        <v>3.25</v>
      </c>
      <c r="C441">
        <v>3.22</v>
      </c>
      <c r="D441" s="43">
        <f t="shared" si="105"/>
        <v>2.8087379477258256E-2</v>
      </c>
      <c r="E441" s="44">
        <f>IF(OR($A441="",$B441="",$C441=""),"",A441*'MPTO_working_3-way'!$I440)</f>
        <v>2.5085332059245102</v>
      </c>
      <c r="F441" s="45">
        <f>IF(OR($A441="",$B441="",$C441=""),"",B441*'MPTO_working_3-way'!$I440)</f>
        <v>3.3412839833010892</v>
      </c>
      <c r="G441" s="46">
        <f>IF(OR($A441="",$B441="",$C441=""),"",C441*'MPTO_working_3-way'!$I440)</f>
        <v>3.3104413619167716</v>
      </c>
      <c r="H441" s="44">
        <f>IF(OR($A441="",$B441="",$C441=""),"",'MPTO_working_3-way'!E440)</f>
        <v>2.4970434646552233</v>
      </c>
      <c r="I441" s="45">
        <f>IF(OR($A441="",$B441="",$C441=""),"",'MPTO_working_3-way'!F440)</f>
        <v>3.35199446904591</v>
      </c>
      <c r="J441" s="46">
        <f>IF(OR($A441="",$B441="",$C441=""),"",'MPTO_working_3-way'!G440)</f>
        <v>3.3200911896258796</v>
      </c>
      <c r="K441" s="44">
        <f>IF(OR($A441="",$B441="",$C441=""),"",'OddsRatio_working_3-way'!H440)</f>
        <v>2.5021649575928566</v>
      </c>
      <c r="L441" s="45">
        <f>IF(OR($A441="",$B441="",$C441=""),"",'OddsRatio_working_3-way'!I440)</f>
        <v>3.3471327462388389</v>
      </c>
      <c r="M441" s="46">
        <f>IF(OR($A441="",$B441="",$C441=""),"",'OddsRatio_working_3-way'!J440)</f>
        <v>3.3158376429556542</v>
      </c>
      <c r="N441" s="47">
        <f t="shared" si="106"/>
        <v>39.863933139822791</v>
      </c>
      <c r="O441" s="48">
        <f t="shared" si="107"/>
        <v>29.928614418820811</v>
      </c>
      <c r="P441" s="48">
        <f t="shared" si="108"/>
        <v>30.207452441356402</v>
      </c>
      <c r="Q441" t="s">
        <v>86</v>
      </c>
      <c r="R441" t="s">
        <v>279</v>
      </c>
      <c r="S441" s="38">
        <v>44258</v>
      </c>
      <c r="T441" s="50">
        <v>100</v>
      </c>
      <c r="U441" s="50">
        <f t="shared" si="109"/>
        <v>59.016393442622956</v>
      </c>
      <c r="V441" s="50">
        <f t="shared" si="110"/>
        <v>69.230769230769241</v>
      </c>
      <c r="W441" s="50">
        <f t="shared" si="111"/>
        <v>68.944099378881987</v>
      </c>
      <c r="X441" s="50">
        <f t="shared" si="112"/>
        <v>61.825131390348773</v>
      </c>
      <c r="Y441" s="50">
        <f t="shared" si="113"/>
        <v>72.039507178495057</v>
      </c>
      <c r="Z441" s="50">
        <f t="shared" si="114"/>
        <v>71.752837326607818</v>
      </c>
      <c r="AA441" s="50">
        <f t="shared" si="115"/>
        <v>-2.8087379477258168</v>
      </c>
      <c r="AB441" s="50">
        <f t="shared" si="116"/>
        <v>-2.8087379477258168</v>
      </c>
      <c r="AC441" s="50">
        <f t="shared" si="117"/>
        <v>-2.808737947725831</v>
      </c>
      <c r="AF441">
        <v>2.2799999999999998</v>
      </c>
      <c r="AG441">
        <v>1.68</v>
      </c>
      <c r="AH441" s="66"/>
      <c r="AJ441" t="s">
        <v>433</v>
      </c>
    </row>
    <row r="442" spans="1:36" ht="15" x14ac:dyDescent="0.25">
      <c r="A442">
        <v>2.6</v>
      </c>
      <c r="B442">
        <v>3.09</v>
      </c>
      <c r="C442">
        <v>3.12</v>
      </c>
      <c r="D442" s="43">
        <f t="shared" si="105"/>
        <v>2.8752800597460659E-2</v>
      </c>
      <c r="E442" s="44">
        <f>IF(OR($A442="",$B442="",$C442=""),"",A442*'MPTO_working_3-way'!$I441)</f>
        <v>2.674757281553398</v>
      </c>
      <c r="F442" s="45">
        <f>IF(OR($A442="",$B442="",$C442=""),"",B442*'MPTO_working_3-way'!$I441)</f>
        <v>3.1788461538461532</v>
      </c>
      <c r="G442" s="46">
        <f>IF(OR($A442="",$B442="",$C442=""),"",C442*'MPTO_working_3-way'!$I441)</f>
        <v>3.2097087378640774</v>
      </c>
      <c r="H442" s="44">
        <f>IF(OR($A442="",$B442="",$C442=""),"",'MPTO_working_3-way'!E441)</f>
        <v>2.6664454032525722</v>
      </c>
      <c r="I442" s="45">
        <f>IF(OR($A442="",$B442="",$C442=""),"",'MPTO_working_3-way'!F441)</f>
        <v>3.1843043995243749</v>
      </c>
      <c r="J442" s="46">
        <f>IF(OR($A442="",$B442="",$C442=""),"",'MPTO_working_3-way'!G441)</f>
        <v>3.2161729383506801</v>
      </c>
      <c r="K442" s="44">
        <f>IF(OR($A442="",$B442="",$C442=""),"",'OddsRatio_working_3-way'!H441)</f>
        <v>2.670289146108995</v>
      </c>
      <c r="L442" s="45">
        <f>IF(OR($A442="",$B442="",$C442=""),"",'OddsRatio_working_3-way'!I441)</f>
        <v>3.1818151971048736</v>
      </c>
      <c r="M442" s="46">
        <f>IF(OR($A442="",$B442="",$C442=""),"",'OddsRatio_working_3-way'!J441)</f>
        <v>3.2131331185944187</v>
      </c>
      <c r="N442" s="47">
        <f t="shared" si="106"/>
        <v>37.386569872958262</v>
      </c>
      <c r="O442" s="48">
        <f t="shared" si="107"/>
        <v>31.457955232909868</v>
      </c>
      <c r="P442" s="48">
        <f t="shared" si="108"/>
        <v>31.155474894131885</v>
      </c>
      <c r="Q442" t="s">
        <v>139</v>
      </c>
      <c r="R442" t="s">
        <v>81</v>
      </c>
      <c r="S442" s="38">
        <v>44258</v>
      </c>
      <c r="T442" s="50">
        <v>100</v>
      </c>
      <c r="U442" s="50">
        <f t="shared" si="109"/>
        <v>61.538461538461533</v>
      </c>
      <c r="V442" s="50">
        <f t="shared" si="110"/>
        <v>67.637540453074436</v>
      </c>
      <c r="W442" s="50">
        <f t="shared" si="111"/>
        <v>67.948717948717942</v>
      </c>
      <c r="X442" s="50">
        <f t="shared" si="112"/>
        <v>64.413741598207622</v>
      </c>
      <c r="Y442" s="50">
        <f t="shared" si="113"/>
        <v>70.512820512820511</v>
      </c>
      <c r="Z442" s="50">
        <f t="shared" si="114"/>
        <v>70.823998008464031</v>
      </c>
      <c r="AA442" s="50">
        <f t="shared" si="115"/>
        <v>-2.875280059746089</v>
      </c>
      <c r="AB442" s="50">
        <f t="shared" si="116"/>
        <v>-2.8752800597460748</v>
      </c>
      <c r="AC442" s="50">
        <f t="shared" si="117"/>
        <v>-2.875280059746089</v>
      </c>
      <c r="AF442">
        <v>2.68</v>
      </c>
      <c r="AG442">
        <v>1.51</v>
      </c>
      <c r="AH442" s="66"/>
      <c r="AJ442" t="s">
        <v>433</v>
      </c>
    </row>
    <row r="443" spans="1:36" ht="15" x14ac:dyDescent="0.25">
      <c r="A443">
        <v>1.71</v>
      </c>
      <c r="B443">
        <v>4.03</v>
      </c>
      <c r="C443">
        <v>5.19</v>
      </c>
      <c r="D443" s="43">
        <f t="shared" si="105"/>
        <v>2.5612506814112201E-2</v>
      </c>
      <c r="E443" s="44">
        <f>IF(OR($A443="",$B443="",$C443=""),"",A443*'MPTO_working_3-way'!$I442)</f>
        <v>1.7537973866521319</v>
      </c>
      <c r="F443" s="45">
        <f>IF(OR($A443="",$B443="",$C443=""),"",B443*'MPTO_working_3-way'!$I442)</f>
        <v>4.133218402460872</v>
      </c>
      <c r="G443" s="46">
        <f>IF(OR($A443="",$B443="",$C443=""),"",C443*'MPTO_working_3-way'!$I442)</f>
        <v>5.3229289103652428</v>
      </c>
      <c r="H443" s="44">
        <f>IF(OR($A443="",$B443="",$C443=""),"",'MPTO_working_3-way'!E442)</f>
        <v>1.7353343701263861</v>
      </c>
      <c r="I443" s="45">
        <f>IF(OR($A443="",$B443="",$C443=""),"",'MPTO_working_3-way'!F442)</f>
        <v>4.1735973503389729</v>
      </c>
      <c r="J443" s="46">
        <f>IF(OR($A443="",$B443="",$C443=""),"",'MPTO_working_3-way'!G442)</f>
        <v>5.430629207726934</v>
      </c>
      <c r="K443" s="44">
        <f>IF(OR($A443="",$B443="",$C443=""),"",'OddsRatio_working_3-way'!H442)</f>
        <v>1.7419644304848618</v>
      </c>
      <c r="L443" s="45">
        <f>IF(OR($A443="",$B443="",$C443=""),"",'OddsRatio_working_3-way'!I442)</f>
        <v>4.1664115836184941</v>
      </c>
      <c r="M443" s="46">
        <f>IF(OR($A443="",$B443="",$C443=""),"",'OddsRatio_working_3-way'!J442)</f>
        <v>5.3786351601853113</v>
      </c>
      <c r="N443" s="47">
        <f t="shared" si="106"/>
        <v>57.019129325362108</v>
      </c>
      <c r="O443" s="48">
        <f t="shared" si="107"/>
        <v>24.194221128131318</v>
      </c>
      <c r="P443" s="48">
        <f t="shared" si="108"/>
        <v>18.786649546506588</v>
      </c>
      <c r="Q443" t="s">
        <v>399</v>
      </c>
      <c r="R443" t="s">
        <v>406</v>
      </c>
      <c r="S443" s="38">
        <v>44258</v>
      </c>
      <c r="T443" s="50">
        <v>100</v>
      </c>
      <c r="U443" s="50">
        <f t="shared" si="109"/>
        <v>41.520467836257311</v>
      </c>
      <c r="V443" s="50">
        <f t="shared" si="110"/>
        <v>75.186104218362274</v>
      </c>
      <c r="W443" s="50">
        <f t="shared" si="111"/>
        <v>80.732177263969163</v>
      </c>
      <c r="X443" s="50">
        <f t="shared" si="112"/>
        <v>44.081718517668541</v>
      </c>
      <c r="Y443" s="50">
        <f t="shared" si="113"/>
        <v>77.747354899773512</v>
      </c>
      <c r="Z443" s="50">
        <f t="shared" si="114"/>
        <v>83.293427945380401</v>
      </c>
      <c r="AA443" s="50">
        <f t="shared" si="115"/>
        <v>-2.5612506814112308</v>
      </c>
      <c r="AB443" s="50">
        <f t="shared" si="116"/>
        <v>-2.5612506814112379</v>
      </c>
      <c r="AC443" s="50">
        <f t="shared" si="117"/>
        <v>-2.5612506814112379</v>
      </c>
      <c r="AF443">
        <v>1.79</v>
      </c>
      <c r="AG443">
        <v>2.13</v>
      </c>
      <c r="AH443" s="66"/>
      <c r="AJ443" t="s">
        <v>440</v>
      </c>
    </row>
    <row r="444" spans="1:36" ht="15" x14ac:dyDescent="0.25">
      <c r="A444">
        <v>1.61</v>
      </c>
      <c r="B444">
        <v>4.24</v>
      </c>
      <c r="C444">
        <v>5.95</v>
      </c>
      <c r="D444" s="43">
        <f t="shared" si="105"/>
        <v>2.5034295916890104E-2</v>
      </c>
      <c r="E444" s="44">
        <f>IF(OR($A444="",$B444="",$C444=""),"",A444*'MPTO_working_3-way'!$I443)</f>
        <v>1.6503052164261931</v>
      </c>
      <c r="F444" s="45">
        <f>IF(OR($A444="",$B444="",$C444=""),"",B444*'MPTO_working_3-way'!$I443)</f>
        <v>4.346145414687614</v>
      </c>
      <c r="G444" s="46">
        <f>IF(OR($A444="",$B444="",$C444=""),"",C444*'MPTO_working_3-way'!$I443)</f>
        <v>6.0989540607054966</v>
      </c>
      <c r="H444" s="44">
        <f>IF(OR($A444="",$B444="",$C444=""),"",'MPTO_working_3-way'!E443)</f>
        <v>1.6319250305154152</v>
      </c>
      <c r="I444" s="45">
        <f>IF(OR($A444="",$B444="",$C444=""),"",'MPTO_working_3-way'!F443)</f>
        <v>4.3955214835464522</v>
      </c>
      <c r="J444" s="46">
        <f>IF(OR($A444="",$B444="",$C444=""),"",'MPTO_working_3-way'!G443)</f>
        <v>6.2608601825675994</v>
      </c>
      <c r="K444" s="44">
        <f>IF(OR($A444="",$B444="",$C444=""),"",'OddsRatio_working_3-way'!H443)</f>
        <v>1.6382819279563463</v>
      </c>
      <c r="L444" s="45">
        <f>IF(OR($A444="",$B444="",$C444=""),"",'OddsRatio_working_3-way'!I443)</f>
        <v>4.3902187648828876</v>
      </c>
      <c r="M444" s="46">
        <f>IF(OR($A444="",$B444="",$C444=""),"",'OddsRatio_working_3-way'!J443)</f>
        <v>6.1795008907933013</v>
      </c>
      <c r="N444" s="47">
        <f t="shared" si="106"/>
        <v>60.594851791448804</v>
      </c>
      <c r="O444" s="48">
        <f t="shared" si="107"/>
        <v>23.008894194394472</v>
      </c>
      <c r="P444" s="48">
        <f t="shared" si="108"/>
        <v>16.396254014156732</v>
      </c>
      <c r="Q444" t="s">
        <v>247</v>
      </c>
      <c r="R444" t="s">
        <v>322</v>
      </c>
      <c r="S444" s="38">
        <v>44258</v>
      </c>
      <c r="T444" s="50">
        <v>100</v>
      </c>
      <c r="U444" s="50">
        <f t="shared" si="109"/>
        <v>37.888198757763973</v>
      </c>
      <c r="V444" s="50">
        <f t="shared" si="110"/>
        <v>76.415094339622627</v>
      </c>
      <c r="W444" s="50">
        <f t="shared" si="111"/>
        <v>83.193277310924358</v>
      </c>
      <c r="X444" s="50">
        <f t="shared" si="112"/>
        <v>40.391628349452986</v>
      </c>
      <c r="Y444" s="50">
        <f t="shared" si="113"/>
        <v>78.91852393131164</v>
      </c>
      <c r="Z444" s="50">
        <f t="shared" si="114"/>
        <v>85.696706902613371</v>
      </c>
      <c r="AA444" s="50">
        <f t="shared" si="115"/>
        <v>-2.503429591689013</v>
      </c>
      <c r="AB444" s="50">
        <f t="shared" si="116"/>
        <v>-2.503429591689013</v>
      </c>
      <c r="AC444" s="50">
        <f t="shared" si="117"/>
        <v>-2.503429591689013</v>
      </c>
      <c r="AF444">
        <v>1.67</v>
      </c>
      <c r="AG444">
        <v>2.3199999999999998</v>
      </c>
      <c r="AH444" s="66"/>
      <c r="AJ444" t="s">
        <v>440</v>
      </c>
    </row>
    <row r="445" spans="1:36" ht="15" x14ac:dyDescent="0.25">
      <c r="A445">
        <v>2.64</v>
      </c>
      <c r="B445">
        <v>3.1</v>
      </c>
      <c r="C445">
        <v>3.12</v>
      </c>
      <c r="D445" s="43">
        <f t="shared" si="105"/>
        <v>2.1881344461989638E-2</v>
      </c>
      <c r="E445" s="44">
        <f>IF(OR($A445="",$B445="",$C445=""),"",A445*'MPTO_working_3-way'!$I444)</f>
        <v>2.6977667493796527</v>
      </c>
      <c r="F445" s="45">
        <f>IF(OR($A445="",$B445="",$C445=""),"",B445*'MPTO_working_3-way'!$I444)</f>
        <v>3.1678321678321679</v>
      </c>
      <c r="G445" s="46">
        <f>IF(OR($A445="",$B445="",$C445=""),"",C445*'MPTO_working_3-way'!$I444)</f>
        <v>3.1882697947214078</v>
      </c>
      <c r="H445" s="44">
        <f>IF(OR($A445="",$B445="",$C445=""),"",'MPTO_working_3-way'!E444)</f>
        <v>2.691832810444287</v>
      </c>
      <c r="I445" s="45">
        <f>IF(OR($A445="",$B445="",$C445=""),"",'MPTO_working_3-way'!F444)</f>
        <v>3.1717147626997377</v>
      </c>
      <c r="J445" s="46">
        <f>IF(OR($A445="",$B445="",$C445=""),"",'MPTO_working_3-way'!G444)</f>
        <v>3.192653943104069</v>
      </c>
      <c r="K445" s="44">
        <f>IF(OR($A445="",$B445="",$C445=""),"",'OddsRatio_working_3-way'!H444)</f>
        <v>2.6946027899492213</v>
      </c>
      <c r="L445" s="45">
        <f>IF(OR($A445="",$B445="",$C445=""),"",'OddsRatio_working_3-way'!I444)</f>
        <v>3.1699182066422957</v>
      </c>
      <c r="M445" s="46">
        <f>IF(OR($A445="",$B445="",$C445=""),"",'OddsRatio_working_3-way'!J444)</f>
        <v>3.1905840943246035</v>
      </c>
      <c r="N445" s="47">
        <f t="shared" si="106"/>
        <v>37.067696835908755</v>
      </c>
      <c r="O445" s="48">
        <f t="shared" si="107"/>
        <v>31.567328918322296</v>
      </c>
      <c r="P445" s="48">
        <f t="shared" si="108"/>
        <v>31.364974245768945</v>
      </c>
      <c r="Q445" t="s">
        <v>400</v>
      </c>
      <c r="R445" t="s">
        <v>397</v>
      </c>
      <c r="S445" s="38">
        <v>44258</v>
      </c>
      <c r="T445" s="50">
        <v>100</v>
      </c>
      <c r="U445" s="50">
        <f t="shared" si="109"/>
        <v>62.121212121212118</v>
      </c>
      <c r="V445" s="50">
        <f t="shared" si="110"/>
        <v>67.741935483870961</v>
      </c>
      <c r="W445" s="50">
        <f t="shared" si="111"/>
        <v>67.948717948717942</v>
      </c>
      <c r="X445" s="50">
        <f t="shared" si="112"/>
        <v>64.309346567411069</v>
      </c>
      <c r="Y445" s="50">
        <f t="shared" si="113"/>
        <v>69.930069930069934</v>
      </c>
      <c r="Z445" s="50">
        <f t="shared" si="114"/>
        <v>70.136852394916914</v>
      </c>
      <c r="AA445" s="50">
        <f t="shared" si="115"/>
        <v>-2.1881344461989514</v>
      </c>
      <c r="AB445" s="50">
        <f t="shared" si="116"/>
        <v>-2.1881344461989727</v>
      </c>
      <c r="AC445" s="50">
        <f t="shared" si="117"/>
        <v>-2.1881344461989727</v>
      </c>
      <c r="AF445">
        <v>2.68</v>
      </c>
      <c r="AG445">
        <v>1.52</v>
      </c>
      <c r="AH445" s="66"/>
      <c r="AJ445" t="s">
        <v>440</v>
      </c>
    </row>
    <row r="446" spans="1:36" ht="15" x14ac:dyDescent="0.25">
      <c r="A446">
        <v>1.77</v>
      </c>
      <c r="B446">
        <v>3.98</v>
      </c>
      <c r="C446">
        <v>4.82</v>
      </c>
      <c r="D446" s="43">
        <f t="shared" si="105"/>
        <v>2.3696912487514377E-2</v>
      </c>
      <c r="E446" s="44">
        <f>IF(OR($A446="",$B446="",$C446=""),"",A446*'MPTO_working_3-way'!$I445)</f>
        <v>1.8119435351029005</v>
      </c>
      <c r="F446" s="45">
        <f>IF(OR($A446="",$B446="",$C446=""),"",B446*'MPTO_working_3-way'!$I445)</f>
        <v>4.0743137117003068</v>
      </c>
      <c r="G446" s="46">
        <f>IF(OR($A446="",$B446="",$C446=""),"",C446*'MPTO_working_3-way'!$I445)</f>
        <v>4.9342191181898194</v>
      </c>
      <c r="H446" s="44">
        <f>IF(OR($A446="",$B446="",$C446=""),"",'MPTO_working_3-way'!E445)</f>
        <v>1.7950975794455353</v>
      </c>
      <c r="I446" s="45">
        <f>IF(OR($A446="",$B446="",$C446=""),"",'MPTO_working_3-way'!F445)</f>
        <v>4.1091841359745942</v>
      </c>
      <c r="J446" s="46">
        <f>IF(OR($A446="",$B446="",$C446=""),"",'MPTO_working_3-way'!G445)</f>
        <v>5.0107754511595459</v>
      </c>
      <c r="K446" s="44">
        <f>IF(OR($A446="",$B446="",$C446=""),"",'OddsRatio_working_3-way'!H445)</f>
        <v>1.8012773083227123</v>
      </c>
      <c r="L446" s="45">
        <f>IF(OR($A446="",$B446="",$C446=""),"",'OddsRatio_working_3-way'!I445)</f>
        <v>4.1010472451969902</v>
      </c>
      <c r="M446" s="46">
        <f>IF(OR($A446="",$B446="",$C446=""),"",'OddsRatio_working_3-way'!J445)</f>
        <v>4.9751679451854018</v>
      </c>
      <c r="N446" s="47">
        <f t="shared" si="106"/>
        <v>55.189357760158344</v>
      </c>
      <c r="O446" s="48">
        <f t="shared" si="107"/>
        <v>24.544010863185999</v>
      </c>
      <c r="P446" s="48">
        <f t="shared" si="108"/>
        <v>20.266631376655656</v>
      </c>
      <c r="Q446" t="s">
        <v>395</v>
      </c>
      <c r="R446" t="s">
        <v>398</v>
      </c>
      <c r="S446" s="38">
        <v>44258</v>
      </c>
      <c r="T446" s="50">
        <v>100</v>
      </c>
      <c r="U446" s="50">
        <f t="shared" si="109"/>
        <v>43.502824858757066</v>
      </c>
      <c r="V446" s="50">
        <f t="shared" si="110"/>
        <v>74.874371859296474</v>
      </c>
      <c r="W446" s="50">
        <f t="shared" si="111"/>
        <v>79.253112033195009</v>
      </c>
      <c r="X446" s="50">
        <f t="shared" si="112"/>
        <v>45.872516107508496</v>
      </c>
      <c r="Y446" s="50">
        <f t="shared" si="113"/>
        <v>77.244063108047925</v>
      </c>
      <c r="Z446" s="50">
        <f t="shared" si="114"/>
        <v>81.62280328194646</v>
      </c>
      <c r="AA446" s="50">
        <f t="shared" si="115"/>
        <v>-2.3696912487514297</v>
      </c>
      <c r="AB446" s="50">
        <f t="shared" si="116"/>
        <v>-2.369691248751451</v>
      </c>
      <c r="AC446" s="50">
        <f t="shared" si="117"/>
        <v>-2.369691248751451</v>
      </c>
      <c r="AF446">
        <v>1.86</v>
      </c>
      <c r="AG446">
        <v>2.0499999999999998</v>
      </c>
      <c r="AH446" s="66"/>
      <c r="AJ446" t="s">
        <v>440</v>
      </c>
    </row>
    <row r="447" spans="1:36" ht="15" x14ac:dyDescent="0.25">
      <c r="A447">
        <v>2.86</v>
      </c>
      <c r="B447">
        <v>3.37</v>
      </c>
      <c r="C447">
        <v>2.66</v>
      </c>
      <c r="D447" s="43">
        <f t="shared" si="105"/>
        <v>2.2326104318920237E-2</v>
      </c>
      <c r="E447" s="44">
        <f>IF(OR($A447="",$B447="",$C447=""),"",A447*'MPTO_working_3-way'!$I446)</f>
        <v>2.9238526583521116</v>
      </c>
      <c r="F447" s="45">
        <f>IF(OR($A447="",$B447="",$C447=""),"",B447*'MPTO_working_3-way'!$I446)</f>
        <v>3.4452389715547613</v>
      </c>
      <c r="G447" s="46">
        <f>IF(OR($A447="",$B447="",$C447=""),"",C447*'MPTO_working_3-way'!$I446)</f>
        <v>2.719387437488328</v>
      </c>
      <c r="H447" s="44">
        <f>IF(OR($A447="",$B447="",$C447=""),"",'MPTO_working_3-way'!E446)</f>
        <v>2.9221966753155333</v>
      </c>
      <c r="I447" s="45">
        <f>IF(OR($A447="",$B447="",$C447=""),"",'MPTO_working_3-way'!F446)</f>
        <v>3.4566926670840972</v>
      </c>
      <c r="J447" s="46">
        <f>IF(OR($A447="",$B447="",$C447=""),"",'MPTO_working_3-way'!G446)</f>
        <v>2.7137202981898523</v>
      </c>
      <c r="K447" s="44">
        <f>IF(OR($A447="",$B447="",$C447=""),"",'OddsRatio_working_3-way'!H446)</f>
        <v>2.9233020452128997</v>
      </c>
      <c r="L447" s="45">
        <f>IF(OR($A447="",$B447="",$C447=""),"",'OddsRatio_working_3-way'!I446)</f>
        <v>3.4506590576099869</v>
      </c>
      <c r="M447" s="46">
        <f>IF(OR($A447="",$B447="",$C447=""),"",'OddsRatio_working_3-way'!J446)</f>
        <v>2.7164953736846327</v>
      </c>
      <c r="N447" s="47">
        <f t="shared" si="106"/>
        <v>34.201449828309805</v>
      </c>
      <c r="O447" s="48">
        <f t="shared" si="107"/>
        <v>29.025562762304464</v>
      </c>
      <c r="P447" s="48">
        <f t="shared" si="108"/>
        <v>36.772987409385728</v>
      </c>
      <c r="Q447" t="s">
        <v>396</v>
      </c>
      <c r="R447" t="s">
        <v>320</v>
      </c>
      <c r="S447" s="38">
        <v>44258</v>
      </c>
      <c r="T447" s="50">
        <v>100</v>
      </c>
      <c r="U447" s="50">
        <f t="shared" si="109"/>
        <v>65.03496503496504</v>
      </c>
      <c r="V447" s="50">
        <f t="shared" si="110"/>
        <v>70.326409495548958</v>
      </c>
      <c r="W447" s="50">
        <f t="shared" si="111"/>
        <v>62.406015037593981</v>
      </c>
      <c r="X447" s="50">
        <f t="shared" si="112"/>
        <v>67.267575466857039</v>
      </c>
      <c r="Y447" s="50">
        <f t="shared" si="113"/>
        <v>72.559019927440985</v>
      </c>
      <c r="Z447" s="50">
        <f t="shared" si="114"/>
        <v>64.638625469486001</v>
      </c>
      <c r="AA447" s="50">
        <f t="shared" si="115"/>
        <v>-2.2326104318919988</v>
      </c>
      <c r="AB447" s="50">
        <f t="shared" si="116"/>
        <v>-2.2326104318920272</v>
      </c>
      <c r="AC447" s="50">
        <f t="shared" si="117"/>
        <v>-2.2326104318920201</v>
      </c>
      <c r="AF447">
        <v>2.2599999999999998</v>
      </c>
      <c r="AG447">
        <v>1.7</v>
      </c>
      <c r="AH447" s="66"/>
      <c r="AJ447" t="s">
        <v>440</v>
      </c>
    </row>
    <row r="448" spans="1:36" ht="15" x14ac:dyDescent="0.25">
      <c r="A448">
        <v>7.88</v>
      </c>
      <c r="B448">
        <v>4.54</v>
      </c>
      <c r="C448">
        <v>1.47</v>
      </c>
      <c r="D448" s="43">
        <f t="shared" si="105"/>
        <v>2.7439979323646391E-2</v>
      </c>
      <c r="E448" s="44">
        <f>IF(OR($A448="",$B448="",$C448=""),"",A448*'MPTO_working_3-way'!$I447)</f>
        <v>8.0962270370703333</v>
      </c>
      <c r="F448" s="45">
        <f>IF(OR($A448="",$B448="",$C448=""),"",B448*'MPTO_working_3-way'!$I447)</f>
        <v>4.6645775061293548</v>
      </c>
      <c r="G448" s="46">
        <f>IF(OR($A448="",$B448="",$C448=""),"",C448*'MPTO_working_3-way'!$I447)</f>
        <v>1.5103367696057601</v>
      </c>
      <c r="H448" s="44">
        <f>IF(OR($A448="",$B448="",$C448=""),"",'MPTO_working_3-way'!E447)</f>
        <v>8.4920718445088497</v>
      </c>
      <c r="I448" s="45">
        <f>IF(OR($A448="",$B448="",$C448=""),"",'MPTO_working_3-way'!F447)</f>
        <v>4.7366952261912418</v>
      </c>
      <c r="J448" s="46">
        <f>IF(OR($A448="",$B448="",$C448=""),"",'MPTO_working_3-way'!G447)</f>
        <v>1.4900343913157206</v>
      </c>
      <c r="K448" s="44">
        <f>IF(OR($A448="",$B448="",$C448=""),"",'OddsRatio_working_3-way'!H447)</f>
        <v>8.2703228295147273</v>
      </c>
      <c r="L448" s="45">
        <f>IF(OR($A448="",$B448="",$C448=""),"",'OddsRatio_working_3-way'!I447)</f>
        <v>4.7408347116979845</v>
      </c>
      <c r="M448" s="46">
        <f>IF(OR($A448="",$B448="",$C448=""),"",'OddsRatio_working_3-way'!J447)</f>
        <v>1.4966644956209187</v>
      </c>
      <c r="N448" s="47">
        <f t="shared" si="106"/>
        <v>12.351432283473313</v>
      </c>
      <c r="O448" s="48">
        <f t="shared" si="107"/>
        <v>21.438168809200373</v>
      </c>
      <c r="P448" s="48">
        <f t="shared" si="108"/>
        <v>66.210398907326322</v>
      </c>
      <c r="Q448" t="s">
        <v>248</v>
      </c>
      <c r="R448" t="s">
        <v>402</v>
      </c>
      <c r="S448" s="38">
        <v>44258</v>
      </c>
      <c r="T448" s="50">
        <v>100</v>
      </c>
      <c r="U448" s="50">
        <f t="shared" si="109"/>
        <v>87.309644670050758</v>
      </c>
      <c r="V448" s="50">
        <f t="shared" si="110"/>
        <v>77.973568281938327</v>
      </c>
      <c r="W448" s="50">
        <f t="shared" si="111"/>
        <v>31.972789115646258</v>
      </c>
      <c r="X448" s="50">
        <f t="shared" si="112"/>
        <v>90.053642602415422</v>
      </c>
      <c r="Y448" s="50">
        <f t="shared" si="113"/>
        <v>80.717566214302977</v>
      </c>
      <c r="Z448" s="50">
        <f t="shared" si="114"/>
        <v>34.716787048010914</v>
      </c>
      <c r="AA448" s="50">
        <f t="shared" si="115"/>
        <v>-2.7439979323646639</v>
      </c>
      <c r="AB448" s="50">
        <f t="shared" si="116"/>
        <v>-2.7439979323646497</v>
      </c>
      <c r="AC448" s="50">
        <f t="shared" si="117"/>
        <v>-2.7439979323646568</v>
      </c>
      <c r="AF448">
        <v>1.77</v>
      </c>
      <c r="AG448">
        <v>2.16</v>
      </c>
      <c r="AH448" s="66"/>
      <c r="AJ448" t="s">
        <v>440</v>
      </c>
    </row>
    <row r="449" spans="1:36" ht="15" x14ac:dyDescent="0.25">
      <c r="A449">
        <v>1.76</v>
      </c>
      <c r="B449">
        <v>3.69</v>
      </c>
      <c r="C449">
        <v>5.44</v>
      </c>
      <c r="D449" s="43">
        <f t="shared" si="105"/>
        <v>2.3008057620683253E-2</v>
      </c>
      <c r="E449" s="44">
        <f>IF(OR($A449="",$B449="",$C449=""),"",A449*'MPTO_working_3-way'!$I448)</f>
        <v>1.8004941814124025</v>
      </c>
      <c r="F449" s="45">
        <f>IF(OR($A449="",$B449="",$C449=""),"",B449*'MPTO_working_3-way'!$I448)</f>
        <v>3.7748997326203213</v>
      </c>
      <c r="G449" s="46">
        <f>IF(OR($A449="",$B449="",$C449=""),"",C449*'MPTO_working_3-way'!$I448)</f>
        <v>5.5651638334565172</v>
      </c>
      <c r="H449" s="44">
        <f>IF(OR($A449="",$B449="",$C449=""),"",'MPTO_working_3-way'!E448)</f>
        <v>1.7840816418870371</v>
      </c>
      <c r="I449" s="45">
        <f>IF(OR($A449="",$B449="",$C449=""),"",'MPTO_working_3-way'!F448)</f>
        <v>3.7974680061178776</v>
      </c>
      <c r="J449" s="46">
        <f>IF(OR($A449="",$B449="",$C449=""),"",'MPTO_working_3-way'!G448)</f>
        <v>5.676845237279073</v>
      </c>
      <c r="K449" s="44">
        <f>IF(OR($A449="",$B449="",$C449=""),"",'OddsRatio_working_3-way'!H448)</f>
        <v>1.7902257147199923</v>
      </c>
      <c r="L449" s="45">
        <f>IF(OR($A449="",$B449="",$C449=""),"",'OddsRatio_working_3-way'!I448)</f>
        <v>3.7969831218378682</v>
      </c>
      <c r="M449" s="46">
        <f>IF(OR($A449="",$B449="",$C449=""),"",'OddsRatio_working_3-way'!J448)</f>
        <v>5.6165818070483775</v>
      </c>
      <c r="N449" s="47">
        <f t="shared" si="106"/>
        <v>55.540307229182339</v>
      </c>
      <c r="O449" s="48">
        <f t="shared" si="107"/>
        <v>26.490769843729247</v>
      </c>
      <c r="P449" s="48">
        <f t="shared" si="108"/>
        <v>17.968922927088403</v>
      </c>
      <c r="Q449" t="s">
        <v>405</v>
      </c>
      <c r="R449" t="s">
        <v>321</v>
      </c>
      <c r="S449" s="38">
        <v>44258</v>
      </c>
      <c r="T449" s="50">
        <v>100</v>
      </c>
      <c r="U449" s="50">
        <f t="shared" si="109"/>
        <v>43.181818181818187</v>
      </c>
      <c r="V449" s="50">
        <f t="shared" si="110"/>
        <v>72.899728997289984</v>
      </c>
      <c r="W449" s="50">
        <f t="shared" si="111"/>
        <v>81.617647058823522</v>
      </c>
      <c r="X449" s="50">
        <f t="shared" si="112"/>
        <v>45.482623943886502</v>
      </c>
      <c r="Y449" s="50">
        <f t="shared" si="113"/>
        <v>75.200534759358291</v>
      </c>
      <c r="Z449" s="50">
        <f t="shared" si="114"/>
        <v>83.918452820891858</v>
      </c>
      <c r="AA449" s="50">
        <f t="shared" si="115"/>
        <v>-2.3008057620683147</v>
      </c>
      <c r="AB449" s="50">
        <f t="shared" si="116"/>
        <v>-2.3008057620683076</v>
      </c>
      <c r="AC449" s="50">
        <f t="shared" si="117"/>
        <v>-2.300805762068336</v>
      </c>
      <c r="AF449">
        <v>2.5099999999999998</v>
      </c>
      <c r="AG449">
        <v>1.58</v>
      </c>
      <c r="AH449" s="66"/>
      <c r="AJ449" t="s">
        <v>440</v>
      </c>
    </row>
    <row r="450" spans="1:36" ht="15" x14ac:dyDescent="0.25">
      <c r="A450">
        <v>2.09</v>
      </c>
      <c r="B450">
        <v>3.54</v>
      </c>
      <c r="C450">
        <v>3.82</v>
      </c>
      <c r="D450" s="43">
        <f t="shared" si="105"/>
        <v>2.2734879939787733E-2</v>
      </c>
      <c r="E450" s="44">
        <f>IF(OR($A450="",$B450="",$C450=""),"",A450*'MPTO_working_3-way'!$I449)</f>
        <v>2.1375158990741561</v>
      </c>
      <c r="F450" s="45">
        <f>IF(OR($A450="",$B450="",$C450=""),"",B450*'MPTO_working_3-way'!$I449)</f>
        <v>3.6204814749868488</v>
      </c>
      <c r="G450" s="46">
        <f>IF(OR($A450="",$B450="",$C450=""),"",C450*'MPTO_working_3-way'!$I449)</f>
        <v>3.9068472413699888</v>
      </c>
      <c r="H450" s="44">
        <f>IF(OR($A450="",$B450="",$C450=""),"",'MPTO_working_3-way'!E449)</f>
        <v>2.123635483095013</v>
      </c>
      <c r="I450" s="45">
        <f>IF(OR($A450="",$B450="",$C450=""),"",'MPTO_working_3-way'!F449)</f>
        <v>3.6375860981913659</v>
      </c>
      <c r="J450" s="46">
        <f>IF(OR($A450="",$B450="",$C450=""),"",'MPTO_working_3-way'!G449)</f>
        <v>3.9338822744706921</v>
      </c>
      <c r="K450" s="44">
        <f>IF(OR($A450="",$B450="",$C450=""),"",'OddsRatio_working_3-way'!H449)</f>
        <v>2.1292880286869815</v>
      </c>
      <c r="L450" s="45">
        <f>IF(OR($A450="",$B450="",$C450=""),"",'OddsRatio_working_3-way'!I449)</f>
        <v>3.6315519200595725</v>
      </c>
      <c r="M450" s="46">
        <f>IF(OR($A450="",$B450="",$C450=""),"",'OddsRatio_working_3-way'!J449)</f>
        <v>3.9216442577039352</v>
      </c>
      <c r="N450" s="47">
        <f t="shared" si="106"/>
        <v>46.783277749332299</v>
      </c>
      <c r="O450" s="48">
        <f t="shared" si="107"/>
        <v>27.620635733362853</v>
      </c>
      <c r="P450" s="48">
        <f t="shared" si="108"/>
        <v>25.596086517304844</v>
      </c>
      <c r="Q450" t="s">
        <v>319</v>
      </c>
      <c r="R450" t="s">
        <v>401</v>
      </c>
      <c r="S450" s="38">
        <v>44258</v>
      </c>
      <c r="T450" s="50">
        <v>100</v>
      </c>
      <c r="U450" s="50">
        <f t="shared" si="109"/>
        <v>52.153110047846894</v>
      </c>
      <c r="V450" s="50">
        <f t="shared" si="110"/>
        <v>71.751412429378533</v>
      </c>
      <c r="W450" s="50">
        <f t="shared" si="111"/>
        <v>73.821989528795811</v>
      </c>
      <c r="X450" s="50">
        <f t="shared" si="112"/>
        <v>54.426598041825656</v>
      </c>
      <c r="Y450" s="50">
        <f t="shared" si="113"/>
        <v>74.024900423357295</v>
      </c>
      <c r="Z450" s="50">
        <f t="shared" si="114"/>
        <v>76.095477522774587</v>
      </c>
      <c r="AA450" s="50">
        <f t="shared" si="115"/>
        <v>-2.2734879939787618</v>
      </c>
      <c r="AB450" s="50">
        <f t="shared" si="116"/>
        <v>-2.2734879939787618</v>
      </c>
      <c r="AC450" s="50">
        <f t="shared" si="117"/>
        <v>-2.273487993978776</v>
      </c>
      <c r="AF450">
        <v>1.93</v>
      </c>
      <c r="AG450">
        <v>1.98</v>
      </c>
      <c r="AH450" s="66"/>
      <c r="AJ450" t="s">
        <v>440</v>
      </c>
    </row>
    <row r="451" spans="1:36" ht="15" x14ac:dyDescent="0.25">
      <c r="A451">
        <v>2.57</v>
      </c>
      <c r="B451">
        <v>3</v>
      </c>
      <c r="C451">
        <v>3.34</v>
      </c>
      <c r="D451" s="43">
        <f t="shared" si="105"/>
        <v>2.1839589303882523E-2</v>
      </c>
      <c r="E451" s="44">
        <f>IF(OR($A451="",$B451="",$C451=""),"",A451*'MPTO_working_3-way'!$I450)</f>
        <v>2.6261277445109781</v>
      </c>
      <c r="F451" s="45">
        <f>IF(OR($A451="",$B451="",$C451=""),"",B451*'MPTO_working_3-way'!$I450)</f>
        <v>3.0655187679116476</v>
      </c>
      <c r="G451" s="46">
        <f>IF(OR($A451="",$B451="",$C451=""),"",C451*'MPTO_working_3-way'!$I450)</f>
        <v>3.4129442282749674</v>
      </c>
      <c r="H451" s="44">
        <f>IF(OR($A451="",$B451="",$C451=""),"",'MPTO_working_3-way'!E450)</f>
        <v>2.6189995118246907</v>
      </c>
      <c r="I451" s="45">
        <f>IF(OR($A451="",$B451="",$C451=""),"",'MPTO_working_3-way'!F450)</f>
        <v>3.0669816189606576</v>
      </c>
      <c r="J451" s="46">
        <f>IF(OR($A451="",$B451="",$C451=""),"",'MPTO_working_3-way'!G450)</f>
        <v>3.4232350803807226</v>
      </c>
      <c r="K451" s="44">
        <f>IF(OR($A451="",$B451="",$C451=""),"",'OddsRatio_working_3-way'!H450)</f>
        <v>2.6223222768185823</v>
      </c>
      <c r="L451" s="45">
        <f>IF(OR($A451="",$B451="",$C451=""),"",'OddsRatio_working_3-way'!I450)</f>
        <v>3.0666525819345001</v>
      </c>
      <c r="M451" s="46">
        <f>IF(OR($A451="",$B451="",$C451=""),"",'OddsRatio_working_3-way'!J450)</f>
        <v>3.417983520863364</v>
      </c>
      <c r="N451" s="47">
        <f t="shared" si="106"/>
        <v>38.078878763234499</v>
      </c>
      <c r="O451" s="48">
        <f t="shared" si="107"/>
        <v>32.620906140504218</v>
      </c>
      <c r="P451" s="48">
        <f t="shared" si="108"/>
        <v>29.30021509626128</v>
      </c>
      <c r="Q451" t="s">
        <v>407</v>
      </c>
      <c r="R451" t="s">
        <v>404</v>
      </c>
      <c r="S451" s="38">
        <v>44258</v>
      </c>
      <c r="T451" s="50">
        <v>100</v>
      </c>
      <c r="U451" s="50">
        <f t="shared" si="109"/>
        <v>61.089494163424128</v>
      </c>
      <c r="V451" s="50">
        <f t="shared" si="110"/>
        <v>66.666666666666657</v>
      </c>
      <c r="W451" s="50">
        <f t="shared" si="111"/>
        <v>70.059880239520965</v>
      </c>
      <c r="X451" s="50">
        <f t="shared" si="112"/>
        <v>63.273453093812378</v>
      </c>
      <c r="Y451" s="50">
        <f t="shared" si="113"/>
        <v>68.850625597054929</v>
      </c>
      <c r="Z451" s="50">
        <f t="shared" si="114"/>
        <v>72.243839169909208</v>
      </c>
      <c r="AA451" s="50">
        <f t="shared" si="115"/>
        <v>-2.1839589303882505</v>
      </c>
      <c r="AB451" s="50">
        <f t="shared" si="116"/>
        <v>-2.1839589303882718</v>
      </c>
      <c r="AC451" s="50">
        <f t="shared" si="117"/>
        <v>-2.1839589303882434</v>
      </c>
      <c r="AF451">
        <v>2.72</v>
      </c>
      <c r="AG451">
        <v>1.51</v>
      </c>
      <c r="AH451" s="66"/>
      <c r="AJ451" t="s">
        <v>440</v>
      </c>
    </row>
    <row r="452" spans="1:36" ht="15" x14ac:dyDescent="0.25">
      <c r="A452">
        <v>4.1399999999999997</v>
      </c>
      <c r="B452">
        <v>3.87</v>
      </c>
      <c r="C452">
        <v>1.91</v>
      </c>
      <c r="D452" s="43">
        <f t="shared" si="105"/>
        <v>2.3504035960427938E-2</v>
      </c>
      <c r="E452" s="44">
        <f>IF(OR($A452="",$B452="",$C452=""),"",A452*'MPTO_working_3-way'!$I451)</f>
        <v>4.2373067088761713</v>
      </c>
      <c r="F452" s="45">
        <f>IF(OR($A452="",$B452="",$C452=""),"",B452*'MPTO_working_3-way'!$I451)</f>
        <v>3.960960619166856</v>
      </c>
      <c r="G452" s="46">
        <f>IF(OR($A452="",$B452="",$C452=""),"",C452*'MPTO_working_3-way'!$I451)</f>
        <v>1.9548927086844172</v>
      </c>
      <c r="H452" s="44">
        <f>IF(OR($A452="",$B452="",$C452=""),"",'MPTO_working_3-way'!E451)</f>
        <v>4.2787848230397705</v>
      </c>
      <c r="I452" s="45">
        <f>IF(OR($A452="",$B452="",$C452=""),"",'MPTO_working_3-way'!F451)</f>
        <v>3.9910081920839842</v>
      </c>
      <c r="J452" s="46">
        <f>IF(OR($A452="",$B452="",$C452=""),"",'MPTO_working_3-way'!G451)</f>
        <v>1.9390158918558467</v>
      </c>
      <c r="K452" s="44">
        <f>IF(OR($A452="",$B452="",$C452=""),"",'OddsRatio_working_3-way'!H451)</f>
        <v>4.261140068866264</v>
      </c>
      <c r="L452" s="45">
        <f>IF(OR($A452="",$B452="",$C452=""),"",'OddsRatio_working_3-way'!I451)</f>
        <v>3.9807235661293561</v>
      </c>
      <c r="M452" s="46">
        <f>IF(OR($A452="",$B452="",$C452=""),"",'OddsRatio_working_3-way'!J451)</f>
        <v>1.9451074721873567</v>
      </c>
      <c r="N452" s="47">
        <f t="shared" si="106"/>
        <v>23.599896554696709</v>
      </c>
      <c r="O452" s="48">
        <f t="shared" si="107"/>
        <v>25.246400965489503</v>
      </c>
      <c r="P452" s="48">
        <f t="shared" si="108"/>
        <v>51.153702479813802</v>
      </c>
      <c r="Q452" t="s">
        <v>403</v>
      </c>
      <c r="R452" t="s">
        <v>408</v>
      </c>
      <c r="S452" s="38">
        <v>44258</v>
      </c>
      <c r="T452" s="50">
        <v>100</v>
      </c>
      <c r="U452" s="50">
        <f t="shared" si="109"/>
        <v>75.845410628019309</v>
      </c>
      <c r="V452" s="50">
        <f t="shared" si="110"/>
        <v>74.160206718346245</v>
      </c>
      <c r="W452" s="50">
        <f t="shared" si="111"/>
        <v>47.643979057591622</v>
      </c>
      <c r="X452" s="50">
        <f t="shared" si="112"/>
        <v>78.195814224062119</v>
      </c>
      <c r="Y452" s="50">
        <f t="shared" si="113"/>
        <v>76.510610314389055</v>
      </c>
      <c r="Z452" s="50">
        <f t="shared" si="114"/>
        <v>49.994382653634425</v>
      </c>
      <c r="AA452" s="50">
        <f t="shared" si="115"/>
        <v>-2.3504035960428098</v>
      </c>
      <c r="AB452" s="50">
        <f t="shared" si="116"/>
        <v>-2.3504035960428098</v>
      </c>
      <c r="AC452" s="50">
        <f t="shared" si="117"/>
        <v>-2.3504035960428027</v>
      </c>
      <c r="AF452">
        <v>1.93</v>
      </c>
      <c r="AG452">
        <v>1.98</v>
      </c>
      <c r="AH452" s="66"/>
      <c r="AJ452" t="s">
        <v>440</v>
      </c>
    </row>
    <row r="453" spans="1:36" ht="15" x14ac:dyDescent="0.25">
      <c r="A453">
        <v>3.66</v>
      </c>
      <c r="B453">
        <v>3.51</v>
      </c>
      <c r="C453">
        <v>2.15</v>
      </c>
      <c r="D453" s="43">
        <f t="shared" si="105"/>
        <v>2.3240607685899306E-2</v>
      </c>
      <c r="E453" s="44">
        <f>IF(OR($A453="",$B453="",$C453=""),"",A453*'MPTO_working_3-way'!$I452)</f>
        <v>3.7450606241303914</v>
      </c>
      <c r="F453" s="45">
        <f>IF(OR($A453="",$B453="",$C453=""),"",B453*'MPTO_working_3-way'!$I452)</f>
        <v>3.5915745329775062</v>
      </c>
      <c r="G453" s="46">
        <f>IF(OR($A453="",$B453="",$C453=""),"",C453*'MPTO_working_3-way'!$I452)</f>
        <v>2.1999673065246834</v>
      </c>
      <c r="H453" s="44">
        <f>IF(OR($A453="",$B453="",$C453=""),"",'MPTO_working_3-way'!E452)</f>
        <v>3.7668021815117019</v>
      </c>
      <c r="I453" s="45">
        <f>IF(OR($A453="",$B453="",$C453=""),"",'MPTO_working_3-way'!F452)</f>
        <v>3.6081099616853227</v>
      </c>
      <c r="J453" s="46">
        <f>IF(OR($A453="",$B453="",$C453=""),"",'MPTO_working_3-way'!G452)</f>
        <v>2.186416446931478</v>
      </c>
      <c r="K453" s="44">
        <f>IF(OR($A453="",$B453="",$C453=""),"",'OddsRatio_working_3-way'!H452)</f>
        <v>3.7572023582727536</v>
      </c>
      <c r="L453" s="45">
        <f>IF(OR($A453="",$B453="",$C453=""),"",'OddsRatio_working_3-way'!I452)</f>
        <v>3.6017210222799281</v>
      </c>
      <c r="M453" s="46">
        <f>IF(OR($A453="",$B453="",$C453=""),"",'OddsRatio_working_3-way'!J452)</f>
        <v>2.1920235759449871</v>
      </c>
      <c r="N453" s="47">
        <f t="shared" si="106"/>
        <v>26.70183744307748</v>
      </c>
      <c r="O453" s="48">
        <f t="shared" si="107"/>
        <v>27.842941607311563</v>
      </c>
      <c r="P453" s="48">
        <f t="shared" si="108"/>
        <v>45.455220949610961</v>
      </c>
      <c r="Q453" t="s">
        <v>101</v>
      </c>
      <c r="R453" t="s">
        <v>97</v>
      </c>
      <c r="S453" s="38">
        <v>44258</v>
      </c>
      <c r="T453" s="50">
        <v>100</v>
      </c>
      <c r="U453" s="50">
        <f t="shared" si="109"/>
        <v>72.67759562841529</v>
      </c>
      <c r="V453" s="50">
        <f t="shared" si="110"/>
        <v>71.509971509971507</v>
      </c>
      <c r="W453" s="50">
        <f t="shared" si="111"/>
        <v>53.488372093023258</v>
      </c>
      <c r="X453" s="50">
        <f t="shared" si="112"/>
        <v>75.001656397005235</v>
      </c>
      <c r="Y453" s="50">
        <f t="shared" si="113"/>
        <v>73.834032278561452</v>
      </c>
      <c r="Z453" s="50">
        <f t="shared" si="114"/>
        <v>55.812432861613189</v>
      </c>
      <c r="AA453" s="50">
        <f t="shared" si="115"/>
        <v>-2.3240607685899448</v>
      </c>
      <c r="AB453" s="50">
        <f t="shared" si="116"/>
        <v>-2.3240607685899448</v>
      </c>
      <c r="AC453" s="50">
        <f t="shared" si="117"/>
        <v>-2.3240607685899306</v>
      </c>
      <c r="AF453">
        <v>1.7</v>
      </c>
      <c r="AG453">
        <v>2.2599999999999998</v>
      </c>
      <c r="AH453" s="66"/>
      <c r="AJ453" t="s">
        <v>441</v>
      </c>
    </row>
    <row r="454" spans="1:36" ht="15" x14ac:dyDescent="0.25">
      <c r="A454">
        <v>1.19</v>
      </c>
      <c r="B454">
        <v>7.77</v>
      </c>
      <c r="C454">
        <v>17.149999999999999</v>
      </c>
      <c r="D454" s="43">
        <f t="shared" si="105"/>
        <v>2.7345301054784832E-2</v>
      </c>
      <c r="E454" s="44">
        <f>IF(OR($A454="",$B454="",$C454=""),"",A454*'MPTO_working_3-way'!$I453)</f>
        <v>1.2225409082551939</v>
      </c>
      <c r="F454" s="45">
        <f>IF(OR($A454="",$B454="",$C454=""),"",B454*'MPTO_working_3-way'!$I453)</f>
        <v>7.9824729891956778</v>
      </c>
      <c r="G454" s="46">
        <f>IF(OR($A454="",$B454="",$C454=""),"",C454*'MPTO_working_3-way'!$I453)</f>
        <v>17.61897191308956</v>
      </c>
      <c r="H454" s="44">
        <f>IF(OR($A454="",$B454="",$C454=""),"",'MPTO_working_3-way'!E453)</f>
        <v>1.2030494404898138</v>
      </c>
      <c r="I454" s="45">
        <f>IF(OR($A454="",$B454="",$C454=""),"",'MPTO_working_3-way'!F453)</f>
        <v>8.3622508085667153</v>
      </c>
      <c r="J454" s="46">
        <f>IF(OR($A454="",$B454="",$C454=""),"",'MPTO_working_3-way'!G453)</f>
        <v>20.327708043257498</v>
      </c>
      <c r="K454" s="44">
        <f>IF(OR($A454="",$B454="",$C454=""),"",'OddsRatio_working_3-way'!H453)</f>
        <v>1.2081637583005749</v>
      </c>
      <c r="L454" s="45">
        <f>IF(OR($A454="",$B454="",$C454=""),"",'OddsRatio_working_3-way'!I453)</f>
        <v>8.417203387867854</v>
      </c>
      <c r="M454" s="46">
        <f>IF(OR($A454="",$B454="",$C454=""),"",'OddsRatio_working_3-way'!J453)</f>
        <v>18.693919455548869</v>
      </c>
      <c r="N454" s="47">
        <f t="shared" si="106"/>
        <v>81.796853851475333</v>
      </c>
      <c r="O454" s="48">
        <f t="shared" si="107"/>
        <v>12.527446085361085</v>
      </c>
      <c r="P454" s="48">
        <f t="shared" si="108"/>
        <v>5.6757000631635943</v>
      </c>
      <c r="Q454" t="s">
        <v>98</v>
      </c>
      <c r="R454" t="s">
        <v>414</v>
      </c>
      <c r="S454" s="38">
        <v>44258</v>
      </c>
      <c r="T454" s="50">
        <v>100</v>
      </c>
      <c r="U454" s="50">
        <f t="shared" si="109"/>
        <v>15.966386554621849</v>
      </c>
      <c r="V454" s="50">
        <f t="shared" si="110"/>
        <v>87.129987129987128</v>
      </c>
      <c r="W454" s="50">
        <f t="shared" si="111"/>
        <v>94.169096209912524</v>
      </c>
      <c r="X454" s="50">
        <f t="shared" si="112"/>
        <v>18.700916660100333</v>
      </c>
      <c r="Y454" s="50">
        <f t="shared" si="113"/>
        <v>89.864517235465613</v>
      </c>
      <c r="Z454" s="50">
        <f t="shared" si="114"/>
        <v>96.903626315391023</v>
      </c>
      <c r="AA454" s="50">
        <f t="shared" si="115"/>
        <v>-2.7345301054784841</v>
      </c>
      <c r="AB454" s="50">
        <f t="shared" si="116"/>
        <v>-2.7345301054784841</v>
      </c>
      <c r="AC454" s="50">
        <f t="shared" si="117"/>
        <v>-2.7345301054784983</v>
      </c>
      <c r="AF454">
        <v>1.41</v>
      </c>
      <c r="AG454">
        <v>3.05</v>
      </c>
      <c r="AH454" s="66"/>
      <c r="AJ454" t="s">
        <v>441</v>
      </c>
    </row>
    <row r="455" spans="1:36" ht="15" x14ac:dyDescent="0.25">
      <c r="A455">
        <v>3.35</v>
      </c>
      <c r="B455">
        <v>3.31</v>
      </c>
      <c r="C455">
        <v>2.37</v>
      </c>
      <c r="D455" s="43">
        <f t="shared" ref="D455:D473" si="118">IF(OR($A455="",$B455="",$C455=""),"",(1/A455)+(1/B455)+(1/C455)-1)</f>
        <v>2.2563194581986856E-2</v>
      </c>
      <c r="E455" s="44">
        <f>IF(OR($A455="",$B455="",$C455=""),"",A455*'MPTO_working_3-way'!$I454)</f>
        <v>3.4255867018496562</v>
      </c>
      <c r="F455" s="45">
        <f>IF(OR($A455="",$B455="",$C455=""),"",B455*'MPTO_working_3-way'!$I454)</f>
        <v>3.3846841740663764</v>
      </c>
      <c r="G455" s="46">
        <f>IF(OR($A455="",$B455="",$C455=""),"",C455*'MPTO_working_3-way'!$I454)</f>
        <v>2.423474771159309</v>
      </c>
      <c r="H455" s="44">
        <f>IF(OR($A455="",$B455="",$C455=""),"",'MPTO_working_3-way'!E454)</f>
        <v>3.4365867527536222</v>
      </c>
      <c r="I455" s="45">
        <f>IF(OR($A455="",$B455="",$C455=""),"",'MPTO_working_3-way'!F454)</f>
        <v>3.3945052742572881</v>
      </c>
      <c r="J455" s="46">
        <f>IF(OR($A455="",$B455="",$C455=""),"",'MPTO_working_3-way'!G454)</f>
        <v>2.4130117503855302</v>
      </c>
      <c r="K455" s="44">
        <f>IF(OR($A455="",$B455="",$C455=""),"",'OddsRatio_working_3-way'!H454)</f>
        <v>3.4316534716120297</v>
      </c>
      <c r="L455" s="45">
        <f>IF(OR($A455="",$B455="",$C455=""),"",'OddsRatio_working_3-way'!I454)</f>
        <v>3.390263625286718</v>
      </c>
      <c r="M455" s="46">
        <f>IF(OR($A455="",$B455="",$C455=""),"",'OddsRatio_working_3-way'!J454)</f>
        <v>2.417602236641907</v>
      </c>
      <c r="N455" s="47">
        <f t="shared" si="106"/>
        <v>29.192079694262208</v>
      </c>
      <c r="O455" s="48">
        <f t="shared" si="107"/>
        <v>29.544854071232145</v>
      </c>
      <c r="P455" s="48">
        <f t="shared" si="108"/>
        <v>41.263066234505651</v>
      </c>
      <c r="Q455" t="s">
        <v>347</v>
      </c>
      <c r="R455" t="s">
        <v>142</v>
      </c>
      <c r="S455" s="38">
        <v>44258</v>
      </c>
      <c r="T455" s="50">
        <v>100</v>
      </c>
      <c r="U455" s="50">
        <f t="shared" si="109"/>
        <v>70.149253731343279</v>
      </c>
      <c r="V455" s="50">
        <f t="shared" si="110"/>
        <v>69.78851963746223</v>
      </c>
      <c r="W455" s="50">
        <f t="shared" si="111"/>
        <v>57.805907172995774</v>
      </c>
      <c r="X455" s="50">
        <f t="shared" si="112"/>
        <v>72.405573189541968</v>
      </c>
      <c r="Y455" s="50">
        <f t="shared" si="113"/>
        <v>72.044839095660933</v>
      </c>
      <c r="Z455" s="50">
        <f t="shared" si="114"/>
        <v>60.06222663119447</v>
      </c>
      <c r="AA455" s="50">
        <f t="shared" si="115"/>
        <v>-2.2563194581986892</v>
      </c>
      <c r="AB455" s="50">
        <f t="shared" si="116"/>
        <v>-2.2563194581987034</v>
      </c>
      <c r="AC455" s="50">
        <f t="shared" si="117"/>
        <v>-2.2563194581986963</v>
      </c>
      <c r="AF455">
        <v>1.95</v>
      </c>
      <c r="AG455">
        <v>1.95</v>
      </c>
      <c r="AH455" s="66"/>
      <c r="AJ455" t="s">
        <v>441</v>
      </c>
    </row>
    <row r="456" spans="1:36" ht="15" x14ac:dyDescent="0.25">
      <c r="A456">
        <v>2.62</v>
      </c>
      <c r="B456">
        <v>3.34</v>
      </c>
      <c r="C456">
        <v>2.93</v>
      </c>
      <c r="D456" s="43">
        <f t="shared" si="118"/>
        <v>2.2377515245412649E-2</v>
      </c>
      <c r="E456" s="44">
        <f>IF(OR($A456="",$B456="",$C456=""),"",A456*'MPTO_working_3-way'!$I455)</f>
        <v>2.6786290899429814</v>
      </c>
      <c r="F456" s="45">
        <f>IF(OR($A456="",$B456="",$C456=""),"",B456*'MPTO_working_3-way'!$I455)</f>
        <v>3.4147409009196781</v>
      </c>
      <c r="G456" s="46">
        <f>IF(OR($A456="",$B456="",$C456=""),"",C456*'MPTO_working_3-way'!$I455)</f>
        <v>2.9955661196690593</v>
      </c>
      <c r="H456" s="44">
        <f>IF(OR($A456="",$B456="",$C456=""),"",'MPTO_working_3-way'!E455)</f>
        <v>2.6722233408664646</v>
      </c>
      <c r="I456" s="45">
        <f>IF(OR($A456="",$B456="",$C456=""),"",'MPTO_working_3-way'!F455)</f>
        <v>3.4253376062141667</v>
      </c>
      <c r="J456" s="46">
        <f>IF(OR($A456="",$B456="",$C456=""),"",'MPTO_working_3-way'!G455)</f>
        <v>2.9954670503629401</v>
      </c>
      <c r="K456" s="44">
        <f>IF(OR($A456="",$B456="",$C456=""),"",'OddsRatio_working_3-way'!H455)</f>
        <v>2.6752734140264312</v>
      </c>
      <c r="L456" s="45">
        <f>IF(OR($A456="",$B456="",$C456=""),"",'OddsRatio_working_3-way'!I455)</f>
        <v>3.4198393758159558</v>
      </c>
      <c r="M456" s="46">
        <f>IF(OR($A456="",$B456="",$C456=""),"",'OddsRatio_working_3-way'!J455)</f>
        <v>2.9958504253524776</v>
      </c>
      <c r="N456" s="47">
        <f t="shared" si="106"/>
        <v>37.332529679250456</v>
      </c>
      <c r="O456" s="48">
        <f t="shared" si="107"/>
        <v>29.284798730430005</v>
      </c>
      <c r="P456" s="48">
        <f t="shared" si="108"/>
        <v>33.382671590319525</v>
      </c>
      <c r="Q456" t="s">
        <v>95</v>
      </c>
      <c r="R456" t="s">
        <v>100</v>
      </c>
      <c r="S456" s="38">
        <v>44258</v>
      </c>
      <c r="T456" s="50">
        <v>100</v>
      </c>
      <c r="U456" s="50">
        <f t="shared" si="109"/>
        <v>61.832061068702288</v>
      </c>
      <c r="V456" s="50">
        <f t="shared" si="110"/>
        <v>70.059880239520965</v>
      </c>
      <c r="W456" s="50">
        <f t="shared" si="111"/>
        <v>65.870307167235495</v>
      </c>
      <c r="X456" s="50">
        <f t="shared" si="112"/>
        <v>64.06981259324354</v>
      </c>
      <c r="Y456" s="50">
        <f t="shared" si="113"/>
        <v>72.297631764062203</v>
      </c>
      <c r="Z456" s="50">
        <f t="shared" si="114"/>
        <v>68.108058691776748</v>
      </c>
      <c r="AA456" s="50">
        <f t="shared" si="115"/>
        <v>-2.2377515245412525</v>
      </c>
      <c r="AB456" s="50">
        <f t="shared" si="116"/>
        <v>-2.2377515245412383</v>
      </c>
      <c r="AC456" s="50">
        <f t="shared" si="117"/>
        <v>-2.2377515245412525</v>
      </c>
      <c r="AF456">
        <v>1.91</v>
      </c>
      <c r="AG456">
        <v>1.99</v>
      </c>
      <c r="AH456" s="66"/>
      <c r="AJ456" t="s">
        <v>441</v>
      </c>
    </row>
    <row r="457" spans="1:36" s="50" customFormat="1" ht="15" x14ac:dyDescent="0.25">
      <c r="A457">
        <v>3.88</v>
      </c>
      <c r="B457">
        <v>3.56</v>
      </c>
      <c r="C457">
        <v>2.0699999999999998</v>
      </c>
      <c r="D457" s="43">
        <f t="shared" si="118"/>
        <v>2.1722622606994424E-2</v>
      </c>
      <c r="E457" s="44">
        <f>IF(OR($A457="",$B457="",$C457=""),"",A457*'MPTO_working_3-way'!$I456)</f>
        <v>3.9642837757151383</v>
      </c>
      <c r="F457" s="45">
        <f>IF(OR($A457="",$B457="",$C457=""),"",B457*'MPTO_working_3-way'!$I456)</f>
        <v>3.6373325364809004</v>
      </c>
      <c r="G457" s="46">
        <f>IF(OR($A457="",$B457="",$C457=""),"",C457*'MPTO_working_3-way'!$I456)</f>
        <v>2.1149658287964783</v>
      </c>
      <c r="H457" s="44">
        <f>IF(OR($A457="",$B457="",$C457=""),"",'MPTO_working_3-way'!E456)</f>
        <v>3.9921580512709003</v>
      </c>
      <c r="I457" s="45">
        <f>IF(OR($A457="",$B457="",$C457=""),"",'MPTO_working_3-way'!F456)</f>
        <v>3.654196083991204</v>
      </c>
      <c r="J457" s="46">
        <f>IF(OR($A457="",$B457="",$C457=""),"",'MPTO_working_3-way'!G456)</f>
        <v>2.1014985412066487</v>
      </c>
      <c r="K457" s="44">
        <f>IF(OR($A457="",$B457="",$C457=""),"",'OddsRatio_working_3-way'!H456)</f>
        <v>3.979467898663986</v>
      </c>
      <c r="L457" s="45">
        <f>IF(OR($A457="",$B457="",$C457=""),"",'OddsRatio_working_3-way'!I456)</f>
        <v>3.6484159099235431</v>
      </c>
      <c r="M457" s="46">
        <f>IF(OR($A457="",$B457="",$C457=""),"",'OddsRatio_working_3-way'!J456)</f>
        <v>2.1069550873508556</v>
      </c>
      <c r="N457" s="47">
        <f t="shared" si="106"/>
        <v>25.225237560588219</v>
      </c>
      <c r="O457" s="48">
        <f t="shared" si="107"/>
        <v>27.492674644686037</v>
      </c>
      <c r="P457" s="48">
        <f t="shared" si="108"/>
        <v>47.282087794725754</v>
      </c>
      <c r="Q457" t="s">
        <v>94</v>
      </c>
      <c r="R457" t="s">
        <v>102</v>
      </c>
      <c r="S457" s="38">
        <v>44258</v>
      </c>
      <c r="T457" s="50">
        <v>100</v>
      </c>
      <c r="U457" s="50">
        <f t="shared" si="109"/>
        <v>74.226804123711347</v>
      </c>
      <c r="V457" s="50">
        <f t="shared" si="110"/>
        <v>71.910112359550567</v>
      </c>
      <c r="W457" s="50">
        <f t="shared" si="111"/>
        <v>51.690821256038639</v>
      </c>
      <c r="X457" s="50">
        <f t="shared" si="112"/>
        <v>76.399066384410801</v>
      </c>
      <c r="Y457" s="50">
        <f t="shared" si="113"/>
        <v>74.082374620250022</v>
      </c>
      <c r="Z457" s="50">
        <f t="shared" si="114"/>
        <v>53.863083516738101</v>
      </c>
      <c r="AA457" s="50">
        <f t="shared" si="115"/>
        <v>-2.1722622606994548</v>
      </c>
      <c r="AB457" s="50">
        <f t="shared" si="116"/>
        <v>-2.1722622606994548</v>
      </c>
      <c r="AC457" s="50">
        <f t="shared" si="117"/>
        <v>-2.1722622606994619</v>
      </c>
      <c r="AD457" s="51"/>
      <c r="AE457" s="51"/>
      <c r="AF457">
        <v>1.83</v>
      </c>
      <c r="AG457">
        <v>2.0699999999999998</v>
      </c>
      <c r="AH457" s="66"/>
      <c r="AI457" s="51"/>
      <c r="AJ457" t="s">
        <v>441</v>
      </c>
    </row>
    <row r="458" spans="1:36" ht="15" x14ac:dyDescent="0.25">
      <c r="A458">
        <v>3.1</v>
      </c>
      <c r="B458">
        <v>3.16</v>
      </c>
      <c r="C458">
        <v>2.61</v>
      </c>
      <c r="D458" s="43">
        <f t="shared" si="118"/>
        <v>2.2178103815929218E-2</v>
      </c>
      <c r="E458" s="44">
        <f>IF(OR($A458="",$B458="",$C458=""),"",A458*'MPTO_working_3-way'!$I457)</f>
        <v>3.1687521218293808</v>
      </c>
      <c r="F458" s="45">
        <f>IF(OR($A458="",$B458="",$C458=""),"",B458*'MPTO_working_3-way'!$I457)</f>
        <v>3.2300828080583366</v>
      </c>
      <c r="G458" s="46">
        <f>IF(OR($A458="",$B458="",$C458=""),"",C458*'MPTO_working_3-way'!$I457)</f>
        <v>2.6678848509595752</v>
      </c>
      <c r="H458" s="44">
        <f>IF(OR($A458="",$B458="",$C458=""),"",'MPTO_working_3-way'!E457)</f>
        <v>3.1727101857397662</v>
      </c>
      <c r="I458" s="45">
        <f>IF(OR($A458="",$B458="",$C458=""),"",'MPTO_working_3-way'!F457)</f>
        <v>3.2355863251266772</v>
      </c>
      <c r="J458" s="46">
        <f>IF(OR($A458="",$B458="",$C458=""),"",'MPTO_working_3-way'!G457)</f>
        <v>2.6613506281539547</v>
      </c>
      <c r="K458" s="44">
        <f>IF(OR($A458="",$B458="",$C458=""),"",'OddsRatio_working_3-way'!H457)</f>
        <v>3.1709338302986896</v>
      </c>
      <c r="L458" s="45">
        <f>IF(OR($A458="",$B458="",$C458=""),"",'OddsRatio_working_3-way'!I457)</f>
        <v>3.2329605111643667</v>
      </c>
      <c r="M458" s="46">
        <f>IF(OR($A458="",$B458="",$C458=""),"",'OddsRatio_working_3-way'!J457)</f>
        <v>2.6643826032289954</v>
      </c>
      <c r="N458" s="47">
        <f t="shared" si="106"/>
        <v>31.558164272650046</v>
      </c>
      <c r="O458" s="48">
        <f t="shared" si="107"/>
        <v>30.958958621903527</v>
      </c>
      <c r="P458" s="48">
        <f t="shared" si="108"/>
        <v>37.48287710544642</v>
      </c>
      <c r="Q458" t="s">
        <v>96</v>
      </c>
      <c r="R458" t="s">
        <v>99</v>
      </c>
      <c r="S458" s="38">
        <v>44258</v>
      </c>
      <c r="T458" s="50">
        <v>100</v>
      </c>
      <c r="U458" s="50">
        <f t="shared" si="109"/>
        <v>67.741935483870961</v>
      </c>
      <c r="V458" s="50">
        <f t="shared" si="110"/>
        <v>68.35443037974683</v>
      </c>
      <c r="W458" s="50">
        <f t="shared" si="111"/>
        <v>61.685823754789276</v>
      </c>
      <c r="X458" s="50">
        <f t="shared" si="112"/>
        <v>69.959745865463901</v>
      </c>
      <c r="Y458" s="50">
        <f t="shared" si="113"/>
        <v>70.572240761339771</v>
      </c>
      <c r="Z458" s="50">
        <f t="shared" si="114"/>
        <v>63.903634136382195</v>
      </c>
      <c r="AA458" s="50">
        <f t="shared" si="115"/>
        <v>-2.2178103815929404</v>
      </c>
      <c r="AB458" s="50">
        <f t="shared" si="116"/>
        <v>-2.2178103815929404</v>
      </c>
      <c r="AC458" s="50">
        <f t="shared" si="117"/>
        <v>-2.2178103815929191</v>
      </c>
      <c r="AF458">
        <v>2.15</v>
      </c>
      <c r="AG458">
        <v>1.78</v>
      </c>
      <c r="AH458" s="66"/>
      <c r="AJ458" t="s">
        <v>441</v>
      </c>
    </row>
    <row r="459" spans="1:36" ht="15" x14ac:dyDescent="0.25">
      <c r="A459">
        <v>1.88</v>
      </c>
      <c r="B459">
        <v>3.58</v>
      </c>
      <c r="C459">
        <v>4.71</v>
      </c>
      <c r="D459" s="43">
        <f t="shared" si="118"/>
        <v>2.3558727608647301E-2</v>
      </c>
      <c r="E459" s="44">
        <f>IF(OR($A459="",$B459="",$C459=""),"",A459*'MPTO_working_3-way'!$I458)</f>
        <v>1.9242904079042569</v>
      </c>
      <c r="F459" s="45">
        <f>IF(OR($A459="",$B459="",$C459=""),"",B459*'MPTO_working_3-way'!$I458)</f>
        <v>3.6643402448389573</v>
      </c>
      <c r="G459" s="46">
        <f>IF(OR($A459="",$B459="",$C459=""),"",C459*'MPTO_working_3-way'!$I458)</f>
        <v>4.8209616070367289</v>
      </c>
      <c r="H459" s="44">
        <f>IF(OR($A459="",$B459="",$C459=""),"",'MPTO_working_3-way'!E458)</f>
        <v>1.9081712273366351</v>
      </c>
      <c r="I459" s="45">
        <f>IF(OR($A459="",$B459="",$C459=""),"",'MPTO_working_3-way'!F458)</f>
        <v>3.6835573770187016</v>
      </c>
      <c r="J459" s="46">
        <f>IF(OR($A459="",$B459="",$C459=""),"",'MPTO_working_3-way'!G458)</f>
        <v>4.8909007351428562</v>
      </c>
      <c r="K459" s="44">
        <f>IF(OR($A459="",$B459="",$C459=""),"",'OddsRatio_working_3-way'!H458)</f>
        <v>1.9144074603336503</v>
      </c>
      <c r="L459" s="45">
        <f>IF(OR($A459="",$B459="",$C459=""),"",'OddsRatio_working_3-way'!I458)</f>
        <v>3.6808764177963851</v>
      </c>
      <c r="M459" s="46">
        <f>IF(OR($A459="",$B459="",$C459=""),"",'OddsRatio_working_3-way'!J458)</f>
        <v>4.8550587248157306</v>
      </c>
      <c r="N459" s="47">
        <f t="shared" si="106"/>
        <v>51.967208062378653</v>
      </c>
      <c r="O459" s="48">
        <f t="shared" si="107"/>
        <v>27.290042222701636</v>
      </c>
      <c r="P459" s="48">
        <f t="shared" si="108"/>
        <v>20.742749714919714</v>
      </c>
      <c r="Q459" t="s">
        <v>52</v>
      </c>
      <c r="R459" t="s">
        <v>141</v>
      </c>
      <c r="S459" s="38">
        <v>44258</v>
      </c>
      <c r="T459" s="50">
        <v>100</v>
      </c>
      <c r="U459" s="50">
        <f t="shared" si="109"/>
        <v>46.808510638297875</v>
      </c>
      <c r="V459" s="50">
        <f t="shared" si="110"/>
        <v>72.067039106145245</v>
      </c>
      <c r="W459" s="50">
        <f t="shared" si="111"/>
        <v>78.768577494692153</v>
      </c>
      <c r="X459" s="50">
        <f t="shared" si="112"/>
        <v>49.164383399162602</v>
      </c>
      <c r="Y459" s="50">
        <f t="shared" si="113"/>
        <v>74.422911867009972</v>
      </c>
      <c r="Z459" s="50">
        <f t="shared" si="114"/>
        <v>81.12445025555688</v>
      </c>
      <c r="AA459" s="50">
        <f t="shared" si="115"/>
        <v>-2.3558727608647274</v>
      </c>
      <c r="AB459" s="50">
        <f t="shared" si="116"/>
        <v>-2.3558727608647274</v>
      </c>
      <c r="AC459" s="50">
        <f t="shared" si="117"/>
        <v>-2.3558727608647274</v>
      </c>
      <c r="AF459">
        <v>1.88</v>
      </c>
      <c r="AG459">
        <v>2.04</v>
      </c>
      <c r="AH459" s="66"/>
      <c r="AJ459" t="s">
        <v>441</v>
      </c>
    </row>
    <row r="460" spans="1:36" ht="15" x14ac:dyDescent="0.25">
      <c r="A460">
        <v>4.71</v>
      </c>
      <c r="B460">
        <v>3.95</v>
      </c>
      <c r="C460">
        <v>1.77</v>
      </c>
      <c r="D460" s="43">
        <f t="shared" si="118"/>
        <v>3.0450533427533344E-2</v>
      </c>
      <c r="E460" s="44">
        <f>IF(OR($A460="",$B460="",$C460=""),"",A460*'MPTO_working_3-way'!$I459)</f>
        <v>4.8534220124436818</v>
      </c>
      <c r="F460" s="45">
        <f>IF(OR($A460="",$B460="",$C460=""),"",B460*'MPTO_working_3-way'!$I459)</f>
        <v>4.0702796070387572</v>
      </c>
      <c r="G460" s="46">
        <f>IF(OR($A460="",$B460="",$C460=""),"",C460*'MPTO_working_3-way'!$I459)</f>
        <v>1.8238974441667339</v>
      </c>
      <c r="H460" s="44">
        <f>IF(OR($A460="",$B460="",$C460=""),"",'MPTO_working_3-way'!E459)</f>
        <v>4.9464779402321231</v>
      </c>
      <c r="I460" s="45">
        <f>IF(OR($A460="",$B460="",$C460=""),"",'MPTO_working_3-way'!F459)</f>
        <v>4.1149828396410859</v>
      </c>
      <c r="J460" s="46">
        <f>IF(OR($A460="",$B460="",$C460=""),"",'MPTO_working_3-way'!G459)</f>
        <v>1.8023812475523744</v>
      </c>
      <c r="K460" s="44">
        <f>IF(OR($A460="",$B460="",$C460=""),"",'OddsRatio_working_3-way'!H459)</f>
        <v>4.903803425018685</v>
      </c>
      <c r="L460" s="45">
        <f>IF(OR($A460="",$B460="",$C460=""),"",'OddsRatio_working_3-way'!I459)</f>
        <v>4.1041024538558286</v>
      </c>
      <c r="M460" s="46">
        <f>IF(OR($A460="",$B460="",$C460=""),"",'OddsRatio_working_3-way'!J459)</f>
        <v>1.8102233523623688</v>
      </c>
      <c r="N460" s="47">
        <f t="shared" si="106"/>
        <v>20.604019131987727</v>
      </c>
      <c r="O460" s="48">
        <f t="shared" si="107"/>
        <v>24.568336737129666</v>
      </c>
      <c r="P460" s="48">
        <f t="shared" si="108"/>
        <v>54.827644130882604</v>
      </c>
      <c r="Q460" t="s">
        <v>505</v>
      </c>
      <c r="R460" t="s">
        <v>506</v>
      </c>
      <c r="S460" s="38">
        <v>44258</v>
      </c>
      <c r="T460" s="50">
        <v>100</v>
      </c>
      <c r="U460" s="50">
        <f t="shared" si="109"/>
        <v>78.768577494692153</v>
      </c>
      <c r="V460" s="50">
        <f t="shared" si="110"/>
        <v>74.683544303797461</v>
      </c>
      <c r="W460" s="50">
        <f t="shared" si="111"/>
        <v>43.502824858757066</v>
      </c>
      <c r="X460" s="50">
        <f t="shared" si="112"/>
        <v>81.813630837445459</v>
      </c>
      <c r="Y460" s="50">
        <f t="shared" si="113"/>
        <v>77.728597646550796</v>
      </c>
      <c r="Z460" s="50">
        <f t="shared" si="114"/>
        <v>46.547878201510386</v>
      </c>
      <c r="AA460" s="50">
        <f t="shared" si="115"/>
        <v>-3.045053342753306</v>
      </c>
      <c r="AB460" s="50">
        <f t="shared" si="116"/>
        <v>-3.0450533427533344</v>
      </c>
      <c r="AC460" s="50">
        <f t="shared" si="117"/>
        <v>-3.0450533427533202</v>
      </c>
      <c r="AF460">
        <v>2.13</v>
      </c>
      <c r="AG460">
        <v>1.78</v>
      </c>
      <c r="AH460" s="66"/>
      <c r="AJ460" t="s">
        <v>449</v>
      </c>
    </row>
    <row r="461" spans="1:36" ht="15" x14ac:dyDescent="0.25">
      <c r="A461">
        <v>9.43</v>
      </c>
      <c r="B461">
        <v>4.74</v>
      </c>
      <c r="C461">
        <v>1.4</v>
      </c>
      <c r="D461" s="43">
        <f t="shared" si="118"/>
        <v>3.1300717126991895E-2</v>
      </c>
      <c r="E461" s="44">
        <f>IF(OR($A461="",$B461="",$C461=""),"",A461*'MPTO_working_3-way'!$I460)</f>
        <v>9.7251657625075332</v>
      </c>
      <c r="F461" s="45">
        <f>IF(OR($A461="",$B461="",$C461=""),"",B461*'MPTO_working_3-way'!$I460)</f>
        <v>4.888365399181942</v>
      </c>
      <c r="G461" s="46">
        <f>IF(OR($A461="",$B461="",$C461=""),"",C461*'MPTO_working_3-way'!$I460)</f>
        <v>1.4438210039777886</v>
      </c>
      <c r="H461" s="44">
        <f>IF(OR($A461="",$B461="",$C461=""),"",'MPTO_working_3-way'!E460)</f>
        <v>10.459051282279841</v>
      </c>
      <c r="I461" s="45">
        <f>IF(OR($A461="",$B461="",$C461=""),"",'MPTO_working_3-way'!F460)</f>
        <v>4.9866136411448583</v>
      </c>
      <c r="J461" s="46">
        <f>IF(OR($A461="",$B461="",$C461=""),"",'MPTO_working_3-way'!G460)</f>
        <v>1.4207529400795602</v>
      </c>
      <c r="K461" s="44">
        <f>IF(OR($A461="",$B461="",$C461=""),"",'OddsRatio_working_3-way'!H460)</f>
        <v>10.020247976887148</v>
      </c>
      <c r="L461" s="45">
        <f>IF(OR($A461="",$B461="",$C461=""),"",'OddsRatio_working_3-way'!I460)</f>
        <v>5.0018656504813688</v>
      </c>
      <c r="M461" s="46">
        <f>IF(OR($A461="",$B461="",$C461=""),"",'OddsRatio_working_3-way'!J460)</f>
        <v>1.4280070214418574</v>
      </c>
      <c r="N461" s="47">
        <f t="shared" si="106"/>
        <v>10.282601082803142</v>
      </c>
      <c r="O461" s="48">
        <f t="shared" si="107"/>
        <v>20.456735909458569</v>
      </c>
      <c r="P461" s="48">
        <f t="shared" si="108"/>
        <v>69.260663007738316</v>
      </c>
      <c r="Q461" t="s">
        <v>507</v>
      </c>
      <c r="R461" t="s">
        <v>508</v>
      </c>
      <c r="S461" s="38">
        <v>44258</v>
      </c>
      <c r="T461" s="50">
        <v>100</v>
      </c>
      <c r="U461" s="50">
        <f t="shared" si="109"/>
        <v>89.395546129374338</v>
      </c>
      <c r="V461" s="50">
        <f t="shared" si="110"/>
        <v>78.902953586497887</v>
      </c>
      <c r="W461" s="50">
        <f t="shared" si="111"/>
        <v>28.571428571428573</v>
      </c>
      <c r="X461" s="50">
        <f t="shared" si="112"/>
        <v>92.525617842073544</v>
      </c>
      <c r="Y461" s="50">
        <f t="shared" si="113"/>
        <v>82.033025299197092</v>
      </c>
      <c r="Z461" s="50">
        <f t="shared" si="114"/>
        <v>31.701500284127771</v>
      </c>
      <c r="AA461" s="50">
        <f t="shared" si="115"/>
        <v>-3.1300717126992055</v>
      </c>
      <c r="AB461" s="50">
        <f t="shared" si="116"/>
        <v>-3.1300717126992055</v>
      </c>
      <c r="AC461" s="50">
        <f t="shared" si="117"/>
        <v>-3.1300717126991984</v>
      </c>
      <c r="AF461">
        <v>1.94</v>
      </c>
      <c r="AG461">
        <v>1.94</v>
      </c>
      <c r="AH461" s="66"/>
      <c r="AJ461" t="s">
        <v>449</v>
      </c>
    </row>
    <row r="462" spans="1:36" ht="15" x14ac:dyDescent="0.25">
      <c r="A462">
        <v>2.89</v>
      </c>
      <c r="B462">
        <v>3.34</v>
      </c>
      <c r="C462">
        <v>2.58</v>
      </c>
      <c r="D462" s="43">
        <f t="shared" si="118"/>
        <v>3.3018858075271273E-2</v>
      </c>
      <c r="E462" s="44">
        <f>IF(OR($A462="",$B462="",$C462=""),"",A462*'MPTO_working_3-way'!$I461)</f>
        <v>2.9854244998375341</v>
      </c>
      <c r="F462" s="45">
        <f>IF(OR($A462="",$B462="",$C462=""),"",B462*'MPTO_working_3-way'!$I461)</f>
        <v>3.4502829859714059</v>
      </c>
      <c r="G462" s="46">
        <f>IF(OR($A462="",$B462="",$C462=""),"",C462*'MPTO_working_3-way'!$I461)</f>
        <v>2.6651886538341998</v>
      </c>
      <c r="H462" s="44">
        <f>IF(OR($A462="",$B462="",$C462=""),"",'MPTO_working_3-way'!E461)</f>
        <v>2.9849456485173298</v>
      </c>
      <c r="I462" s="45">
        <f>IF(OR($A462="",$B462="",$C462=""),"",'MPTO_working_3-way'!F461)</f>
        <v>3.4674675587112183</v>
      </c>
      <c r="J462" s="46">
        <f>IF(OR($A462="",$B462="",$C462=""),"",'MPTO_working_3-way'!G461)</f>
        <v>2.6554034140773286</v>
      </c>
      <c r="K462" s="44">
        <f>IF(OR($A462="",$B462="",$C462=""),"",'OddsRatio_working_3-way'!H461)</f>
        <v>2.9857392993582397</v>
      </c>
      <c r="L462" s="45">
        <f>IF(OR($A462="",$B462="",$C462=""),"",'OddsRatio_working_3-way'!I461)</f>
        <v>3.4585343706340099</v>
      </c>
      <c r="M462" s="46">
        <f>IF(OR($A462="",$B462="",$C462=""),"",'OddsRatio_working_3-way'!J461)</f>
        <v>2.6600360280349307</v>
      </c>
      <c r="N462" s="47">
        <f t="shared" si="106"/>
        <v>33.496074010728449</v>
      </c>
      <c r="O462" s="48">
        <f t="shared" si="107"/>
        <v>28.983129907486592</v>
      </c>
      <c r="P462" s="48">
        <f t="shared" si="108"/>
        <v>37.520796081784965</v>
      </c>
      <c r="Q462" t="s">
        <v>432</v>
      </c>
      <c r="R462" t="s">
        <v>251</v>
      </c>
      <c r="S462" s="38">
        <v>44258</v>
      </c>
      <c r="T462" s="50">
        <v>100</v>
      </c>
      <c r="U462" s="50">
        <f t="shared" si="109"/>
        <v>65.397923875432525</v>
      </c>
      <c r="V462" s="50">
        <f t="shared" si="110"/>
        <v>70.059880239520965</v>
      </c>
      <c r="W462" s="50">
        <f t="shared" si="111"/>
        <v>61.240310077519375</v>
      </c>
      <c r="X462" s="50">
        <f t="shared" si="112"/>
        <v>68.699809682959653</v>
      </c>
      <c r="Y462" s="50">
        <f t="shared" si="113"/>
        <v>73.361766047048093</v>
      </c>
      <c r="Z462" s="50">
        <f t="shared" si="114"/>
        <v>64.54219588504651</v>
      </c>
      <c r="AA462" s="50">
        <f t="shared" si="115"/>
        <v>-3.3018858075271282</v>
      </c>
      <c r="AB462" s="50">
        <f t="shared" si="116"/>
        <v>-3.3018858075271282</v>
      </c>
      <c r="AC462" s="50">
        <f t="shared" si="117"/>
        <v>-3.3018858075271353</v>
      </c>
      <c r="AF462">
        <v>2.2200000000000002</v>
      </c>
      <c r="AG462">
        <v>1.71</v>
      </c>
      <c r="AH462" s="66"/>
      <c r="AJ462" t="s">
        <v>442</v>
      </c>
    </row>
    <row r="463" spans="1:36" ht="15" x14ac:dyDescent="0.25">
      <c r="A463">
        <v>2.16</v>
      </c>
      <c r="B463">
        <v>3.18</v>
      </c>
      <c r="C463">
        <v>3.88</v>
      </c>
      <c r="D463" s="43">
        <f t="shared" si="118"/>
        <v>3.5160330530880968E-2</v>
      </c>
      <c r="E463" s="44">
        <f>IF(OR($A463="",$B463="",$C463=""),"",A463*'MPTO_working_3-way'!$I462)</f>
        <v>2.2359463139467031</v>
      </c>
      <c r="F463" s="45">
        <f>IF(OR($A463="",$B463="",$C463=""),"",B463*'MPTO_working_3-way'!$I462)</f>
        <v>3.2918098510882015</v>
      </c>
      <c r="G463" s="46">
        <f>IF(OR($A463="",$B463="",$C463=""),"",C463*'MPTO_working_3-way'!$I462)</f>
        <v>4.016422082459818</v>
      </c>
      <c r="H463" s="44">
        <f>IF(OR($A463="",$B463="",$C463=""),"",'MPTO_working_3-way'!E462)</f>
        <v>2.216101582165646</v>
      </c>
      <c r="I463" s="45">
        <f>IF(OR($A463="",$B463="",$C463=""),"",'MPTO_working_3-way'!F462)</f>
        <v>3.3031066197613219</v>
      </c>
      <c r="J463" s="46">
        <f>IF(OR($A463="",$B463="",$C463=""),"",'MPTO_working_3-way'!G462)</f>
        <v>4.0648448672207875</v>
      </c>
      <c r="K463" s="44">
        <f>IF(OR($A463="",$B463="",$C463=""),"",'OddsRatio_working_3-way'!H462)</f>
        <v>2.2244511071157027</v>
      </c>
      <c r="L463" s="45">
        <f>IF(OR($A463="",$B463="",$C463=""),"",'OddsRatio_working_3-way'!I462)</f>
        <v>3.3011236323381308</v>
      </c>
      <c r="M463" s="46">
        <f>IF(OR($A463="",$B463="",$C463=""),"",'OddsRatio_working_3-way'!J462)</f>
        <v>4.0400165418045022</v>
      </c>
      <c r="N463" s="47">
        <f t="shared" si="106"/>
        <v>44.723792953458023</v>
      </c>
      <c r="O463" s="48">
        <f t="shared" si="107"/>
        <v>30.378425402348846</v>
      </c>
      <c r="P463" s="48">
        <f t="shared" si="108"/>
        <v>24.897781644193127</v>
      </c>
      <c r="Q463" t="s">
        <v>66</v>
      </c>
      <c r="R463" t="s">
        <v>169</v>
      </c>
      <c r="S463" s="38">
        <v>44258</v>
      </c>
      <c r="T463" s="50">
        <v>100</v>
      </c>
      <c r="U463" s="50">
        <f t="shared" si="109"/>
        <v>53.703703703703695</v>
      </c>
      <c r="V463" s="50">
        <f t="shared" si="110"/>
        <v>68.55345911949685</v>
      </c>
      <c r="W463" s="50">
        <f t="shared" si="111"/>
        <v>74.226804123711347</v>
      </c>
      <c r="X463" s="50">
        <f t="shared" si="112"/>
        <v>57.219736756791804</v>
      </c>
      <c r="Y463" s="50">
        <f t="shared" si="113"/>
        <v>72.069492172584958</v>
      </c>
      <c r="Z463" s="50">
        <f t="shared" si="114"/>
        <v>77.742837176799441</v>
      </c>
      <c r="AA463" s="50">
        <f t="shared" si="115"/>
        <v>-3.5160330530881083</v>
      </c>
      <c r="AB463" s="50">
        <f t="shared" si="116"/>
        <v>-3.5160330530881083</v>
      </c>
      <c r="AC463" s="50">
        <f t="shared" si="117"/>
        <v>-3.5160330530880941</v>
      </c>
      <c r="AF463">
        <v>2.08</v>
      </c>
      <c r="AG463">
        <v>1.81</v>
      </c>
      <c r="AH463" s="66"/>
      <c r="AJ463" t="s">
        <v>442</v>
      </c>
    </row>
    <row r="464" spans="1:36" ht="15" x14ac:dyDescent="0.25">
      <c r="A464">
        <v>2.39</v>
      </c>
      <c r="B464">
        <v>3.23</v>
      </c>
      <c r="C464">
        <v>3.28</v>
      </c>
      <c r="D464" s="43">
        <f t="shared" si="118"/>
        <v>3.2885613841306283E-2</v>
      </c>
      <c r="E464" s="44">
        <f>IF(OR($A464="",$B464="",$C464=""),"",A464*'MPTO_working_3-way'!$I463)</f>
        <v>2.4685966170807223</v>
      </c>
      <c r="F464" s="45">
        <f>IF(OR($A464="",$B464="",$C464=""),"",B464*'MPTO_working_3-way'!$I463)</f>
        <v>3.3362205327074195</v>
      </c>
      <c r="G464" s="46">
        <f>IF(OR($A464="",$B464="",$C464=""),"",C464*'MPTO_working_3-way'!$I463)</f>
        <v>3.3878648133994842</v>
      </c>
      <c r="H464" s="44">
        <f>IF(OR($A464="",$B464="",$C464=""),"",'MPTO_working_3-way'!E463)</f>
        <v>2.4542998895398065</v>
      </c>
      <c r="I464" s="45">
        <f>IF(OR($A464="",$B464="",$C464=""),"",'MPTO_working_3-way'!F463)</f>
        <v>3.3485620136305556</v>
      </c>
      <c r="J464" s="46">
        <f>IF(OR($A464="",$B464="",$C464=""),"",'MPTO_working_3-way'!G463)</f>
        <v>3.4023305845416476</v>
      </c>
      <c r="K464" s="44">
        <f>IF(OR($A464="",$B464="",$C464=""),"",'OddsRatio_working_3-way'!H463)</f>
        <v>2.4605884988281739</v>
      </c>
      <c r="L464" s="45">
        <f>IF(OR($A464="",$B464="",$C464=""),"",'OddsRatio_working_3-way'!I463)</f>
        <v>3.34324629668117</v>
      </c>
      <c r="M464" s="46">
        <f>IF(OR($A464="",$B464="",$C464=""),"",'OddsRatio_working_3-way'!J463)</f>
        <v>3.3957854513152781</v>
      </c>
      <c r="N464" s="47">
        <f t="shared" si="106"/>
        <v>40.508845920017734</v>
      </c>
      <c r="O464" s="48">
        <f t="shared" si="107"/>
        <v>29.974037693140058</v>
      </c>
      <c r="P464" s="48">
        <f t="shared" si="108"/>
        <v>29.517116386842197</v>
      </c>
      <c r="Q464" t="s">
        <v>124</v>
      </c>
      <c r="R464" t="s">
        <v>379</v>
      </c>
      <c r="S464" s="38">
        <v>44258</v>
      </c>
      <c r="T464" s="50">
        <v>100</v>
      </c>
      <c r="U464" s="50">
        <f t="shared" si="109"/>
        <v>58.15899581589958</v>
      </c>
      <c r="V464" s="50">
        <f t="shared" si="110"/>
        <v>69.040247678018574</v>
      </c>
      <c r="W464" s="50">
        <f t="shared" si="111"/>
        <v>69.512195121951223</v>
      </c>
      <c r="X464" s="50">
        <f t="shared" si="112"/>
        <v>61.447557200030211</v>
      </c>
      <c r="Y464" s="50">
        <f t="shared" si="113"/>
        <v>72.328809062149205</v>
      </c>
      <c r="Z464" s="50">
        <f t="shared" si="114"/>
        <v>72.800756506081839</v>
      </c>
      <c r="AA464" s="50">
        <f t="shared" si="115"/>
        <v>-3.2885613841306309</v>
      </c>
      <c r="AB464" s="50">
        <f t="shared" si="116"/>
        <v>-3.2885613841306309</v>
      </c>
      <c r="AC464" s="50">
        <f t="shared" si="117"/>
        <v>-3.2885613841306167</v>
      </c>
      <c r="AF464">
        <v>2.2400000000000002</v>
      </c>
      <c r="AG464">
        <v>1.69</v>
      </c>
      <c r="AH464" s="66"/>
      <c r="AJ464" t="s">
        <v>442</v>
      </c>
    </row>
    <row r="465" spans="1:36" ht="15" x14ac:dyDescent="0.25">
      <c r="A465">
        <v>6.27</v>
      </c>
      <c r="B465">
        <v>4.4400000000000004</v>
      </c>
      <c r="C465">
        <v>1.53</v>
      </c>
      <c r="D465" s="43">
        <f t="shared" si="118"/>
        <v>3.8309629640898901E-2</v>
      </c>
      <c r="E465" s="44">
        <f>IF(OR($A465="",$B465="",$C465=""),"",A465*'MPTO_working_3-way'!$I464)</f>
        <v>6.5102013778484356</v>
      </c>
      <c r="F465" s="45">
        <f>IF(OR($A465="",$B465="",$C465=""),"",B465*'MPTO_working_3-way'!$I464)</f>
        <v>4.6100947556055916</v>
      </c>
      <c r="G465" s="46">
        <f>IF(OR($A465="",$B465="",$C465=""),"",C465*'MPTO_working_3-way'!$I464)</f>
        <v>1.5886137333505754</v>
      </c>
      <c r="H465" s="44">
        <f>IF(OR($A465="",$B465="",$C465=""),"",'MPTO_working_3-way'!E464)</f>
        <v>6.8157146862170519</v>
      </c>
      <c r="I465" s="45">
        <f>IF(OR($A465="",$B465="",$C465=""),"",'MPTO_working_3-way'!F464)</f>
        <v>4.7068713789568735</v>
      </c>
      <c r="J465" s="46">
        <f>IF(OR($A465="",$B465="",$C465=""),"",'MPTO_working_3-way'!G464)</f>
        <v>1.5604886893106136</v>
      </c>
      <c r="K465" s="44">
        <f>IF(OR($A465="",$B465="",$C465=""),"",'OddsRatio_working_3-way'!H464)</f>
        <v>6.6645237952822773</v>
      </c>
      <c r="L465" s="45">
        <f>IF(OR($A465="",$B465="",$C465=""),"",'OddsRatio_working_3-way'!I464)</f>
        <v>4.6975259688370086</v>
      </c>
      <c r="M465" s="46">
        <f>IF(OR($A465="",$B465="",$C465=""),"",'OddsRatio_working_3-way'!J464)</f>
        <v>1.5696769661289578</v>
      </c>
      <c r="N465" s="47">
        <f t="shared" si="106"/>
        <v>15.360507946844667</v>
      </c>
      <c r="O465" s="48">
        <f t="shared" si="107"/>
        <v>21.691528114125237</v>
      </c>
      <c r="P465" s="48">
        <f t="shared" si="108"/>
        <v>62.947963939030096</v>
      </c>
      <c r="Q465" t="s">
        <v>131</v>
      </c>
      <c r="R465" t="s">
        <v>129</v>
      </c>
      <c r="S465" s="38">
        <v>44258</v>
      </c>
      <c r="T465" s="50">
        <v>100</v>
      </c>
      <c r="U465" s="50">
        <f t="shared" si="109"/>
        <v>84.051036682615631</v>
      </c>
      <c r="V465" s="50">
        <f t="shared" si="110"/>
        <v>77.477477477477478</v>
      </c>
      <c r="W465" s="50">
        <f t="shared" si="111"/>
        <v>34.640522875816991</v>
      </c>
      <c r="X465" s="50">
        <f t="shared" si="112"/>
        <v>87.881999646705538</v>
      </c>
      <c r="Y465" s="50">
        <f t="shared" si="113"/>
        <v>81.30844044156737</v>
      </c>
      <c r="Z465" s="50">
        <f t="shared" si="114"/>
        <v>38.47148583990689</v>
      </c>
      <c r="AA465" s="50">
        <f t="shared" si="115"/>
        <v>-3.8309629640899061</v>
      </c>
      <c r="AB465" s="50">
        <f t="shared" si="116"/>
        <v>-3.8309629640898919</v>
      </c>
      <c r="AC465" s="50">
        <f t="shared" si="117"/>
        <v>-3.830962964089899</v>
      </c>
      <c r="AF465">
        <v>1.7</v>
      </c>
      <c r="AG465">
        <v>2.21</v>
      </c>
      <c r="AH465" s="66"/>
      <c r="AJ465" t="s">
        <v>442</v>
      </c>
    </row>
    <row r="466" spans="1:36" ht="15" x14ac:dyDescent="0.25">
      <c r="A466">
        <v>2.41</v>
      </c>
      <c r="B466">
        <v>3.38</v>
      </c>
      <c r="C466">
        <v>3.1</v>
      </c>
      <c r="D466" s="43">
        <f t="shared" si="118"/>
        <v>3.3376392663070353E-2</v>
      </c>
      <c r="E466" s="44">
        <f>IF(OR($A466="",$B466="",$C466=""),"",A466*'MPTO_working_3-way'!$I465)</f>
        <v>2.4904371063179997</v>
      </c>
      <c r="F466" s="45">
        <f>IF(OR($A466="",$B466="",$C466=""),"",B466*'MPTO_working_3-way'!$I465)</f>
        <v>3.4928122072011778</v>
      </c>
      <c r="G466" s="46">
        <f>IF(OR($A466="",$B466="",$C466=""),"",C466*'MPTO_working_3-way'!$I465)</f>
        <v>3.2034668172555181</v>
      </c>
      <c r="H466" s="44">
        <f>IF(OR($A466="",$B466="",$C466=""),"",'MPTO_working_3-way'!E465)</f>
        <v>2.4763980990599253</v>
      </c>
      <c r="I466" s="45">
        <f>IF(OR($A466="",$B466="",$C466=""),"",'MPTO_working_3-way'!F465)</f>
        <v>3.5120680495016732</v>
      </c>
      <c r="J466" s="46">
        <f>IF(OR($A466="",$B466="",$C466=""),"",'MPTO_working_3-way'!G465)</f>
        <v>3.2107348382552265</v>
      </c>
      <c r="K466" s="44">
        <f>IF(OR($A466="",$B466="",$C466=""),"",'OddsRatio_working_3-way'!H465)</f>
        <v>2.4826416475482795</v>
      </c>
      <c r="L466" s="45">
        <f>IF(OR($A466="",$B466="",$C466=""),"",'OddsRatio_working_3-way'!I465)</f>
        <v>3.5026149795495787</v>
      </c>
      <c r="M466" s="46">
        <f>IF(OR($A466="",$B466="",$C466=""),"",'OddsRatio_working_3-way'!J465)</f>
        <v>3.208189687837864</v>
      </c>
      <c r="N466" s="47">
        <f t="shared" si="106"/>
        <v>40.15359381945828</v>
      </c>
      <c r="O466" s="48">
        <f t="shared" si="107"/>
        <v>28.63022517896286</v>
      </c>
      <c r="P466" s="48">
        <f t="shared" si="108"/>
        <v>31.216181001578857</v>
      </c>
      <c r="Q466" t="s">
        <v>165</v>
      </c>
      <c r="R466" t="s">
        <v>164</v>
      </c>
      <c r="S466" s="38">
        <v>44258</v>
      </c>
      <c r="T466" s="50">
        <v>100</v>
      </c>
      <c r="U466" s="50">
        <f t="shared" si="109"/>
        <v>58.50622406639004</v>
      </c>
      <c r="V466" s="50">
        <f t="shared" si="110"/>
        <v>70.414201183431956</v>
      </c>
      <c r="W466" s="50">
        <f t="shared" si="111"/>
        <v>67.741935483870961</v>
      </c>
      <c r="X466" s="50">
        <f t="shared" si="112"/>
        <v>61.843863332697083</v>
      </c>
      <c r="Y466" s="50">
        <f t="shared" si="113"/>
        <v>73.751840449738992</v>
      </c>
      <c r="Z466" s="50">
        <f t="shared" si="114"/>
        <v>71.079574750178011</v>
      </c>
      <c r="AA466" s="50">
        <f t="shared" si="115"/>
        <v>-3.3376392663070433</v>
      </c>
      <c r="AB466" s="50">
        <f t="shared" si="116"/>
        <v>-3.3376392663070362</v>
      </c>
      <c r="AC466" s="50">
        <f t="shared" si="117"/>
        <v>-3.3376392663070504</v>
      </c>
      <c r="AF466">
        <v>2.25</v>
      </c>
      <c r="AG466">
        <v>1.68</v>
      </c>
      <c r="AH466" s="66"/>
      <c r="AJ466" t="s">
        <v>442</v>
      </c>
    </row>
    <row r="467" spans="1:36" ht="15" x14ac:dyDescent="0.25">
      <c r="A467">
        <v>4.0199999999999996</v>
      </c>
      <c r="B467">
        <v>3.66</v>
      </c>
      <c r="C467">
        <v>2</v>
      </c>
      <c r="D467" s="43">
        <f t="shared" si="118"/>
        <v>2.1980262621319691E-2</v>
      </c>
      <c r="E467" s="44">
        <f>IF(OR($A467="",$B467="",$C467=""),"",A467*'MPTO_working_3-way'!$I466)</f>
        <v>4.1083606557377044</v>
      </c>
      <c r="F467" s="45">
        <f>IF(OR($A467="",$B467="",$C467=""),"",B467*'MPTO_working_3-way'!$I466)</f>
        <v>3.7404477611940301</v>
      </c>
      <c r="G467" s="46">
        <f>IF(OR($A467="",$B467="",$C467=""),"",C467*'MPTO_working_3-way'!$I466)</f>
        <v>2.0439605252426394</v>
      </c>
      <c r="H467" s="44">
        <f>IF(OR($A467="",$B467="",$C467=""),"",'MPTO_working_3-way'!E466)</f>
        <v>4.1419965092055628</v>
      </c>
      <c r="I467" s="45">
        <f>IF(OR($A467="",$B467="",$C467=""),"",'MPTO_working_3-way'!F466)</f>
        <v>3.7608506722560198</v>
      </c>
      <c r="J467" s="46">
        <f>IF(OR($A467="",$B467="",$C467=""),"",'MPTO_working_3-way'!G466)</f>
        <v>2.0297428539896258</v>
      </c>
      <c r="K467" s="44">
        <f>IF(OR($A467="",$B467="",$C467=""),"",'OddsRatio_working_3-way'!H466)</f>
        <v>4.126843224686116</v>
      </c>
      <c r="L467" s="45">
        <f>IF(OR($A467="",$B467="",$C467=""),"",'OddsRatio_working_3-way'!I466)</f>
        <v>3.7541069462467114</v>
      </c>
      <c r="M467" s="46">
        <f>IF(OR($A467="",$B467="",$C467=""),"",'OddsRatio_working_3-way'!J466)</f>
        <v>2.0353785512205684</v>
      </c>
      <c r="N467" s="47">
        <f t="shared" si="106"/>
        <v>24.340608914249234</v>
      </c>
      <c r="O467" s="48">
        <f t="shared" si="107"/>
        <v>26.734767168109808</v>
      </c>
      <c r="P467" s="48">
        <f t="shared" si="108"/>
        <v>48.92462391764095</v>
      </c>
      <c r="Q467" t="s">
        <v>41</v>
      </c>
      <c r="R467" t="s">
        <v>133</v>
      </c>
      <c r="S467" s="38">
        <v>44289</v>
      </c>
      <c r="T467" s="50">
        <v>100</v>
      </c>
      <c r="U467" s="50">
        <f t="shared" si="109"/>
        <v>75.124378109452735</v>
      </c>
      <c r="V467" s="50">
        <f t="shared" si="110"/>
        <v>72.67759562841529</v>
      </c>
      <c r="W467" s="50">
        <f t="shared" si="111"/>
        <v>50</v>
      </c>
      <c r="X467" s="50">
        <f t="shared" si="112"/>
        <v>77.322404371584696</v>
      </c>
      <c r="Y467" s="50">
        <f t="shared" si="113"/>
        <v>74.875621890547265</v>
      </c>
      <c r="Z467" s="50">
        <f t="shared" si="114"/>
        <v>52.198026262131968</v>
      </c>
      <c r="AA467" s="50">
        <f t="shared" si="115"/>
        <v>-2.1980262621319611</v>
      </c>
      <c r="AB467" s="50">
        <f t="shared" si="116"/>
        <v>-2.1980262621319753</v>
      </c>
      <c r="AC467" s="50">
        <f t="shared" si="117"/>
        <v>-2.1980262621319682</v>
      </c>
      <c r="AF467">
        <v>2.0499999999999998</v>
      </c>
      <c r="AG467">
        <v>1.86</v>
      </c>
      <c r="AH467" s="66"/>
      <c r="AJ467" t="s">
        <v>443</v>
      </c>
    </row>
    <row r="468" spans="1:36" ht="15" x14ac:dyDescent="0.25">
      <c r="A468">
        <v>4.49</v>
      </c>
      <c r="B468">
        <v>3.77</v>
      </c>
      <c r="C468">
        <v>1.87</v>
      </c>
      <c r="D468" s="43">
        <f t="shared" si="118"/>
        <v>2.2728496899180328E-2</v>
      </c>
      <c r="E468" s="44">
        <f>IF(OR($A468="",$B468="",$C468=""),"",A468*'MPTO_working_3-way'!$I467)</f>
        <v>4.5920509510773195</v>
      </c>
      <c r="F468" s="45">
        <f>IF(OR($A468="",$B468="",$C468=""),"",B468*'MPTO_working_3-way'!$I467)</f>
        <v>3.8556864333099097</v>
      </c>
      <c r="G468" s="46">
        <f>IF(OR($A468="",$B468="",$C468=""),"",C468*'MPTO_working_3-way'!$I467)</f>
        <v>1.9125022892014674</v>
      </c>
      <c r="H468" s="44">
        <f>IF(OR($A468="",$B468="",$C468=""),"",'MPTO_working_3-way'!E467)</f>
        <v>4.6481148469492615</v>
      </c>
      <c r="I468" s="45">
        <f>IF(OR($A468="",$B468="",$C468=""),"",'MPTO_working_3-way'!F467)</f>
        <v>3.8808452629362211</v>
      </c>
      <c r="J468" s="46">
        <f>IF(OR($A468="",$B468="",$C468=""),"",'MPTO_working_3-way'!G467)</f>
        <v>1.8968738266530336</v>
      </c>
      <c r="K468" s="44">
        <f>IF(OR($A468="",$B468="",$C468=""),"",'OddsRatio_working_3-way'!H467)</f>
        <v>4.6216956889377299</v>
      </c>
      <c r="L468" s="45">
        <f>IF(OR($A468="",$B468="",$C468=""),"",'OddsRatio_working_3-way'!I467)</f>
        <v>3.8745263777528676</v>
      </c>
      <c r="M468" s="46">
        <f>IF(OR($A468="",$B468="",$C468=""),"",'OddsRatio_working_3-way'!J467)</f>
        <v>1.9028295843483745</v>
      </c>
      <c r="N468" s="47">
        <f t="shared" si="106"/>
        <v>21.77676185769225</v>
      </c>
      <c r="O468" s="48">
        <f t="shared" si="107"/>
        <v>25.935719029453107</v>
      </c>
      <c r="P468" s="48">
        <f t="shared" si="108"/>
        <v>52.287519112854653</v>
      </c>
      <c r="Q468" t="s">
        <v>78</v>
      </c>
      <c r="R468" t="s">
        <v>134</v>
      </c>
      <c r="S468" s="38">
        <v>44289</v>
      </c>
      <c r="T468" s="50">
        <v>100</v>
      </c>
      <c r="U468" s="50">
        <f t="shared" si="109"/>
        <v>77.728285077951</v>
      </c>
      <c r="V468" s="50">
        <f t="shared" si="110"/>
        <v>73.474801061007966</v>
      </c>
      <c r="W468" s="50">
        <f t="shared" si="111"/>
        <v>46.524064171122987</v>
      </c>
      <c r="X468" s="50">
        <f t="shared" si="112"/>
        <v>80.001134767869047</v>
      </c>
      <c r="Y468" s="50">
        <f t="shared" si="113"/>
        <v>75.747650750925999</v>
      </c>
      <c r="Z468" s="50">
        <f t="shared" si="114"/>
        <v>48.796913861041041</v>
      </c>
      <c r="AA468" s="50">
        <f t="shared" si="115"/>
        <v>-2.272849689918047</v>
      </c>
      <c r="AB468" s="50">
        <f t="shared" si="116"/>
        <v>-2.2728496899180328</v>
      </c>
      <c r="AC468" s="50">
        <f t="shared" si="117"/>
        <v>-2.2728496899180541</v>
      </c>
      <c r="AF468">
        <v>2.0099999999999998</v>
      </c>
      <c r="AG468">
        <v>1.9</v>
      </c>
      <c r="AH468" s="66"/>
      <c r="AJ468" t="s">
        <v>443</v>
      </c>
    </row>
    <row r="469" spans="1:36" ht="15" x14ac:dyDescent="0.25">
      <c r="A469">
        <v>2.2799999999999998</v>
      </c>
      <c r="B469">
        <v>3.69</v>
      </c>
      <c r="C469">
        <v>3.2</v>
      </c>
      <c r="D469" s="43">
        <f t="shared" si="118"/>
        <v>2.209920125517062E-2</v>
      </c>
      <c r="E469" s="44">
        <f>IF(OR($A469="",$B469="",$C469=""),"",A469*'MPTO_working_3-way'!$I468)</f>
        <v>2.3303861788617888</v>
      </c>
      <c r="F469" s="45">
        <f>IF(OR($A469="",$B469="",$C469=""),"",B469*'MPTO_working_3-way'!$I468)</f>
        <v>3.7715460526315794</v>
      </c>
      <c r="G469" s="46">
        <f>IF(OR($A469="",$B469="",$C469=""),"",C469*'MPTO_working_3-way'!$I468)</f>
        <v>3.2707174440165461</v>
      </c>
      <c r="H469" s="44">
        <f>IF(OR($A469="",$B469="",$C469=""),"",'MPTO_working_3-way'!E468)</f>
        <v>2.3189476367996362</v>
      </c>
      <c r="I469" s="45">
        <f>IF(OR($A469="",$B469="",$C469=""),"",'MPTO_working_3-way'!F468)</f>
        <v>3.7931042256061143</v>
      </c>
      <c r="J469" s="46">
        <f>IF(OR($A469="",$B469="",$C469=""),"",'MPTO_working_3-way'!G468)</f>
        <v>3.2772529848275336</v>
      </c>
      <c r="K469" s="44">
        <f>IF(OR($A469="",$B469="",$C469=""),"",'OddsRatio_working_3-way'!H468)</f>
        <v>2.3239094914062615</v>
      </c>
      <c r="L469" s="45">
        <f>IF(OR($A469="",$B469="",$C469=""),"",'OddsRatio_working_3-way'!I468)</f>
        <v>3.7822785405334716</v>
      </c>
      <c r="M469" s="46">
        <f>IF(OR($A469="",$B469="",$C469=""),"",'OddsRatio_working_3-way'!J468)</f>
        <v>3.2754694383545129</v>
      </c>
      <c r="N469" s="47">
        <f t="shared" si="106"/>
        <v>42.911342723823644</v>
      </c>
      <c r="O469" s="48">
        <f t="shared" si="107"/>
        <v>26.514325585452003</v>
      </c>
      <c r="P469" s="48">
        <f t="shared" si="108"/>
        <v>30.574331690724343</v>
      </c>
      <c r="Q469" t="s">
        <v>75</v>
      </c>
      <c r="R469" t="s">
        <v>35</v>
      </c>
      <c r="S469" s="38">
        <v>44289</v>
      </c>
      <c r="T469" s="50">
        <v>100</v>
      </c>
      <c r="U469" s="50">
        <f t="shared" si="109"/>
        <v>56.140350877192972</v>
      </c>
      <c r="V469" s="50">
        <f t="shared" si="110"/>
        <v>72.899728997289984</v>
      </c>
      <c r="W469" s="50">
        <f t="shared" si="111"/>
        <v>68.75</v>
      </c>
      <c r="X469" s="50">
        <f t="shared" si="112"/>
        <v>58.350271002710031</v>
      </c>
      <c r="Y469" s="50">
        <f t="shared" si="113"/>
        <v>75.109649122807014</v>
      </c>
      <c r="Z469" s="50">
        <f t="shared" si="114"/>
        <v>70.959920125517044</v>
      </c>
      <c r="AA469" s="50">
        <f t="shared" si="115"/>
        <v>-2.2099201255170584</v>
      </c>
      <c r="AB469" s="50">
        <f t="shared" si="116"/>
        <v>-2.20992012551703</v>
      </c>
      <c r="AC469" s="50">
        <f t="shared" si="117"/>
        <v>-2.2099201255170442</v>
      </c>
      <c r="AF469">
        <v>1.83</v>
      </c>
      <c r="AG469">
        <v>2.0699999999999998</v>
      </c>
      <c r="AH469" s="66"/>
      <c r="AJ469" t="s">
        <v>443</v>
      </c>
    </row>
    <row r="470" spans="1:36" ht="15" x14ac:dyDescent="0.25">
      <c r="A470">
        <v>11.62</v>
      </c>
      <c r="B470">
        <v>5.96</v>
      </c>
      <c r="C470">
        <v>1.3</v>
      </c>
      <c r="D470" s="43">
        <f t="shared" si="118"/>
        <v>2.3074523923557688E-2</v>
      </c>
      <c r="E470" s="44">
        <f>IF(OR($A470="",$B470="",$C470=""),"",A470*'MPTO_working_3-way'!$I469)</f>
        <v>11.888125967991739</v>
      </c>
      <c r="F470" s="45">
        <f>IF(OR($A470="",$B470="",$C470=""),"",B470*'MPTO_working_3-way'!$I469)</f>
        <v>6.0975241625844037</v>
      </c>
      <c r="G470" s="46">
        <f>IF(OR($A470="",$B470="",$C470=""),"",C470*'MPTO_working_3-way'!$I469)</f>
        <v>1.3299968811006251</v>
      </c>
      <c r="H470" s="44">
        <f>IF(OR($A470="",$B470="",$C470=""),"",'MPTO_working_3-way'!E469)</f>
        <v>12.760471233870788</v>
      </c>
      <c r="I470" s="45">
        <f>IF(OR($A470="",$B470="",$C470=""),"",'MPTO_working_3-way'!F469)</f>
        <v>6.246340935455045</v>
      </c>
      <c r="J470" s="46">
        <f>IF(OR($A470="",$B470="",$C470=""),"",'MPTO_working_3-way'!G469)</f>
        <v>1.3131299341683063</v>
      </c>
      <c r="K470" s="44">
        <f>IF(OR($A470="",$B470="",$C470=""),"",'OddsRatio_working_3-way'!H469)</f>
        <v>12.260521522729013</v>
      </c>
      <c r="L470" s="45">
        <f>IF(OR($A470="",$B470="",$C470=""),"",'OddsRatio_working_3-way'!I469)</f>
        <v>6.2591512949845498</v>
      </c>
      <c r="M470" s="46">
        <f>IF(OR($A470="",$B470="",$C470=""),"",'OddsRatio_working_3-way'!J469)</f>
        <v>1.3180938283256785</v>
      </c>
      <c r="N470" s="47">
        <f t="shared" si="106"/>
        <v>8.4117547432829731</v>
      </c>
      <c r="O470" s="48">
        <f t="shared" si="107"/>
        <v>16.400099012910761</v>
      </c>
      <c r="P470" s="48">
        <f t="shared" si="108"/>
        <v>75.188146243806258</v>
      </c>
      <c r="Q470" t="s">
        <v>103</v>
      </c>
      <c r="R470" t="s">
        <v>143</v>
      </c>
      <c r="S470" s="38">
        <v>44289</v>
      </c>
      <c r="T470" s="50">
        <v>100</v>
      </c>
      <c r="U470" s="50">
        <f t="shared" si="109"/>
        <v>91.394148020654058</v>
      </c>
      <c r="V470" s="50">
        <f t="shared" si="110"/>
        <v>83.22147651006712</v>
      </c>
      <c r="W470" s="50">
        <f t="shared" si="111"/>
        <v>23.076923076923073</v>
      </c>
      <c r="X470" s="50">
        <f t="shared" si="112"/>
        <v>93.7016004130098</v>
      </c>
      <c r="Y470" s="50">
        <f t="shared" si="113"/>
        <v>85.528928902422876</v>
      </c>
      <c r="Z470" s="50">
        <f t="shared" si="114"/>
        <v>25.38437546927884</v>
      </c>
      <c r="AA470" s="50">
        <f t="shared" si="115"/>
        <v>-2.3074523923557422</v>
      </c>
      <c r="AB470" s="50">
        <f t="shared" si="116"/>
        <v>-2.3074523923557564</v>
      </c>
      <c r="AC470" s="50">
        <f t="shared" si="117"/>
        <v>-2.307452392355767</v>
      </c>
      <c r="AF470">
        <v>1.52</v>
      </c>
      <c r="AG470">
        <v>2.67</v>
      </c>
      <c r="AH470" s="66"/>
      <c r="AJ470" t="s">
        <v>441</v>
      </c>
    </row>
    <row r="471" spans="1:36" ht="15" x14ac:dyDescent="0.25">
      <c r="A471">
        <v>1.87</v>
      </c>
      <c r="B471">
        <v>3.76</v>
      </c>
      <c r="C471">
        <v>4.25</v>
      </c>
      <c r="D471" s="43">
        <f t="shared" si="118"/>
        <v>3.601092274433948E-2</v>
      </c>
      <c r="E471" s="44">
        <f>IF(OR($A471="",$B471="",$C471=""),"",A471*'MPTO_working_3-way'!$I470)</f>
        <v>1.9373404255319149</v>
      </c>
      <c r="F471" s="45">
        <f>IF(OR($A471="",$B471="",$C471=""),"",B471*'MPTO_working_3-way'!$I470)</f>
        <v>3.8954010695187162</v>
      </c>
      <c r="G471" s="46">
        <f>IF(OR($A471="",$B471="",$C471=""),"",C471*'MPTO_working_3-way'!$I470)</f>
        <v>4.4030464216634426</v>
      </c>
      <c r="H471" s="44">
        <f>IF(OR($A471="",$B471="",$C471=""),"",'MPTO_working_3-way'!E470)</f>
        <v>1.9129393840461422</v>
      </c>
      <c r="I471" s="45">
        <f>IF(OR($A471="",$B471="",$C471=""),"",'MPTO_working_3-way'!F470)</f>
        <v>3.9377240143369172</v>
      </c>
      <c r="J471" s="46">
        <f>IF(OR($A471="",$B471="",$C471=""),"",'MPTO_working_3-way'!G470)</f>
        <v>4.4784713375796175</v>
      </c>
      <c r="K471" s="44">
        <f>IF(OR($A471="",$B471="",$C471=""),"",'OddsRatio_working_3-way'!H470)</f>
        <v>1.922120728858645</v>
      </c>
      <c r="L471" s="45">
        <f>IF(OR($A471="",$B471="",$C471=""),"",'OddsRatio_working_3-way'!I470)</f>
        <v>3.9253485191377697</v>
      </c>
      <c r="M471" s="46">
        <f>IF(OR($A471="",$B471="",$C471=""),"",'OddsRatio_working_3-way'!J470)</f>
        <v>4.4447038721730987</v>
      </c>
      <c r="N471" s="47">
        <f t="shared" si="106"/>
        <v>51.61715446708034</v>
      </c>
      <c r="O471" s="48">
        <f t="shared" si="107"/>
        <v>25.671297567404316</v>
      </c>
      <c r="P471" s="48">
        <f t="shared" si="108"/>
        <v>22.711547965515351</v>
      </c>
      <c r="Q471" t="s">
        <v>128</v>
      </c>
      <c r="R471" t="s">
        <v>130</v>
      </c>
      <c r="S471" s="38">
        <v>44289</v>
      </c>
      <c r="T471" s="50">
        <v>100</v>
      </c>
      <c r="U471" s="50">
        <f t="shared" si="109"/>
        <v>46.524064171122987</v>
      </c>
      <c r="V471" s="50">
        <f t="shared" si="110"/>
        <v>73.40425531914893</v>
      </c>
      <c r="W471" s="50">
        <f t="shared" si="111"/>
        <v>76.470588235294116</v>
      </c>
      <c r="X471" s="50">
        <f t="shared" si="112"/>
        <v>50.125156445556954</v>
      </c>
      <c r="Y471" s="50">
        <f t="shared" si="113"/>
        <v>77.005347593582883</v>
      </c>
      <c r="Z471" s="50">
        <f t="shared" si="114"/>
        <v>80.071680509728054</v>
      </c>
      <c r="AA471" s="50">
        <f t="shared" si="115"/>
        <v>-3.6010922744339666</v>
      </c>
      <c r="AB471" s="50">
        <f t="shared" si="116"/>
        <v>-3.6010922744339524</v>
      </c>
      <c r="AC471" s="50">
        <f t="shared" si="117"/>
        <v>-3.6010922744339382</v>
      </c>
      <c r="AF471">
        <v>1.76</v>
      </c>
      <c r="AG471">
        <v>2.12</v>
      </c>
      <c r="AH471" s="66"/>
      <c r="AJ471" t="s">
        <v>442</v>
      </c>
    </row>
    <row r="472" spans="1:36" ht="15" x14ac:dyDescent="0.25">
      <c r="A472">
        <v>3.69</v>
      </c>
      <c r="B472">
        <v>3.61</v>
      </c>
      <c r="C472">
        <v>2.06</v>
      </c>
      <c r="D472" s="43">
        <f t="shared" si="118"/>
        <v>3.3447913480291191E-2</v>
      </c>
      <c r="E472" s="44">
        <f>IF(OR($A472="",$B472="",$C472=""),"",A472*'MPTO_working_3-way'!$I471)</f>
        <v>3.8134228007422744</v>
      </c>
      <c r="F472" s="45">
        <f>IF(OR($A472="",$B472="",$C472=""),"",B472*'MPTO_working_3-way'!$I471)</f>
        <v>3.7307469676638512</v>
      </c>
      <c r="G472" s="46">
        <f>IF(OR($A472="",$B472="",$C472=""),"",C472*'MPTO_working_3-way'!$I471)</f>
        <v>2.1289027017694</v>
      </c>
      <c r="H472" s="44">
        <f>IF(OR($A472="",$B472="",$C472=""),"",'MPTO_working_3-way'!E471)</f>
        <v>3.8483236267243282</v>
      </c>
      <c r="I472" s="45">
        <f>IF(OR($A472="",$B472="",$C472=""),"",'MPTO_working_3-way'!F471)</f>
        <v>3.761392235545491</v>
      </c>
      <c r="J472" s="46">
        <f>IF(OR($A472="",$B472="",$C472=""),"",'MPTO_working_3-way'!G471)</f>
        <v>2.1084254022309827</v>
      </c>
      <c r="K472" s="44">
        <f>IF(OR($A472="",$B472="",$C472=""),"",'OddsRatio_working_3-way'!H471)</f>
        <v>3.8337100455460709</v>
      </c>
      <c r="L472" s="45">
        <f>IF(OR($A472="",$B472="",$C472=""),"",'OddsRatio_working_3-way'!I471)</f>
        <v>3.7494361408458148</v>
      </c>
      <c r="M472" s="46">
        <f>IF(OR($A472="",$B472="",$C472=""),"",'OddsRatio_working_3-way'!J471)</f>
        <v>2.116629237278377</v>
      </c>
      <c r="N472" s="47">
        <f t="shared" si="106"/>
        <v>26.223160982971837</v>
      </c>
      <c r="O472" s="48">
        <f t="shared" si="107"/>
        <v>26.804283664034926</v>
      </c>
      <c r="P472" s="48">
        <f t="shared" si="108"/>
        <v>46.97255535299324</v>
      </c>
      <c r="Q472" t="s">
        <v>167</v>
      </c>
      <c r="R472" t="s">
        <v>126</v>
      </c>
      <c r="S472" s="38">
        <v>44289</v>
      </c>
      <c r="T472" s="50">
        <v>100</v>
      </c>
      <c r="U472" s="50">
        <f t="shared" si="109"/>
        <v>72.899728997289984</v>
      </c>
      <c r="V472" s="50">
        <f t="shared" si="110"/>
        <v>72.29916897506925</v>
      </c>
      <c r="W472" s="50">
        <f t="shared" si="111"/>
        <v>51.456310679611654</v>
      </c>
      <c r="X472" s="50">
        <f t="shared" si="112"/>
        <v>76.244520345319103</v>
      </c>
      <c r="Y472" s="50">
        <f t="shared" si="113"/>
        <v>75.643960323098383</v>
      </c>
      <c r="Z472" s="50">
        <f t="shared" si="114"/>
        <v>54.801102027640781</v>
      </c>
      <c r="AA472" s="50">
        <f t="shared" si="115"/>
        <v>-3.3447913480291191</v>
      </c>
      <c r="AB472" s="50">
        <f t="shared" si="116"/>
        <v>-3.3447913480291334</v>
      </c>
      <c r="AC472" s="50">
        <f t="shared" si="117"/>
        <v>-3.3447913480291263</v>
      </c>
      <c r="AF472">
        <v>1.78</v>
      </c>
      <c r="AG472">
        <v>2.1</v>
      </c>
      <c r="AH472" s="66"/>
      <c r="AJ472" t="s">
        <v>442</v>
      </c>
    </row>
    <row r="473" spans="1:36" ht="15" x14ac:dyDescent="0.25">
      <c r="A473">
        <v>1.47</v>
      </c>
      <c r="B473">
        <v>4.74</v>
      </c>
      <c r="C473">
        <v>7.11</v>
      </c>
      <c r="D473" s="43">
        <f t="shared" si="118"/>
        <v>3.1889549068572443E-2</v>
      </c>
      <c r="E473" s="44">
        <f>IF(OR($A473="",$B473="",$C473=""),"",A473*'MPTO_working_3-way'!$I472)</f>
        <v>1.5168776371308015</v>
      </c>
      <c r="F473" s="45">
        <f>IF(OR($A473="",$B473="",$C473=""),"",B473*'MPTO_working_3-way'!$I472)</f>
        <v>4.8911564625850339</v>
      </c>
      <c r="G473" s="46">
        <f>IF(OR($A473="",$B473="",$C473=""),"",C473*'MPTO_working_3-way'!$I472)</f>
        <v>7.3367346938775508</v>
      </c>
      <c r="H473" s="44">
        <f>IF(OR($A473="",$B473="",$C473=""),"",'MPTO_working_3-way'!E472)</f>
        <v>1.4933346668762233</v>
      </c>
      <c r="I473" s="45">
        <f>IF(OR($A473="",$B473="",$C473=""),"",'MPTO_working_3-way'!F472)</f>
        <v>4.9914991164812061</v>
      </c>
      <c r="J473" s="46">
        <f>IF(OR($A473="",$B473="",$C473=""),"",'MPTO_working_3-way'!G472)</f>
        <v>7.6912944293178285</v>
      </c>
      <c r="K473" s="44">
        <f>IF(OR($A473="",$B473="",$C473=""),"",'OddsRatio_working_3-way'!H472)</f>
        <v>1.5008585280051214</v>
      </c>
      <c r="L473" s="45">
        <f>IF(OR($A473="",$B473="",$C473=""),"",'OddsRatio_working_3-way'!I472)</f>
        <v>4.9855550951896923</v>
      </c>
      <c r="M473" s="46">
        <f>IF(OR($A473="",$B473="",$C473=""),"",'OddsRatio_working_3-way'!J472)</f>
        <v>7.5111608640665812</v>
      </c>
      <c r="N473" s="47">
        <f t="shared" si="106"/>
        <v>65.924895688456203</v>
      </c>
      <c r="O473" s="48">
        <f t="shared" si="107"/>
        <v>20.445062586926287</v>
      </c>
      <c r="P473" s="48">
        <f t="shared" si="108"/>
        <v>13.630041724617525</v>
      </c>
      <c r="Q473" t="s">
        <v>65</v>
      </c>
      <c r="R473" t="s">
        <v>127</v>
      </c>
      <c r="S473" s="38">
        <v>44289</v>
      </c>
      <c r="T473" s="50">
        <v>100</v>
      </c>
      <c r="U473" s="50">
        <f t="shared" si="109"/>
        <v>31.972789115646258</v>
      </c>
      <c r="V473" s="50">
        <f t="shared" si="110"/>
        <v>78.902953586497887</v>
      </c>
      <c r="W473" s="50">
        <f t="shared" si="111"/>
        <v>85.935302390998586</v>
      </c>
      <c r="X473" s="50">
        <f t="shared" si="112"/>
        <v>35.161744022503512</v>
      </c>
      <c r="Y473" s="50">
        <f t="shared" si="113"/>
        <v>82.091908493355149</v>
      </c>
      <c r="Z473" s="50">
        <f t="shared" si="114"/>
        <v>89.124257297855848</v>
      </c>
      <c r="AA473" s="50">
        <f t="shared" si="115"/>
        <v>-3.1889549068572549</v>
      </c>
      <c r="AB473" s="50">
        <f t="shared" si="116"/>
        <v>-3.188954906857262</v>
      </c>
      <c r="AC473" s="50">
        <f t="shared" si="117"/>
        <v>-3.188954906857262</v>
      </c>
      <c r="AF473">
        <v>1.78</v>
      </c>
      <c r="AG473">
        <v>2.12</v>
      </c>
      <c r="AH473" s="66"/>
      <c r="AJ473" t="s">
        <v>442</v>
      </c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s="50" customFormat="1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/>
      <c r="AD477" s="51"/>
      <c r="AE477" s="51"/>
      <c r="AF477"/>
      <c r="AG477"/>
      <c r="AH477" s="66"/>
      <c r="AI477" s="51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F501"/>
      <c r="AG501"/>
      <c r="AH501" s="66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s="50" customFormat="1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/>
      <c r="AD505" s="51"/>
      <c r="AE505" s="51"/>
      <c r="AF505"/>
      <c r="AG505"/>
      <c r="AH505" s="66"/>
      <c r="AI505" s="51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F525"/>
      <c r="AG525"/>
      <c r="AH525" s="66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s="50" customFormat="1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/>
      <c r="AD529" s="51"/>
      <c r="AE529" s="51"/>
      <c r="AF529"/>
      <c r="AG529"/>
      <c r="AH529" s="66"/>
      <c r="AI529" s="51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F554"/>
      <c r="AG554"/>
      <c r="AH554" s="66"/>
      <c r="AJ554"/>
    </row>
    <row r="555" spans="1:36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F555"/>
      <c r="AG555"/>
      <c r="AH555" s="66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s="50" customFormat="1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/>
      <c r="AD558" s="51"/>
      <c r="AE558" s="51"/>
      <c r="AF558"/>
      <c r="AG558"/>
      <c r="AH558" s="66"/>
      <c r="AI558" s="51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F569"/>
      <c r="AG569"/>
      <c r="AH569" s="66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s="50" customFormat="1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/>
      <c r="AD573" s="51"/>
      <c r="AE573" s="51"/>
      <c r="AF573"/>
      <c r="AG573"/>
      <c r="AH573" s="66"/>
      <c r="AI573" s="51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F576"/>
      <c r="AG576"/>
      <c r="AH576" s="66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s="50" customFormat="1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/>
      <c r="AD580" s="51"/>
      <c r="AE580" s="51"/>
      <c r="AF580"/>
      <c r="AG580"/>
      <c r="AH580" s="66"/>
      <c r="AI580" s="51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F598"/>
      <c r="AG598"/>
      <c r="AH598" s="66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s="80" customFormat="1" ht="15" x14ac:dyDescent="0.25">
      <c r="A602" s="73"/>
      <c r="B602" s="73"/>
      <c r="C602" s="73"/>
      <c r="D602" s="74"/>
      <c r="E602" s="75"/>
      <c r="F602" s="76"/>
      <c r="G602" s="77"/>
      <c r="H602" s="75"/>
      <c r="I602" s="76"/>
      <c r="J602" s="77"/>
      <c r="K602" s="75"/>
      <c r="L602" s="76"/>
      <c r="M602" s="77"/>
      <c r="N602" s="78"/>
      <c r="O602" s="79"/>
      <c r="P602" s="79"/>
      <c r="Q602" s="73"/>
      <c r="R602" s="73"/>
      <c r="S602" s="73"/>
      <c r="AD602" s="81"/>
      <c r="AE602" s="81"/>
      <c r="AF602" s="73"/>
      <c r="AG602" s="73"/>
      <c r="AH602" s="82"/>
      <c r="AI602" s="81"/>
      <c r="AJ602" s="73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66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F635"/>
      <c r="AG635"/>
      <c r="AH635" s="66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 s="38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 s="38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 s="38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 s="38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 s="38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 s="38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 s="38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 s="38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 s="38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 s="3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 s="38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 s="38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 s="38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 s="38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 s="38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 s="38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 s="38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 s="38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 s="38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 s="3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 s="38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 s="38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 s="38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 s="38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 s="38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 s="38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 s="38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 s="38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 s="38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 s="3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 s="38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 t="str">
        <f t="shared" ref="D690:D708" si="119">IF(OR($A690="",$B690="",$C690=""),"",(1/A690)+(1/B690)+(1/C690)-1)</f>
        <v/>
      </c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 t="str">
        <f t="shared" si="119"/>
        <v/>
      </c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 t="str">
        <f t="shared" si="119"/>
        <v/>
      </c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 t="str">
        <f t="shared" si="119"/>
        <v/>
      </c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 t="str">
        <f t="shared" si="119"/>
        <v/>
      </c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 t="str">
        <f t="shared" si="119"/>
        <v/>
      </c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 t="str">
        <f t="shared" si="119"/>
        <v/>
      </c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 t="str">
        <f t="shared" si="119"/>
        <v/>
      </c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 t="str">
        <f t="shared" si="119"/>
        <v/>
      </c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 t="str">
        <f t="shared" si="119"/>
        <v/>
      </c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 t="str">
        <f t="shared" si="119"/>
        <v/>
      </c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 t="str">
        <f t="shared" si="119"/>
        <v/>
      </c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 t="str">
        <f t="shared" si="119"/>
        <v/>
      </c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 t="str">
        <f t="shared" si="119"/>
        <v/>
      </c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 t="str">
        <f t="shared" si="119"/>
        <v/>
      </c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 t="str">
        <f t="shared" si="119"/>
        <v/>
      </c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 t="str">
        <f t="shared" si="119"/>
        <v/>
      </c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 t="str">
        <f t="shared" si="119"/>
        <v/>
      </c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 t="str">
        <f t="shared" si="119"/>
        <v/>
      </c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 t="str">
        <f t="shared" ref="D709:D749" si="120">IF(OR($A709="",$B709="",$C709=""),"",(1/A709)+(1/B709)+(1/C709)-1)</f>
        <v/>
      </c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 t="str">
        <f t="shared" si="120"/>
        <v/>
      </c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 t="str">
        <f t="shared" si="120"/>
        <v/>
      </c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 t="str">
        <f t="shared" si="120"/>
        <v/>
      </c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 t="str">
        <f t="shared" si="120"/>
        <v/>
      </c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 t="str">
        <f t="shared" si="120"/>
        <v/>
      </c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 t="str">
        <f t="shared" si="120"/>
        <v/>
      </c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 t="str">
        <f t="shared" si="120"/>
        <v/>
      </c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 t="str">
        <f t="shared" si="120"/>
        <v/>
      </c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 t="str">
        <f t="shared" si="120"/>
        <v/>
      </c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 t="str">
        <f t="shared" si="120"/>
        <v/>
      </c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 t="str">
        <f t="shared" si="120"/>
        <v/>
      </c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 t="str">
        <f t="shared" si="120"/>
        <v/>
      </c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 t="str">
        <f t="shared" si="120"/>
        <v/>
      </c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 t="str">
        <f t="shared" si="120"/>
        <v/>
      </c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 t="str">
        <f t="shared" si="120"/>
        <v/>
      </c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 t="str">
        <f t="shared" si="120"/>
        <v/>
      </c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 t="str">
        <f t="shared" si="120"/>
        <v/>
      </c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 t="str">
        <f t="shared" si="120"/>
        <v/>
      </c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 t="str">
        <f t="shared" si="120"/>
        <v/>
      </c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 t="str">
        <f t="shared" si="120"/>
        <v/>
      </c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 t="str">
        <f t="shared" si="120"/>
        <v/>
      </c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 t="str">
        <f t="shared" si="120"/>
        <v/>
      </c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 t="str">
        <f t="shared" si="120"/>
        <v/>
      </c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 t="str">
        <f t="shared" si="120"/>
        <v/>
      </c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 t="str">
        <f t="shared" si="120"/>
        <v/>
      </c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 t="str">
        <f t="shared" si="120"/>
        <v/>
      </c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 t="str">
        <f t="shared" si="120"/>
        <v/>
      </c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 t="str">
        <f t="shared" si="120"/>
        <v/>
      </c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 t="str">
        <f t="shared" si="120"/>
        <v/>
      </c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 t="str">
        <f t="shared" si="120"/>
        <v/>
      </c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 t="str">
        <f t="shared" si="120"/>
        <v/>
      </c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 t="str">
        <f t="shared" si="120"/>
        <v/>
      </c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 t="str">
        <f t="shared" si="120"/>
        <v/>
      </c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 t="str">
        <f t="shared" si="120"/>
        <v/>
      </c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 t="str">
        <f t="shared" si="120"/>
        <v/>
      </c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 t="str">
        <f t="shared" si="120"/>
        <v/>
      </c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 t="str">
        <f t="shared" si="120"/>
        <v/>
      </c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 t="str">
        <f t="shared" si="120"/>
        <v/>
      </c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 t="str">
        <f t="shared" si="120"/>
        <v/>
      </c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 t="str">
        <f t="shared" si="120"/>
        <v/>
      </c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21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21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21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2021-03-02T16:40:17Z</dcterms:modified>
</cp:coreProperties>
</file>