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N8" i="2" s="1"/>
  <c r="F8" i="2"/>
  <c r="O8" i="2" s="1"/>
  <c r="G8" i="2"/>
  <c r="P8" i="2"/>
  <c r="E9" i="2"/>
  <c r="F9" i="2"/>
  <c r="O9" i="2" s="1"/>
  <c r="G9" i="2"/>
  <c r="N9" i="2"/>
  <c r="P9" i="2"/>
  <c r="E10" i="2"/>
  <c r="N10" i="2" s="1"/>
  <c r="F10" i="2"/>
  <c r="O10" i="2" s="1"/>
  <c r="G10" i="2"/>
  <c r="P10" i="2"/>
  <c r="E11" i="2"/>
  <c r="F11" i="2"/>
  <c r="G11" i="2"/>
  <c r="N11" i="2"/>
  <c r="O11" i="2"/>
  <c r="P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G78" i="2"/>
  <c r="P78" i="2" s="1"/>
  <c r="O78" i="2"/>
  <c r="E79" i="2"/>
  <c r="N79" i="2" s="1"/>
  <c r="F79" i="2"/>
  <c r="G79" i="2"/>
  <c r="P79" i="2" s="1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G82" i="2"/>
  <c r="P82" i="2" s="1"/>
  <c r="O82" i="2"/>
  <c r="E83" i="2"/>
  <c r="N83" i="2" s="1"/>
  <c r="F83" i="2"/>
  <c r="G83" i="2"/>
  <c r="P83" i="2" s="1"/>
  <c r="O83" i="2"/>
  <c r="E84" i="2"/>
  <c r="N84" i="2" s="1"/>
  <c r="F84" i="2"/>
  <c r="O84" i="2" s="1"/>
  <c r="G84" i="2"/>
  <c r="P84" i="2"/>
  <c r="E85" i="2"/>
  <c r="F85" i="2"/>
  <c r="G85" i="2"/>
  <c r="P85" i="2" s="1"/>
  <c r="N85" i="2"/>
  <c r="O85" i="2"/>
  <c r="E86" i="2"/>
  <c r="N86" i="2" s="1"/>
  <c r="F86" i="2"/>
  <c r="G86" i="2"/>
  <c r="P86" i="2" s="1"/>
  <c r="O86" i="2"/>
  <c r="E87" i="2"/>
  <c r="N87" i="2" s="1"/>
  <c r="F87" i="2"/>
  <c r="G87" i="2"/>
  <c r="P87" i="2" s="1"/>
  <c r="O87" i="2"/>
  <c r="E88" i="2"/>
  <c r="N88" i="2" s="1"/>
  <c r="F88" i="2"/>
  <c r="O88" i="2" s="1"/>
  <c r="G88" i="2"/>
  <c r="P88" i="2"/>
  <c r="E89" i="2"/>
  <c r="F89" i="2"/>
  <c r="G89" i="2"/>
  <c r="P89" i="2" s="1"/>
  <c r="N89" i="2"/>
  <c r="O89" i="2"/>
  <c r="E90" i="2"/>
  <c r="N90" i="2" s="1"/>
  <c r="F90" i="2"/>
  <c r="G90" i="2"/>
  <c r="P90" i="2" s="1"/>
  <c r="O90" i="2"/>
  <c r="E91" i="2"/>
  <c r="N91" i="2" s="1"/>
  <c r="F91" i="2"/>
  <c r="G91" i="2"/>
  <c r="P91" i="2" s="1"/>
  <c r="O91" i="2"/>
  <c r="E92" i="2"/>
  <c r="N92" i="2" s="1"/>
  <c r="F92" i="2"/>
  <c r="O92" i="2" s="1"/>
  <c r="G92" i="2"/>
  <c r="P92" i="2"/>
  <c r="E93" i="2"/>
  <c r="F93" i="2"/>
  <c r="G93" i="2"/>
  <c r="P93" i="2" s="1"/>
  <c r="N93" i="2"/>
  <c r="O93" i="2"/>
  <c r="E94" i="2"/>
  <c r="N94" i="2" s="1"/>
  <c r="F94" i="2"/>
  <c r="G94" i="2"/>
  <c r="P94" i="2" s="1"/>
  <c r="O94" i="2"/>
  <c r="E95" i="2"/>
  <c r="N95" i="2" s="1"/>
  <c r="F95" i="2"/>
  <c r="O95" i="2" s="1"/>
  <c r="G95" i="2"/>
  <c r="P95" i="2"/>
  <c r="E96" i="2"/>
  <c r="F96" i="2"/>
  <c r="G96" i="2"/>
  <c r="P96" i="2" s="1"/>
  <c r="N96" i="2"/>
  <c r="O96" i="2"/>
  <c r="E97" i="2"/>
  <c r="N97" i="2" s="1"/>
  <c r="F97" i="2"/>
  <c r="O97" i="2" s="1"/>
  <c r="G97" i="2"/>
  <c r="P97" i="2"/>
  <c r="E98" i="2"/>
  <c r="F98" i="2"/>
  <c r="G98" i="2"/>
  <c r="P98" i="2" s="1"/>
  <c r="N98" i="2"/>
  <c r="O98" i="2"/>
  <c r="E99" i="2"/>
  <c r="N99" i="2" s="1"/>
  <c r="F99" i="2"/>
  <c r="O99" i="2" s="1"/>
  <c r="G99" i="2"/>
  <c r="P99" i="2"/>
  <c r="E100" i="2"/>
  <c r="F100" i="2"/>
  <c r="G100" i="2"/>
  <c r="P100" i="2" s="1"/>
  <c r="N100" i="2"/>
  <c r="O100" i="2"/>
  <c r="E101" i="2"/>
  <c r="N101" i="2" s="1"/>
  <c r="F101" i="2"/>
  <c r="O101" i="2" s="1"/>
  <c r="G101" i="2"/>
  <c r="P101" i="2"/>
  <c r="E102" i="2"/>
  <c r="F102" i="2"/>
  <c r="G102" i="2"/>
  <c r="P102" i="2" s="1"/>
  <c r="N102" i="2"/>
  <c r="O102" i="2"/>
  <c r="E103" i="2"/>
  <c r="N103" i="2" s="1"/>
  <c r="F103" i="2"/>
  <c r="O103" i="2" s="1"/>
  <c r="G103" i="2"/>
  <c r="P103" i="2"/>
  <c r="E104" i="2"/>
  <c r="F104" i="2"/>
  <c r="G104" i="2"/>
  <c r="P104" i="2" s="1"/>
  <c r="N104" i="2"/>
  <c r="O104" i="2"/>
  <c r="E105" i="2"/>
  <c r="N105" i="2" s="1"/>
  <c r="F105" i="2"/>
  <c r="O105" i="2" s="1"/>
  <c r="G105" i="2"/>
  <c r="P105" i="2"/>
  <c r="E106" i="2"/>
  <c r="F106" i="2"/>
  <c r="G106" i="2"/>
  <c r="P106" i="2" s="1"/>
  <c r="N106" i="2"/>
  <c r="O106" i="2"/>
  <c r="E107" i="2"/>
  <c r="N107" i="2" s="1"/>
  <c r="F107" i="2"/>
  <c r="O107" i="2" s="1"/>
  <c r="G107" i="2"/>
  <c r="P107" i="2"/>
  <c r="E108" i="2"/>
  <c r="F108" i="2"/>
  <c r="G108" i="2"/>
  <c r="P108" i="2" s="1"/>
  <c r="N108" i="2"/>
  <c r="O108" i="2"/>
  <c r="E109" i="2"/>
  <c r="N109" i="2" s="1"/>
  <c r="F109" i="2"/>
  <c r="O109" i="2" s="1"/>
  <c r="G109" i="2"/>
  <c r="P109" i="2"/>
  <c r="E110" i="2"/>
  <c r="F110" i="2"/>
  <c r="G110" i="2"/>
  <c r="P110" i="2" s="1"/>
  <c r="N110" i="2"/>
  <c r="O110" i="2"/>
  <c r="E111" i="2"/>
  <c r="N111" i="2" s="1"/>
  <c r="F111" i="2"/>
  <c r="O111" i="2" s="1"/>
  <c r="G111" i="2"/>
  <c r="P111" i="2"/>
  <c r="E112" i="2"/>
  <c r="F112" i="2"/>
  <c r="G112" i="2"/>
  <c r="P112" i="2" s="1"/>
  <c r="N112" i="2"/>
  <c r="O112" i="2"/>
  <c r="E113" i="2"/>
  <c r="N113" i="2" s="1"/>
  <c r="F113" i="2"/>
  <c r="O113" i="2" s="1"/>
  <c r="G113" i="2"/>
  <c r="P113" i="2"/>
  <c r="E114" i="2"/>
  <c r="F114" i="2"/>
  <c r="G114" i="2"/>
  <c r="P114" i="2" s="1"/>
  <c r="N114" i="2"/>
  <c r="O114" i="2"/>
  <c r="E115" i="2"/>
  <c r="N115" i="2" s="1"/>
  <c r="F115" i="2"/>
  <c r="O115" i="2" s="1"/>
  <c r="G115" i="2"/>
  <c r="P115" i="2"/>
  <c r="E116" i="2"/>
  <c r="F116" i="2"/>
  <c r="G116" i="2"/>
  <c r="P116" i="2" s="1"/>
  <c r="N116" i="2"/>
  <c r="O116" i="2"/>
  <c r="E117" i="2"/>
  <c r="N117" i="2" s="1"/>
  <c r="F117" i="2"/>
  <c r="O117" i="2" s="1"/>
  <c r="G117" i="2"/>
  <c r="P117" i="2"/>
  <c r="E118" i="2"/>
  <c r="F118" i="2"/>
  <c r="G118" i="2"/>
  <c r="P118" i="2" s="1"/>
  <c r="N118" i="2"/>
  <c r="O118" i="2"/>
  <c r="E119" i="2"/>
  <c r="N119" i="2" s="1"/>
  <c r="F119" i="2"/>
  <c r="O119" i="2" s="1"/>
  <c r="G119" i="2"/>
  <c r="P119" i="2"/>
  <c r="E120" i="2"/>
  <c r="F120" i="2"/>
  <c r="G120" i="2"/>
  <c r="P120" i="2" s="1"/>
  <c r="N120" i="2"/>
  <c r="O120" i="2"/>
  <c r="E121" i="2"/>
  <c r="N121" i="2" s="1"/>
  <c r="F121" i="2"/>
  <c r="O121" i="2" s="1"/>
  <c r="G121" i="2"/>
  <c r="P121" i="2"/>
  <c r="E122" i="2"/>
  <c r="F122" i="2"/>
  <c r="G122" i="2"/>
  <c r="P122" i="2" s="1"/>
  <c r="N122" i="2"/>
  <c r="O122" i="2"/>
  <c r="E123" i="2"/>
  <c r="N123" i="2" s="1"/>
  <c r="F123" i="2"/>
  <c r="O123" i="2" s="1"/>
  <c r="G123" i="2"/>
  <c r="P123" i="2"/>
  <c r="E124" i="2"/>
  <c r="F124" i="2"/>
  <c r="G124" i="2"/>
  <c r="P124" i="2" s="1"/>
  <c r="N124" i="2"/>
  <c r="O124" i="2"/>
  <c r="E125" i="2"/>
  <c r="N125" i="2" s="1"/>
  <c r="F125" i="2"/>
  <c r="O125" i="2" s="1"/>
  <c r="G125" i="2"/>
  <c r="P125" i="2"/>
  <c r="E126" i="2"/>
  <c r="F126" i="2"/>
  <c r="G126" i="2"/>
  <c r="P126" i="2" s="1"/>
  <c r="N126" i="2"/>
  <c r="O126" i="2"/>
  <c r="E127" i="2"/>
  <c r="N127" i="2" s="1"/>
  <c r="F127" i="2"/>
  <c r="O127" i="2" s="1"/>
  <c r="G127" i="2"/>
  <c r="P127" i="2"/>
  <c r="E128" i="2"/>
  <c r="F128" i="2"/>
  <c r="G128" i="2"/>
  <c r="P128" i="2" s="1"/>
  <c r="N128" i="2"/>
  <c r="O128" i="2"/>
  <c r="E129" i="2"/>
  <c r="N129" i="2" s="1"/>
  <c r="F129" i="2"/>
  <c r="O129" i="2" s="1"/>
  <c r="G129" i="2"/>
  <c r="P129" i="2"/>
  <c r="E130" i="2"/>
  <c r="F130" i="2"/>
  <c r="G130" i="2"/>
  <c r="P130" i="2" s="1"/>
  <c r="N130" i="2"/>
  <c r="O130" i="2"/>
  <c r="E131" i="2"/>
  <c r="N131" i="2" s="1"/>
  <c r="F131" i="2"/>
  <c r="O131" i="2" s="1"/>
  <c r="G131" i="2"/>
  <c r="P131" i="2"/>
  <c r="E132" i="2"/>
  <c r="F132" i="2"/>
  <c r="G132" i="2"/>
  <c r="P132" i="2" s="1"/>
  <c r="N132" i="2"/>
  <c r="O13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115" i="4" l="1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21" i="4" l="1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22" i="4" l="1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2" i="4" l="1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29" i="3"/>
  <c r="D133" i="3"/>
  <c r="D127" i="3"/>
  <c r="D126" i="3"/>
  <c r="D130" i="3"/>
  <c r="D132" i="3"/>
  <c r="D125" i="3"/>
  <c r="D128" i="3"/>
  <c r="D3" i="3"/>
  <c r="D131" i="3"/>
  <c r="D2" i="3"/>
  <c r="D123" i="3"/>
  <c r="D71" i="3"/>
  <c r="D67" i="3"/>
  <c r="D56" i="3"/>
  <c r="D116" i="3"/>
  <c r="D112" i="3"/>
  <c r="D79" i="3"/>
  <c r="D101" i="3"/>
  <c r="D36" i="3"/>
  <c r="D114" i="3"/>
  <c r="D46" i="3"/>
  <c r="D76" i="3"/>
  <c r="D98" i="3"/>
  <c r="D77" i="3"/>
  <c r="D81" i="3"/>
  <c r="D100" i="3"/>
  <c r="D97" i="3"/>
  <c r="D80" i="3"/>
  <c r="D61" i="3"/>
  <c r="D90" i="3"/>
  <c r="D72" i="3"/>
  <c r="D47" i="3"/>
  <c r="D8" i="3"/>
  <c r="D5" i="3"/>
  <c r="D24" i="3"/>
  <c r="D23" i="3"/>
  <c r="D12" i="3"/>
  <c r="D17" i="3"/>
  <c r="D4" i="3"/>
  <c r="D9" i="3"/>
  <c r="D69" i="3"/>
  <c r="D87" i="3"/>
  <c r="D83" i="3"/>
  <c r="D85" i="3"/>
  <c r="D107" i="3"/>
  <c r="D75" i="3"/>
  <c r="D94" i="3"/>
  <c r="D105" i="3"/>
  <c r="D91" i="3"/>
  <c r="D121" i="3"/>
  <c r="D103" i="3"/>
  <c r="D52" i="3"/>
  <c r="D96" i="3"/>
  <c r="D45" i="3"/>
  <c r="D117" i="3"/>
  <c r="D54" i="3"/>
  <c r="D35" i="3"/>
  <c r="D109" i="3"/>
  <c r="D111" i="3"/>
  <c r="D106" i="3"/>
  <c r="D40" i="3"/>
  <c r="D30" i="3"/>
  <c r="D26" i="3"/>
  <c r="D19" i="3"/>
  <c r="D10" i="3"/>
  <c r="D20" i="3"/>
  <c r="D34" i="3"/>
  <c r="D22" i="3"/>
  <c r="D33" i="3"/>
  <c r="D124" i="3"/>
  <c r="D65" i="3"/>
  <c r="D84" i="3"/>
  <c r="D93" i="3"/>
  <c r="D37" i="3"/>
  <c r="D78" i="3"/>
  <c r="D74" i="3"/>
  <c r="D49" i="3"/>
  <c r="D70" i="3"/>
  <c r="D104" i="3"/>
  <c r="D48" i="3"/>
  <c r="D44" i="3"/>
  <c r="D60" i="3"/>
  <c r="D88" i="3"/>
  <c r="D119" i="3"/>
  <c r="D102" i="3"/>
  <c r="D89" i="3"/>
  <c r="D113" i="3"/>
  <c r="D64" i="3"/>
  <c r="D51" i="3"/>
  <c r="D95" i="3"/>
  <c r="D59" i="3"/>
  <c r="D41" i="3"/>
  <c r="D11" i="3"/>
  <c r="D32" i="3"/>
  <c r="D18" i="3"/>
  <c r="D28" i="3"/>
  <c r="D21" i="3"/>
  <c r="D25" i="3"/>
  <c r="D31" i="3"/>
  <c r="D16" i="3"/>
  <c r="D55" i="3"/>
  <c r="D62" i="3"/>
  <c r="D108" i="3"/>
  <c r="D57" i="3"/>
  <c r="D43" i="3"/>
  <c r="D118" i="3"/>
  <c r="D82" i="3"/>
  <c r="D120" i="3"/>
  <c r="D68" i="3"/>
  <c r="D122" i="3"/>
  <c r="D50" i="3"/>
  <c r="D58" i="3"/>
  <c r="D99" i="3"/>
  <c r="D110" i="3"/>
  <c r="D86" i="3"/>
  <c r="D42" i="3"/>
  <c r="D53" i="3"/>
  <c r="D73" i="3"/>
  <c r="D66" i="3"/>
  <c r="D63" i="3"/>
  <c r="D92" i="3"/>
  <c r="D115" i="3"/>
  <c r="D15" i="3"/>
  <c r="D29" i="3"/>
  <c r="D27" i="3"/>
  <c r="D14" i="3"/>
  <c r="D7" i="3"/>
  <c r="D13" i="3"/>
  <c r="D6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<sst xmlns="http://schemas.openxmlformats.org/spreadsheetml/2006/main" count="654" uniqueCount="350">
  <si>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</si>
  <si>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</si>
  <si>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</si>
  <si>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</si>
  <si>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</si>
  <si>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</si>
  <si>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</si>
  <si>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</si>
  <si>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</si>
  <si>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</si>
  <si>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</si>
  <si>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</si>
  <si>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</si>
  <si>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</si>
  <si>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</si>
  <si>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</si>
  <si>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</si>
  <si>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</si>
  <si>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</si>
  <si>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</si>
  <si>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</si>
  <si>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</si>
  <si>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</si>
  <si>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</si>
  <si>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</si>
  <si>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</si>
  <si>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</si>
  <si>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</si>
  <si>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</si>
  <si>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</si>
  <si>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</si>
  <si>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</si>
  <si>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</si>
  <si>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</si>
  <si>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</si>
  <si>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</si>
  <si>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</si>
  <si>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</si>
  <si>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</si>
  <si>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</si>
  <si>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</si>
  <si>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</si>
  <si>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</si>
  <si>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</si>
  <si>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</si>
  <si>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</si>
  <si>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</si>
  <si>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</si>
  <si>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</si>
  <si>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</si>
  <si>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</si>
  <si>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</si>
  <si>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</si>
  <si>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</si>
  <si>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</si>
  <si>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</si>
  <si>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</si>
  <si>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</si>
  <si>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</si>
  <si>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</si>
  <si>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</si>
  <si>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</si>
  <si>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</si>
  <si>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</si>
  <si>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</si>
  <si>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</si>
  <si>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</si>
  <si>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</si>
  <si>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</si>
  <si>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</si>
  <si>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</si>
  <si>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</si>
  <si>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Platense</t>
  </si>
  <si>
    <t>Barracas Central</t>
  </si>
  <si>
    <t>Argentinos Jrs</t>
  </si>
  <si>
    <t>Gimnasia L.P.</t>
  </si>
  <si>
    <t>Independiente</t>
  </si>
  <si>
    <t>Rosario Central</t>
  </si>
  <si>
    <t>Newells Old Boys</t>
  </si>
  <si>
    <t>Racing Club</t>
  </si>
  <si>
    <t>Boca Juniors</t>
  </si>
  <si>
    <t>Talleres Cordoba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</si>
  <si>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</si>
  <si>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</si>
  <si>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</si>
  <si>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</si>
  <si>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</si>
  <si>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</si>
  <si>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</si>
  <si>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Velez Sarsfield</t>
  </si>
  <si>
    <t>River Plate</t>
  </si>
  <si>
    <t>Patronato</t>
  </si>
  <si>
    <t>home</t>
  </si>
  <si>
    <t>away</t>
  </si>
  <si>
    <t>0-0</t>
  </si>
  <si>
    <t>Mazatlan FC</t>
  </si>
  <si>
    <t>Necaxa</t>
  </si>
  <si>
    <t>Juarez</t>
  </si>
  <si>
    <t>Toluca</t>
  </si>
  <si>
    <t>Santos Laguna</t>
  </si>
  <si>
    <t>Cruz Azul</t>
  </si>
  <si>
    <t>Club Tijuana</t>
  </si>
  <si>
    <t>Club America</t>
  </si>
  <si>
    <t>New York City</t>
  </si>
  <si>
    <t>New England Revolution</t>
  </si>
  <si>
    <t>Philadelphia Union</t>
  </si>
  <si>
    <t>Toronto FC</t>
  </si>
  <si>
    <t>Charlotte</t>
  </si>
  <si>
    <t>DC United</t>
  </si>
  <si>
    <t>Los Angeles FC</t>
  </si>
  <si>
    <t>FC Dallas</t>
  </si>
  <si>
    <t>Vancouver Whitecaps</t>
  </si>
  <si>
    <t>Pachuca</t>
  </si>
  <si>
    <t>Atlanta Utd</t>
  </si>
  <si>
    <t>MLS</t>
  </si>
  <si>
    <t>Monterrey</t>
  </si>
  <si>
    <t>Club Leon</t>
  </si>
  <si>
    <t>Guangzhou City</t>
  </si>
  <si>
    <t>Henan Songshan Longmen</t>
  </si>
  <si>
    <t>Meizhou Hakka</t>
  </si>
  <si>
    <t>New York Red Bulls</t>
  </si>
  <si>
    <t>Colorado Rapids</t>
  </si>
  <si>
    <t>Super League</t>
  </si>
  <si>
    <t>Puebla</t>
  </si>
  <si>
    <t>U.N.A.M.- Pumas</t>
  </si>
  <si>
    <t>Atlas</t>
  </si>
  <si>
    <t>Central Cordoba</t>
  </si>
  <si>
    <t>Colon Santa FE</t>
  </si>
  <si>
    <t>Godoy Cruz</t>
  </si>
  <si>
    <t>Shanghai Port</t>
  </si>
  <si>
    <t>Shenzhen</t>
  </si>
  <si>
    <t>Atl. Tucuman</t>
  </si>
  <si>
    <t>Arsenal Sarandi</t>
  </si>
  <si>
    <t>Shanghai Shenhua</t>
  </si>
  <si>
    <t>Chengdu Rongcheng</t>
  </si>
  <si>
    <t>Wuhan Three Towns</t>
  </si>
  <si>
    <t>Queretaro</t>
  </si>
  <si>
    <t>Aldosivi</t>
  </si>
  <si>
    <t>Atl. San Luis</t>
  </si>
  <si>
    <t>Hebei</t>
  </si>
  <si>
    <t>Changchun Yatai</t>
  </si>
  <si>
    <t>Lyngby</t>
  </si>
  <si>
    <t>FC Copenhagen</t>
  </si>
  <si>
    <t>Derry City</t>
  </si>
  <si>
    <t>Shelbourne</t>
  </si>
  <si>
    <t>Bohemians</t>
  </si>
  <si>
    <t>St. Patricks</t>
  </si>
  <si>
    <t>Sligo Rovers</t>
  </si>
  <si>
    <t>Nagoya Grampus</t>
  </si>
  <si>
    <t>Jagiellonia</t>
  </si>
  <si>
    <t>Legnica</t>
  </si>
  <si>
    <t>Legia</t>
  </si>
  <si>
    <t>Gornik Z.</t>
  </si>
  <si>
    <t>Mioveni</t>
  </si>
  <si>
    <t>FC Arges</t>
  </si>
  <si>
    <t>U Craiova 1948</t>
  </si>
  <si>
    <t>Petrolul</t>
  </si>
  <si>
    <t>samara</t>
  </si>
  <si>
    <t>Fakel Voronezh</t>
  </si>
  <si>
    <t>Altach</t>
  </si>
  <si>
    <t>A. Lustenau</t>
  </si>
  <si>
    <t>Salzburg</t>
  </si>
  <si>
    <t>A. Klagenfurt</t>
  </si>
  <si>
    <t>Sturm Graz</t>
  </si>
  <si>
    <t>LASK</t>
  </si>
  <si>
    <t>Atletico-MG</t>
  </si>
  <si>
    <t>Goias</t>
  </si>
  <si>
    <t>Fluminense</t>
  </si>
  <si>
    <t>Coritiba</t>
  </si>
  <si>
    <t>Zhejiang Professional</t>
  </si>
  <si>
    <t>Midtjylland</t>
  </si>
  <si>
    <t>Aarhus</t>
  </si>
  <si>
    <t>SJK</t>
  </si>
  <si>
    <t>KuPS</t>
  </si>
  <si>
    <t>VPS</t>
  </si>
  <si>
    <t>Lahti</t>
  </si>
  <si>
    <t>Sagan Tosu</t>
  </si>
  <si>
    <t>Shimizu S-Pulse</t>
  </si>
  <si>
    <t>Kashiwa Reysol</t>
  </si>
  <si>
    <t>Avispa Fukuoka</t>
  </si>
  <si>
    <t>Kawasaki Frontale</t>
  </si>
  <si>
    <t>Sanfrecce Hiroshima</t>
  </si>
  <si>
    <t>Gamba Osaka</t>
  </si>
  <si>
    <t>Guadalajara Chivas</t>
  </si>
  <si>
    <t>Bodo/Glimt</t>
  </si>
  <si>
    <t>Ham-Kam</t>
  </si>
  <si>
    <t>Odd</t>
  </si>
  <si>
    <t>Sarpsborg 08</t>
  </si>
  <si>
    <t>Wisla Plock</t>
  </si>
  <si>
    <t>Korona Kielce</t>
  </si>
  <si>
    <t>Slask Wroclaw</t>
  </si>
  <si>
    <t>Cracovia</t>
  </si>
  <si>
    <t>Warta Poznan</t>
  </si>
  <si>
    <t>Widzew Lodz</t>
  </si>
  <si>
    <t>FC Rapid Bucuresti</t>
  </si>
  <si>
    <t>UTA Arad</t>
  </si>
  <si>
    <t>Ural</t>
  </si>
  <si>
    <t>Nizhny Novgorod</t>
  </si>
  <si>
    <t>Khimki</t>
  </si>
  <si>
    <t>Lokomotiv Moscow</t>
  </si>
  <si>
    <t>Dynamo Moscow</t>
  </si>
  <si>
    <t>Spartak Moscow</t>
  </si>
  <si>
    <t>FK Rostov</t>
  </si>
  <si>
    <t>Sochi</t>
  </si>
  <si>
    <t>Varberg</t>
  </si>
  <si>
    <t>Djurgarden</t>
  </si>
  <si>
    <t>Los Angeles Galaxy</t>
  </si>
  <si>
    <t>Seattle Sounders</t>
  </si>
  <si>
    <t>FC Cincinnati</t>
  </si>
  <si>
    <t>Ried</t>
  </si>
  <si>
    <t>Tirol</t>
  </si>
  <si>
    <t>Wolfsberger AC</t>
  </si>
  <si>
    <t>Austria Vienna</t>
  </si>
  <si>
    <t>Juventude</t>
  </si>
  <si>
    <t>Botafogo RJ</t>
  </si>
  <si>
    <t>Palmeiras</t>
  </si>
  <si>
    <t>Flamengo RJ</t>
  </si>
  <si>
    <t>Athletico-PR</t>
  </si>
  <si>
    <t>America MG</t>
  </si>
  <si>
    <t>Atletico GO</t>
  </si>
  <si>
    <t>Cuiaba</t>
  </si>
  <si>
    <t>Bragantino</t>
  </si>
  <si>
    <t>Ceara</t>
  </si>
  <si>
    <t>Fortaleza</t>
  </si>
  <si>
    <t>Corinthians</t>
  </si>
  <si>
    <t>Santos</t>
  </si>
  <si>
    <t>Sao Paulo</t>
  </si>
  <si>
    <t>Shandong Taishan</t>
  </si>
  <si>
    <t>Wuhan FC</t>
  </si>
  <si>
    <t>Guangzhou FC</t>
  </si>
  <si>
    <t>Tianjin Jinmen Tiger</t>
  </si>
  <si>
    <t>Nordsjaelland</t>
  </si>
  <si>
    <t>Silkeborg</t>
  </si>
  <si>
    <t>Randers FC</t>
  </si>
  <si>
    <t>Viborg</t>
  </si>
  <si>
    <t>Aalborg</t>
  </si>
  <si>
    <t>Brondby</t>
  </si>
  <si>
    <t>AC Oulu</t>
  </si>
  <si>
    <t>Inter Turku</t>
  </si>
  <si>
    <t>Haka</t>
  </si>
  <si>
    <t>HJK</t>
  </si>
  <si>
    <t>Mariehamn</t>
  </si>
  <si>
    <t>Ilves</t>
  </si>
  <si>
    <t>Dundalk</t>
  </si>
  <si>
    <t>Kashima Antlers</t>
  </si>
  <si>
    <t>U.A.N.L.- Tigres</t>
  </si>
  <si>
    <t>Haugesund</t>
  </si>
  <si>
    <t>Molde</t>
  </si>
  <si>
    <t>Lillestrom</t>
  </si>
  <si>
    <t>Sandefjord</t>
  </si>
  <si>
    <t>Stromsgodset</t>
  </si>
  <si>
    <t>Jerv</t>
  </si>
  <si>
    <t>Valerenga</t>
  </si>
  <si>
    <t>Tromso</t>
  </si>
  <si>
    <t>Rosenborg</t>
  </si>
  <si>
    <t>Aalesund</t>
  </si>
  <si>
    <t>Zaglebie</t>
  </si>
  <si>
    <t>Radomiak Radom</t>
  </si>
  <si>
    <t>Piast Gliwice</t>
  </si>
  <si>
    <t>Stal Mielec</t>
  </si>
  <si>
    <t>FC Hermannstadt</t>
  </si>
  <si>
    <t>CFR Cluj</t>
  </si>
  <si>
    <t>Chindia Targoviste</t>
  </si>
  <si>
    <t>Univ. Craiova</t>
  </si>
  <si>
    <t>FC Botosani</t>
  </si>
  <si>
    <t>FCSB</t>
  </si>
  <si>
    <t>CSKA Moscow</t>
  </si>
  <si>
    <t>Akhmat Grozny</t>
  </si>
  <si>
    <t>Zenit</t>
  </si>
  <si>
    <t>Torpedo Moscow</t>
  </si>
  <si>
    <t>Krasnodar</t>
  </si>
  <si>
    <t>Orenburg</t>
  </si>
  <si>
    <t>Mjallby</t>
  </si>
  <si>
    <t>Malmo FF</t>
  </si>
  <si>
    <t>Varnamo</t>
  </si>
  <si>
    <t>Elfsborg</t>
  </si>
  <si>
    <t>Norrkoping</t>
  </si>
  <si>
    <t>AIK</t>
  </si>
  <si>
    <t>Sundsvall</t>
  </si>
  <si>
    <t>Helsingborg</t>
  </si>
  <si>
    <t>CF Montreal</t>
  </si>
  <si>
    <t>Inter Miami</t>
  </si>
  <si>
    <t>Minnesota United</t>
  </si>
  <si>
    <t>Austin FC</t>
  </si>
  <si>
    <t>Houston Dynamo</t>
  </si>
  <si>
    <t>Real Salt Lake</t>
  </si>
  <si>
    <t>San Jose Earthquakes</t>
  </si>
  <si>
    <t>Columbus Crew</t>
  </si>
  <si>
    <t>Chicago Fire</t>
  </si>
  <si>
    <t>Beijing Guoan</t>
  </si>
  <si>
    <t>Odense</t>
  </si>
  <si>
    <t>Horsens</t>
  </si>
  <si>
    <t>Honka</t>
  </si>
  <si>
    <t>HIFK</t>
  </si>
  <si>
    <t>U. Cluj</t>
  </si>
  <si>
    <t>Sepsi Sf. Gheorghe</t>
  </si>
  <si>
    <t>Farul Constanta</t>
  </si>
  <si>
    <t>FC Voluntari</t>
  </si>
  <si>
    <t>Kalmar</t>
  </si>
  <si>
    <t>Goteborg</t>
  </si>
  <si>
    <t>Sirius</t>
  </si>
  <si>
    <t>Hacken</t>
  </si>
  <si>
    <t>Hammarby</t>
  </si>
  <si>
    <t>Degerfors</t>
  </si>
  <si>
    <t>Orlando City</t>
  </si>
  <si>
    <t>Sporting Kansas City</t>
  </si>
  <si>
    <t>Portland Timbers</t>
  </si>
  <si>
    <t>Nashville SC</t>
  </si>
  <si>
    <t>Avai</t>
  </si>
  <si>
    <t>Internacional</t>
  </si>
  <si>
    <t>Superliga</t>
  </si>
  <si>
    <t>Premier Division</t>
  </si>
  <si>
    <t>J1 League</t>
  </si>
  <si>
    <t>Ekstraklasa</t>
  </si>
  <si>
    <t>Liga 1</t>
  </si>
  <si>
    <t>Premier League</t>
  </si>
  <si>
    <t>Admiral Bundesliga</t>
  </si>
  <si>
    <t>Serie A</t>
  </si>
  <si>
    <t>Veikkausliiga</t>
  </si>
  <si>
    <t>Eliteserien</t>
  </si>
  <si>
    <t>Allsvenskan</t>
  </si>
  <si>
    <t>Hartberg</t>
  </si>
  <si>
    <t>Kyoto</t>
  </si>
  <si>
    <t>Cerezo Osaka</t>
  </si>
  <si>
    <t>FC Tokyo</t>
  </si>
  <si>
    <t>Lechia Gdansk</t>
  </si>
  <si>
    <t>Pogon Szczecin</t>
  </si>
  <si>
    <t>Luzern</t>
  </si>
  <si>
    <t>Sion</t>
  </si>
  <si>
    <t>Servette</t>
  </si>
  <si>
    <t>Grasshoppers</t>
  </si>
  <si>
    <t>Rapid Vienna</t>
  </si>
  <si>
    <t>Cangzhou</t>
  </si>
  <si>
    <t>Dalian Pro</t>
  </si>
  <si>
    <t>Kristiansund</t>
  </si>
  <si>
    <t>Viking</t>
  </si>
  <si>
    <t>Rakow</t>
  </si>
  <si>
    <t>Lech Poznan</t>
  </si>
  <si>
    <t>Lugano</t>
  </si>
  <si>
    <t>St. Gallen</t>
  </si>
  <si>
    <t>Winterthur</t>
  </si>
  <si>
    <t>Young Boys</t>
  </si>
  <si>
    <t>Zurich</t>
  </si>
  <si>
    <t>Basel</t>
  </si>
  <si>
    <t>26/08/2022</t>
  </si>
  <si>
    <t>27/08/2022</t>
  </si>
  <si>
    <t>28/08/2022</t>
  </si>
  <si>
    <t>29/08/2022</t>
  </si>
  <si>
    <t>30/08/2022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</si>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</sst>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1.0318956534388992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17.282418748444403</v>
      </c>
      <c r="I2" s="6">
        <f>IF('Log_working_3-way'!$D2="","",'True_Odds_Calculator_3-way'!O3/'True_Odds_Calculator_3-way'!B3-1)</f>
        <v>8.5040334881998874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3.3976518234389186E-2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1.0472838161127473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26.00767156611742</v>
      </c>
      <c r="I3" s="6">
        <f>IF('Log_working_3-way'!$D3="","",'True_Odds_Calculator_3-way'!O4/'True_Odds_Calculator_3-way'!B4-1)</f>
        <v>6.2044374459066995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4.7604023763982539E-2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1.0256405330468681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10.411914487323136</v>
      </c>
      <c r="I4" s="6">
        <f>IF('Log_working_3-way'!$D4="","",'True_Odds_Calculator_3-way'!O5/'True_Odds_Calculator_3-way'!B5-1)</f>
        <v>7.881129935352174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2.7722319502142323E-2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1.0255728802493658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11.326765362147325</v>
      </c>
      <c r="I5" s="6">
        <f>IF('Log_working_3-way'!$D5="","",'True_Odds_Calculator_3-way'!O6/'True_Odds_Calculator_3-way'!B6-1)</f>
        <v>5.9214842294081054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2.7396852382804759E-2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1.0253328685064143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14.826991377434416</v>
      </c>
      <c r="I6" s="6">
        <f>IF('Log_working_3-way'!$D6="","",'True_Odds_Calculator_3-way'!O7/'True_Odds_Calculator_3-way'!B7-1)</f>
        <v>9.2612506080043691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2.730232873172822E-2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1.0255490343504261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18.060260033034531</v>
      </c>
      <c r="I7" s="6">
        <f>IF('Log_working_3-way'!$D7="","",'True_Odds_Calculator_3-way'!O8/'True_Odds_Calculator_3-way'!B8-1)</f>
        <v>6.7248311164235002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2.7198319981568186E-2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1.0296304836781851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4.6375244890858518</v>
      </c>
      <c r="I8" s="6">
        <f>IF('Log_working_3-way'!$D8="","",'True_Odds_Calculator_3-way'!O9/'True_Odds_Calculator_3-way'!B9-1)</f>
        <v>5.416311385285657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2.9948157779067897E-2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1.0411470022760723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13.844049245114528</v>
      </c>
      <c r="I9" s="6">
        <f>IF('Log_working_3-way'!$D9="","",'True_Odds_Calculator_3-way'!O10/'True_Odds_Calculator_3-way'!B10-1)</f>
        <v>9.3626934848706806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4.419156418275616E-2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1.0403257026246164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13.069818640936067</v>
      </c>
      <c r="I10" s="6">
        <f>IF('Log_working_3-way'!$D10="","",'True_Odds_Calculator_3-way'!O11/'True_Odds_Calculator_3-way'!B11-1)</f>
        <v>10.717567064883438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4.3351118313637027E-2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1.0434085720758186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39.597294956159217</v>
      </c>
      <c r="I11" s="6">
        <f>IF('Log_working_3-way'!$D11="","",'True_Odds_Calculator_3-way'!O12/'True_Odds_Calculator_3-way'!B12-1)</f>
        <v>3.5899460688214946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3.8631431644532199E-2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1.0316346864810038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6.5470382308054713</v>
      </c>
      <c r="I12" s="6">
        <f>IF('Log_working_3-way'!$D12="","",'True_Odds_Calculator_3-way'!O13/'True_Odds_Calculator_3-way'!B13-1)</f>
        <v>10.266975827475596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3.3849677762060271E-2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1.033832951950437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21.1137430395998</v>
      </c>
      <c r="I13" s="6">
        <f>IF('Log_working_3-way'!$D13="","",'True_Odds_Calculator_3-way'!O14/'True_Odds_Calculator_3-way'!B14-1)</f>
        <v>8.2016309414795625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3.5249832646550239E-2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1.0315494310663895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16.077341259838565</v>
      </c>
      <c r="I14" s="6">
        <f>IF('Log_working_3-way'!$D14="","",'True_Odds_Calculator_3-way'!O15/'True_Odds_Calculator_3-way'!B15-1)</f>
        <v>8.8738266014994114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3.3774532177088146E-2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1.0298485922936731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12.288442945969409</v>
      </c>
      <c r="I15" s="6">
        <f>IF('Log_working_3-way'!$D15="","",'True_Odds_Calculator_3-way'!O16/'True_Odds_Calculator_3-way'!B16-1)</f>
        <v>8.5196341502262154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3.2282049943950675E-2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1.0357665127853106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26.316812795159212</v>
      </c>
      <c r="I16" s="6">
        <f>IF('Log_working_3-way'!$D16="","",'True_Odds_Calculator_3-way'!O17/'True_Odds_Calculator_3-way'!B17-1)</f>
        <v>7.865798268430737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3.5748409498729927E-2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1.03083271585631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11.890358678036986</v>
      </c>
      <c r="I17" s="6">
        <f>IF('Log_working_3-way'!$D17="","",'True_Odds_Calculator_3-way'!O18/'True_Odds_Calculator_3-way'!B18-1)</f>
        <v>8.218836382718953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3.3317709174104371E-2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1.0583063439060001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-0.13649166231022825</v>
      </c>
      <c r="I18" s="6">
        <f>IF('Log_working_3-way'!$D18="","",'True_Odds_Calculator_3-way'!O19/'True_Odds_Calculator_3-way'!B19-1)</f>
        <v>1.1709304657315451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3.8497913497913538E-2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1.0250354560154435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15.222968250785232</v>
      </c>
      <c r="I19" s="6">
        <f>IF('Log_working_3-way'!$D19="","",'True_Odds_Calculator_3-way'!O20/'True_Odds_Calculator_3-way'!B20-1)</f>
        <v>6.9948741738851377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2.6922130216783025E-2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1.0412888095088322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51.419141647860236</v>
      </c>
      <c r="I20" s="6">
        <f>IF('Log_working_3-way'!$D20="","",'True_Odds_Calculator_3-way'!O21/'True_Odds_Calculator_3-way'!B21-1)</f>
        <v>2.2285432225971782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3.1412233108239818E-2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1.0354489316532263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26.320290290640877</v>
      </c>
      <c r="I21" s="6">
        <f>IF('Log_working_3-way'!$D21="","",'True_Odds_Calculator_3-way'!O22/'True_Odds_Calculator_3-way'!B22-1)</f>
        <v>7.019403367127131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3.5616573036677313E-2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1.0303039922142259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13.214396899034613</v>
      </c>
      <c r="I22" s="6">
        <f>IF('Log_working_3-way'!$D22="","",'True_Odds_Calculator_3-way'!O23/'True_Odds_Calculator_3-way'!B23-1)</f>
        <v>8.8208743879988702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3.2738927846294619E-2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1.0315120578391996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10.578011625538679</v>
      </c>
      <c r="I23" s="6">
        <f>IF('Log_working_3-way'!$D23="","",'True_Odds_Calculator_3-way'!O24/'True_Odds_Calculator_3-way'!B24-1)</f>
        <v>9.6732498424588726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3.4118560987933533E-2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1.050934940542454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31.994354184291851</v>
      </c>
      <c r="I24" s="6">
        <f>IF('Log_working_3-way'!$D24="","",'True_Odds_Calculator_3-way'!O25/'True_Odds_Calculator_3-way'!B25-1)</f>
        <v>5.2691442204210039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4.8727183180964806E-2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1.0712887120260486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-6.9018291809206045E-2</v>
      </c>
      <c r="I25" s="6">
        <f>IF('Log_working_3-way'!$D25="","",'True_Odds_Calculator_3-way'!O26/'True_Odds_Calculator_3-way'!B26-1)</f>
        <v>3.3175582968136554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5.2970257935530451E-2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1.0864432487213003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-0.58609496770192093</v>
      </c>
      <c r="I26" s="6">
        <f>IF('Log_working_3-way'!$D26="","",'True_Odds_Calculator_3-way'!O27/'True_Odds_Calculator_3-way'!B27-1)</f>
        <v>1.863393306798439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5.2625841852477873E-2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1.060884174561785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58.590017170767389</v>
      </c>
      <c r="I27" s="6">
        <f>IF('Log_working_3-way'!$D27="","",'True_Odds_Calculator_3-way'!O28/'True_Odds_Calculator_3-way'!B28-1)</f>
        <v>1.7704502954485526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4.044480844121856E-2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1.0261491566732572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12.645699997687812</v>
      </c>
      <c r="I28" s="6">
        <f>IF('Log_working_3-way'!$D28="","",'True_Odds_Calculator_3-way'!O29/'True_Odds_Calculator_3-way'!B29-1)</f>
        <v>5.5629165601967694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2.7972882347826911E-2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1.0265152993717799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6.5471546129138991</v>
      </c>
      <c r="I29" s="6">
        <f>IF('Log_working_3-way'!$D29="","",'True_Odds_Calculator_3-way'!O30/'True_Odds_Calculator_3-way'!B30-1)</f>
        <v>7.4639433494918777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2.808223731634385E-2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1.0337783634899997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36.89667548167737</v>
      </c>
      <c r="I30" s="6">
        <f>IF('Log_working_3-way'!$D30="","",'True_Odds_Calculator_3-way'!O31/'True_Odds_Calculator_3-way'!B31-1)</f>
        <v>5.0634680770683786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3.0763239875389425E-2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1.0267012337187726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23.085899474551741</v>
      </c>
      <c r="I31" s="6">
        <f>IF('Log_working_3-way'!$D31="","",'True_Odds_Calculator_3-way'!O32/'True_Odds_Calculator_3-way'!B32-1)</f>
        <v>6.1855389345416212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2.7649501062265269E-2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1.0252197233095575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9.3301359138329545</v>
      </c>
      <c r="I32" s="6">
        <f>IF('Log_working_3-way'!$D32="","",'True_Odds_Calculator_3-way'!O33/'True_Odds_Calculator_3-way'!B33-1)</f>
        <v>7.1798359986796214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2.7110605231425389E-2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1.0266603299933426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17.541653617498781</v>
      </c>
      <c r="I33" s="6">
        <f>IF('Log_working_3-way'!$D33="","",'True_Odds_Calculator_3-way'!O34/'True_Odds_Calculator_3-way'!B34-1)</f>
        <v>7.664226842105176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2.8443817358799972E-2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1.0276642547585577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26.524138232338682</v>
      </c>
      <c r="I34" s="6">
        <f>IF('Log_working_3-way'!$D34="","",'True_Odds_Calculator_3-way'!O35/'True_Odds_Calculator_3-way'!B35-1)</f>
        <v>5.8084120103285066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2.7946639648767313E-2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1.0276642547585577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26.524138232338682</v>
      </c>
      <c r="I35" s="6">
        <f>IF('Log_working_3-way'!$D35="","",'True_Odds_Calculator_3-way'!O36/'True_Odds_Calculator_3-way'!B36-1)</f>
        <v>5.8084120103285066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2.7946639648767313E-2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1.025358905530992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16.186362110782518</v>
      </c>
      <c r="I36" s="6">
        <f>IF('Log_working_3-way'!$D36="","",'True_Odds_Calculator_3-way'!O37/'True_Odds_Calculator_3-way'!B37-1)</f>
        <v>8.1601518254654408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2.7216833784859951E-2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1.0323045886266931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2.0298330286561841</v>
      </c>
      <c r="I37" s="6">
        <f>IF('Log_working_3-way'!$D37="","",'True_Odds_Calculator_3-way'!O38/'True_Odds_Calculator_3-way'!B38-1)</f>
        <v>4.9468752434086154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3.0263803765535613E-2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1.0275349619898413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2.7801841164151853E-2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1.0624068332182699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3.988615002903817E-2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1.0295247010658262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5.9931516309768833</v>
      </c>
      <c r="I42" s="6">
        <f>IF('Log_working_3-way'!$D42="","",'True_Odds_Calculator_3-way'!O41/'True_Odds_Calculator_3-way'!B41-1)</f>
        <v>4.7879250045579003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3.0133668795605306E-2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1.0343606438762336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32.669820165986309</v>
      </c>
      <c r="I43" s="6">
        <f>IF('Log_working_3-way'!$D43="","",'True_Odds_Calculator_3-way'!O42/'True_Odds_Calculator_3-way'!B42-1)</f>
        <v>6.0625489953858658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3.2497973285456228E-2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1.0359518028975121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14.286404117801752</v>
      </c>
      <c r="I44" s="6">
        <f>IF('Log_working_3-way'!$D44="","",'True_Odds_Calculator_3-way'!O43/'True_Odds_Calculator_3-way'!B43-1)</f>
        <v>6.5742627188358851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3.8473846343654472E-2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1.0327559942083648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32.51297244144903</v>
      </c>
      <c r="I45" s="6">
        <f>IF('Log_working_3-way'!$D45="","",'True_Odds_Calculator_3-way'!O44/'True_Odds_Calculator_3-way'!B44-1)</f>
        <v>4.8756879780986999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3.1391106537646429E-2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1.0256688371095288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11.550033885855997</v>
      </c>
      <c r="I46" s="6">
        <f>IF('Log_working_3-way'!$D46="","",'True_Odds_Calculator_3-way'!O45/'True_Odds_Calculator_3-way'!B45-1)</f>
        <v>7.3792479183773612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2.7743292958283705E-2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1.0535309290929926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20.171375308958282</v>
      </c>
      <c r="I47" s="6">
        <f>IF('Log_working_3-way'!$D47="","",'True_Odds_Calculator_3-way'!O46/'True_Odds_Calculator_3-way'!B46-1)</f>
        <v>9.5606672945904396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5.5720655743035863E-2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1.044905472428862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22.153018918104898</v>
      </c>
      <c r="I48" s="6">
        <f>IF('Log_working_3-way'!$D48="","",'True_Odds_Calculator_3-way'!O47/'True_Odds_Calculator_3-way'!B47-1)</f>
        <v>8.5616751017910406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4.6382541088918261E-2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1.0358752218728777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3.3063100534372154</v>
      </c>
      <c r="I49" s="6">
        <f>IF('Log_working_3-way'!$D49="","",'True_Odds_Calculator_3-way'!O48/'True_Odds_Calculator_3-way'!B48-1)</f>
        <v>5.7357885558336248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3.5441838426913064E-2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1.0379846294856701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3.5559459083388463</v>
      </c>
      <c r="I50" s="6">
        <f>IF('Log_working_3-way'!$D50="","",'True_Odds_Calculator_3-way'!O49/'True_Odds_Calculator_3-way'!B49-1)</f>
        <v>4.6851483492967869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3.6955694056262978E-2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1.0326687632054736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18.596041108332692</v>
      </c>
      <c r="I51" s="6">
        <f>IF('Log_working_3-way'!$D51="","",'True_Odds_Calculator_3-way'!O50/'True_Odds_Calculator_3-way'!B50-1)</f>
        <v>6.3292753984857502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3.4574519423004269E-2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1.0376613527147063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47.506682598491594</v>
      </c>
      <c r="I52" s="6">
        <f>IF('Log_working_3-way'!$D52="","",'True_Odds_Calculator_3-way'!O51/'True_Odds_Calculator_3-way'!B51-1)</f>
        <v>2.2706957009880022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3.0368222140992662E-2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1.032285024285243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33.246773274512712</v>
      </c>
      <c r="I53" s="6">
        <f>IF('Log_working_3-way'!$D53="","",'True_Odds_Calculator_3-way'!O52/'True_Odds_Calculator_3-way'!B52-1)</f>
        <v>4.2519869425826133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3.0767478135899085E-2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1.0331241319991806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25.327225091186055</v>
      </c>
      <c r="I54" s="6">
        <f>IF('Log_working_3-way'!$D54="","",'True_Odds_Calculator_3-way'!O53/'True_Odds_Calculator_3-way'!B53-1)</f>
        <v>5.2203289585738357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3.3738150035618197E-2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1.0343831630647418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25.593319900615878</v>
      </c>
      <c r="I55" s="6">
        <f>IF('Log_working_3-way'!$D55="","",'True_Odds_Calculator_3-way'!O54/'True_Odds_Calculator_3-way'!B54-1)</f>
        <v>5.7539971407492834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3.493720464339467E-2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1.0275288437837293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9.6771775500091142</v>
      </c>
      <c r="I56" s="6">
        <f>IF('Log_working_3-way'!$D56="","",'True_Odds_Calculator_3-way'!O55/'True_Odds_Calculator_3-way'!B55-1)</f>
        <v>5.2633164553242526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2.9156715936108579E-2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1.0255560205976826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13.976784031455127</v>
      </c>
      <c r="I57" s="6">
        <f>IF('Log_working_3-way'!$D57="","",'True_Odds_Calculator_3-way'!O56/'True_Odds_Calculator_3-way'!B56-1)</f>
        <v>5.1306283180107668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2.7269345480295026E-2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1.0311403903646479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28.659330113022957</v>
      </c>
      <c r="I58" s="6">
        <f>IF('Log_working_3-way'!$D58="","",'True_Odds_Calculator_3-way'!O57/'True_Odds_Calculator_3-way'!B57-1)</f>
        <v>4.5878710777147784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3.0957825809395656E-2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1.0315174381910832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7.8850460661732349</v>
      </c>
      <c r="I59" s="6">
        <f>IF('Log_working_3-way'!$D59="","",'True_Odds_Calculator_3-way'!O58/'True_Odds_Calculator_3-way'!B58-1)</f>
        <v>6.9013525219438634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3.344365995423404E-2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1.042001590648054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9.565105627082481</v>
      </c>
      <c r="I60" s="6">
        <f>IF('Log_working_3-way'!$D60="","",'True_Odds_Calculator_3-way'!O59/'True_Odds_Calculator_3-way'!B59-1)</f>
        <v>8.1269127791487783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4.4944734864121205E-2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1.0410947048207828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13.650314507955413</v>
      </c>
      <c r="I61" s="6">
        <f>IF('Log_working_3-way'!$D61="","",'True_Odds_Calculator_3-way'!O60/'True_Odds_Calculator_3-way'!B60-1)</f>
        <v>8.8769878526467245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4.4164346055790338E-2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1.0425578384292937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19.32297159973249</v>
      </c>
      <c r="I62" s="6">
        <f>IF('Log_working_3-way'!$D62="","",'True_Odds_Calculator_3-way'!O61/'True_Odds_Calculator_3-way'!B61-1)</f>
        <v>8.5836846024255227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4.4664868434474148E-2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1.04482533049469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20.924947799080766</v>
      </c>
      <c r="I63" s="6">
        <f>IF('Log_working_3-way'!$D63="","",'True_Odds_Calculator_3-way'!O62/'True_Odds_Calculator_3-way'!B62-1)</f>
        <v>8.8383428337817076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4.6506472509599162E-2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1.0263356314386685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8.896969505137859</v>
      </c>
      <c r="I64" s="6">
        <f>IF('Log_working_3-way'!$D64="","",'True_Odds_Calculator_3-way'!O63/'True_Odds_Calculator_3-way'!B63-1)</f>
        <v>6.0685017981040179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2.8065147490563547E-2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1.0265471018683709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9.9802960402422176</v>
      </c>
      <c r="I65" s="6">
        <f>IF('Log_working_3-way'!$D65="","",'True_Odds_Calculator_3-way'!O64/'True_Odds_Calculator_3-way'!B64-1)</f>
        <v>6.0178704834870427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2.8395802715562191E-2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1.0253791212324554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11.862162021681746</v>
      </c>
      <c r="I66" s="6">
        <f>IF('Log_working_3-way'!$D66="","",'True_Odds_Calculator_3-way'!O65/'True_Odds_Calculator_3-way'!B65-1)</f>
        <v>5.1716082386772451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2.7048166146962593E-2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1.0326862943048971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23.803291882193744</v>
      </c>
      <c r="I67" s="6">
        <f>IF('Log_working_3-way'!$D67="","",'True_Odds_Calculator_3-way'!O66/'True_Odds_Calculator_3-way'!B66-1)</f>
        <v>7.1696135681539452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3.3569062001146843E-2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1.036998661595455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3.8512444682958771</v>
      </c>
      <c r="I68" s="6">
        <f>IF('Log_working_3-way'!$D68="","",'True_Odds_Calculator_3-way'!O67/'True_Odds_Calculator_3-way'!B67-1)</f>
        <v>6.4300553231346393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3.7091788239088208E-2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1.0327743455859717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19.173082716636454</v>
      </c>
      <c r="I69" s="6">
        <f>IF('Log_working_3-way'!$D69="","",'True_Odds_Calculator_3-way'!O68/'True_Odds_Calculator_3-way'!B68-1)</f>
        <v>8.6281306428823115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3.4545609416471335E-2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1.0355778164171383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3.01597170652144</v>
      </c>
      <c r="I70" s="6">
        <f>IF('Log_working_3-way'!$D70="","",'True_Odds_Calculator_3-way'!O69/'True_Odds_Calculator_3-way'!B69-1)</f>
        <v>5.6425197314416247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3.4730642435929271E-2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1.0298590869493058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13.749266657374941</v>
      </c>
      <c r="I71" s="6">
        <f>IF('Log_working_3-way'!$D71="","",'True_Odds_Calculator_3-way'!O70/'True_Odds_Calculator_3-way'!B70-1)</f>
        <v>9.9581555131304516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3.2203385480824576E-2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1.0414149083618183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3.7725189555735517</v>
      </c>
      <c r="I72" s="6">
        <f>IF('Log_working_3-way'!$D72="","",'True_Odds_Calculator_3-way'!O71/'True_Odds_Calculator_3-way'!B71-1)</f>
        <v>5.6927637708008607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4.0935672514619936E-2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1.0542222833243482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38.303879172031664</v>
      </c>
      <c r="I73" s="6">
        <f>IF('Log_working_3-way'!$D73="","",'True_Odds_Calculator_3-way'!O72/'True_Odds_Calculator_3-way'!B72-1)</f>
        <v>4.4920709620828152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4.8950956732734419E-2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1.0314258841536894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25.333547800317174</v>
      </c>
      <c r="I74" s="6">
        <f>IF('Log_working_3-way'!$D74="","",'True_Odds_Calculator_3-way'!O73/'True_Odds_Calculator_3-way'!B73-1)</f>
        <v>6.0173422739471922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3.192571778959219E-2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1.0305424383643274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67.466921656524249</v>
      </c>
      <c r="I75" s="6">
        <f>IF('Log_working_3-way'!$D75="","",'True_Odds_Calculator_3-way'!O74/'True_Odds_Calculator_3-way'!B74-1)</f>
        <v>0.48958346428975541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1.5935887988209441E-2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1.0672505538668255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64.107632361280409</v>
      </c>
      <c r="I76" s="6">
        <f>IF('Log_working_3-way'!$D76="","",'True_Odds_Calculator_3-way'!O75/'True_Odds_Calculator_3-way'!B75-1)</f>
        <v>1.2936378699770357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4.0184951660361623E-2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1.0367084961541579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19.523218470403581</v>
      </c>
      <c r="I77" s="6">
        <f>IF('Log_working_3-way'!$D77="","",'True_Odds_Calculator_3-way'!O76/'True_Odds_Calculator_3-way'!B76-1)</f>
        <v>6.7666494213090678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3.8724700247812827E-2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1.0405675844247133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24.2825113408642</v>
      </c>
      <c r="I78" s="6">
        <f>IF('Log_working_3-way'!$D78="","",'True_Odds_Calculator_3-way'!O77/'True_Odds_Calculator_3-way'!B77-1)</f>
        <v>6.2958548196947799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4.1467163446450073E-2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1.0389681144706961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5.428025796241327</v>
      </c>
      <c r="I79" s="6">
        <f>IF('Log_working_3-way'!$D79="","",'True_Odds_Calculator_3-way'!O78/'True_Odds_Calculator_3-way'!B78-1)</f>
        <v>5.5288560348664513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3.9647932816537335E-2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1.0460218447474829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35.58679688265309</v>
      </c>
      <c r="I80" s="6">
        <f>IF('Log_working_3-way'!$D80="","",'True_Odds_Calculator_3-way'!O79/'True_Odds_Calculator_3-way'!B79-1)</f>
        <v>4.1689208035505194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4.272610978111957E-2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1.0402991344412875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48.783348567356917</v>
      </c>
      <c r="I81" s="6">
        <f>IF('Log_working_3-way'!$D81="","",'True_Odds_Calculator_3-way'!O80/'True_Odds_Calculator_3-way'!B80-1)</f>
        <v>2.2742748521599072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3.1803543301767379E-2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1.0358881363390999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42.783081138690719</v>
      </c>
      <c r="I82" s="6">
        <f>IF('Log_working_3-way'!$D82="","",'True_Odds_Calculator_3-way'!O81/'True_Odds_Calculator_3-way'!B81-1)</f>
        <v>3.3599756741507871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3.0538351370451577E-2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1.0311082847302058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34.5987785274666</v>
      </c>
      <c r="I83" s="6">
        <f>IF('Log_working_3-way'!$D83="","",'True_Odds_Calculator_3-way'!O82/'True_Odds_Calculator_3-way'!B82-1)</f>
        <v>5.3394191914644606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2.9039162031489596E-2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1.0302165169098356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26.165157853870699</v>
      </c>
      <c r="I84" s="6">
        <f>IF('Log_working_3-way'!$D84="","",'True_Odds_Calculator_3-way'!O83/'True_Odds_Calculator_3-way'!B83-1)</f>
        <v>7.1055715501529892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3.0432095194070197E-2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1.0262497741898893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10.716101393743548</v>
      </c>
      <c r="I85" s="6">
        <f>IF('Log_working_3-way'!$D85="","",'True_Odds_Calculator_3-way'!O84/'True_Odds_Calculator_3-way'!B84-1)</f>
        <v>7.0243453065354142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2.8279331462877533E-2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1.0283420572314472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22.319556565659969</v>
      </c>
      <c r="I86" s="6">
        <f>IF('Log_working_3-way'!$D86="","",'True_Odds_Calculator_3-way'!O85/'True_Odds_Calculator_3-way'!B85-1)</f>
        <v>5.0352029280695101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2.9427709498631938E-2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1.0264690289315763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15.743830091179714</v>
      </c>
      <c r="I87" s="6">
        <f>IF('Log_working_3-way'!$D87="","",'True_Odds_Calculator_3-way'!O86/'True_Odds_Calculator_3-way'!B86-1)</f>
        <v>7.1705389248125098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2.841742726912333E-2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1.0417551318052738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53.099661672072649</v>
      </c>
      <c r="I88" s="6">
        <f>IF('Log_working_3-way'!$D88="","",'True_Odds_Calculator_3-way'!O87/'True_Odds_Calculator_3-way'!B87-1)</f>
        <v>2.2585085167644028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3.083871816274697E-2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1.035465855481486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43.392248380317554</v>
      </c>
      <c r="I89" s="6">
        <f>IF('Log_working_3-way'!$D89="","",'True_Odds_Calculator_3-way'!O88/'True_Odds_Calculator_3-way'!B88-1)</f>
        <v>2.9207746992890256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3.0325042373235078E-2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1.0266996240514497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17.498576635258338</v>
      </c>
      <c r="I90" s="6">
        <f>IF('Log_working_3-way'!$D90="","",'True_Odds_Calculator_3-way'!O89/'True_Odds_Calculator_3-way'!B89-1)</f>
        <v>5.2490907864772511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2.8326167144246295E-2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1.0255968814599716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12.215608440149275</v>
      </c>
      <c r="I91" s="6">
        <f>IF('Log_working_3-way'!$D91="","",'True_Odds_Calculator_3-way'!O90/'True_Odds_Calculator_3-way'!B90-1)</f>
        <v>5.7213815751593007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2.7418501769790105E-2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1.0426944089652923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24.838402129637352</v>
      </c>
      <c r="I92" s="6">
        <f>IF('Log_working_3-way'!$D92="","",'True_Odds_Calculator_3-way'!O91/'True_Odds_Calculator_3-way'!B91-1)</f>
        <v>8.6164521038628941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4.3148942535495616E-2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1.034931901017988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10.03417123001371</v>
      </c>
      <c r="I93" s="6">
        <f>IF('Log_working_3-way'!$D93="","",'True_Odds_Calculator_3-way'!O92/'True_Odds_Calculator_3-way'!B92-1)</f>
        <v>6.9454139594145277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3.7352381750721975E-2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1.0410873221174406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26.709442585486634</v>
      </c>
      <c r="I94" s="6">
        <f>IF('Log_working_3-way'!$D94="","",'True_Odds_Calculator_3-way'!O93/'True_Odds_Calculator_3-way'!B93-1)</f>
        <v>6.235206162355813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4.1192635272505163E-2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1.0519763373166104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13.482191291173562</v>
      </c>
      <c r="I95" s="6">
        <f>IF('Log_working_3-way'!$D95="","",'True_Odds_Calculator_3-way'!O94/'True_Odds_Calculator_3-way'!B94-1)</f>
        <v>12.522318746309768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5.5383866395608106E-2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1.0591822152327692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25.887183063986132</v>
      </c>
      <c r="I96" s="6">
        <f>IF('Log_working_3-way'!$D96="","",'True_Odds_Calculator_3-way'!O95/'True_Odds_Calculator_3-way'!B95-1)</f>
        <v>7.8731355607269737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5.9296240773087039E-2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1.0737658871337357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40.011190197813704</v>
      </c>
      <c r="I97" s="6">
        <f>IF('Log_working_3-way'!$D97="","",'True_Odds_Calculator_3-way'!O96/'True_Odds_Calculator_3-way'!B96-1)</f>
        <v>4.8053287565574934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6.440200124104134E-2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1.0708275950035213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0.24436062082342969</v>
      </c>
      <c r="I98" s="6">
        <f>IF('Log_working_3-way'!$D98="","",'True_Odds_Calculator_3-way'!O97/'True_Odds_Calculator_3-way'!B97-1)</f>
        <v>2.2494139347658431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5.221901877720514E-2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1.0471458523967898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24.222010349657559</v>
      </c>
      <c r="I99" s="6">
        <f>IF('Log_working_3-way'!$D99="","",'True_Odds_Calculator_3-way'!O98/'True_Odds_Calculator_3-way'!B98-1)</f>
        <v>6.0907398224428979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4.7962030567507918E-2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1.0440876729643052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6.802665672211786</v>
      </c>
      <c r="I100" s="6">
        <f>IF('Log_working_3-way'!$D100="","",'True_Odds_Calculator_3-way'!O99/'True_Odds_Calculator_3-way'!B99-1)</f>
        <v>6.6268365972046004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4.6009546460044515E-2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1.0417746414999152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10.504545783939239</v>
      </c>
      <c r="I101" s="6">
        <f>IF('Log_working_3-way'!$D101="","",'True_Odds_Calculator_3-way'!O100/'True_Odds_Calculator_3-way'!B100-1)</f>
        <v>6.7013901528849456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4.4536271808998995E-2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1.0259695980997319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9.2099002451833218</v>
      </c>
      <c r="I102" s="6">
        <f>IF('Log_working_3-way'!$D102="","",'True_Odds_Calculator_3-way'!O101/'True_Odds_Calculator_3-way'!B101-1)</f>
        <v>6.0594150177072423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2.7721065411920875E-2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1.0356049296770142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29.215965072675083</v>
      </c>
      <c r="I103" s="6">
        <f>IF('Log_working_3-way'!$D103="","",'True_Odds_Calculator_3-way'!O102/'True_Odds_Calculator_3-way'!B102-1)</f>
        <v>5.5606934936174817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3.4994348007288512E-2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1.0275630165752048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6.6346355341691661</v>
      </c>
      <c r="I104" s="6">
        <f>IF('Log_working_3-way'!$D104="","",'True_Odds_Calculator_3-way'!O103/'True_Odds_Calculator_3-way'!B103-1)</f>
        <v>6.1075724192427021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2.8851214609728615E-2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1.0243444007243705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9.4547789463265488</v>
      </c>
      <c r="I105" s="6">
        <f>IF('Log_working_3-way'!$D105="","",'True_Odds_Calculator_3-way'!O104/'True_Odds_Calculator_3-way'!B104-1)</f>
        <v>8.0913174291817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2.6320834678721372E-2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1.0346055607884568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39.983211160620122</v>
      </c>
      <c r="I106" s="6">
        <f>IF('Log_working_3-way'!$D106="","",'True_Odds_Calculator_3-way'!O105/'True_Odds_Calculator_3-way'!B105-1)</f>
        <v>4.0896105435189316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3.0622625685973182E-2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1.0412631644018639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15.232472879448807</v>
      </c>
      <c r="I107" s="6">
        <f>IF('Log_working_3-way'!$D107="","",'True_Odds_Calculator_3-way'!O106/'True_Odds_Calculator_3-way'!B106-1)</f>
        <v>5.2765994008407509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4.3649761218084171E-2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1.0511345287021938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3.5262479954436099</v>
      </c>
      <c r="I108" s="6">
        <f>IF('Log_working_3-way'!$D108="","",'True_Odds_Calculator_3-way'!O107/'True_Odds_Calculator_3-way'!B107-1)</f>
        <v>3.7915420075814872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4.7961041165487162E-2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1.0422482774886892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16.956482315164536</v>
      </c>
      <c r="I109" s="6">
        <f>IF('Log_working_3-way'!$D109="","",'True_Odds_Calculator_3-way'!O108/'True_Odds_Calculator_3-way'!B108-1)</f>
        <v>5.3320745489356716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4.4579770718806921E-2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1.0254934031418674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14.514990023649007</v>
      </c>
      <c r="I110" s="6">
        <f>IF('Log_working_3-way'!$D110="","",'True_Odds_Calculator_3-way'!O109/'True_Odds_Calculator_3-way'!B109-1)</f>
        <v>5.4044266048384424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2.7256667614201424E-2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1.0319722671231206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33.74099181274606</v>
      </c>
      <c r="I111" s="6">
        <f>IF('Log_working_3-way'!$D111="","",'True_Odds_Calculator_3-way'!O110/'True_Odds_Calculator_3-way'!B110-1)</f>
        <v>4.2752031695212063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3.020161564196866E-2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1.0266478411872209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18.401039260287771</v>
      </c>
      <c r="I112" s="6">
        <f>IF('Log_working_3-way'!$D112="","",'True_Odds_Calculator_3-way'!O111/'True_Odds_Calculator_3-way'!B111-1)</f>
        <v>5.9594965964439863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2.8273659377987759E-2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1.0317330162152172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35.534449227318362</v>
      </c>
      <c r="I113" s="6">
        <f>IF('Log_working_3-way'!$D113="","",'True_Odds_Calculator_3-way'!O112/'True_Odds_Calculator_3-way'!B112-1)</f>
        <v>4.0829390190063384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2.9595802063413723E-2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1.0259103664313196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16.313887730731075</v>
      </c>
      <c r="I114" s="6">
        <f>IF('Log_working_3-way'!$D114="","",'True_Odds_Calculator_3-way'!O113/'True_Odds_Calculator_3-way'!B113-1)</f>
        <v>7.0303190641715698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2.7768587688740354E-2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1.0291082449957611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26.480051247740132</v>
      </c>
      <c r="I115" s="6">
        <f>IF('Log_working_3-way'!$D115="","",'True_Odds_Calculator_3-way'!O114/'True_Odds_Calculator_3-way'!B114-1)</f>
        <v>5.0401050447455376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2.943041003688962E-2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1.0264449123729171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23.083108662934805</v>
      </c>
      <c r="I116" s="6">
        <f>IF('Log_working_3-way'!$D116="","",'True_Odds_Calculator_3-way'!O115/'True_Odds_Calculator_3-way'!B115-1)</f>
        <v>5.9933778945527454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2.7389057268295547E-2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1.0244297946169743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11.390446130651267</v>
      </c>
      <c r="I117" s="6">
        <f>IF('Log_working_3-way'!$D117="","",'True_Odds_Calculator_3-way'!O116/'True_Odds_Calculator_3-way'!B116-1)</f>
        <v>7.7602104504780396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2.6446847480057656E-2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1.0340944274522261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40.041537558638545</v>
      </c>
      <c r="I118" s="6">
        <f>IF('Log_working_3-way'!$D118="","",'True_Odds_Calculator_3-way'!O117/'True_Odds_Calculator_3-way'!B117-1)</f>
        <v>3.64017231145798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3.0292886720621359E-2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1.0465118424775459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26.273440469103186</v>
      </c>
      <c r="I119" s="6">
        <f>IF('Log_working_3-way'!$D119="","",'True_Odds_Calculator_3-way'!O118/'True_Odds_Calculator_3-way'!B118-1)</f>
        <v>6.7742232994736087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4.6880522453802698E-2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1.05312050199289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34.22273882508393</v>
      </c>
      <c r="I120" s="6">
        <f>IF('Log_working_3-way'!$D120="","",'True_Odds_Calculator_3-way'!O119/'True_Odds_Calculator_3-way'!B119-1)</f>
        <v>5.8289919092093276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4.9810990421368606E-2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1.0371277601909541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8.3868853651784363</v>
      </c>
      <c r="I121" s="6">
        <f>IF('Log_working_3-way'!$D121="","",'True_Odds_Calculator_3-way'!O120/'True_Odds_Calculator_3-way'!B120-1)</f>
        <v>6.1308402881985335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3.9192355323103722E-2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1.0361104679228696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13.64901838533347</v>
      </c>
      <c r="I122" s="6">
        <f>IF('Log_working_3-way'!$D122="","",'True_Odds_Calculator_3-way'!O121/'True_Odds_Calculator_3-way'!B121-1)</f>
        <v>7.1918148322280384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3.876888516927135E-2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1.037797063120016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5.492061088051547</v>
      </c>
      <c r="I123" s="6">
        <f>IF('Log_working_3-way'!$D123="","",'True_Odds_Calculator_3-way'!O122/'True_Odds_Calculator_3-way'!B122-1)</f>
        <v>7.9992963066749034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3.948430658287605E-2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1.0359449725133441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9.2810675958263946</v>
      </c>
      <c r="I124" s="6">
        <f>IF('Log_working_3-way'!$D124="","",'True_Odds_Calculator_3-way'!O123/'True_Odds_Calculator_3-way'!B123-1)</f>
        <v>7.4765917231181049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3.8471050001525064E-2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1.0259990461765691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17.834980923094804</v>
      </c>
      <c r="I125" s="6">
        <f>IF('Log_working_3-way'!$D125="","",'True_Odds_Calculator_3-way'!O124/'True_Odds_Calculator_3-way'!B124-1)</f>
        <v>6.808503872760693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2.7678461306779756E-2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1.031367449662326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29.053810524481076</v>
      </c>
      <c r="I126" s="6">
        <f>IF('Log_working_3-way'!$D126="","",'True_Odds_Calculator_3-way'!O125/'True_Odds_Calculator_3-way'!B125-1)</f>
        <v>5.4629529854150327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3.0946191594739103E-2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1.0270740072695519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6.8533945846712196</v>
      </c>
      <c r="I127" s="6">
        <f>IF('Log_working_3-way'!$D127="","",'True_Odds_Calculator_3-way'!O126/'True_Odds_Calculator_3-way'!B126-1)</f>
        <v>6.592358248955267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2.8536797099224076E-2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1.0205259393799362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25.869327663048235</v>
      </c>
      <c r="I128" s="6">
        <f>IF('Log_working_3-way'!$D128="","",'True_Odds_Calculator_3-way'!O127/'True_Odds_Calculator_3-way'!B127-1)</f>
        <v>6.6967484914583721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2.0771887765563157E-2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1.037599378693737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31.113058447210506</v>
      </c>
      <c r="I129" s="6">
        <f>IF('Log_working_3-way'!$D129="","",'True_Odds_Calculator_3-way'!O128/'True_Odds_Calculator_3-way'!B128-1)</f>
        <v>4.1617944612741056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3.6608871703421197E-2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1.0255187202146931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14.549765931668754</v>
      </c>
      <c r="I130" s="6">
        <f>IF('Log_working_3-way'!$D130="","",'True_Odds_Calculator_3-way'!O129/'True_Odds_Calculator_3-way'!B129-1)</f>
        <v>7.3756609167014044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2.7504372021042167E-2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1.026332073033845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19.676526212170788</v>
      </c>
      <c r="I131" s="6">
        <f>IF('Log_working_3-way'!$D131="","",'True_Odds_Calculator_3-way'!O130/'True_Odds_Calculator_3-way'!B130-1)</f>
        <v>5.0900230231246724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2.7698868194449444E-2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1.0536949377259632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46.593127713955113</v>
      </c>
      <c r="I132" s="6">
        <f>IF('Log_working_3-way'!$D132="","",'True_Odds_Calculator_3-way'!O131/'True_Odds_Calculator_3-way'!B131-1)</f>
        <v>3.914691925881419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4.3494113446995053E-2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1.0370170274741577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21.490931965364815</v>
      </c>
      <c r="I133" s="6">
        <f>IF('Log_working_3-way'!$D133="","",'True_Odds_Calculator_3-way'!O132/'True_Odds_Calculator_3-way'!B132-1)</f>
        <v>7.9896405294624344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3.852770514937065E-2</v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2.2999999999999998</v>
      </c>
      <c r="B2" s="4">
        <f>IF('True_Odds_Calculator_3-way'!B3="","",'True_Odds_Calculator_3-way'!B3)</f>
        <v>3.19</v>
      </c>
      <c r="C2" s="4">
        <f>IF('True_Odds_Calculator_3-way'!C3="","",'True_Odds_Calculator_3-way'!C3)</f>
        <v>3.5</v>
      </c>
      <c r="D2" s="9">
        <f>(K2/(AR2+K2-(AR2*K2)))</f>
        <v>0.42217290515005873</v>
      </c>
      <c r="E2" s="9">
        <f>(L2/(AR2+L2-(AR2*L2)))</f>
        <v>0.30250511340868197</v>
      </c>
      <c r="F2" s="9">
        <f>(M2/(AR2+M2-(AR2*M2)))</f>
        <v>0.27532198144125952</v>
      </c>
      <c r="G2" s="9">
        <f>AR2</f>
        <v>1.0528444038724194</v>
      </c>
      <c r="H2" s="9">
        <f>IF(A2="","",1/D2)</f>
        <v>2.3686977250341452</v>
      </c>
      <c r="I2" s="9">
        <f>IF(B2="","",1/E2)</f>
        <v>3.3057292444805984</v>
      </c>
      <c r="J2" s="9">
        <f>IF(C2="","",1/F2)</f>
        <v>3.6321110096810485</v>
      </c>
      <c r="K2" s="11">
        <f>1/A2</f>
        <v>0.43478260869565222</v>
      </c>
      <c r="L2" s="11">
        <f>1/B2</f>
        <v>0.31347962382445144</v>
      </c>
      <c r="M2" s="11">
        <f>1/C2</f>
        <v>0.2857142857142857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-0.27716661149944521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0.23325999337993342</v>
      </c>
      <c r="Q2" s="11">
        <f>2*'OddsRatio_working_3-way'!K2*'OddsRatio_working_3-way'!L2*'OddsRatio_working_3-way'!M2</f>
        <v>7.7883136353900984E-2</v>
      </c>
      <c r="R2" s="11">
        <f>O2/N2</f>
        <v>0</v>
      </c>
      <c r="S2" s="11">
        <f>P2/N2</f>
        <v>-0.84158763610818366</v>
      </c>
      <c r="T2" s="11">
        <f>Q2/N2</f>
        <v>-0.28099754127151377</v>
      </c>
      <c r="U2" s="11">
        <f>'OddsRatio_working_3-way'!S2-'OddsRatio_working_3-way'!R2^2/3</f>
        <v>-0.84158763610818366</v>
      </c>
      <c r="V2" s="11">
        <f>'OddsRatio_working_3-way'!S2*'OddsRatio_working_3-way'!R2/3-2*'OddsRatio_working_3-way'!R2^3/27-'OddsRatio_working_3-way'!T2</f>
        <v>0.28099754127151377</v>
      </c>
      <c r="W2" s="11">
        <f>'OddsRatio_working_3-way'!V2^2+4*'OddsRatio_working_3-way'!U2^3/27</f>
        <v>-9.347206095420002E-3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0.14858232086629292</v>
      </c>
      <c r="Y2" s="11">
        <f>IF('OddsRatio_working_3-way'!W2&gt;=0,IF('OddsRatio_working_3-way'!V2+SQRT('OddsRatio_working_3-way'!W2)&gt;0,0,PI()),ACOS('OddsRatio_working_3-way'!V2/(2*'OddsRatio_working_3-way'!X2)))</f>
        <v>0.33137626874603532</v>
      </c>
      <c r="Z2" s="11">
        <f>'OddsRatio_working_3-way'!X2^(1/3)*COS('OddsRatio_working_3-way'!Y2/3)</f>
        <v>0.5264222019362097</v>
      </c>
      <c r="AA2" s="11">
        <f>'OddsRatio_working_3-way'!X2^(1/3)*COS(('OddsRatio_working_3-way'!Y2+2*PI())/3)</f>
        <v>-0.31377450679208224</v>
      </c>
      <c r="AB2" s="11">
        <f>'OddsRatio_working_3-way'!X2^(1/3)*COS(('OddsRatio_working_3-way'!Y2+4*PI())/3)</f>
        <v>-0.2126476951441274</v>
      </c>
      <c r="AC2" s="11">
        <f>'OddsRatio_working_3-way'!X2^(1/3)*SIN('OddsRatio_working_3-way'!Y2/3)</f>
        <v>5.8385591927235227E-2</v>
      </c>
      <c r="AD2" s="11">
        <f>'OddsRatio_working_3-way'!X2^(1/3)*SIN(('OddsRatio_working_3-way'!Y2+2*PI())/3)</f>
        <v>0.42670220402928172</v>
      </c>
      <c r="AE2" s="11">
        <f>'OddsRatio_working_3-way'!X2^(1/3)*SIN(('OddsRatio_working_3-way'!Y2+4*PI())/3)</f>
        <v>-0.48508779595651702</v>
      </c>
      <c r="AF2" s="11">
        <f>-'OddsRatio_working_3-way'!U2/(3*'OddsRatio_working_3-way'!X2^(1/3))*COS(('OddsRatio_working_3-way'!Y2)/3)</f>
        <v>0.5264222019362097</v>
      </c>
      <c r="AG2" s="11">
        <f>-'OddsRatio_working_3-way'!U2/(3*'OddsRatio_working_3-way'!X2^(1/3))*COS(('OddsRatio_working_3-way'!Y2+2*PI())/3)</f>
        <v>-0.31377450679208224</v>
      </c>
      <c r="AH2" s="11">
        <f>-'OddsRatio_working_3-way'!U2/(3*'OddsRatio_working_3-way'!X2^(1/3))*COS(('OddsRatio_working_3-way'!Y2+4*PI())/3)</f>
        <v>-0.2126476951441274</v>
      </c>
      <c r="AI2" s="11">
        <f>'OddsRatio_working_3-way'!U2/(3*'OddsRatio_working_3-way'!X2^(1/3))*SIN(('OddsRatio_working_3-way'!Y2)/3)</f>
        <v>-5.8385591927235227E-2</v>
      </c>
      <c r="AJ2" s="11">
        <f>'OddsRatio_working_3-way'!U2/(3*'OddsRatio_working_3-way'!X2^(1/3))*SIN(('OddsRatio_working_3-way'!Y2+2*PI())/3)</f>
        <v>-0.42670220402928172</v>
      </c>
      <c r="AK2" s="11">
        <f>'OddsRatio_working_3-way'!U2/(3*'OddsRatio_working_3-way'!X2^(1/3))*SIN(('OddsRatio_working_3-way'!Y2+4*PI())/3)</f>
        <v>0.48508779595651702</v>
      </c>
      <c r="AL2" s="11">
        <f>'OddsRatio_working_3-way'!Z2+'OddsRatio_working_3-way'!AF2</f>
        <v>1.0528444038724194</v>
      </c>
      <c r="AM2" s="11">
        <f>'OddsRatio_working_3-way'!AA2+'OddsRatio_working_3-way'!AG2</f>
        <v>-0.62754901358416448</v>
      </c>
      <c r="AN2" s="11">
        <f>'OddsRatio_working_3-way'!AB2+'OddsRatio_working_3-way'!AH2</f>
        <v>-0.4252953902882548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1.0528444038724194</v>
      </c>
      <c r="AS2" s="11">
        <f>IF(('OddsRatio_working_3-way'!X2=0),IF(Q2&gt;0,-Q2^(1/3),(-Q2)^(1/3)),'OddsRatio_working_3-way'!AM2-'OddsRatio_working_3-way'!R2/3)</f>
        <v>-0.62754901358416448</v>
      </c>
      <c r="AT2" s="11">
        <f>IF(('OddsRatio_working_3-way'!X2=0),IF(Q2&gt;0,-Q2^(1/3),(-Q2)^(1/3)),'OddsRatio_working_3-way'!AN2-'OddsRatio_working_3-way'!R2/3)</f>
        <v>-0.4252953902882548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3.64</v>
      </c>
      <c r="C3" s="4">
        <f>IF('True_Odds_Calculator_3-way'!C4="","",'True_Odds_Calculator_3-way'!C4)</f>
        <v>4.1500000000000004</v>
      </c>
      <c r="D3" s="9">
        <f t="shared" ref="D3" si="0">(K3/(AR3+K3-(AR3*K3)))</f>
        <v>0.51289971844710713</v>
      </c>
      <c r="E3" s="9">
        <f t="shared" ref="E3" si="1">(L3/(AR3+L3-(AR3*L3)))</f>
        <v>0.2598012218374714</v>
      </c>
      <c r="F3" s="9">
        <f t="shared" ref="F3" si="2">(M3/(AR3+M3-(AR3*M3)))</f>
        <v>0.2272990597154215</v>
      </c>
      <c r="G3" s="9">
        <f t="shared" ref="G3" si="3">AR3</f>
        <v>1.0792032580853883</v>
      </c>
      <c r="H3" s="9">
        <f t="shared" ref="H3" si="4">IF(A3="","",1/D3)</f>
        <v>1.9496988671151418</v>
      </c>
      <c r="I3" s="9">
        <f t="shared" ref="I3" si="5">IF(B3="","",1/E3)</f>
        <v>3.8490966013454253</v>
      </c>
      <c r="J3" s="9">
        <f t="shared" ref="J3" si="6">IF(C3="","",1/F3)</f>
        <v>4.3994902629689729</v>
      </c>
      <c r="K3" s="11">
        <f t="shared" ref="K3" si="7">1/A3</f>
        <v>0.53191489361702127</v>
      </c>
      <c r="L3" s="11">
        <f t="shared" ref="L3" si="8">1/B3</f>
        <v>0.27472527472527469</v>
      </c>
      <c r="M3" s="11">
        <f t="shared" ref="M3" si="9">1/C3</f>
        <v>0.24096385542168672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-0.25768540610888735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0.234865109256291</v>
      </c>
      <c r="Q3" s="11">
        <f>2*'OddsRatio_working_3-way'!K3*'OddsRatio_working_3-way'!L3*'OddsRatio_working_3-way'!M3</f>
        <v>7.0424320616578995E-2</v>
      </c>
      <c r="R3" s="11">
        <f t="shared" ref="R3" si="10">O3/N3</f>
        <v>0</v>
      </c>
      <c r="S3" s="11">
        <f t="shared" ref="S3" si="11">P3/N3</f>
        <v>-0.91144125235034301</v>
      </c>
      <c r="T3" s="11">
        <f t="shared" ref="T3" si="12">Q3/N3</f>
        <v>-0.27329572784118222</v>
      </c>
      <c r="U3" s="11">
        <f>'OddsRatio_working_3-way'!S3-'OddsRatio_working_3-way'!R3^2/3</f>
        <v>-0.91144125235034301</v>
      </c>
      <c r="V3" s="11">
        <f>'OddsRatio_working_3-way'!S3*'OddsRatio_working_3-way'!R3/3-2*'OddsRatio_working_3-way'!R3^3/27-'OddsRatio_working_3-way'!T3</f>
        <v>0.27329572784118222</v>
      </c>
      <c r="W3" s="11">
        <f>'OddsRatio_working_3-way'!V3^2+4*'OddsRatio_working_3-way'!U3^3/27</f>
        <v>-3.7480878771388018E-2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0.1674600203239788</v>
      </c>
      <c r="Y3" s="11">
        <f>IF('OddsRatio_working_3-way'!W3&gt;=0,IF('OddsRatio_working_3-way'!V3+SQRT('OddsRatio_working_3-way'!W3)&gt;0,0,PI()),ACOS('OddsRatio_working_3-way'!V3/(2*'OddsRatio_working_3-way'!X3)))</f>
        <v>0.61633425525372576</v>
      </c>
      <c r="Z3" s="11">
        <f>'OddsRatio_working_3-way'!X3^(1/3)*COS('OddsRatio_working_3-way'!Y3/3)</f>
        <v>0.53960162904269415</v>
      </c>
      <c r="AA3" s="11">
        <f>'OddsRatio_working_3-way'!X3^(1/3)*COS(('OddsRatio_working_3-way'!Y3+2*PI())/3)</f>
        <v>-0.36718086657739601</v>
      </c>
      <c r="AB3" s="11">
        <f>'OddsRatio_working_3-way'!X3^(1/3)*COS(('OddsRatio_working_3-way'!Y3+4*PI())/3)</f>
        <v>-0.17242076246529803</v>
      </c>
      <c r="AC3" s="11">
        <f>'OddsRatio_working_3-way'!X3^(1/3)*SIN('OddsRatio_working_3-way'!Y3/3)</f>
        <v>0.11244479853651927</v>
      </c>
      <c r="AD3" s="11">
        <f>'OddsRatio_working_3-way'!X3^(1/3)*SIN(('OddsRatio_working_3-way'!Y3+2*PI())/3)</f>
        <v>0.41108631940618046</v>
      </c>
      <c r="AE3" s="11">
        <f>'OddsRatio_working_3-way'!X3^(1/3)*SIN(('OddsRatio_working_3-way'!Y3+4*PI())/3)</f>
        <v>-0.5235311179426998</v>
      </c>
      <c r="AF3" s="11">
        <f>-'OddsRatio_working_3-way'!U3/(3*'OddsRatio_working_3-way'!X3^(1/3))*COS(('OddsRatio_working_3-way'!Y3)/3)</f>
        <v>0.53960162904269404</v>
      </c>
      <c r="AG3" s="11">
        <f>-'OddsRatio_working_3-way'!U3/(3*'OddsRatio_working_3-way'!X3^(1/3))*COS(('OddsRatio_working_3-way'!Y3+2*PI())/3)</f>
        <v>-0.36718086657739596</v>
      </c>
      <c r="AH3" s="11">
        <f>-'OddsRatio_working_3-way'!U3/(3*'OddsRatio_working_3-way'!X3^(1/3))*COS(('OddsRatio_working_3-way'!Y3+4*PI())/3)</f>
        <v>-0.172420762465298</v>
      </c>
      <c r="AI3" s="11">
        <f>'OddsRatio_working_3-way'!U3/(3*'OddsRatio_working_3-way'!X3^(1/3))*SIN(('OddsRatio_working_3-way'!Y3)/3)</f>
        <v>-0.11244479853651926</v>
      </c>
      <c r="AJ3" s="11">
        <f>'OddsRatio_working_3-way'!U3/(3*'OddsRatio_working_3-way'!X3^(1/3))*SIN(('OddsRatio_working_3-way'!Y3+2*PI())/3)</f>
        <v>-0.4110863194061804</v>
      </c>
      <c r="AK3" s="11">
        <f>'OddsRatio_working_3-way'!U3/(3*'OddsRatio_working_3-way'!X3^(1/3))*SIN(('OddsRatio_working_3-way'!Y3+4*PI())/3)</f>
        <v>0.52353111794269969</v>
      </c>
      <c r="AL3" s="11">
        <f>'OddsRatio_working_3-way'!Z3+'OddsRatio_working_3-way'!AF3</f>
        <v>1.0792032580853883</v>
      </c>
      <c r="AM3" s="11">
        <f>'OddsRatio_working_3-way'!AA3+'OddsRatio_working_3-way'!AG3</f>
        <v>-0.73436173315479203</v>
      </c>
      <c r="AN3" s="11">
        <f>'OddsRatio_working_3-way'!AB3+'OddsRatio_working_3-way'!AH3</f>
        <v>-0.34484152493059606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1.0792032580853883</v>
      </c>
      <c r="AS3" s="11">
        <f>IF(('OddsRatio_working_3-way'!X3=0),IF(Q3&gt;0,-Q3^(1/3),(-Q3)^(1/3)),'OddsRatio_working_3-way'!AM3-'OddsRatio_working_3-way'!R3/3)</f>
        <v>-0.73436173315479203</v>
      </c>
      <c r="AT3" s="11">
        <f>IF(('OddsRatio_working_3-way'!X3=0),IF(Q3&gt;0,-Q3^(1/3),(-Q3)^(1/3)),'OddsRatio_working_3-way'!AN3-'OddsRatio_working_3-way'!R3/3)</f>
        <v>-0.34484152493059606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2.92</v>
      </c>
      <c r="B4" s="4">
        <f>IF('True_Odds_Calculator_3-way'!B5="","",'True_Odds_Calculator_3-way'!B5)</f>
        <v>3.31</v>
      </c>
      <c r="C4" s="4">
        <f>IF('True_Odds_Calculator_3-way'!C5="","",'True_Odds_Calculator_3-way'!C5)</f>
        <v>2.61</v>
      </c>
      <c r="D4" s="9">
        <f t="shared" ref="D4:D67" si="13">(K4/(AR4+K4-(AR4*K4)))</f>
        <v>0.333181917931692</v>
      </c>
      <c r="E4" s="9">
        <f t="shared" ref="E4:E67" si="14">(L4/(AR4+L4-(AR4*L4)))</f>
        <v>0.29343667633224291</v>
      </c>
      <c r="F4" s="9">
        <f t="shared" ref="F4:F67" si="15">(M4/(AR4+M4-(AR4*M4)))</f>
        <v>0.37338140573606526</v>
      </c>
      <c r="G4" s="9">
        <f t="shared" ref="G4:G67" si="16">AR4</f>
        <v>1.0423767489140261</v>
      </c>
      <c r="H4" s="9">
        <f t="shared" ref="H4:H67" si="17">IF(A4="","",1/D4)</f>
        <v>3.001363357914931</v>
      </c>
      <c r="I4" s="9">
        <f t="shared" ref="I4:I67" si="18">IF(B4="","",1/E4)</f>
        <v>3.4078902899914003</v>
      </c>
      <c r="J4" s="9">
        <f t="shared" ref="J4:J67" si="19">IF(C4="","",1/F4)</f>
        <v>2.6782265657515816</v>
      </c>
      <c r="K4" s="11">
        <f t="shared" ref="K4:K67" si="20">1/A4</f>
        <v>0.34246575342465752</v>
      </c>
      <c r="L4" s="11">
        <f t="shared" ref="L4:L67" si="21">1/B4</f>
        <v>0.30211480362537763</v>
      </c>
      <c r="M4" s="11">
        <f t="shared" ref="M4:M67" si="22">1/C4</f>
        <v>0.38314176245210729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-0.28306601572367007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0.23150559664779893</v>
      </c>
      <c r="Q4" s="11">
        <f>2*'OddsRatio_working_3-way'!K4*'OddsRatio_working_3-way'!L4*'OddsRatio_working_3-way'!M4</f>
        <v>7.9282738578013337E-2</v>
      </c>
      <c r="R4" s="11">
        <f t="shared" ref="R4:R67" si="23">O4/N4</f>
        <v>0</v>
      </c>
      <c r="S4" s="11">
        <f t="shared" ref="S4:S67" si="24">P4/N4</f>
        <v>-0.81785019673218351</v>
      </c>
      <c r="T4" s="11">
        <f t="shared" ref="T4:T67" si="25">Q4/N4</f>
        <v>-0.28008568381239163</v>
      </c>
      <c r="U4" s="11">
        <f>'OddsRatio_working_3-way'!S4-'OddsRatio_working_3-way'!R4^2/3</f>
        <v>-0.81785019673218351</v>
      </c>
      <c r="V4" s="11">
        <f>'OddsRatio_working_3-way'!S4*'OddsRatio_working_3-way'!R4/3-2*'OddsRatio_working_3-way'!R4^3/27-'OddsRatio_working_3-way'!T4</f>
        <v>0.28008568381239163</v>
      </c>
      <c r="W4" s="11">
        <f>'OddsRatio_working_3-way'!V4^2+4*'OddsRatio_working_3-way'!U4^3/27</f>
        <v>-2.5953839724673078E-3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0.14234059000257299</v>
      </c>
      <c r="Y4" s="11">
        <f>IF('OddsRatio_working_3-way'!W4&gt;=0,IF('OddsRatio_working_3-way'!V4+SQRT('OddsRatio_working_3-way'!W4)&gt;0,0,PI()),ACOS('OddsRatio_working_3-way'!V4/(2*'OddsRatio_working_3-way'!X4)))</f>
        <v>0.17992345480186467</v>
      </c>
      <c r="Z4" s="11">
        <f>'OddsRatio_working_3-way'!X4^(1/3)*COS('OddsRatio_working_3-way'!Y4/3)</f>
        <v>0.52118837445701305</v>
      </c>
      <c r="AA4" s="11">
        <f>'OddsRatio_working_3-way'!X4^(1/3)*COS(('OddsRatio_working_3-way'!Y4+2*PI())/3)</f>
        <v>-0.28769691644879297</v>
      </c>
      <c r="AB4" s="11">
        <f>'OddsRatio_working_3-way'!X4^(1/3)*COS(('OddsRatio_working_3-way'!Y4+4*PI())/3)</f>
        <v>-0.23349145800822016</v>
      </c>
      <c r="AC4" s="11">
        <f>'OddsRatio_working_3-way'!X4^(1/3)*SIN('OddsRatio_working_3-way'!Y4/3)</f>
        <v>3.129553602221205E-2</v>
      </c>
      <c r="AD4" s="11">
        <f>'OddsRatio_working_3-way'!X4^(1/3)*SIN(('OddsRatio_working_3-way'!Y4+2*PI())/3)</f>
        <v>0.43571460442578397</v>
      </c>
      <c r="AE4" s="11">
        <f>'OddsRatio_working_3-way'!X4^(1/3)*SIN(('OddsRatio_working_3-way'!Y4+4*PI())/3)</f>
        <v>-0.46701014044799577</v>
      </c>
      <c r="AF4" s="11">
        <f>-'OddsRatio_working_3-way'!U4/(3*'OddsRatio_working_3-way'!X4^(1/3))*COS(('OddsRatio_working_3-way'!Y4)/3)</f>
        <v>0.52118837445701305</v>
      </c>
      <c r="AG4" s="11">
        <f>-'OddsRatio_working_3-way'!U4/(3*'OddsRatio_working_3-way'!X4^(1/3))*COS(('OddsRatio_working_3-way'!Y4+2*PI())/3)</f>
        <v>-0.28769691644879297</v>
      </c>
      <c r="AH4" s="11">
        <f>-'OddsRatio_working_3-way'!U4/(3*'OddsRatio_working_3-way'!X4^(1/3))*COS(('OddsRatio_working_3-way'!Y4+4*PI())/3)</f>
        <v>-0.23349145800822016</v>
      </c>
      <c r="AI4" s="11">
        <f>'OddsRatio_working_3-way'!U4/(3*'OddsRatio_working_3-way'!X4^(1/3))*SIN(('OddsRatio_working_3-way'!Y4)/3)</f>
        <v>-3.129553602221205E-2</v>
      </c>
      <c r="AJ4" s="11">
        <f>'OddsRatio_working_3-way'!U4/(3*'OddsRatio_working_3-way'!X4^(1/3))*SIN(('OddsRatio_working_3-way'!Y4+2*PI())/3)</f>
        <v>-0.43571460442578397</v>
      </c>
      <c r="AK4" s="11">
        <f>'OddsRatio_working_3-way'!U4/(3*'OddsRatio_working_3-way'!X4^(1/3))*SIN(('OddsRatio_working_3-way'!Y4+4*PI())/3)</f>
        <v>0.46701014044799577</v>
      </c>
      <c r="AL4" s="11">
        <f>'OddsRatio_working_3-way'!Z4+'OddsRatio_working_3-way'!AF4</f>
        <v>1.0423767489140261</v>
      </c>
      <c r="AM4" s="11">
        <f>'OddsRatio_working_3-way'!AA4+'OddsRatio_working_3-way'!AG4</f>
        <v>-0.57539383289758594</v>
      </c>
      <c r="AN4" s="11">
        <f>'OddsRatio_working_3-way'!AB4+'OddsRatio_working_3-way'!AH4</f>
        <v>-0.46698291601644032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1.0423767489140261</v>
      </c>
      <c r="AS4" s="11">
        <f>IF(('OddsRatio_working_3-way'!X4=0),IF(Q4&gt;0,-Q4^(1/3),(-Q4)^(1/3)),'OddsRatio_working_3-way'!AM4-'OddsRatio_working_3-way'!R4/3)</f>
        <v>-0.57539383289758594</v>
      </c>
      <c r="AT4" s="11">
        <f>IF(('OddsRatio_working_3-way'!X4=0),IF(Q4&gt;0,-Q4^(1/3),(-Q4)^(1/3)),'OddsRatio_working_3-way'!AN4-'OddsRatio_working_3-way'!R4/3)</f>
        <v>-0.46698291601644032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2.81</v>
      </c>
      <c r="B5" s="4">
        <f>IF('True_Odds_Calculator_3-way'!B6="","",'True_Odds_Calculator_3-way'!B6)</f>
        <v>3.75</v>
      </c>
      <c r="C5" s="4">
        <f>IF('True_Odds_Calculator_3-way'!C6="","",'True_Odds_Calculator_3-way'!C6)</f>
        <v>2.4700000000000002</v>
      </c>
      <c r="D5" s="9">
        <f t="shared" si="13"/>
        <v>0.34643525029615796</v>
      </c>
      <c r="E5" s="9">
        <f t="shared" si="14"/>
        <v>0.25864564909339133</v>
      </c>
      <c r="F5" s="9">
        <f t="shared" si="15"/>
        <v>0.39491910061045082</v>
      </c>
      <c r="G5" s="9">
        <f t="shared" si="16"/>
        <v>1.0422885568522946</v>
      </c>
      <c r="H5" s="9">
        <f t="shared" si="17"/>
        <v>2.8865422879026528</v>
      </c>
      <c r="I5" s="9">
        <f t="shared" si="18"/>
        <v>3.8662935313438105</v>
      </c>
      <c r="J5" s="9">
        <f t="shared" si="19"/>
        <v>2.5321641785728728</v>
      </c>
      <c r="K5" s="11">
        <f t="shared" si="20"/>
        <v>0.35587188612099646</v>
      </c>
      <c r="L5" s="11">
        <f t="shared" si="21"/>
        <v>0.26666666666666666</v>
      </c>
      <c r="M5" s="11">
        <f t="shared" si="22"/>
        <v>0.40485829959514169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-0.28112150071318465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0.23167692019536934</v>
      </c>
      <c r="Q5" s="11">
        <f>2*'OddsRatio_working_3-way'!K5*'OddsRatio_working_3-way'!L5*'OddsRatio_working_3-way'!M5</f>
        <v>7.684143290062001E-2</v>
      </c>
      <c r="R5" s="11">
        <f t="shared" si="23"/>
        <v>0</v>
      </c>
      <c r="S5" s="11">
        <f t="shared" si="24"/>
        <v>-0.82411668836293905</v>
      </c>
      <c r="T5" s="11">
        <f t="shared" si="25"/>
        <v>-0.27333886844541927</v>
      </c>
      <c r="U5" s="11">
        <f>'OddsRatio_working_3-way'!S5-'OddsRatio_working_3-way'!R5^2/3</f>
        <v>-0.82411668836293905</v>
      </c>
      <c r="V5" s="11">
        <f>'OddsRatio_working_3-way'!S5*'OddsRatio_working_3-way'!R5/3-2*'OddsRatio_working_3-way'!R5^3/27-'OddsRatio_working_3-way'!T5</f>
        <v>0.27333886844541927</v>
      </c>
      <c r="W5" s="11">
        <f>'OddsRatio_working_3-way'!V5^2+4*'OddsRatio_working_3-way'!U5^3/27</f>
        <v>-8.2064472124616095E-3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0.14397967236339634</v>
      </c>
      <c r="Y5" s="11">
        <f>IF('OddsRatio_working_3-way'!W5&gt;=0,IF('OddsRatio_working_3-way'!V5+SQRT('OddsRatio_working_3-way'!W5)&gt;0,0,PI()),ACOS('OddsRatio_working_3-way'!V5/(2*'OddsRatio_working_3-way'!X5)))</f>
        <v>0.32002583776013149</v>
      </c>
      <c r="Z5" s="11">
        <f>'OddsRatio_working_3-way'!X5^(1/3)*COS('OddsRatio_working_3-way'!Y5/3)</f>
        <v>0.5211442784261473</v>
      </c>
      <c r="AA5" s="11">
        <f>'OddsRatio_working_3-way'!X5^(1/3)*COS(('OddsRatio_working_3-way'!Y5+2*PI())/3)</f>
        <v>-0.30890073208005531</v>
      </c>
      <c r="AB5" s="11">
        <f>'OddsRatio_working_3-way'!X5^(1/3)*COS(('OddsRatio_working_3-way'!Y5+4*PI())/3)</f>
        <v>-0.21224354634609233</v>
      </c>
      <c r="AC5" s="11">
        <f>'OddsRatio_working_3-way'!X5^(1/3)*SIN('OddsRatio_working_3-way'!Y5/3)</f>
        <v>5.5805052202615356E-2</v>
      </c>
      <c r="AD5" s="11">
        <f>'OddsRatio_working_3-way'!X5^(1/3)*SIN(('OddsRatio_working_3-way'!Y5+2*PI())/3)</f>
        <v>0.42342165805264648</v>
      </c>
      <c r="AE5" s="11">
        <f>'OddsRatio_working_3-way'!X5^(1/3)*SIN(('OddsRatio_working_3-way'!Y5+4*PI())/3)</f>
        <v>-0.4792267102552617</v>
      </c>
      <c r="AF5" s="11">
        <f>-'OddsRatio_working_3-way'!U5/(3*'OddsRatio_working_3-way'!X5^(1/3))*COS(('OddsRatio_working_3-way'!Y5)/3)</f>
        <v>0.5211442784261473</v>
      </c>
      <c r="AG5" s="11">
        <f>-'OddsRatio_working_3-way'!U5/(3*'OddsRatio_working_3-way'!X5^(1/3))*COS(('OddsRatio_working_3-way'!Y5+2*PI())/3)</f>
        <v>-0.30890073208005531</v>
      </c>
      <c r="AH5" s="11">
        <f>-'OddsRatio_working_3-way'!U5/(3*'OddsRatio_working_3-way'!X5^(1/3))*COS(('OddsRatio_working_3-way'!Y5+4*PI())/3)</f>
        <v>-0.21224354634609233</v>
      </c>
      <c r="AI5" s="11">
        <f>'OddsRatio_working_3-way'!U5/(3*'OddsRatio_working_3-way'!X5^(1/3))*SIN(('OddsRatio_working_3-way'!Y5)/3)</f>
        <v>-5.5805052202615356E-2</v>
      </c>
      <c r="AJ5" s="11">
        <f>'OddsRatio_working_3-way'!U5/(3*'OddsRatio_working_3-way'!X5^(1/3))*SIN(('OddsRatio_working_3-way'!Y5+2*PI())/3)</f>
        <v>-0.42342165805264648</v>
      </c>
      <c r="AK5" s="11">
        <f>'OddsRatio_working_3-way'!U5/(3*'OddsRatio_working_3-way'!X5^(1/3))*SIN(('OddsRatio_working_3-way'!Y5+4*PI())/3)</f>
        <v>0.4792267102552617</v>
      </c>
      <c r="AL5" s="11">
        <f>'OddsRatio_working_3-way'!Z5+'OddsRatio_working_3-way'!AF5</f>
        <v>1.0422885568522946</v>
      </c>
      <c r="AM5" s="11">
        <f>'OddsRatio_working_3-way'!AA5+'OddsRatio_working_3-way'!AG5</f>
        <v>-0.61780146416011061</v>
      </c>
      <c r="AN5" s="11">
        <f>'OddsRatio_working_3-way'!AB5+'OddsRatio_working_3-way'!AH5</f>
        <v>-0.42448709269218465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1.0422885568522946</v>
      </c>
      <c r="AS5" s="11">
        <f>IF(('OddsRatio_working_3-way'!X5=0),IF(Q5&gt;0,-Q5^(1/3),(-Q5)^(1/3)),'OddsRatio_working_3-way'!AM5-'OddsRatio_working_3-way'!R5/3)</f>
        <v>-0.61780146416011061</v>
      </c>
      <c r="AT5" s="11">
        <f>IF(('OddsRatio_working_3-way'!X5=0),IF(Q5&gt;0,-Q5^(1/3),(-Q5)^(1/3)),'OddsRatio_working_3-way'!AN5-'OddsRatio_working_3-way'!R5/3)</f>
        <v>-0.42448709269218465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2.48</v>
      </c>
      <c r="B6" s="4">
        <f>IF('True_Odds_Calculator_3-way'!B7="","",'True_Odds_Calculator_3-way'!B7)</f>
        <v>3.08</v>
      </c>
      <c r="C6" s="4">
        <f>IF('True_Odds_Calculator_3-way'!C7="","",'True_Odds_Calculator_3-way'!C7)</f>
        <v>3.34</v>
      </c>
      <c r="D6" s="9">
        <f t="shared" si="13"/>
        <v>0.39339164784417346</v>
      </c>
      <c r="E6" s="9">
        <f t="shared" si="14"/>
        <v>0.31574332226670832</v>
      </c>
      <c r="F6" s="9">
        <f t="shared" si="15"/>
        <v>0.29086502988911811</v>
      </c>
      <c r="G6" s="9">
        <f t="shared" si="16"/>
        <v>1.0418891973419586</v>
      </c>
      <c r="H6" s="9">
        <f t="shared" si="17"/>
        <v>2.5419960120660985</v>
      </c>
      <c r="I6" s="9">
        <f t="shared" si="18"/>
        <v>3.1671295304712737</v>
      </c>
      <c r="J6" s="9">
        <f t="shared" si="19"/>
        <v>3.4380207217801817</v>
      </c>
      <c r="K6" s="11">
        <f t="shared" si="20"/>
        <v>0.40322580645161293</v>
      </c>
      <c r="L6" s="11">
        <f t="shared" si="21"/>
        <v>0.32467532467532467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-0.28235276409894905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0.23126139844316401</v>
      </c>
      <c r="Q6" s="11">
        <f>2*'OddsRatio_working_3-way'!K6*'OddsRatio_working_3-way'!L6*'OddsRatio_working_3-way'!M6</f>
        <v>7.8393694387513216E-2</v>
      </c>
      <c r="R6" s="11">
        <f t="shared" si="23"/>
        <v>0</v>
      </c>
      <c r="S6" s="11">
        <f t="shared" si="24"/>
        <v>-0.81905129982053115</v>
      </c>
      <c r="T6" s="11">
        <f t="shared" si="25"/>
        <v>-0.27764450841373933</v>
      </c>
      <c r="U6" s="11">
        <f>'OddsRatio_working_3-way'!S6-'OddsRatio_working_3-way'!R6^2/3</f>
        <v>-0.81905129982053115</v>
      </c>
      <c r="V6" s="11">
        <f>'OddsRatio_working_3-way'!S6*'OddsRatio_working_3-way'!R6/3-2*'OddsRatio_working_3-way'!R6^3/27-'OddsRatio_working_3-way'!T6</f>
        <v>0.27764450841373933</v>
      </c>
      <c r="W6" s="11">
        <f>'OddsRatio_working_3-way'!V6^2+4*'OddsRatio_working_3-way'!U6^3/27</f>
        <v>-4.3144892029389481E-3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0.14265426935010209</v>
      </c>
      <c r="Y6" s="11">
        <f>IF('OddsRatio_working_3-way'!W6&gt;=0,IF('OddsRatio_working_3-way'!V6+SQRT('OddsRatio_working_3-way'!W6)&gt;0,0,PI()),ACOS('OddsRatio_working_3-way'!V6/(2*'OddsRatio_working_3-way'!X6)))</f>
        <v>0.23230749412171825</v>
      </c>
      <c r="Z6" s="11">
        <f>'OddsRatio_working_3-way'!X6^(1/3)*COS('OddsRatio_working_3-way'!Y6/3)</f>
        <v>0.52094459867097931</v>
      </c>
      <c r="AA6" s="11">
        <f>'OddsRatio_working_3-way'!X6^(1/3)*COS(('OddsRatio_working_3-way'!Y6+2*PI())/3)</f>
        <v>-0.29547756739305547</v>
      </c>
      <c r="AB6" s="11">
        <f>'OddsRatio_working_3-way'!X6^(1/3)*COS(('OddsRatio_working_3-way'!Y6+4*PI())/3)</f>
        <v>-0.22546703127792397</v>
      </c>
      <c r="AC6" s="11">
        <f>'OddsRatio_working_3-way'!X6^(1/3)*SIN('OddsRatio_working_3-way'!Y6/3)</f>
        <v>4.0420601872181376E-2</v>
      </c>
      <c r="AD6" s="11">
        <f>'OddsRatio_working_3-way'!X6^(1/3)*SIN(('OddsRatio_working_3-way'!Y6+2*PI())/3)</f>
        <v>0.43094095547726652</v>
      </c>
      <c r="AE6" s="11">
        <f>'OddsRatio_working_3-way'!X6^(1/3)*SIN(('OddsRatio_working_3-way'!Y6+4*PI())/3)</f>
        <v>-0.47136155734944779</v>
      </c>
      <c r="AF6" s="11">
        <f>-'OddsRatio_working_3-way'!U6/(3*'OddsRatio_working_3-way'!X6^(1/3))*COS(('OddsRatio_working_3-way'!Y6)/3)</f>
        <v>0.52094459867097931</v>
      </c>
      <c r="AG6" s="11">
        <f>-'OddsRatio_working_3-way'!U6/(3*'OddsRatio_working_3-way'!X6^(1/3))*COS(('OddsRatio_working_3-way'!Y6+2*PI())/3)</f>
        <v>-0.29547756739305547</v>
      </c>
      <c r="AH6" s="11">
        <f>-'OddsRatio_working_3-way'!U6/(3*'OddsRatio_working_3-way'!X6^(1/3))*COS(('OddsRatio_working_3-way'!Y6+4*PI())/3)</f>
        <v>-0.22546703127792397</v>
      </c>
      <c r="AI6" s="11">
        <f>'OddsRatio_working_3-way'!U6/(3*'OddsRatio_working_3-way'!X6^(1/3))*SIN(('OddsRatio_working_3-way'!Y6)/3)</f>
        <v>-4.0420601872181376E-2</v>
      </c>
      <c r="AJ6" s="11">
        <f>'OddsRatio_working_3-way'!U6/(3*'OddsRatio_working_3-way'!X6^(1/3))*SIN(('OddsRatio_working_3-way'!Y6+2*PI())/3)</f>
        <v>-0.43094095547726652</v>
      </c>
      <c r="AK6" s="11">
        <f>'OddsRatio_working_3-way'!U6/(3*'OddsRatio_working_3-way'!X6^(1/3))*SIN(('OddsRatio_working_3-way'!Y6+4*PI())/3)</f>
        <v>0.47136155734944779</v>
      </c>
      <c r="AL6" s="11">
        <f>'OddsRatio_working_3-way'!Z6+'OddsRatio_working_3-way'!AF6</f>
        <v>1.0418891973419586</v>
      </c>
      <c r="AM6" s="11">
        <f>'OddsRatio_working_3-way'!AA6+'OddsRatio_working_3-way'!AG6</f>
        <v>-0.59095513478611095</v>
      </c>
      <c r="AN6" s="11">
        <f>'OddsRatio_working_3-way'!AB6+'OddsRatio_working_3-way'!AH6</f>
        <v>-0.45093406255584795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1.0418891973419586</v>
      </c>
      <c r="AS6" s="11">
        <f>IF(('OddsRatio_working_3-way'!X6=0),IF(Q6&gt;0,-Q6^(1/3),(-Q6)^(1/3)),'OddsRatio_working_3-way'!AM6-'OddsRatio_working_3-way'!R6/3)</f>
        <v>-0.59095513478611095</v>
      </c>
      <c r="AT6" s="11">
        <f>IF(('OddsRatio_working_3-way'!X6=0),IF(Q6&gt;0,-Q6^(1/3),(-Q6)^(1/3)),'OddsRatio_working_3-way'!AN6-'OddsRatio_working_3-way'!R6/3)</f>
        <v>-0.45093406255584795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2.2599999999999998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3.3</v>
      </c>
      <c r="D7" s="9">
        <f t="shared" si="13"/>
        <v>0.43227609030545489</v>
      </c>
      <c r="E7" s="9">
        <f t="shared" si="14"/>
        <v>0.27337771439699532</v>
      </c>
      <c r="F7" s="9">
        <f t="shared" si="15"/>
        <v>0.29434619529754968</v>
      </c>
      <c r="G7" s="9">
        <f t="shared" si="16"/>
        <v>1.042330449470898</v>
      </c>
      <c r="H7" s="9">
        <f t="shared" si="17"/>
        <v>2.3133363663333313</v>
      </c>
      <c r="I7" s="9">
        <f t="shared" si="18"/>
        <v>3.65794264615079</v>
      </c>
      <c r="J7" s="9">
        <f t="shared" si="19"/>
        <v>3.3973600337830647</v>
      </c>
      <c r="K7" s="11">
        <f t="shared" si="20"/>
        <v>0.44247787610619471</v>
      </c>
      <c r="L7" s="11">
        <f t="shared" si="21"/>
        <v>0.28169014084507044</v>
      </c>
      <c r="M7" s="11">
        <f t="shared" si="22"/>
        <v>0.30303030303030304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-0.27911799032327511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0.23077591318897567</v>
      </c>
      <c r="Q7" s="11">
        <f>2*'OddsRatio_working_3-way'!K7*'OddsRatio_working_3-way'!L7*'OddsRatio_working_3-way'!M7</f>
        <v>7.5540397115867644E-2</v>
      </c>
      <c r="R7" s="11">
        <f t="shared" si="23"/>
        <v>0</v>
      </c>
      <c r="S7" s="11">
        <f t="shared" si="24"/>
        <v>-0.82680415161233589</v>
      </c>
      <c r="T7" s="11">
        <f t="shared" si="25"/>
        <v>-0.27063965682891516</v>
      </c>
      <c r="U7" s="11">
        <f>'OddsRatio_working_3-way'!S7-'OddsRatio_working_3-way'!R7^2/3</f>
        <v>-0.82680415161233589</v>
      </c>
      <c r="V7" s="11">
        <f>'OddsRatio_working_3-way'!S7*'OddsRatio_working_3-way'!R7/3-2*'OddsRatio_working_3-way'!R7^3/27-'OddsRatio_working_3-way'!T7</f>
        <v>0.27063965682891516</v>
      </c>
      <c r="W7" s="11">
        <f>'OddsRatio_working_3-way'!V7^2+4*'OddsRatio_working_3-way'!U7^3/27</f>
        <v>-1.0488626370698875E-2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0.14468452769661641</v>
      </c>
      <c r="Y7" s="11">
        <f>IF('OddsRatio_working_3-way'!W7&gt;=0,IF('OddsRatio_working_3-way'!V7+SQRT('OddsRatio_working_3-way'!W7)&gt;0,0,PI()),ACOS('OddsRatio_working_3-way'!V7/(2*'OddsRatio_working_3-way'!X7)))</f>
        <v>0.36176091833583013</v>
      </c>
      <c r="Z7" s="11">
        <f>'OddsRatio_working_3-way'!X7^(1/3)*COS('OddsRatio_working_3-way'!Y7/3)</f>
        <v>0.52116522473544891</v>
      </c>
      <c r="AA7" s="11">
        <f>'OddsRatio_working_3-way'!X7^(1/3)*COS(('OddsRatio_working_3-way'!Y7+2*PI())/3)</f>
        <v>-0.3152739672414222</v>
      </c>
      <c r="AB7" s="11">
        <f>'OddsRatio_working_3-way'!X7^(1/3)*COS(('OddsRatio_working_3-way'!Y7+4*PI())/3)</f>
        <v>-0.20589125749402634</v>
      </c>
      <c r="AC7" s="11">
        <f>'OddsRatio_working_3-way'!X7^(1/3)*SIN('OddsRatio_working_3-way'!Y7/3)</f>
        <v>6.3152136917349652E-2</v>
      </c>
      <c r="AD7" s="11">
        <f>'OddsRatio_working_3-way'!X7^(1/3)*SIN(('OddsRatio_working_3-way'!Y7+2*PI())/3)</f>
        <v>0.41976625573125009</v>
      </c>
      <c r="AE7" s="11">
        <f>'OddsRatio_working_3-way'!X7^(1/3)*SIN(('OddsRatio_working_3-way'!Y7+4*PI())/3)</f>
        <v>-0.4829183926485997</v>
      </c>
      <c r="AF7" s="11">
        <f>-'OddsRatio_working_3-way'!U7/(3*'OddsRatio_working_3-way'!X7^(1/3))*COS(('OddsRatio_working_3-way'!Y7)/3)</f>
        <v>0.52116522473544902</v>
      </c>
      <c r="AG7" s="11">
        <f>-'OddsRatio_working_3-way'!U7/(3*'OddsRatio_working_3-way'!X7^(1/3))*COS(('OddsRatio_working_3-way'!Y7+2*PI())/3)</f>
        <v>-0.31527396724142226</v>
      </c>
      <c r="AH7" s="11">
        <f>-'OddsRatio_working_3-way'!U7/(3*'OddsRatio_working_3-way'!X7^(1/3))*COS(('OddsRatio_working_3-way'!Y7+4*PI())/3)</f>
        <v>-0.2058912574940264</v>
      </c>
      <c r="AI7" s="11">
        <f>'OddsRatio_working_3-way'!U7/(3*'OddsRatio_working_3-way'!X7^(1/3))*SIN(('OddsRatio_working_3-way'!Y7)/3)</f>
        <v>-6.3152136917349666E-2</v>
      </c>
      <c r="AJ7" s="11">
        <f>'OddsRatio_working_3-way'!U7/(3*'OddsRatio_working_3-way'!X7^(1/3))*SIN(('OddsRatio_working_3-way'!Y7+2*PI())/3)</f>
        <v>-0.41976625573125015</v>
      </c>
      <c r="AK7" s="11">
        <f>'OddsRatio_working_3-way'!U7/(3*'OddsRatio_working_3-way'!X7^(1/3))*SIN(('OddsRatio_working_3-way'!Y7+4*PI())/3)</f>
        <v>0.48291839264859981</v>
      </c>
      <c r="AL7" s="11">
        <f>'OddsRatio_working_3-way'!Z7+'OddsRatio_working_3-way'!AF7</f>
        <v>1.042330449470898</v>
      </c>
      <c r="AM7" s="11">
        <f>'OddsRatio_working_3-way'!AA7+'OddsRatio_working_3-way'!AG7</f>
        <v>-0.63054793448284441</v>
      </c>
      <c r="AN7" s="11">
        <f>'OddsRatio_working_3-way'!AB7+'OddsRatio_working_3-way'!AH7</f>
        <v>-0.41178251498805274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1.042330449470898</v>
      </c>
      <c r="AS7" s="11">
        <f>IF(('OddsRatio_working_3-way'!X7=0),IF(Q7&gt;0,-Q7^(1/3),(-Q7)^(1/3)),'OddsRatio_working_3-way'!AM7-'OddsRatio_working_3-way'!R7/3)</f>
        <v>-0.63054793448284441</v>
      </c>
      <c r="AT7" s="11">
        <f>IF(('OddsRatio_working_3-way'!X7=0),IF(Q7&gt;0,-Q7^(1/3),(-Q7)^(1/3)),'OddsRatio_working_3-way'!AN7-'OddsRatio_working_3-way'!R7/3)</f>
        <v>-0.41178251498805274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4.1500000000000004</v>
      </c>
      <c r="B8" s="4">
        <f>IF('True_Odds_Calculator_3-way'!B9="","",'True_Odds_Calculator_3-way'!B9)</f>
        <v>3.89</v>
      </c>
      <c r="C8" s="4">
        <f>IF('True_Odds_Calculator_3-way'!C9="","",'True_Odds_Calculator_3-way'!C9)</f>
        <v>1.88</v>
      </c>
      <c r="D8" s="9">
        <f t="shared" si="13"/>
        <v>0.23222114765648655</v>
      </c>
      <c r="E8" s="9">
        <f t="shared" si="14"/>
        <v>0.24793322736393397</v>
      </c>
      <c r="F8" s="9">
        <f t="shared" si="15"/>
        <v>0.51984562497957965</v>
      </c>
      <c r="G8" s="9">
        <f t="shared" si="16"/>
        <v>1.0496000069935132</v>
      </c>
      <c r="H8" s="9">
        <f t="shared" si="17"/>
        <v>4.3062400220295673</v>
      </c>
      <c r="I8" s="9">
        <f t="shared" si="18"/>
        <v>4.0333440202112527</v>
      </c>
      <c r="J8" s="9">
        <f t="shared" si="19"/>
        <v>1.9236480061542915</v>
      </c>
      <c r="K8" s="11">
        <f t="shared" si="20"/>
        <v>0.24096385542168672</v>
      </c>
      <c r="L8" s="11">
        <f t="shared" si="21"/>
        <v>0.25706940874035988</v>
      </c>
      <c r="M8" s="11">
        <f t="shared" si="22"/>
        <v>0.53191489361702127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-0.2639584207859168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0.22800824256386698</v>
      </c>
      <c r="Q8" s="11">
        <f>2*'OddsRatio_working_3-way'!K8*'OddsRatio_working_3-way'!L8*'OddsRatio_working_3-way'!M8</f>
        <v>6.5898336001117622E-2</v>
      </c>
      <c r="R8" s="11">
        <f t="shared" si="23"/>
        <v>0</v>
      </c>
      <c r="S8" s="11">
        <f t="shared" si="24"/>
        <v>-0.86380363196972154</v>
      </c>
      <c r="T8" s="11">
        <f t="shared" si="25"/>
        <v>-0.24965422889298311</v>
      </c>
      <c r="U8" s="11">
        <f>'OddsRatio_working_3-way'!S8-'OddsRatio_working_3-way'!R8^2/3</f>
        <v>-0.86380363196972154</v>
      </c>
      <c r="V8" s="11">
        <f>'OddsRatio_working_3-way'!S8*'OddsRatio_working_3-way'!R8/3-2*'OddsRatio_working_3-way'!R8^3/27-'OddsRatio_working_3-way'!T8</f>
        <v>0.24965422889298311</v>
      </c>
      <c r="W8" s="11">
        <f>'OddsRatio_working_3-way'!V8^2+4*'OddsRatio_working_3-way'!U8^3/27</f>
        <v>-3.3159118602309419E-2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0.15450433052705953</v>
      </c>
      <c r="Y8" s="11">
        <f>IF('OddsRatio_working_3-way'!W8&gt;=0,IF('OddsRatio_working_3-way'!V8+SQRT('OddsRatio_working_3-way'!W8)&gt;0,0,PI()),ACOS('OddsRatio_working_3-way'!V8/(2*'OddsRatio_working_3-way'!X8)))</f>
        <v>0.63018272576263468</v>
      </c>
      <c r="Z8" s="11">
        <f>'OddsRatio_working_3-way'!X8^(1/3)*COS('OddsRatio_working_3-way'!Y8/3)</f>
        <v>0.52480000349675671</v>
      </c>
      <c r="AA8" s="11">
        <f>'OddsRatio_working_3-way'!X8^(1/3)*COS(('OddsRatio_working_3-way'!Y8+2*PI())/3)</f>
        <v>-0.3593000803850005</v>
      </c>
      <c r="AB8" s="11">
        <f>'OddsRatio_working_3-way'!X8^(1/3)*COS(('OddsRatio_working_3-way'!Y8+4*PI())/3)</f>
        <v>-0.16549992311175632</v>
      </c>
      <c r="AC8" s="11">
        <f>'OddsRatio_working_3-way'!X8^(1/3)*SIN('OddsRatio_working_3-way'!Y8/3)</f>
        <v>0.11189057297069942</v>
      </c>
      <c r="AD8" s="11">
        <f>'OddsRatio_working_3-way'!X8^(1/3)*SIN(('OddsRatio_working_3-way'!Y8+2*PI())/3)</f>
        <v>0.39854484844900379</v>
      </c>
      <c r="AE8" s="11">
        <f>'OddsRatio_working_3-way'!X8^(1/3)*SIN(('OddsRatio_working_3-way'!Y8+4*PI())/3)</f>
        <v>-0.51043542141970322</v>
      </c>
      <c r="AF8" s="11">
        <f>-'OddsRatio_working_3-way'!U8/(3*'OddsRatio_working_3-way'!X8^(1/3))*COS(('OddsRatio_working_3-way'!Y8)/3)</f>
        <v>0.5248000034967566</v>
      </c>
      <c r="AG8" s="11">
        <f>-'OddsRatio_working_3-way'!U8/(3*'OddsRatio_working_3-way'!X8^(1/3))*COS(('OddsRatio_working_3-way'!Y8+2*PI())/3)</f>
        <v>-0.35930008038500044</v>
      </c>
      <c r="AH8" s="11">
        <f>-'OddsRatio_working_3-way'!U8/(3*'OddsRatio_working_3-way'!X8^(1/3))*COS(('OddsRatio_working_3-way'!Y8+4*PI())/3)</f>
        <v>-0.16549992311175626</v>
      </c>
      <c r="AI8" s="11">
        <f>'OddsRatio_working_3-way'!U8/(3*'OddsRatio_working_3-way'!X8^(1/3))*SIN(('OddsRatio_working_3-way'!Y8)/3)</f>
        <v>-0.11189057297069939</v>
      </c>
      <c r="AJ8" s="11">
        <f>'OddsRatio_working_3-way'!U8/(3*'OddsRatio_working_3-way'!X8^(1/3))*SIN(('OddsRatio_working_3-way'!Y8+2*PI())/3)</f>
        <v>-0.39854484844900373</v>
      </c>
      <c r="AK8" s="11">
        <f>'OddsRatio_working_3-way'!U8/(3*'OddsRatio_working_3-way'!X8^(1/3))*SIN(('OddsRatio_working_3-way'!Y8+4*PI())/3)</f>
        <v>0.51043542141970311</v>
      </c>
      <c r="AL8" s="11">
        <f>'OddsRatio_working_3-way'!Z8+'OddsRatio_working_3-way'!AF8</f>
        <v>1.0496000069935132</v>
      </c>
      <c r="AM8" s="11">
        <f>'OddsRatio_working_3-way'!AA8+'OddsRatio_working_3-way'!AG8</f>
        <v>-0.718600160770001</v>
      </c>
      <c r="AN8" s="11">
        <f>'OddsRatio_working_3-way'!AB8+'OddsRatio_working_3-way'!AH8</f>
        <v>-0.33099984622351258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1.0496000069935132</v>
      </c>
      <c r="AS8" s="11">
        <f>IF(('OddsRatio_working_3-way'!X8=0),IF(Q8&gt;0,-Q8^(1/3),(-Q8)^(1/3)),'OddsRatio_working_3-way'!AM8-'OddsRatio_working_3-way'!R8/3)</f>
        <v>-0.718600160770001</v>
      </c>
      <c r="AT8" s="11">
        <f>IF(('OddsRatio_working_3-way'!X8=0),IF(Q8&gt;0,-Q8^(1/3),(-Q8)^(1/3)),'OddsRatio_working_3-way'!AN8-'OddsRatio_working_3-way'!R8/3)</f>
        <v>-0.33099984622351258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2.54</v>
      </c>
      <c r="B9" s="4">
        <f>IF('True_Odds_Calculator_3-way'!B10="","",'True_Odds_Calculator_3-way'!B10)</f>
        <v>3.04</v>
      </c>
      <c r="C9" s="4">
        <f>IF('True_Odds_Calculator_3-way'!C10="","",'True_Odds_Calculator_3-way'!C10)</f>
        <v>3.11</v>
      </c>
      <c r="D9" s="9">
        <f t="shared" si="13"/>
        <v>0.37808808948756006</v>
      </c>
      <c r="E9" s="9">
        <f t="shared" si="14"/>
        <v>0.31457023931736044</v>
      </c>
      <c r="F9" s="9">
        <f t="shared" si="15"/>
        <v>0.30734167119507938</v>
      </c>
      <c r="G9" s="9">
        <f t="shared" si="16"/>
        <v>1.068107973137945</v>
      </c>
      <c r="H9" s="9">
        <f t="shared" si="17"/>
        <v>2.6448862786324354</v>
      </c>
      <c r="I9" s="9">
        <f t="shared" si="18"/>
        <v>3.1789402652014074</v>
      </c>
      <c r="J9" s="9">
        <f t="shared" si="19"/>
        <v>3.2537078233210646</v>
      </c>
      <c r="K9" s="11">
        <f t="shared" si="20"/>
        <v>0.39370078740157477</v>
      </c>
      <c r="L9" s="11">
        <f t="shared" si="21"/>
        <v>0.32894736842105265</v>
      </c>
      <c r="M9" s="11">
        <f t="shared" si="22"/>
        <v>0.32154340836012862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-0.27603595476272003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0.23694337877760197</v>
      </c>
      <c r="Q9" s="11">
        <f>2*'OddsRatio_working_3-way'!K9*'OddsRatio_working_3-way'!L9*'OddsRatio_working_3-way'!M9</f>
        <v>8.3284140167874179E-2</v>
      </c>
      <c r="R9" s="11">
        <f t="shared" si="23"/>
        <v>0</v>
      </c>
      <c r="S9" s="11">
        <f t="shared" si="24"/>
        <v>-0.85837868107173954</v>
      </c>
      <c r="T9" s="11">
        <f t="shared" si="25"/>
        <v>-0.30171482638725478</v>
      </c>
      <c r="U9" s="11">
        <f>'OddsRatio_working_3-way'!S9-'OddsRatio_working_3-way'!R9^2/3</f>
        <v>-0.85837868107173954</v>
      </c>
      <c r="V9" s="11">
        <f>'OddsRatio_working_3-way'!S9*'OddsRatio_working_3-way'!R9/3-2*'OddsRatio_working_3-way'!R9^3/27-'OddsRatio_working_3-way'!T9</f>
        <v>0.30171482638725478</v>
      </c>
      <c r="W9" s="11">
        <f>'OddsRatio_working_3-way'!V9^2+4*'OddsRatio_working_3-way'!U9^3/27</f>
        <v>-2.6667406168832536E-3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0.1530511165254721</v>
      </c>
      <c r="Y9" s="11">
        <f>IF('OddsRatio_working_3-way'!W9&gt;=0,IF('OddsRatio_working_3-way'!V9+SQRT('OddsRatio_working_3-way'!W9)&gt;0,0,PI()),ACOS('OddsRatio_working_3-way'!V9/(2*'OddsRatio_working_3-way'!X9)))</f>
        <v>0.16951408758457109</v>
      </c>
      <c r="Z9" s="11">
        <f>'OddsRatio_working_3-way'!X9^(1/3)*COS('OddsRatio_working_3-way'!Y9/3)</f>
        <v>0.53405398656897252</v>
      </c>
      <c r="AA9" s="11">
        <f>'OddsRatio_working_3-way'!X9^(1/3)*COS(('OddsRatio_working_3-way'!Y9+2*PI())/3)</f>
        <v>-0.29318850777190991</v>
      </c>
      <c r="AB9" s="11">
        <f>'OddsRatio_working_3-way'!X9^(1/3)*COS(('OddsRatio_working_3-way'!Y9+4*PI())/3)</f>
        <v>-0.24086547879706294</v>
      </c>
      <c r="AC9" s="11">
        <f>'OddsRatio_working_3-way'!X9^(1/3)*SIN('OddsRatio_working_3-way'!Y9/3)</f>
        <v>3.0208714863444727E-2</v>
      </c>
      <c r="AD9" s="11">
        <f>'OddsRatio_working_3-way'!X9^(1/3)*SIN(('OddsRatio_working_3-way'!Y9+2*PI())/3)</f>
        <v>0.44739996192936121</v>
      </c>
      <c r="AE9" s="11">
        <f>'OddsRatio_working_3-way'!X9^(1/3)*SIN(('OddsRatio_working_3-way'!Y9+4*PI())/3)</f>
        <v>-0.47760867679280578</v>
      </c>
      <c r="AF9" s="11">
        <f>-'OddsRatio_working_3-way'!U9/(3*'OddsRatio_working_3-way'!X9^(1/3))*COS(('OddsRatio_working_3-way'!Y9)/3)</f>
        <v>0.53405398656897252</v>
      </c>
      <c r="AG9" s="11">
        <f>-'OddsRatio_working_3-way'!U9/(3*'OddsRatio_working_3-way'!X9^(1/3))*COS(('OddsRatio_working_3-way'!Y9+2*PI())/3)</f>
        <v>-0.29318850777190991</v>
      </c>
      <c r="AH9" s="11">
        <f>-'OddsRatio_working_3-way'!U9/(3*'OddsRatio_working_3-way'!X9^(1/3))*COS(('OddsRatio_working_3-way'!Y9+4*PI())/3)</f>
        <v>-0.24086547879706294</v>
      </c>
      <c r="AI9" s="11">
        <f>'OddsRatio_working_3-way'!U9/(3*'OddsRatio_working_3-way'!X9^(1/3))*SIN(('OddsRatio_working_3-way'!Y9)/3)</f>
        <v>-3.0208714863444727E-2</v>
      </c>
      <c r="AJ9" s="11">
        <f>'OddsRatio_working_3-way'!U9/(3*'OddsRatio_working_3-way'!X9^(1/3))*SIN(('OddsRatio_working_3-way'!Y9+2*PI())/3)</f>
        <v>-0.44739996192936121</v>
      </c>
      <c r="AK9" s="11">
        <f>'OddsRatio_working_3-way'!U9/(3*'OddsRatio_working_3-way'!X9^(1/3))*SIN(('OddsRatio_working_3-way'!Y9+4*PI())/3)</f>
        <v>0.47760867679280578</v>
      </c>
      <c r="AL9" s="11">
        <f>'OddsRatio_working_3-way'!Z9+'OddsRatio_working_3-way'!AF9</f>
        <v>1.068107973137945</v>
      </c>
      <c r="AM9" s="11">
        <f>'OddsRatio_working_3-way'!AA9+'OddsRatio_working_3-way'!AG9</f>
        <v>-0.58637701554381982</v>
      </c>
      <c r="AN9" s="11">
        <f>'OddsRatio_working_3-way'!AB9+'OddsRatio_working_3-way'!AH9</f>
        <v>-0.48173095759412587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1.068107973137945</v>
      </c>
      <c r="AS9" s="11">
        <f>IF(('OddsRatio_working_3-way'!X9=0),IF(Q9&gt;0,-Q9^(1/3),(-Q9)^(1/3)),'OddsRatio_working_3-way'!AM9-'OddsRatio_working_3-way'!R9/3)</f>
        <v>-0.58637701554381982</v>
      </c>
      <c r="AT9" s="11">
        <f>IF(('OddsRatio_working_3-way'!X9=0),IF(Q9&gt;0,-Q9^(1/3),(-Q9)^(1/3)),'OddsRatio_working_3-way'!AN9-'OddsRatio_working_3-way'!R9/3)</f>
        <v>-0.48173095759412587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2.61</v>
      </c>
      <c r="B10" s="4">
        <f>IF('True_Odds_Calculator_3-way'!B11="","",'True_Odds_Calculator_3-way'!B11)</f>
        <v>2.86</v>
      </c>
      <c r="C10" s="4">
        <f>IF('True_Odds_Calculator_3-way'!C11="","",'True_Odds_Calculator_3-way'!C11)</f>
        <v>3.22</v>
      </c>
      <c r="D10" s="9">
        <f t="shared" si="13"/>
        <v>0.36799363019025116</v>
      </c>
      <c r="E10" s="9">
        <f t="shared" si="14"/>
        <v>0.33510701977619567</v>
      </c>
      <c r="F10" s="9">
        <f t="shared" si="15"/>
        <v>0.29689935003355317</v>
      </c>
      <c r="G10" s="9">
        <f t="shared" si="16"/>
        <v>1.0667318889502393</v>
      </c>
      <c r="H10" s="9">
        <f t="shared" si="17"/>
        <v>2.7174383412098853</v>
      </c>
      <c r="I10" s="9">
        <f t="shared" si="18"/>
        <v>2.9841213134474454</v>
      </c>
      <c r="J10" s="9">
        <f t="shared" si="19"/>
        <v>3.3681447934695314</v>
      </c>
      <c r="K10" s="11">
        <f t="shared" si="20"/>
        <v>0.38314176245210729</v>
      </c>
      <c r="L10" s="11">
        <f t="shared" si="21"/>
        <v>0.34965034965034969</v>
      </c>
      <c r="M10" s="11">
        <f t="shared" si="22"/>
        <v>0.3105590062111801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-0.27658548348203515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0.23672812278509431</v>
      </c>
      <c r="Q10" s="11">
        <f>2*'OddsRatio_working_3-way'!K10*'OddsRatio_working_3-way'!L10*'OddsRatio_working_3-way'!M10</f>
        <v>8.3208479010577971E-2</v>
      </c>
      <c r="R10" s="11">
        <f t="shared" si="23"/>
        <v>0</v>
      </c>
      <c r="S10" s="11">
        <f t="shared" si="24"/>
        <v>-0.85589496529187992</v>
      </c>
      <c r="T10" s="11">
        <f t="shared" si="25"/>
        <v>-0.3008418155683234</v>
      </c>
      <c r="U10" s="11">
        <f>'OddsRatio_working_3-way'!S10-'OddsRatio_working_3-way'!R10^2/3</f>
        <v>-0.85589496529187992</v>
      </c>
      <c r="V10" s="11">
        <f>'OddsRatio_working_3-way'!S10*'OddsRatio_working_3-way'!R10/3-2*'OddsRatio_working_3-way'!R10^3/27-'OddsRatio_working_3-way'!T10</f>
        <v>0.3008418155683234</v>
      </c>
      <c r="W10" s="11">
        <f>'OddsRatio_working_3-way'!V10^2+4*'OddsRatio_working_3-way'!U10^3/27</f>
        <v>-2.3817807009763048E-3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0.15238731795610602</v>
      </c>
      <c r="Y10" s="11">
        <f>IF('OddsRatio_working_3-way'!W10&gt;=0,IF('OddsRatio_working_3-way'!V10+SQRT('OddsRatio_working_3-way'!W10)&gt;0,0,PI()),ACOS('OddsRatio_working_3-way'!V10/(2*'OddsRatio_working_3-way'!X10)))</f>
        <v>0.16082211239092681</v>
      </c>
      <c r="Z10" s="11">
        <f>'OddsRatio_working_3-way'!X10^(1/3)*COS('OddsRatio_working_3-way'!Y10/3)</f>
        <v>0.53336594447511965</v>
      </c>
      <c r="AA10" s="11">
        <f>'OddsRatio_working_3-way'!X10^(1/3)*COS(('OddsRatio_working_3-way'!Y10+2*PI())/3)</f>
        <v>-0.29146841713154215</v>
      </c>
      <c r="AB10" s="11">
        <f>'OddsRatio_working_3-way'!X10^(1/3)*COS(('OddsRatio_working_3-way'!Y10+4*PI())/3)</f>
        <v>-0.24189752734357767</v>
      </c>
      <c r="AC10" s="11">
        <f>'OddsRatio_working_3-way'!X10^(1/3)*SIN('OddsRatio_working_3-way'!Y10/3)</f>
        <v>2.8619766563050666E-2</v>
      </c>
      <c r="AD10" s="11">
        <f>'OddsRatio_working_3-way'!X10^(1/3)*SIN(('OddsRatio_working_3-way'!Y10+2*PI())/3)</f>
        <v>0.44759857414740872</v>
      </c>
      <c r="AE10" s="11">
        <f>'OddsRatio_working_3-way'!X10^(1/3)*SIN(('OddsRatio_working_3-way'!Y10+4*PI())/3)</f>
        <v>-0.47621834071045921</v>
      </c>
      <c r="AF10" s="11">
        <f>-'OddsRatio_working_3-way'!U10/(3*'OddsRatio_working_3-way'!X10^(1/3))*COS(('OddsRatio_working_3-way'!Y10)/3)</f>
        <v>0.53336594447511965</v>
      </c>
      <c r="AG10" s="11">
        <f>-'OddsRatio_working_3-way'!U10/(3*'OddsRatio_working_3-way'!X10^(1/3))*COS(('OddsRatio_working_3-way'!Y10+2*PI())/3)</f>
        <v>-0.29146841713154215</v>
      </c>
      <c r="AH10" s="11">
        <f>-'OddsRatio_working_3-way'!U10/(3*'OddsRatio_working_3-way'!X10^(1/3))*COS(('OddsRatio_working_3-way'!Y10+4*PI())/3)</f>
        <v>-0.24189752734357767</v>
      </c>
      <c r="AI10" s="11">
        <f>'OddsRatio_working_3-way'!U10/(3*'OddsRatio_working_3-way'!X10^(1/3))*SIN(('OddsRatio_working_3-way'!Y10)/3)</f>
        <v>-2.8619766563050666E-2</v>
      </c>
      <c r="AJ10" s="11">
        <f>'OddsRatio_working_3-way'!U10/(3*'OddsRatio_working_3-way'!X10^(1/3))*SIN(('OddsRatio_working_3-way'!Y10+2*PI())/3)</f>
        <v>-0.44759857414740872</v>
      </c>
      <c r="AK10" s="11">
        <f>'OddsRatio_working_3-way'!U10/(3*'OddsRatio_working_3-way'!X10^(1/3))*SIN(('OddsRatio_working_3-way'!Y10+4*PI())/3)</f>
        <v>0.47621834071045921</v>
      </c>
      <c r="AL10" s="11">
        <f>'OddsRatio_working_3-way'!Z10+'OddsRatio_working_3-way'!AF10</f>
        <v>1.0667318889502393</v>
      </c>
      <c r="AM10" s="11">
        <f>'OddsRatio_working_3-way'!AA10+'OddsRatio_working_3-way'!AG10</f>
        <v>-0.58293683426308429</v>
      </c>
      <c r="AN10" s="11">
        <f>'OddsRatio_working_3-way'!AB10+'OddsRatio_working_3-way'!AH10</f>
        <v>-0.48379505468715533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1.0667318889502393</v>
      </c>
      <c r="AS10" s="11">
        <f>IF(('OddsRatio_working_3-way'!X10=0),IF(Q10&gt;0,-Q10^(1/3),(-Q10)^(1/3)),'OddsRatio_working_3-way'!AM10-'OddsRatio_working_3-way'!R10/3)</f>
        <v>-0.58293683426308429</v>
      </c>
      <c r="AT10" s="11">
        <f>IF(('OddsRatio_working_3-way'!X10=0),IF(Q10&gt;0,-Q10^(1/3),(-Q10)^(1/3)),'OddsRatio_working_3-way'!AN10-'OddsRatio_working_3-way'!R10/3)</f>
        <v>-0.48379505468715533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1.54</v>
      </c>
      <c r="B11" s="4">
        <f>IF('True_Odds_Calculator_3-way'!B12="","",'True_Odds_Calculator_3-way'!B12)</f>
        <v>4.58</v>
      </c>
      <c r="C11" s="4">
        <f>IF('True_Odds_Calculator_3-way'!C12="","",'True_Odds_Calculator_3-way'!C12)</f>
        <v>5.85</v>
      </c>
      <c r="D11" s="9">
        <f t="shared" si="13"/>
        <v>0.63275757123025755</v>
      </c>
      <c r="E11" s="9">
        <f t="shared" si="14"/>
        <v>0.20628204846740927</v>
      </c>
      <c r="F11" s="9">
        <f t="shared" si="15"/>
        <v>0.16096038030233309</v>
      </c>
      <c r="G11" s="9">
        <f t="shared" si="16"/>
        <v>1.0747853565364007</v>
      </c>
      <c r="H11" s="9">
        <f t="shared" si="17"/>
        <v>1.5803840925296564</v>
      </c>
      <c r="I11" s="9">
        <f t="shared" si="18"/>
        <v>4.8477315764003146</v>
      </c>
      <c r="J11" s="9">
        <f t="shared" si="19"/>
        <v>6.2127089792015431</v>
      </c>
      <c r="K11" s="11">
        <f t="shared" si="20"/>
        <v>0.64935064935064934</v>
      </c>
      <c r="L11" s="11">
        <f t="shared" si="21"/>
        <v>0.2183406113537118</v>
      </c>
      <c r="M11" s="11">
        <f t="shared" si="22"/>
        <v>0.17094017094017094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-0.22723564644962013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0.2173954139019641</v>
      </c>
      <c r="Q11" s="11">
        <f>2*'OddsRatio_working_3-way'!K11*'OddsRatio_working_3-way'!L11*'OddsRatio_working_3-way'!M11</f>
        <v>4.8471664192188207E-2</v>
      </c>
      <c r="R11" s="11">
        <f t="shared" si="23"/>
        <v>0</v>
      </c>
      <c r="S11" s="11">
        <f t="shared" si="24"/>
        <v>-0.9566959114848308</v>
      </c>
      <c r="T11" s="11">
        <f t="shared" si="25"/>
        <v>-0.21331012519171258</v>
      </c>
      <c r="U11" s="11">
        <f>'OddsRatio_working_3-way'!S11-'OddsRatio_working_3-way'!R11^2/3</f>
        <v>-0.9566959114848308</v>
      </c>
      <c r="V11" s="11">
        <f>'OddsRatio_working_3-way'!S11*'OddsRatio_working_3-way'!R11/3-2*'OddsRatio_working_3-way'!R11^3/27-'OddsRatio_working_3-way'!T11</f>
        <v>0.21331012519171258</v>
      </c>
      <c r="W11" s="11">
        <f>'OddsRatio_working_3-way'!V11^2+4*'OddsRatio_working_3-way'!U11^3/27</f>
        <v>-8.4222088411460533E-2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0.18008560320078659</v>
      </c>
      <c r="Y11" s="11">
        <f>IF('OddsRatio_working_3-way'!W11&gt;=0,IF('OddsRatio_working_3-way'!V11+SQRT('OddsRatio_working_3-way'!W11)&gt;0,0,PI()),ACOS('OddsRatio_working_3-way'!V11/(2*'OddsRatio_working_3-way'!X11)))</f>
        <v>0.93695230996252876</v>
      </c>
      <c r="Z11" s="11">
        <f>'OddsRatio_working_3-way'!X11^(1/3)*COS('OddsRatio_working_3-way'!Y11/3)</f>
        <v>0.53739267826820047</v>
      </c>
      <c r="AA11" s="11">
        <f>'OddsRatio_working_3-way'!X11^(1/3)*COS(('OddsRatio_working_3-way'!Y11+2*PI())/3)</f>
        <v>-0.41896546397019402</v>
      </c>
      <c r="AB11" s="11">
        <f>'OddsRatio_working_3-way'!X11^(1/3)*COS(('OddsRatio_working_3-way'!Y11+4*PI())/3)</f>
        <v>-0.11842721429800662</v>
      </c>
      <c r="AC11" s="11">
        <f>'OddsRatio_working_3-way'!X11^(1/3)*SIN('OddsRatio_working_3-way'!Y11/3)</f>
        <v>0.17351583935001663</v>
      </c>
      <c r="AD11" s="11">
        <f>'OddsRatio_working_3-way'!X11^(1/3)*SIN(('OddsRatio_working_3-way'!Y11+2*PI())/3)</f>
        <v>0.37863779151301108</v>
      </c>
      <c r="AE11" s="11">
        <f>'OddsRatio_working_3-way'!X11^(1/3)*SIN(('OddsRatio_working_3-way'!Y11+4*PI())/3)</f>
        <v>-0.55215363086302749</v>
      </c>
      <c r="AF11" s="11">
        <f>-'OddsRatio_working_3-way'!U11/(3*'OddsRatio_working_3-way'!X11^(1/3))*COS(('OddsRatio_working_3-way'!Y11)/3)</f>
        <v>0.53739267826820025</v>
      </c>
      <c r="AG11" s="11">
        <f>-'OddsRatio_working_3-way'!U11/(3*'OddsRatio_working_3-way'!X11^(1/3))*COS(('OddsRatio_working_3-way'!Y11+2*PI())/3)</f>
        <v>-0.41896546397019385</v>
      </c>
      <c r="AH11" s="11">
        <f>-'OddsRatio_working_3-way'!U11/(3*'OddsRatio_working_3-way'!X11^(1/3))*COS(('OddsRatio_working_3-way'!Y11+4*PI())/3)</f>
        <v>-0.11842721429800657</v>
      </c>
      <c r="AI11" s="11">
        <f>'OddsRatio_working_3-way'!U11/(3*'OddsRatio_working_3-way'!X11^(1/3))*SIN(('OddsRatio_working_3-way'!Y11)/3)</f>
        <v>-0.17351583935001658</v>
      </c>
      <c r="AJ11" s="11">
        <f>'OddsRatio_working_3-way'!U11/(3*'OddsRatio_working_3-way'!X11^(1/3))*SIN(('OddsRatio_working_3-way'!Y11+2*PI())/3)</f>
        <v>-0.37863779151301091</v>
      </c>
      <c r="AK11" s="11">
        <f>'OddsRatio_working_3-way'!U11/(3*'OddsRatio_working_3-way'!X11^(1/3))*SIN(('OddsRatio_working_3-way'!Y11+4*PI())/3)</f>
        <v>0.55215363086302727</v>
      </c>
      <c r="AL11" s="11">
        <f>'OddsRatio_working_3-way'!Z11+'OddsRatio_working_3-way'!AF11</f>
        <v>1.0747853565364007</v>
      </c>
      <c r="AM11" s="11">
        <f>'OddsRatio_working_3-way'!AA11+'OddsRatio_working_3-way'!AG11</f>
        <v>-0.83793092794038793</v>
      </c>
      <c r="AN11" s="11">
        <f>'OddsRatio_working_3-way'!AB11+'OddsRatio_working_3-way'!AH11</f>
        <v>-0.23685442859601319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1.0747853565364007</v>
      </c>
      <c r="AS11" s="11">
        <f>IF(('OddsRatio_working_3-way'!X11=0),IF(Q11&gt;0,-Q11^(1/3),(-Q11)^(1/3)),'OddsRatio_working_3-way'!AM11-'OddsRatio_working_3-way'!R11/3)</f>
        <v>-0.83793092794038793</v>
      </c>
      <c r="AT11" s="11">
        <f>IF(('OddsRatio_working_3-way'!X11=0),IF(Q11&gt;0,-Q11^(1/3),(-Q11)^(1/3)),'OddsRatio_working_3-way'!AN11-'OddsRatio_working_3-way'!R11/3)</f>
        <v>-0.23685442859601319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3.58</v>
      </c>
      <c r="B12" s="4">
        <f>IF('True_Odds_Calculator_3-way'!B13="","",'True_Odds_Calculator_3-way'!B13)</f>
        <v>2.93</v>
      </c>
      <c r="C12" s="4">
        <f>IF('True_Odds_Calculator_3-way'!C13="","",'True_Odds_Calculator_3-way'!C13)</f>
        <v>2.42</v>
      </c>
      <c r="D12" s="9">
        <f t="shared" si="13"/>
        <v>0.26917359327268192</v>
      </c>
      <c r="E12" s="9">
        <f t="shared" si="14"/>
        <v>0.32991930255936303</v>
      </c>
      <c r="F12" s="9">
        <f t="shared" si="15"/>
        <v>0.40090710416795511</v>
      </c>
      <c r="G12" s="9">
        <f t="shared" si="16"/>
        <v>1.0523545258474054</v>
      </c>
      <c r="H12" s="9">
        <f t="shared" si="17"/>
        <v>3.7150746766863061</v>
      </c>
      <c r="I12" s="9">
        <f t="shared" si="18"/>
        <v>3.0310442348854929</v>
      </c>
      <c r="J12" s="9">
        <f t="shared" si="19"/>
        <v>2.4943434267033151</v>
      </c>
      <c r="K12" s="11">
        <f t="shared" si="20"/>
        <v>0.27932960893854747</v>
      </c>
      <c r="L12" s="11">
        <f t="shared" si="21"/>
        <v>0.34129692832764502</v>
      </c>
      <c r="M12" s="11">
        <f t="shared" si="22"/>
        <v>0.41322314049586778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-0.27854755221603489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0.23360852128248477</v>
      </c>
      <c r="Q12" s="11">
        <f>2*'OddsRatio_working_3-way'!K12*'OddsRatio_working_3-way'!L12*'OddsRatio_working_3-way'!M12</f>
        <v>7.8788708695610374E-2</v>
      </c>
      <c r="R12" s="11">
        <f t="shared" si="23"/>
        <v>0</v>
      </c>
      <c r="S12" s="11">
        <f t="shared" si="24"/>
        <v>-0.83866657389006072</v>
      </c>
      <c r="T12" s="11">
        <f t="shared" si="25"/>
        <v>-0.28285550552784511</v>
      </c>
      <c r="U12" s="11">
        <f>'OddsRatio_working_3-way'!S12-'OddsRatio_working_3-way'!R12^2/3</f>
        <v>-0.83866657389006072</v>
      </c>
      <c r="V12" s="11">
        <f>'OddsRatio_working_3-way'!S12*'OddsRatio_working_3-way'!R12/3-2*'OddsRatio_working_3-way'!R12^3/27-'OddsRatio_working_3-way'!T12</f>
        <v>0.28285550552784511</v>
      </c>
      <c r="W12" s="11">
        <f>'OddsRatio_working_3-way'!V12^2+4*'OddsRatio_working_3-way'!U12^3/27</f>
        <v>-7.3832640093421109E-3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0.14780942207514625</v>
      </c>
      <c r="Y12" s="11">
        <f>IF('OddsRatio_working_3-way'!W12&gt;=0,IF('OddsRatio_working_3-way'!V12+SQRT('OddsRatio_working_3-way'!W12)&gt;0,0,PI()),ACOS('OddsRatio_working_3-way'!V12/(2*'OddsRatio_working_3-way'!X12)))</f>
        <v>0.29492131293340074</v>
      </c>
      <c r="Z12" s="11">
        <f>'OddsRatio_working_3-way'!X12^(1/3)*COS('OddsRatio_working_3-way'!Y12/3)</f>
        <v>0.5261772629237027</v>
      </c>
      <c r="AA12" s="11">
        <f>'OddsRatio_working_3-way'!X12^(1/3)*COS(('OddsRatio_working_3-way'!Y12+2*PI())/3)</f>
        <v>-0.3080303655083439</v>
      </c>
      <c r="AB12" s="11">
        <f>'OddsRatio_working_3-way'!X12^(1/3)*COS(('OddsRatio_working_3-way'!Y12+4*PI())/3)</f>
        <v>-0.2181468974153587</v>
      </c>
      <c r="AC12" s="11">
        <f>'OddsRatio_working_3-way'!X12^(1/3)*SIN('OddsRatio_working_3-way'!Y12/3)</f>
        <v>5.189424449918216E-2</v>
      </c>
      <c r="AD12" s="11">
        <f>'OddsRatio_working_3-way'!X12^(1/3)*SIN(('OddsRatio_working_3-way'!Y12+2*PI())/3)</f>
        <v>0.42973575433609934</v>
      </c>
      <c r="AE12" s="11">
        <f>'OddsRatio_working_3-way'!X12^(1/3)*SIN(('OddsRatio_working_3-way'!Y12+4*PI())/3)</f>
        <v>-0.48162999883528146</v>
      </c>
      <c r="AF12" s="11">
        <f>-'OddsRatio_working_3-way'!U12/(3*'OddsRatio_working_3-way'!X12^(1/3))*COS(('OddsRatio_working_3-way'!Y12)/3)</f>
        <v>0.5261772629237027</v>
      </c>
      <c r="AG12" s="11">
        <f>-'OddsRatio_working_3-way'!U12/(3*'OddsRatio_working_3-way'!X12^(1/3))*COS(('OddsRatio_working_3-way'!Y12+2*PI())/3)</f>
        <v>-0.3080303655083439</v>
      </c>
      <c r="AH12" s="11">
        <f>-'OddsRatio_working_3-way'!U12/(3*'OddsRatio_working_3-way'!X12^(1/3))*COS(('OddsRatio_working_3-way'!Y12+4*PI())/3)</f>
        <v>-0.2181468974153587</v>
      </c>
      <c r="AI12" s="11">
        <f>'OddsRatio_working_3-way'!U12/(3*'OddsRatio_working_3-way'!X12^(1/3))*SIN(('OddsRatio_working_3-way'!Y12)/3)</f>
        <v>-5.189424449918216E-2</v>
      </c>
      <c r="AJ12" s="11">
        <f>'OddsRatio_working_3-way'!U12/(3*'OddsRatio_working_3-way'!X12^(1/3))*SIN(('OddsRatio_working_3-way'!Y12+2*PI())/3)</f>
        <v>-0.42973575433609934</v>
      </c>
      <c r="AK12" s="11">
        <f>'OddsRatio_working_3-way'!U12/(3*'OddsRatio_working_3-way'!X12^(1/3))*SIN(('OddsRatio_working_3-way'!Y12+4*PI())/3)</f>
        <v>0.48162999883528146</v>
      </c>
      <c r="AL12" s="11">
        <f>'OddsRatio_working_3-way'!Z12+'OddsRatio_working_3-way'!AF12</f>
        <v>1.0523545258474054</v>
      </c>
      <c r="AM12" s="11">
        <f>'OddsRatio_working_3-way'!AA12+'OddsRatio_working_3-way'!AG12</f>
        <v>-0.61606073101668779</v>
      </c>
      <c r="AN12" s="11">
        <f>'OddsRatio_working_3-way'!AB12+'OddsRatio_working_3-way'!AH12</f>
        <v>-0.4362937948307174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1.0523545258474054</v>
      </c>
      <c r="AS12" s="11">
        <f>IF(('OddsRatio_working_3-way'!X12=0),IF(Q12&gt;0,-Q12^(1/3),(-Q12)^(1/3)),'OddsRatio_working_3-way'!AM12-'OddsRatio_working_3-way'!R12/3)</f>
        <v>-0.61606073101668779</v>
      </c>
      <c r="AT12" s="11">
        <f>IF(('OddsRatio_working_3-way'!X12=0),IF(Q12&gt;0,-Q12^(1/3),(-Q12)^(1/3)),'OddsRatio_working_3-way'!AN12-'OddsRatio_working_3-way'!R12/3)</f>
        <v>-0.4362937948307174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2.09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4.03</v>
      </c>
      <c r="D13" s="9">
        <f t="shared" si="13"/>
        <v>0.46483582942651797</v>
      </c>
      <c r="E13" s="9">
        <f t="shared" si="14"/>
        <v>0.29709131469032041</v>
      </c>
      <c r="F13" s="9">
        <f t="shared" si="15"/>
        <v>0.23807285588316165</v>
      </c>
      <c r="G13" s="9">
        <f t="shared" si="16"/>
        <v>1.0562359271748829</v>
      </c>
      <c r="H13" s="9">
        <f t="shared" si="17"/>
        <v>2.1512971606206222</v>
      </c>
      <c r="I13" s="9">
        <f t="shared" si="18"/>
        <v>3.3659684768717382</v>
      </c>
      <c r="J13" s="9">
        <f t="shared" si="19"/>
        <v>4.2003948593398954</v>
      </c>
      <c r="K13" s="11">
        <f t="shared" si="20"/>
        <v>0.47846889952153115</v>
      </c>
      <c r="L13" s="11">
        <f t="shared" si="21"/>
        <v>0.30864197530864196</v>
      </c>
      <c r="M13" s="11">
        <f t="shared" si="22"/>
        <v>0.24813895781637715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-0.27109455971934748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0.23305626022094614</v>
      </c>
      <c r="Q13" s="11">
        <f>2*'OddsRatio_working_3-way'!K13*'OddsRatio_working_3-way'!L13*'OddsRatio_working_3-way'!M13</f>
        <v>7.3288132144951612E-2</v>
      </c>
      <c r="R13" s="11">
        <f t="shared" si="23"/>
        <v>0</v>
      </c>
      <c r="S13" s="11">
        <f t="shared" si="24"/>
        <v>-0.85968623074627259</v>
      </c>
      <c r="T13" s="11">
        <f t="shared" si="25"/>
        <v>-0.2703415819956832</v>
      </c>
      <c r="U13" s="11">
        <f>'OddsRatio_working_3-way'!S13-'OddsRatio_working_3-way'!R13^2/3</f>
        <v>-0.85968623074627259</v>
      </c>
      <c r="V13" s="11">
        <f>'OddsRatio_working_3-way'!S13*'OddsRatio_working_3-way'!R13/3-2*'OddsRatio_working_3-way'!R13^3/27-'OddsRatio_working_3-way'!T13</f>
        <v>0.2703415819956832</v>
      </c>
      <c r="W13" s="11">
        <f>'OddsRatio_working_3-way'!V13^2+4*'OddsRatio_working_3-way'!U13^3/27</f>
        <v>-2.1042845748203406E-2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0.15340095884978369</v>
      </c>
      <c r="Y13" s="11">
        <f>IF('OddsRatio_working_3-way'!W13&gt;=0,IF('OddsRatio_working_3-way'!V13+SQRT('OddsRatio_working_3-way'!W13)&gt;0,0,PI()),ACOS('OddsRatio_working_3-way'!V13/(2*'OddsRatio_working_3-way'!X13)))</f>
        <v>0.4924863038982803</v>
      </c>
      <c r="Z13" s="11">
        <f>'OddsRatio_working_3-way'!X13^(1/3)*COS('OddsRatio_working_3-way'!Y13/3)</f>
        <v>0.52811796358744156</v>
      </c>
      <c r="AA13" s="11">
        <f>'OddsRatio_working_3-way'!X13^(1/3)*COS(('OddsRatio_working_3-way'!Y13+2*PI())/3)</f>
        <v>-0.33982256202036065</v>
      </c>
      <c r="AB13" s="11">
        <f>'OddsRatio_working_3-way'!X13^(1/3)*COS(('OddsRatio_working_3-way'!Y13+4*PI())/3)</f>
        <v>-0.18829540156708113</v>
      </c>
      <c r="AC13" s="11">
        <f>'OddsRatio_working_3-way'!X13^(1/3)*SIN('OddsRatio_working_3-way'!Y13/3)</f>
        <v>8.7484246877240712E-2</v>
      </c>
      <c r="AD13" s="11">
        <f>'OddsRatio_working_3-way'!X13^(1/3)*SIN(('OddsRatio_working_3-way'!Y13+2*PI())/3)</f>
        <v>0.41362144922300931</v>
      </c>
      <c r="AE13" s="11">
        <f>'OddsRatio_working_3-way'!X13^(1/3)*SIN(('OddsRatio_working_3-way'!Y13+4*PI())/3)</f>
        <v>-0.5011056961002498</v>
      </c>
      <c r="AF13" s="11">
        <f>-'OddsRatio_working_3-way'!U13/(3*'OddsRatio_working_3-way'!X13^(1/3))*COS(('OddsRatio_working_3-way'!Y13)/3)</f>
        <v>0.52811796358744134</v>
      </c>
      <c r="AG13" s="11">
        <f>-'OddsRatio_working_3-way'!U13/(3*'OddsRatio_working_3-way'!X13^(1/3))*COS(('OddsRatio_working_3-way'!Y13+2*PI())/3)</f>
        <v>-0.33982256202036049</v>
      </c>
      <c r="AH13" s="11">
        <f>-'OddsRatio_working_3-way'!U13/(3*'OddsRatio_working_3-way'!X13^(1/3))*COS(('OddsRatio_working_3-way'!Y13+4*PI())/3)</f>
        <v>-0.18829540156708105</v>
      </c>
      <c r="AI13" s="11">
        <f>'OddsRatio_working_3-way'!U13/(3*'OddsRatio_working_3-way'!X13^(1/3))*SIN(('OddsRatio_working_3-way'!Y13)/3)</f>
        <v>-8.7484246877240684E-2</v>
      </c>
      <c r="AJ13" s="11">
        <f>'OddsRatio_working_3-way'!U13/(3*'OddsRatio_working_3-way'!X13^(1/3))*SIN(('OddsRatio_working_3-way'!Y13+2*PI())/3)</f>
        <v>-0.41362144922300914</v>
      </c>
      <c r="AK13" s="11">
        <f>'OddsRatio_working_3-way'!U13/(3*'OddsRatio_working_3-way'!X13^(1/3))*SIN(('OddsRatio_working_3-way'!Y13+4*PI())/3)</f>
        <v>0.50110569610024969</v>
      </c>
      <c r="AL13" s="11">
        <f>'OddsRatio_working_3-way'!Z13+'OddsRatio_working_3-way'!AF13</f>
        <v>1.0562359271748829</v>
      </c>
      <c r="AM13" s="11">
        <f>'OddsRatio_working_3-way'!AA13+'OddsRatio_working_3-way'!AG13</f>
        <v>-0.67964512404072108</v>
      </c>
      <c r="AN13" s="11">
        <f>'OddsRatio_working_3-way'!AB13+'OddsRatio_working_3-way'!AH13</f>
        <v>-0.37659080313416216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1.0562359271748829</v>
      </c>
      <c r="AS13" s="11">
        <f>IF(('OddsRatio_working_3-way'!X13=0),IF(Q13&gt;0,-Q13^(1/3),(-Q13)^(1/3)),'OddsRatio_working_3-way'!AM13-'OddsRatio_working_3-way'!R13/3)</f>
        <v>-0.67964512404072108</v>
      </c>
      <c r="AT13" s="11">
        <f>IF(('OddsRatio_working_3-way'!X13=0),IF(Q13&gt;0,-Q13^(1/3),(-Q13)^(1/3)),'OddsRatio_working_3-way'!AN13-'OddsRatio_working_3-way'!R13/3)</f>
        <v>-0.37659080313416216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2.38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3.4</v>
      </c>
      <c r="D14" s="9">
        <f t="shared" si="13"/>
        <v>0.40781745366369587</v>
      </c>
      <c r="E14" s="9">
        <f t="shared" si="14"/>
        <v>0.3085229420265081</v>
      </c>
      <c r="F14" s="9">
        <f t="shared" si="15"/>
        <v>0.28365960430979592</v>
      </c>
      <c r="G14" s="9">
        <f t="shared" si="16"/>
        <v>1.0522300684906187</v>
      </c>
      <c r="H14" s="9">
        <f t="shared" si="17"/>
        <v>2.4520774945170536</v>
      </c>
      <c r="I14" s="9">
        <f t="shared" si="18"/>
        <v>3.2412500458850175</v>
      </c>
      <c r="J14" s="9">
        <f t="shared" si="19"/>
        <v>3.5253521643774848</v>
      </c>
      <c r="K14" s="11">
        <f t="shared" si="20"/>
        <v>0.42016806722689076</v>
      </c>
      <c r="L14" s="11">
        <f t="shared" si="21"/>
        <v>0.31948881789137379</v>
      </c>
      <c r="M14" s="11">
        <f t="shared" si="22"/>
        <v>0.29411764705882354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-0.27852855105582919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0.23333896610702171</v>
      </c>
      <c r="Q14" s="11">
        <f>2*'OddsRatio_working_3-way'!K14*'OddsRatio_working_3-way'!L14*'OddsRatio_working_3-way'!M14</f>
        <v>7.8964117125895641E-2</v>
      </c>
      <c r="R14" s="11">
        <f t="shared" si="23"/>
        <v>0</v>
      </c>
      <c r="S14" s="11">
        <f t="shared" si="24"/>
        <v>-0.83775600462679489</v>
      </c>
      <c r="T14" s="11">
        <f t="shared" si="25"/>
        <v>-0.28350457009366992</v>
      </c>
      <c r="U14" s="11">
        <f>'OddsRatio_working_3-way'!S14-'OddsRatio_working_3-way'!R14^2/3</f>
        <v>-0.83775600462679489</v>
      </c>
      <c r="V14" s="11">
        <f>'OddsRatio_working_3-way'!S14*'OddsRatio_working_3-way'!R14/3-2*'OddsRatio_working_3-way'!R14^3/27-'OddsRatio_working_3-way'!T14</f>
        <v>0.28350457009366992</v>
      </c>
      <c r="W14" s="11">
        <f>'OddsRatio_working_3-way'!V14^2+4*'OddsRatio_working_3-way'!U14^3/27</f>
        <v>-6.7313200386283911E-3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0.14756876473582153</v>
      </c>
      <c r="Y14" s="11">
        <f>IF('OddsRatio_working_3-way'!W14&gt;=0,IF('OddsRatio_working_3-way'!V14+SQRT('OddsRatio_working_3-way'!W14)&gt;0,0,PI()),ACOS('OddsRatio_working_3-way'!V14/(2*'OddsRatio_working_3-way'!X14)))</f>
        <v>0.28169867007935023</v>
      </c>
      <c r="Z14" s="11">
        <f>'OddsRatio_working_3-way'!X14^(1/3)*COS('OddsRatio_working_3-way'!Y14/3)</f>
        <v>0.52611503424530937</v>
      </c>
      <c r="AA14" s="11">
        <f>'OddsRatio_working_3-way'!X14^(1/3)*COS(('OddsRatio_working_3-way'!Y14+2*PI())/3)</f>
        <v>-0.30596706399152163</v>
      </c>
      <c r="AB14" s="11">
        <f>'OddsRatio_working_3-way'!X14^(1/3)*COS(('OddsRatio_working_3-way'!Y14+4*PI())/3)</f>
        <v>-0.22014797025378782</v>
      </c>
      <c r="AC14" s="11">
        <f>'OddsRatio_working_3-way'!X14^(1/3)*SIN('OddsRatio_working_3-way'!Y14/3)</f>
        <v>4.9547676871090428E-2</v>
      </c>
      <c r="AD14" s="11">
        <f>'OddsRatio_working_3-way'!X14^(1/3)*SIN(('OddsRatio_working_3-way'!Y14+2*PI())/3)</f>
        <v>0.43085514653381263</v>
      </c>
      <c r="AE14" s="11">
        <f>'OddsRatio_working_3-way'!X14^(1/3)*SIN(('OddsRatio_working_3-way'!Y14+4*PI())/3)</f>
        <v>-0.48040282340490298</v>
      </c>
      <c r="AF14" s="11">
        <f>-'OddsRatio_working_3-way'!U14/(3*'OddsRatio_working_3-way'!X14^(1/3))*COS(('OddsRatio_working_3-way'!Y14)/3)</f>
        <v>0.52611503424530937</v>
      </c>
      <c r="AG14" s="11">
        <f>-'OddsRatio_working_3-way'!U14/(3*'OddsRatio_working_3-way'!X14^(1/3))*COS(('OddsRatio_working_3-way'!Y14+2*PI())/3)</f>
        <v>-0.30596706399152163</v>
      </c>
      <c r="AH14" s="11">
        <f>-'OddsRatio_working_3-way'!U14/(3*'OddsRatio_working_3-way'!X14^(1/3))*COS(('OddsRatio_working_3-way'!Y14+4*PI())/3)</f>
        <v>-0.22014797025378782</v>
      </c>
      <c r="AI14" s="11">
        <f>'OddsRatio_working_3-way'!U14/(3*'OddsRatio_working_3-way'!X14^(1/3))*SIN(('OddsRatio_working_3-way'!Y14)/3)</f>
        <v>-4.9547676871090428E-2</v>
      </c>
      <c r="AJ14" s="11">
        <f>'OddsRatio_working_3-way'!U14/(3*'OddsRatio_working_3-way'!X14^(1/3))*SIN(('OddsRatio_working_3-way'!Y14+2*PI())/3)</f>
        <v>-0.43085514653381263</v>
      </c>
      <c r="AK14" s="11">
        <f>'OddsRatio_working_3-way'!U14/(3*'OddsRatio_working_3-way'!X14^(1/3))*SIN(('OddsRatio_working_3-way'!Y14+4*PI())/3)</f>
        <v>0.48040282340490298</v>
      </c>
      <c r="AL14" s="11">
        <f>'OddsRatio_working_3-way'!Z14+'OddsRatio_working_3-way'!AF14</f>
        <v>1.0522300684906187</v>
      </c>
      <c r="AM14" s="11">
        <f>'OddsRatio_working_3-way'!AA14+'OddsRatio_working_3-way'!AG14</f>
        <v>-0.61193412798304325</v>
      </c>
      <c r="AN14" s="11">
        <f>'OddsRatio_working_3-way'!AB14+'OddsRatio_working_3-way'!AH14</f>
        <v>-0.44029594050757564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1.0522300684906187</v>
      </c>
      <c r="AS14" s="11">
        <f>IF(('OddsRatio_working_3-way'!X14=0),IF(Q14&gt;0,-Q14^(1/3),(-Q14)^(1/3)),'OddsRatio_working_3-way'!AM14-'OddsRatio_working_3-way'!R14/3)</f>
        <v>-0.61193412798304325</v>
      </c>
      <c r="AT14" s="11">
        <f>IF(('OddsRatio_working_3-way'!X14=0),IF(Q14&gt;0,-Q14^(1/3),(-Q14)^(1/3)),'OddsRatio_working_3-way'!AN14-'OddsRatio_working_3-way'!R14/3)</f>
        <v>-0.44029594050757564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2.7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2.87</v>
      </c>
      <c r="D15" s="9">
        <f t="shared" si="13"/>
        <v>0.35921127411882459</v>
      </c>
      <c r="E15" s="9">
        <f t="shared" si="14"/>
        <v>0.30320916916548857</v>
      </c>
      <c r="F15" s="9">
        <f t="shared" si="15"/>
        <v>0.33757955671568679</v>
      </c>
      <c r="G15" s="9">
        <f t="shared" si="16"/>
        <v>1.0493394049522462</v>
      </c>
      <c r="H15" s="9">
        <f t="shared" si="17"/>
        <v>2.7838769884188181</v>
      </c>
      <c r="I15" s="9">
        <f t="shared" si="18"/>
        <v>3.2980532968454193</v>
      </c>
      <c r="J15" s="9">
        <f t="shared" si="19"/>
        <v>2.962264687260701</v>
      </c>
      <c r="K15" s="11">
        <f t="shared" si="20"/>
        <v>0.37037037037037035</v>
      </c>
      <c r="L15" s="11">
        <f t="shared" si="21"/>
        <v>0.31347962382445144</v>
      </c>
      <c r="M15" s="11">
        <f t="shared" si="22"/>
        <v>0.34843205574912889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-0.28164257012028249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0.2330162128311834</v>
      </c>
      <c r="Q15" s="11">
        <f>2*'OddsRatio_working_3-way'!K15*'OddsRatio_working_3-way'!L15*'OddsRatio_working_3-way'!M15</f>
        <v>8.0908407233049789E-2</v>
      </c>
      <c r="R15" s="11">
        <f t="shared" si="23"/>
        <v>0</v>
      </c>
      <c r="S15" s="11">
        <f t="shared" si="24"/>
        <v>-0.8273472747094589</v>
      </c>
      <c r="T15" s="11">
        <f t="shared" si="25"/>
        <v>-0.28727335927411768</v>
      </c>
      <c r="U15" s="11">
        <f>'OddsRatio_working_3-way'!S15-'OddsRatio_working_3-way'!R15^2/3</f>
        <v>-0.8273472747094589</v>
      </c>
      <c r="V15" s="11">
        <f>'OddsRatio_working_3-way'!S15*'OddsRatio_working_3-way'!R15/3-2*'OddsRatio_working_3-way'!R15^3/27-'OddsRatio_working_3-way'!T15</f>
        <v>0.28727335927411768</v>
      </c>
      <c r="W15" s="11">
        <f>'OddsRatio_working_3-way'!V15^2+4*'OddsRatio_working_3-way'!U15^3/27</f>
        <v>-1.3735897897478033E-3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0.14482711481140548</v>
      </c>
      <c r="Y15" s="11">
        <f>IF('OddsRatio_working_3-way'!W15&gt;=0,IF('OddsRatio_working_3-way'!V15+SQRT('OddsRatio_working_3-way'!W15)&gt;0,0,PI()),ACOS('OddsRatio_working_3-way'!V15/(2*'OddsRatio_working_3-way'!X15)))</f>
        <v>0.12830419725590492</v>
      </c>
      <c r="Z15" s="11">
        <f>'OddsRatio_working_3-way'!X15^(1/3)*COS('OddsRatio_working_3-way'!Y15/3)</f>
        <v>0.5246697024761231</v>
      </c>
      <c r="AA15" s="11">
        <f>'OddsRatio_working_3-way'!X15^(1/3)*COS(('OddsRatio_working_3-way'!Y15+2*PI())/3)</f>
        <v>-0.28177954601779726</v>
      </c>
      <c r="AB15" s="11">
        <f>'OddsRatio_working_3-way'!X15^(1/3)*COS(('OddsRatio_working_3-way'!Y15+4*PI())/3)</f>
        <v>-0.24289015645832615</v>
      </c>
      <c r="AC15" s="11">
        <f>'OddsRatio_working_3-way'!X15^(1/3)*SIN('OddsRatio_working_3-way'!Y15/3)</f>
        <v>2.2452799530781092E-2</v>
      </c>
      <c r="AD15" s="11">
        <f>'OddsRatio_working_3-way'!X15^(1/3)*SIN(('OddsRatio_working_3-way'!Y15+2*PI())/3)</f>
        <v>0.44315089117495526</v>
      </c>
      <c r="AE15" s="11">
        <f>'OddsRatio_working_3-way'!X15^(1/3)*SIN(('OddsRatio_working_3-way'!Y15+4*PI())/3)</f>
        <v>-0.46560369070573615</v>
      </c>
      <c r="AF15" s="11">
        <f>-'OddsRatio_working_3-way'!U15/(3*'OddsRatio_working_3-way'!X15^(1/3))*COS(('OddsRatio_working_3-way'!Y15)/3)</f>
        <v>0.5246697024761231</v>
      </c>
      <c r="AG15" s="11">
        <f>-'OddsRatio_working_3-way'!U15/(3*'OddsRatio_working_3-way'!X15^(1/3))*COS(('OddsRatio_working_3-way'!Y15+2*PI())/3)</f>
        <v>-0.28177954601779726</v>
      </c>
      <c r="AH15" s="11">
        <f>-'OddsRatio_working_3-way'!U15/(3*'OddsRatio_working_3-way'!X15^(1/3))*COS(('OddsRatio_working_3-way'!Y15+4*PI())/3)</f>
        <v>-0.24289015645832615</v>
      </c>
      <c r="AI15" s="11">
        <f>'OddsRatio_working_3-way'!U15/(3*'OddsRatio_working_3-way'!X15^(1/3))*SIN(('OddsRatio_working_3-way'!Y15)/3)</f>
        <v>-2.2452799530781092E-2</v>
      </c>
      <c r="AJ15" s="11">
        <f>'OddsRatio_working_3-way'!U15/(3*'OddsRatio_working_3-way'!X15^(1/3))*SIN(('OddsRatio_working_3-way'!Y15+2*PI())/3)</f>
        <v>-0.44315089117495526</v>
      </c>
      <c r="AK15" s="11">
        <f>'OddsRatio_working_3-way'!U15/(3*'OddsRatio_working_3-way'!X15^(1/3))*SIN(('OddsRatio_working_3-way'!Y15+4*PI())/3)</f>
        <v>0.46560369070573615</v>
      </c>
      <c r="AL15" s="11">
        <f>'OddsRatio_working_3-way'!Z15+'OddsRatio_working_3-way'!AF15</f>
        <v>1.0493394049522462</v>
      </c>
      <c r="AM15" s="11">
        <f>'OddsRatio_working_3-way'!AA15+'OddsRatio_working_3-way'!AG15</f>
        <v>-0.56355909203559451</v>
      </c>
      <c r="AN15" s="11">
        <f>'OddsRatio_working_3-way'!AB15+'OddsRatio_working_3-way'!AH15</f>
        <v>-0.4857803129166523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1.0493394049522462</v>
      </c>
      <c r="AS15" s="11">
        <f>IF(('OddsRatio_working_3-way'!X15=0),IF(Q15&gt;0,-Q15^(1/3),(-Q15)^(1/3)),'OddsRatio_working_3-way'!AM15-'OddsRatio_working_3-way'!R15/3)</f>
        <v>-0.56355909203559451</v>
      </c>
      <c r="AT15" s="11">
        <f>IF(('OddsRatio_working_3-way'!X15=0),IF(Q15&gt;0,-Q15^(1/3),(-Q15)^(1/3)),'OddsRatio_working_3-way'!AN15-'OddsRatio_working_3-way'!R15/3)</f>
        <v>-0.4857803129166523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1.88</v>
      </c>
      <c r="B16" s="4">
        <f>IF('True_Odds_Calculator_3-way'!B17="","",'True_Odds_Calculator_3-way'!B17)</f>
        <v>3.3</v>
      </c>
      <c r="C16" s="4">
        <f>IF('True_Odds_Calculator_3-way'!C17="","",'True_Odds_Calculator_3-way'!C17)</f>
        <v>4.9800000000000004</v>
      </c>
      <c r="D16" s="9">
        <f t="shared" si="13"/>
        <v>0.51743895222768932</v>
      </c>
      <c r="E16" s="9">
        <f t="shared" si="14"/>
        <v>0.2909120911225907</v>
      </c>
      <c r="F16" s="9">
        <f t="shared" si="15"/>
        <v>0.19164895664971995</v>
      </c>
      <c r="G16" s="9">
        <f t="shared" si="16"/>
        <v>1.0597671950539427</v>
      </c>
      <c r="H16" s="9">
        <f t="shared" si="17"/>
        <v>1.9325951316474697</v>
      </c>
      <c r="I16" s="9">
        <f t="shared" si="18"/>
        <v>3.4374645486240683</v>
      </c>
      <c r="J16" s="9">
        <f t="shared" si="19"/>
        <v>5.2178734363146937</v>
      </c>
      <c r="K16" s="11">
        <f t="shared" si="20"/>
        <v>0.53191489361702127</v>
      </c>
      <c r="L16" s="11">
        <f t="shared" si="21"/>
        <v>0.30303030303030304</v>
      </c>
      <c r="M16" s="11">
        <f t="shared" si="22"/>
        <v>0.20080321285140559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-0.26073086672932866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0.23174580980271828</v>
      </c>
      <c r="Q16" s="11">
        <f>2*'OddsRatio_working_3-way'!K16*'OddsRatio_working_3-way'!L16*'OddsRatio_working_3-way'!M16</f>
        <v>6.4733466425340294E-2</v>
      </c>
      <c r="R16" s="11">
        <f t="shared" si="23"/>
        <v>0</v>
      </c>
      <c r="S16" s="11">
        <f t="shared" si="24"/>
        <v>-0.88883150932528254</v>
      </c>
      <c r="T16" s="11">
        <f t="shared" si="25"/>
        <v>-0.24827695791209006</v>
      </c>
      <c r="U16" s="11">
        <f>'OddsRatio_working_3-way'!S16-'OddsRatio_working_3-way'!R16^2/3</f>
        <v>-0.88883150932528254</v>
      </c>
      <c r="V16" s="11">
        <f>'OddsRatio_working_3-way'!S16*'OddsRatio_working_3-way'!R16/3-2*'OddsRatio_working_3-way'!R16^3/27-'OddsRatio_working_3-way'!T16</f>
        <v>0.24827695791209006</v>
      </c>
      <c r="W16" s="11">
        <f>'OddsRatio_working_3-way'!V16^2+4*'OddsRatio_working_3-way'!U16^3/27</f>
        <v>-4.2387583214861399E-2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0.16126765875784205</v>
      </c>
      <c r="Y16" s="11">
        <f>IF('OddsRatio_working_3-way'!W16&gt;=0,IF('OddsRatio_working_3-way'!V16+SQRT('OddsRatio_working_3-way'!W16)&gt;0,0,PI()),ACOS('OddsRatio_working_3-way'!V16/(2*'OddsRatio_working_3-way'!X16)))</f>
        <v>0.69232069031099308</v>
      </c>
      <c r="Z16" s="11">
        <f>'OddsRatio_working_3-way'!X16^(1/3)*COS('OddsRatio_working_3-way'!Y16/3)</f>
        <v>0.52988359752697145</v>
      </c>
      <c r="AA16" s="11">
        <f>'OddsRatio_working_3-way'!X16^(1/3)*COS(('OddsRatio_working_3-way'!Y16+2*PI())/3)</f>
        <v>-0.3727629800555981</v>
      </c>
      <c r="AB16" s="11">
        <f>'OddsRatio_working_3-way'!X16^(1/3)*COS(('OddsRatio_working_3-way'!Y16+4*PI())/3)</f>
        <v>-0.15712061747137349</v>
      </c>
      <c r="AC16" s="11">
        <f>'OddsRatio_working_3-way'!X16^(1/3)*SIN('OddsRatio_working_3-way'!Y16/3)</f>
        <v>0.12450117608668922</v>
      </c>
      <c r="AD16" s="11">
        <f>'OddsRatio_working_3-way'!X16^(1/3)*SIN(('OddsRatio_working_3-way'!Y16+2*PI())/3)</f>
        <v>0.39664206846370192</v>
      </c>
      <c r="AE16" s="11">
        <f>'OddsRatio_working_3-way'!X16^(1/3)*SIN(('OddsRatio_working_3-way'!Y16+4*PI())/3)</f>
        <v>-0.52114324455039096</v>
      </c>
      <c r="AF16" s="11">
        <f>-'OddsRatio_working_3-way'!U16/(3*'OddsRatio_working_3-way'!X16^(1/3))*COS(('OddsRatio_working_3-way'!Y16)/3)</f>
        <v>0.52988359752697123</v>
      </c>
      <c r="AG16" s="11">
        <f>-'OddsRatio_working_3-way'!U16/(3*'OddsRatio_working_3-way'!X16^(1/3))*COS(('OddsRatio_working_3-way'!Y16+2*PI())/3)</f>
        <v>-0.37276298005559799</v>
      </c>
      <c r="AH16" s="11">
        <f>-'OddsRatio_working_3-way'!U16/(3*'OddsRatio_working_3-way'!X16^(1/3))*COS(('OddsRatio_working_3-way'!Y16+4*PI())/3)</f>
        <v>-0.1571206174713734</v>
      </c>
      <c r="AI16" s="11">
        <f>'OddsRatio_working_3-way'!U16/(3*'OddsRatio_working_3-way'!X16^(1/3))*SIN(('OddsRatio_working_3-way'!Y16)/3)</f>
        <v>-0.12450117608668916</v>
      </c>
      <c r="AJ16" s="11">
        <f>'OddsRatio_working_3-way'!U16/(3*'OddsRatio_working_3-way'!X16^(1/3))*SIN(('OddsRatio_working_3-way'!Y16+2*PI())/3)</f>
        <v>-0.39664206846370176</v>
      </c>
      <c r="AK16" s="11">
        <f>'OddsRatio_working_3-way'!U16/(3*'OddsRatio_working_3-way'!X16^(1/3))*SIN(('OddsRatio_working_3-way'!Y16+4*PI())/3)</f>
        <v>0.52114324455039074</v>
      </c>
      <c r="AL16" s="11">
        <f>'OddsRatio_working_3-way'!Z16+'OddsRatio_working_3-way'!AF16</f>
        <v>1.0597671950539427</v>
      </c>
      <c r="AM16" s="11">
        <f>'OddsRatio_working_3-way'!AA16+'OddsRatio_working_3-way'!AG16</f>
        <v>-0.7455259601111961</v>
      </c>
      <c r="AN16" s="11">
        <f>'OddsRatio_working_3-way'!AB16+'OddsRatio_working_3-way'!AH16</f>
        <v>-0.31424123494274692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1.0597671950539427</v>
      </c>
      <c r="AS16" s="11">
        <f>IF(('OddsRatio_working_3-way'!X16=0),IF(Q16&gt;0,-Q16^(1/3),(-Q16)^(1/3)),'OddsRatio_working_3-way'!AM16-'OddsRatio_working_3-way'!R16/3)</f>
        <v>-0.7455259601111961</v>
      </c>
      <c r="AT16" s="11">
        <f>IF(('OddsRatio_working_3-way'!X16=0),IF(Q16&gt;0,-Q16^(1/3),(-Q16)^(1/3)),'OddsRatio_working_3-way'!AN16-'OddsRatio_working_3-way'!R16/3)</f>
        <v>-0.31424123494274692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2.74</v>
      </c>
      <c r="B17" s="4">
        <f>IF('True_Odds_Calculator_3-way'!B18="","",'True_Odds_Calculator_3-way'!B18)</f>
        <v>3.24</v>
      </c>
      <c r="C17" s="4">
        <f>IF('True_Odds_Calculator_3-way'!C18="","",'True_Odds_Calculator_3-way'!C18)</f>
        <v>2.78</v>
      </c>
      <c r="D17" s="9">
        <f t="shared" si="13"/>
        <v>0.35352054266748167</v>
      </c>
      <c r="E17" s="9">
        <f t="shared" si="14"/>
        <v>0.29813585677659188</v>
      </c>
      <c r="F17" s="9">
        <f t="shared" si="15"/>
        <v>0.3483436005559265</v>
      </c>
      <c r="G17" s="9">
        <f t="shared" si="16"/>
        <v>1.050971225614636</v>
      </c>
      <c r="H17" s="9">
        <f t="shared" si="17"/>
        <v>2.8286899325694668</v>
      </c>
      <c r="I17" s="9">
        <f t="shared" si="18"/>
        <v>3.3541755453767848</v>
      </c>
      <c r="J17" s="9">
        <f t="shared" si="19"/>
        <v>2.8707287815940519</v>
      </c>
      <c r="K17" s="11">
        <f t="shared" si="20"/>
        <v>0.36496350364963503</v>
      </c>
      <c r="L17" s="11">
        <f t="shared" si="21"/>
        <v>0.30864197530864196</v>
      </c>
      <c r="M17" s="11">
        <f t="shared" si="22"/>
        <v>0.35971223021582738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-0.28111039149215911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0.23338993039145328</v>
      </c>
      <c r="Q17" s="11">
        <f>2*'OddsRatio_working_3-way'!K17*'OddsRatio_working_3-way'!L17*'OddsRatio_working_3-way'!M17</f>
        <v>8.1038170274810167E-2</v>
      </c>
      <c r="R17" s="11">
        <f t="shared" si="23"/>
        <v>0</v>
      </c>
      <c r="S17" s="11">
        <f t="shared" si="24"/>
        <v>-0.83024298444678135</v>
      </c>
      <c r="T17" s="11">
        <f t="shared" si="25"/>
        <v>-0.28827881404402134</v>
      </c>
      <c r="U17" s="11">
        <f>'OddsRatio_working_3-way'!S17-'OddsRatio_working_3-way'!R17^2/3</f>
        <v>-0.83024298444678135</v>
      </c>
      <c r="V17" s="11">
        <f>'OddsRatio_working_3-way'!S17*'OddsRatio_working_3-way'!R17/3-2*'OddsRatio_working_3-way'!R17^3/27-'OddsRatio_working_3-way'!T17</f>
        <v>0.28827881404402134</v>
      </c>
      <c r="W17" s="11">
        <f>'OddsRatio_working_3-way'!V17^2+4*'OddsRatio_working_3-way'!U17^3/27</f>
        <v>-1.6789287783648826E-3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0.14558812057049186</v>
      </c>
      <c r="Y17" s="11">
        <f>IF('OddsRatio_working_3-way'!W17&gt;=0,IF('OddsRatio_working_3-way'!V17+SQRT('OddsRatio_working_3-way'!W17)&gt;0,0,PI()),ACOS('OddsRatio_working_3-way'!V17/(2*'OddsRatio_working_3-way'!X17)))</f>
        <v>0.14119004541741598</v>
      </c>
      <c r="Z17" s="11">
        <f>'OddsRatio_working_3-way'!X17^(1/3)*COS('OddsRatio_working_3-way'!Y17/3)</f>
        <v>0.52548561280731798</v>
      </c>
      <c r="AA17" s="11">
        <f>'OddsRatio_working_3-way'!X17^(1/3)*COS(('OddsRatio_working_3-way'!Y17+2*PI())/3)</f>
        <v>-0.28417640528680072</v>
      </c>
      <c r="AB17" s="11">
        <f>'OddsRatio_working_3-way'!X17^(1/3)*COS(('OddsRatio_working_3-way'!Y17+4*PI())/3)</f>
        <v>-0.2413092075205174</v>
      </c>
      <c r="AC17" s="11">
        <f>'OddsRatio_working_3-way'!X17^(1/3)*SIN('OddsRatio_working_3-way'!Y17/3)</f>
        <v>2.4749388169768852E-2</v>
      </c>
      <c r="AD17" s="11">
        <f>'OddsRatio_working_3-way'!X17^(1/3)*SIN(('OddsRatio_working_3-way'!Y17+2*PI())/3)</f>
        <v>0.44270919592948643</v>
      </c>
      <c r="AE17" s="11">
        <f>'OddsRatio_working_3-way'!X17^(1/3)*SIN(('OddsRatio_working_3-way'!Y17+4*PI())/3)</f>
        <v>-0.46745858409925506</v>
      </c>
      <c r="AF17" s="11">
        <f>-'OddsRatio_working_3-way'!U17/(3*'OddsRatio_working_3-way'!X17^(1/3))*COS(('OddsRatio_working_3-way'!Y17)/3)</f>
        <v>0.52548561280731798</v>
      </c>
      <c r="AG17" s="11">
        <f>-'OddsRatio_working_3-way'!U17/(3*'OddsRatio_working_3-way'!X17^(1/3))*COS(('OddsRatio_working_3-way'!Y17+2*PI())/3)</f>
        <v>-0.28417640528680072</v>
      </c>
      <c r="AH17" s="11">
        <f>-'OddsRatio_working_3-way'!U17/(3*'OddsRatio_working_3-way'!X17^(1/3))*COS(('OddsRatio_working_3-way'!Y17+4*PI())/3)</f>
        <v>-0.2413092075205174</v>
      </c>
      <c r="AI17" s="11">
        <f>'OddsRatio_working_3-way'!U17/(3*'OddsRatio_working_3-way'!X17^(1/3))*SIN(('OddsRatio_working_3-way'!Y17)/3)</f>
        <v>-2.4749388169768852E-2</v>
      </c>
      <c r="AJ17" s="11">
        <f>'OddsRatio_working_3-way'!U17/(3*'OddsRatio_working_3-way'!X17^(1/3))*SIN(('OddsRatio_working_3-way'!Y17+2*PI())/3)</f>
        <v>-0.44270919592948643</v>
      </c>
      <c r="AK17" s="11">
        <f>'OddsRatio_working_3-way'!U17/(3*'OddsRatio_working_3-way'!X17^(1/3))*SIN(('OddsRatio_working_3-way'!Y17+4*PI())/3)</f>
        <v>0.46745858409925506</v>
      </c>
      <c r="AL17" s="11">
        <f>'OddsRatio_working_3-way'!Z17+'OddsRatio_working_3-way'!AF17</f>
        <v>1.050971225614636</v>
      </c>
      <c r="AM17" s="11">
        <f>'OddsRatio_working_3-way'!AA17+'OddsRatio_working_3-way'!AG17</f>
        <v>-0.56835281057360143</v>
      </c>
      <c r="AN17" s="11">
        <f>'OddsRatio_working_3-way'!AB17+'OddsRatio_working_3-way'!AH17</f>
        <v>-0.48261841504103481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1.050971225614636</v>
      </c>
      <c r="AS17" s="11">
        <f>IF(('OddsRatio_working_3-way'!X17=0),IF(Q17&gt;0,-Q17^(1/3),(-Q17)^(1/3)),'OddsRatio_working_3-way'!AM17-'OddsRatio_working_3-way'!R17/3)</f>
        <v>-0.56835281057360143</v>
      </c>
      <c r="AT17" s="11">
        <f>IF(('OddsRatio_working_3-way'!X17=0),IF(Q17&gt;0,-Q17^(1/3),(-Q17)^(1/3)),'OddsRatio_working_3-way'!AN17-'OddsRatio_working_3-way'!R17/3)</f>
        <v>-0.48261841504103481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10.56</v>
      </c>
      <c r="B18" s="4">
        <f>IF('True_Odds_Calculator_3-way'!B19="","",'True_Odds_Calculator_3-way'!B19)</f>
        <v>6.66</v>
      </c>
      <c r="C18" s="4">
        <f>IF('True_Odds_Calculator_3-way'!C19="","",'True_Odds_Calculator_3-way'!C19)</f>
        <v>1.26</v>
      </c>
      <c r="D18" s="9">
        <f t="shared" si="13"/>
        <v>8.6233193863103394E-2</v>
      </c>
      <c r="E18" s="9">
        <f t="shared" si="14"/>
        <v>0.13748278659922791</v>
      </c>
      <c r="F18" s="9">
        <f t="shared" si="15"/>
        <v>0.77628401953766868</v>
      </c>
      <c r="G18" s="9">
        <f t="shared" si="16"/>
        <v>1.1084165808459256</v>
      </c>
      <c r="H18" s="9">
        <f t="shared" si="17"/>
        <v>11.596462512887049</v>
      </c>
      <c r="I18" s="9">
        <f t="shared" si="18"/>
        <v>7.2736378475879384</v>
      </c>
      <c r="J18" s="9">
        <f t="shared" si="19"/>
        <v>1.2881883110199406</v>
      </c>
      <c r="K18" s="11">
        <f t="shared" si="20"/>
        <v>9.4696969696969696E-2</v>
      </c>
      <c r="L18" s="11">
        <f t="shared" si="21"/>
        <v>0.15015015015015015</v>
      </c>
      <c r="M18" s="11">
        <f t="shared" si="22"/>
        <v>0.79365079365079361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-0.15875922820367261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0.17468767468767471</v>
      </c>
      <c r="Q18" s="11">
        <f>2*'OddsRatio_working_3-way'!K18*'OddsRatio_working_3-way'!L18*'OddsRatio_working_3-way'!M18</f>
        <v>2.2569467013911458E-2</v>
      </c>
      <c r="R18" s="11">
        <f t="shared" si="23"/>
        <v>0</v>
      </c>
      <c r="S18" s="11">
        <f t="shared" si="24"/>
        <v>-1.1003308384919046</v>
      </c>
      <c r="T18" s="11">
        <f t="shared" si="25"/>
        <v>-0.14216160704029773</v>
      </c>
      <c r="U18" s="11">
        <f>'OddsRatio_working_3-way'!S18-'OddsRatio_working_3-way'!R18^2/3</f>
        <v>-1.1003308384919046</v>
      </c>
      <c r="V18" s="11">
        <f>'OddsRatio_working_3-way'!S18*'OddsRatio_working_3-way'!R18/3-2*'OddsRatio_working_3-way'!R18^3/27-'OddsRatio_working_3-way'!T18</f>
        <v>0.14216160704029773</v>
      </c>
      <c r="W18" s="11">
        <f>'OddsRatio_working_3-way'!V18^2+4*'OddsRatio_working_3-way'!U18^3/27</f>
        <v>-0.17715323377414677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0.22212786649271787</v>
      </c>
      <c r="Y18" s="11">
        <f>IF('OddsRatio_working_3-way'!W18&gt;=0,IF('OddsRatio_working_3-way'!V18+SQRT('OddsRatio_working_3-way'!W18)&gt;0,0,PI()),ACOS('OddsRatio_working_3-way'!V18/(2*'OddsRatio_working_3-way'!X18)))</f>
        <v>1.245067380049943</v>
      </c>
      <c r="Z18" s="11">
        <f>'OddsRatio_working_3-way'!X18^(1/3)*COS('OddsRatio_working_3-way'!Y18/3)</f>
        <v>0.55420829042296282</v>
      </c>
      <c r="AA18" s="11">
        <f>'OddsRatio_working_3-way'!X18^(1/3)*COS(('OddsRatio_working_3-way'!Y18+2*PI())/3)</f>
        <v>-0.48858130176229853</v>
      </c>
      <c r="AB18" s="11">
        <f>'OddsRatio_working_3-way'!X18^(1/3)*COS(('OddsRatio_working_3-way'!Y18+4*PI())/3)</f>
        <v>-6.5626988660664728E-2</v>
      </c>
      <c r="AC18" s="11">
        <f>'OddsRatio_working_3-way'!X18^(1/3)*SIN('OddsRatio_working_3-way'!Y18/3)</f>
        <v>0.24419278652414178</v>
      </c>
      <c r="AD18" s="11">
        <f>'OddsRatio_working_3-way'!X18^(1/3)*SIN(('OddsRatio_working_3-way'!Y18+2*PI())/3)</f>
        <v>0.35786206523215902</v>
      </c>
      <c r="AE18" s="11">
        <f>'OddsRatio_working_3-way'!X18^(1/3)*SIN(('OddsRatio_working_3-way'!Y18+4*PI())/3)</f>
        <v>-0.60205485175630069</v>
      </c>
      <c r="AF18" s="11">
        <f>-'OddsRatio_working_3-way'!U18/(3*'OddsRatio_working_3-way'!X18^(1/3))*COS(('OddsRatio_working_3-way'!Y18)/3)</f>
        <v>0.55420829042296271</v>
      </c>
      <c r="AG18" s="11">
        <f>-'OddsRatio_working_3-way'!U18/(3*'OddsRatio_working_3-way'!X18^(1/3))*COS(('OddsRatio_working_3-way'!Y18+2*PI())/3)</f>
        <v>-0.48858130176229841</v>
      </c>
      <c r="AH18" s="11">
        <f>-'OddsRatio_working_3-way'!U18/(3*'OddsRatio_working_3-way'!X18^(1/3))*COS(('OddsRatio_working_3-way'!Y18+4*PI())/3)</f>
        <v>-6.5626988660664715E-2</v>
      </c>
      <c r="AI18" s="11">
        <f>'OddsRatio_working_3-way'!U18/(3*'OddsRatio_working_3-way'!X18^(1/3))*SIN(('OddsRatio_working_3-way'!Y18)/3)</f>
        <v>-0.24419278652414173</v>
      </c>
      <c r="AJ18" s="11">
        <f>'OddsRatio_working_3-way'!U18/(3*'OddsRatio_working_3-way'!X18^(1/3))*SIN(('OddsRatio_working_3-way'!Y18+2*PI())/3)</f>
        <v>-0.35786206523215891</v>
      </c>
      <c r="AK18" s="11">
        <f>'OddsRatio_working_3-way'!U18/(3*'OddsRatio_working_3-way'!X18^(1/3))*SIN(('OddsRatio_working_3-way'!Y18+4*PI())/3)</f>
        <v>0.60205485175630058</v>
      </c>
      <c r="AL18" s="11">
        <f>'OddsRatio_working_3-way'!Z18+'OddsRatio_working_3-way'!AF18</f>
        <v>1.1084165808459256</v>
      </c>
      <c r="AM18" s="11">
        <f>'OddsRatio_working_3-way'!AA18+'OddsRatio_working_3-way'!AG18</f>
        <v>-0.97716260352459694</v>
      </c>
      <c r="AN18" s="11">
        <f>'OddsRatio_working_3-way'!AB18+'OddsRatio_working_3-way'!AH18</f>
        <v>-0.13125397732132943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1.1084165808459256</v>
      </c>
      <c r="AS18" s="11">
        <f>IF(('OddsRatio_working_3-way'!X18=0),IF(Q18&gt;0,-Q18^(1/3),(-Q18)^(1/3)),'OddsRatio_working_3-way'!AM18-'OddsRatio_working_3-way'!R18/3)</f>
        <v>-0.97716260352459694</v>
      </c>
      <c r="AT18" s="11">
        <f>IF(('OddsRatio_working_3-way'!X18=0),IF(Q18&gt;0,-Q18^(1/3),(-Q18)^(1/3)),'OddsRatio_working_3-way'!AN18-'OddsRatio_working_3-way'!R18/3)</f>
        <v>-0.13125397732132943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2.4500000000000002</v>
      </c>
      <c r="B19" s="4">
        <f>IF('True_Odds_Calculator_3-way'!B20="","",'True_Odds_Calculator_3-way'!B20)</f>
        <v>3.49</v>
      </c>
      <c r="C19" s="4">
        <f>IF('True_Odds_Calculator_3-way'!C20="","",'True_Odds_Calculator_3-way'!C20)</f>
        <v>3.01</v>
      </c>
      <c r="D19" s="9">
        <f t="shared" si="13"/>
        <v>0.39840079897370945</v>
      </c>
      <c r="E19" s="9">
        <f t="shared" si="14"/>
        <v>0.27831161005349841</v>
      </c>
      <c r="F19" s="9">
        <f t="shared" si="15"/>
        <v>0.32328759097279247</v>
      </c>
      <c r="G19" s="9">
        <f t="shared" si="16"/>
        <v>1.0414035357774609</v>
      </c>
      <c r="H19" s="9">
        <f t="shared" si="17"/>
        <v>2.5100351268773187</v>
      </c>
      <c r="I19" s="9">
        <f t="shared" si="18"/>
        <v>3.5930948040858772</v>
      </c>
      <c r="J19" s="9">
        <f t="shared" si="19"/>
        <v>3.0932211069126958</v>
      </c>
      <c r="K19" s="11">
        <f t="shared" si="20"/>
        <v>0.4081632653061224</v>
      </c>
      <c r="L19" s="11">
        <f t="shared" si="21"/>
        <v>0.28653295128939826</v>
      </c>
      <c r="M19" s="11">
        <f t="shared" si="22"/>
        <v>0.33222591362126247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-0.28197162024097222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0.23118463084574137</v>
      </c>
      <c r="Q19" s="11">
        <f>2*'OddsRatio_working_3-way'!K19*'OddsRatio_working_3-way'!L19*'OddsRatio_working_3-way'!M19</f>
        <v>7.7709119612013891E-2</v>
      </c>
      <c r="R19" s="11">
        <f t="shared" si="23"/>
        <v>0</v>
      </c>
      <c r="S19" s="11">
        <f t="shared" si="24"/>
        <v>-0.81988616672901893</v>
      </c>
      <c r="T19" s="11">
        <f t="shared" si="25"/>
        <v>-0.2755919888164769</v>
      </c>
      <c r="U19" s="11">
        <f>'OddsRatio_working_3-way'!S19-'OddsRatio_working_3-way'!R19^2/3</f>
        <v>-0.81988616672901893</v>
      </c>
      <c r="V19" s="11">
        <f>'OddsRatio_working_3-way'!S19*'OddsRatio_working_3-way'!R19/3-2*'OddsRatio_working_3-way'!R19^3/27-'OddsRatio_working_3-way'!T19</f>
        <v>0.2755919888164769</v>
      </c>
      <c r="W19" s="11">
        <f>'OddsRatio_working_3-way'!V19^2+4*'OddsRatio_working_3-way'!U19^3/27</f>
        <v>-5.6991901299589254E-3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0.14287243823580886</v>
      </c>
      <c r="Y19" s="11">
        <f>IF('OddsRatio_working_3-way'!W19&gt;=0,IF('OddsRatio_working_3-way'!V19+SQRT('OddsRatio_working_3-way'!W19)&gt;0,0,PI()),ACOS('OddsRatio_working_3-way'!V19/(2*'OddsRatio_working_3-way'!X19)))</f>
        <v>0.26737139526483245</v>
      </c>
      <c r="Z19" s="11">
        <f>'OddsRatio_working_3-way'!X19^(1/3)*COS('OddsRatio_working_3-way'!Y19/3)</f>
        <v>0.52070176788873057</v>
      </c>
      <c r="AA19" s="11">
        <f>'OddsRatio_working_3-way'!X19^(1/3)*COS(('OddsRatio_working_3-way'!Y19+2*PI())/3)</f>
        <v>-0.3006472035085343</v>
      </c>
      <c r="AB19" s="11">
        <f>'OddsRatio_working_3-way'!X19^(1/3)*COS(('OddsRatio_working_3-way'!Y19+4*PI())/3)</f>
        <v>-0.22005456438019624</v>
      </c>
      <c r="AC19" s="11">
        <f>'OddsRatio_working_3-way'!X19^(1/3)*SIN('OddsRatio_working_3-way'!Y19/3)</f>
        <v>4.6530181895448358E-2</v>
      </c>
      <c r="AD19" s="11">
        <f>'OddsRatio_working_3-way'!X19^(1/3)*SIN(('OddsRatio_working_3-way'!Y19+2*PI())/3)</f>
        <v>0.42767586783938488</v>
      </c>
      <c r="AE19" s="11">
        <f>'OddsRatio_working_3-way'!X19^(1/3)*SIN(('OddsRatio_working_3-way'!Y19+4*PI())/3)</f>
        <v>-0.47420604973483316</v>
      </c>
      <c r="AF19" s="11">
        <f>-'OddsRatio_working_3-way'!U19/(3*'OddsRatio_working_3-way'!X19^(1/3))*COS(('OddsRatio_working_3-way'!Y19)/3)</f>
        <v>0.52070176788873046</v>
      </c>
      <c r="AG19" s="11">
        <f>-'OddsRatio_working_3-way'!U19/(3*'OddsRatio_working_3-way'!X19^(1/3))*COS(('OddsRatio_working_3-way'!Y19+2*PI())/3)</f>
        <v>-0.30064720350853424</v>
      </c>
      <c r="AH19" s="11">
        <f>-'OddsRatio_working_3-way'!U19/(3*'OddsRatio_working_3-way'!X19^(1/3))*COS(('OddsRatio_working_3-way'!Y19+4*PI())/3)</f>
        <v>-0.22005456438019622</v>
      </c>
      <c r="AI19" s="11">
        <f>'OddsRatio_working_3-way'!U19/(3*'OddsRatio_working_3-way'!X19^(1/3))*SIN(('OddsRatio_working_3-way'!Y19)/3)</f>
        <v>-4.6530181895448344E-2</v>
      </c>
      <c r="AJ19" s="11">
        <f>'OddsRatio_working_3-way'!U19/(3*'OddsRatio_working_3-way'!X19^(1/3))*SIN(('OddsRatio_working_3-way'!Y19+2*PI())/3)</f>
        <v>-0.42767586783938477</v>
      </c>
      <c r="AK19" s="11">
        <f>'OddsRatio_working_3-way'!U19/(3*'OddsRatio_working_3-way'!X19^(1/3))*SIN(('OddsRatio_working_3-way'!Y19+4*PI())/3)</f>
        <v>0.4742060497348331</v>
      </c>
      <c r="AL19" s="11">
        <f>'OddsRatio_working_3-way'!Z19+'OddsRatio_working_3-way'!AF19</f>
        <v>1.0414035357774609</v>
      </c>
      <c r="AM19" s="11">
        <f>'OddsRatio_working_3-way'!AA19+'OddsRatio_working_3-way'!AG19</f>
        <v>-0.60129440701706849</v>
      </c>
      <c r="AN19" s="11">
        <f>'OddsRatio_working_3-way'!AB19+'OddsRatio_working_3-way'!AH19</f>
        <v>-0.44010912876039243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1.0414035357774609</v>
      </c>
      <c r="AS19" s="11">
        <f>IF(('OddsRatio_working_3-way'!X19=0),IF(Q19&gt;0,-Q19^(1/3),(-Q19)^(1/3)),'OddsRatio_working_3-way'!AM19-'OddsRatio_working_3-way'!R19/3)</f>
        <v>-0.60129440701706849</v>
      </c>
      <c r="AT19" s="11">
        <f>IF(('OddsRatio_working_3-way'!X19=0),IF(Q19&gt;0,-Q19^(1/3),(-Q19)^(1/3)),'OddsRatio_working_3-way'!AN19-'OddsRatio_working_3-way'!R19/3)</f>
        <v>-0.44010912876039243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1.36</v>
      </c>
      <c r="B20" s="4">
        <f>IF('True_Odds_Calculator_3-way'!B21="","",'True_Odds_Calculator_3-way'!B21)</f>
        <v>5.48</v>
      </c>
      <c r="C20" s="4">
        <f>IF('True_Odds_Calculator_3-way'!C21="","",'True_Odds_Calculator_3-way'!C21)</f>
        <v>8.8000000000000007</v>
      </c>
      <c r="D20" s="9">
        <f t="shared" si="13"/>
        <v>0.72122206755477214</v>
      </c>
      <c r="E20" s="9">
        <f t="shared" si="14"/>
        <v>0.1721105356830524</v>
      </c>
      <c r="F20" s="9">
        <f t="shared" si="15"/>
        <v>0.10666739676217546</v>
      </c>
      <c r="G20" s="9">
        <f t="shared" si="16"/>
        <v>1.073709722037004</v>
      </c>
      <c r="H20" s="9">
        <f t="shared" si="17"/>
        <v>1.3865354999333219</v>
      </c>
      <c r="I20" s="9">
        <f t="shared" si="18"/>
        <v>5.8102195547257791</v>
      </c>
      <c r="J20" s="9">
        <f t="shared" si="19"/>
        <v>9.3749358318886298</v>
      </c>
      <c r="K20" s="11">
        <f t="shared" si="20"/>
        <v>0.73529411764705876</v>
      </c>
      <c r="L20" s="11">
        <f t="shared" si="21"/>
        <v>0.18248175182481752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-0.19181076544751963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0.19272805339786878</v>
      </c>
      <c r="Q20" s="11">
        <f>2*'OddsRatio_working_3-way'!K20*'OddsRatio_working_3-way'!L20*'OddsRatio_working_3-way'!M20</f>
        <v>3.0494945157890627E-2</v>
      </c>
      <c r="R20" s="11">
        <f t="shared" si="23"/>
        <v>0</v>
      </c>
      <c r="S20" s="11">
        <f t="shared" si="24"/>
        <v>-1.0047822547822538</v>
      </c>
      <c r="T20" s="11">
        <f t="shared" si="25"/>
        <v>-0.1589845339845338</v>
      </c>
      <c r="U20" s="11">
        <f>'OddsRatio_working_3-way'!S20-'OddsRatio_working_3-way'!R20^2/3</f>
        <v>-1.0047822547822538</v>
      </c>
      <c r="V20" s="11">
        <f>'OddsRatio_working_3-way'!S20*'OddsRatio_working_3-way'!R20/3-2*'OddsRatio_working_3-way'!R20^3/27-'OddsRatio_working_3-way'!T20</f>
        <v>0.1589845339845338</v>
      </c>
      <c r="W20" s="11">
        <f>'OddsRatio_working_3-way'!V20^2+4*'OddsRatio_working_3-way'!U20^3/27</f>
        <v>-0.12500769330174258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0.19383225695689943</v>
      </c>
      <c r="Y20" s="11">
        <f>IF('OddsRatio_working_3-way'!W20&gt;=0,IF('OddsRatio_working_3-way'!V20+SQRT('OddsRatio_working_3-way'!W20)&gt;0,0,PI()),ACOS('OddsRatio_working_3-way'!V20/(2*'OddsRatio_working_3-way'!X20)))</f>
        <v>1.1482232419653553</v>
      </c>
      <c r="Z20" s="11">
        <f>'OddsRatio_working_3-way'!X20^(1/3)*COS('OddsRatio_working_3-way'!Y20/3)</f>
        <v>0.53685486101850199</v>
      </c>
      <c r="AA20" s="11">
        <f>'OddsRatio_working_3-way'!X20^(1/3)*COS(('OddsRatio_working_3-way'!Y20+2*PI())/3)</f>
        <v>-0.45560570741703504</v>
      </c>
      <c r="AB20" s="11">
        <f>'OddsRatio_working_3-way'!X20^(1/3)*COS(('OddsRatio_working_3-way'!Y20+4*PI())/3)</f>
        <v>-8.1249153601466714E-2</v>
      </c>
      <c r="AC20" s="11">
        <f>'OddsRatio_working_3-way'!X20^(1/3)*SIN('OddsRatio_working_3-way'!Y20/3)</f>
        <v>0.21613485711831892</v>
      </c>
      <c r="AD20" s="11">
        <f>'OddsRatio_working_3-way'!X20^(1/3)*SIN(('OddsRatio_working_3-way'!Y20+2*PI())/3)</f>
        <v>0.35686251922802759</v>
      </c>
      <c r="AE20" s="11">
        <f>'OddsRatio_working_3-way'!X20^(1/3)*SIN(('OddsRatio_working_3-way'!Y20+4*PI())/3)</f>
        <v>-0.5729973763463464</v>
      </c>
      <c r="AF20" s="11">
        <f>-'OddsRatio_working_3-way'!U20/(3*'OddsRatio_working_3-way'!X20^(1/3))*COS(('OddsRatio_working_3-way'!Y20)/3)</f>
        <v>0.53685486101850199</v>
      </c>
      <c r="AG20" s="11">
        <f>-'OddsRatio_working_3-way'!U20/(3*'OddsRatio_working_3-way'!X20^(1/3))*COS(('OddsRatio_working_3-way'!Y20+2*PI())/3)</f>
        <v>-0.45560570741703504</v>
      </c>
      <c r="AH20" s="11">
        <f>-'OddsRatio_working_3-way'!U20/(3*'OddsRatio_working_3-way'!X20^(1/3))*COS(('OddsRatio_working_3-way'!Y20+4*PI())/3)</f>
        <v>-8.1249153601466714E-2</v>
      </c>
      <c r="AI20" s="11">
        <f>'OddsRatio_working_3-way'!U20/(3*'OddsRatio_working_3-way'!X20^(1/3))*SIN(('OddsRatio_working_3-way'!Y20)/3)</f>
        <v>-0.21613485711831892</v>
      </c>
      <c r="AJ20" s="11">
        <f>'OddsRatio_working_3-way'!U20/(3*'OddsRatio_working_3-way'!X20^(1/3))*SIN(('OddsRatio_working_3-way'!Y20+2*PI())/3)</f>
        <v>-0.35686251922802759</v>
      </c>
      <c r="AK20" s="11">
        <f>'OddsRatio_working_3-way'!U20/(3*'OddsRatio_working_3-way'!X20^(1/3))*SIN(('OddsRatio_working_3-way'!Y20+4*PI())/3)</f>
        <v>0.5729973763463464</v>
      </c>
      <c r="AL20" s="11">
        <f>'OddsRatio_working_3-way'!Z20+'OddsRatio_working_3-way'!AF20</f>
        <v>1.073709722037004</v>
      </c>
      <c r="AM20" s="11">
        <f>'OddsRatio_working_3-way'!AA20+'OddsRatio_working_3-way'!AG20</f>
        <v>-0.91121141483407009</v>
      </c>
      <c r="AN20" s="11">
        <f>'OddsRatio_working_3-way'!AB20+'OddsRatio_working_3-way'!AH20</f>
        <v>-0.16249830720293343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1.073709722037004</v>
      </c>
      <c r="AS20" s="11">
        <f>IF(('OddsRatio_working_3-way'!X20=0),IF(Q20&gt;0,-Q20^(1/3),(-Q20)^(1/3)),'OddsRatio_working_3-way'!AM20-'OddsRatio_working_3-way'!R20/3)</f>
        <v>-0.91121141483407009</v>
      </c>
      <c r="AT20" s="11">
        <f>IF(('OddsRatio_working_3-way'!X20=0),IF(Q20&gt;0,-Q20^(1/3),(-Q20)^(1/3)),'OddsRatio_working_3-way'!AN20-'OddsRatio_working_3-way'!R20/3)</f>
        <v>-0.16249830720293343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1.88</v>
      </c>
      <c r="B21" s="4">
        <f>IF('True_Odds_Calculator_3-way'!B22="","",'True_Odds_Calculator_3-way'!B22)</f>
        <v>3.47</v>
      </c>
      <c r="C21" s="4">
        <f>IF('True_Odds_Calculator_3-way'!C22="","",'True_Odds_Calculator_3-way'!C22)</f>
        <v>4.6399999999999997</v>
      </c>
      <c r="D21" s="9">
        <f t="shared" si="13"/>
        <v>0.51754954488089855</v>
      </c>
      <c r="E21" s="9">
        <f t="shared" si="14"/>
        <v>0.27651304942516181</v>
      </c>
      <c r="F21" s="9">
        <f t="shared" si="15"/>
        <v>0.20593740569393987</v>
      </c>
      <c r="G21" s="9">
        <f t="shared" si="16"/>
        <v>1.0592979145032333</v>
      </c>
      <c r="H21" s="9">
        <f t="shared" si="17"/>
        <v>1.9321821647628454</v>
      </c>
      <c r="I21" s="9">
        <f t="shared" si="18"/>
        <v>3.6164658488229859</v>
      </c>
      <c r="J21" s="9">
        <f t="shared" si="19"/>
        <v>4.8558444087917687</v>
      </c>
      <c r="K21" s="11">
        <f t="shared" si="20"/>
        <v>0.53191489361702127</v>
      </c>
      <c r="L21" s="11">
        <f t="shared" si="21"/>
        <v>0.28818443804034583</v>
      </c>
      <c r="M21" s="11">
        <f t="shared" si="22"/>
        <v>0.21551724137931036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-0.26138201669905148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0.23092548857093925</v>
      </c>
      <c r="Q21" s="11">
        <f>2*'OddsRatio_working_3-way'!K21*'OddsRatio_working_3-way'!L21*'OddsRatio_working_3-way'!M21</f>
        <v>6.6073101164789483E-2</v>
      </c>
      <c r="R21" s="11">
        <f t="shared" si="23"/>
        <v>0</v>
      </c>
      <c r="S21" s="11">
        <f t="shared" si="24"/>
        <v>-0.88347886930882824</v>
      </c>
      <c r="T21" s="11">
        <f t="shared" si="25"/>
        <v>-0.25278365359337002</v>
      </c>
      <c r="U21" s="11">
        <f>'OddsRatio_working_3-way'!S21-'OddsRatio_working_3-way'!R21^2/3</f>
        <v>-0.88347886930882824</v>
      </c>
      <c r="V21" s="11">
        <f>'OddsRatio_working_3-way'!S21*'OddsRatio_working_3-way'!R21/3-2*'OddsRatio_working_3-way'!R21^3/27-'OddsRatio_working_3-way'!T21</f>
        <v>0.25278365359337002</v>
      </c>
      <c r="W21" s="11">
        <f>'OddsRatio_working_3-way'!V21^2+4*'OddsRatio_working_3-way'!U21^3/27</f>
        <v>-3.8261328470801784E-2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0.15981309708125824</v>
      </c>
      <c r="Y21" s="11">
        <f>IF('OddsRatio_working_3-way'!W21&gt;=0,IF('OddsRatio_working_3-way'!V21+SQRT('OddsRatio_working_3-way'!W21)&gt;0,0,PI()),ACOS('OddsRatio_working_3-way'!V21/(2*'OddsRatio_working_3-way'!X21)))</f>
        <v>0.65856250046586606</v>
      </c>
      <c r="Z21" s="11">
        <f>'OddsRatio_working_3-way'!X21^(1/3)*COS('OddsRatio_working_3-way'!Y21/3)</f>
        <v>0.52964895725161665</v>
      </c>
      <c r="AA21" s="11">
        <f>'OddsRatio_working_3-way'!X21^(1/3)*COS(('OddsRatio_working_3-way'!Y21+2*PI())/3)</f>
        <v>-0.36716559396521348</v>
      </c>
      <c r="AB21" s="11">
        <f>'OddsRatio_working_3-way'!X21^(1/3)*COS(('OddsRatio_working_3-way'!Y21+4*PI())/3)</f>
        <v>-0.16248336328640331</v>
      </c>
      <c r="AC21" s="11">
        <f>'OddsRatio_working_3-way'!X21^(1/3)*SIN('OddsRatio_working_3-way'!Y21/3)</f>
        <v>0.1181733409807442</v>
      </c>
      <c r="AD21" s="11">
        <f>'OddsRatio_working_3-way'!X21^(1/3)*SIN(('OddsRatio_working_3-way'!Y21+2*PI())/3)</f>
        <v>0.39960278157746609</v>
      </c>
      <c r="AE21" s="11">
        <f>'OddsRatio_working_3-way'!X21^(1/3)*SIN(('OddsRatio_working_3-way'!Y21+4*PI())/3)</f>
        <v>-0.51777612255821026</v>
      </c>
      <c r="AF21" s="11">
        <f>-'OddsRatio_working_3-way'!U21/(3*'OddsRatio_working_3-way'!X21^(1/3))*COS(('OddsRatio_working_3-way'!Y21)/3)</f>
        <v>0.52964895725161665</v>
      </c>
      <c r="AG21" s="11">
        <f>-'OddsRatio_working_3-way'!U21/(3*'OddsRatio_working_3-way'!X21^(1/3))*COS(('OddsRatio_working_3-way'!Y21+2*PI())/3)</f>
        <v>-0.36716559396521348</v>
      </c>
      <c r="AH21" s="11">
        <f>-'OddsRatio_working_3-way'!U21/(3*'OddsRatio_working_3-way'!X21^(1/3))*COS(('OddsRatio_working_3-way'!Y21+4*PI())/3)</f>
        <v>-0.16248336328640331</v>
      </c>
      <c r="AI21" s="11">
        <f>'OddsRatio_working_3-way'!U21/(3*'OddsRatio_working_3-way'!X21^(1/3))*SIN(('OddsRatio_working_3-way'!Y21)/3)</f>
        <v>-0.1181733409807442</v>
      </c>
      <c r="AJ21" s="11">
        <f>'OddsRatio_working_3-way'!U21/(3*'OddsRatio_working_3-way'!X21^(1/3))*SIN(('OddsRatio_working_3-way'!Y21+2*PI())/3)</f>
        <v>-0.39960278157746609</v>
      </c>
      <c r="AK21" s="11">
        <f>'OddsRatio_working_3-way'!U21/(3*'OddsRatio_working_3-way'!X21^(1/3))*SIN(('OddsRatio_working_3-way'!Y21+4*PI())/3)</f>
        <v>0.51777612255821026</v>
      </c>
      <c r="AL21" s="11">
        <f>'OddsRatio_working_3-way'!Z21+'OddsRatio_working_3-way'!AF21</f>
        <v>1.0592979145032333</v>
      </c>
      <c r="AM21" s="11">
        <f>'OddsRatio_working_3-way'!AA21+'OddsRatio_working_3-way'!AG21</f>
        <v>-0.73433118793042695</v>
      </c>
      <c r="AN21" s="11">
        <f>'OddsRatio_working_3-way'!AB21+'OddsRatio_working_3-way'!AH21</f>
        <v>-0.32496672657280662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1.0592979145032333</v>
      </c>
      <c r="AS21" s="11">
        <f>IF(('OddsRatio_working_3-way'!X21=0),IF(Q21&gt;0,-Q21^(1/3),(-Q21)^(1/3)),'OddsRatio_working_3-way'!AM21-'OddsRatio_working_3-way'!R21/3)</f>
        <v>-0.73433118793042695</v>
      </c>
      <c r="AT21" s="11">
        <f>IF(('OddsRatio_working_3-way'!X21=0),IF(Q21&gt;0,-Q21^(1/3),(-Q21)^(1/3)),'OddsRatio_working_3-way'!AN21-'OddsRatio_working_3-way'!R21/3)</f>
        <v>-0.32496672657280662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2.61</v>
      </c>
      <c r="B22" s="4">
        <f>IF('True_Odds_Calculator_3-way'!B23="","",'True_Odds_Calculator_3-way'!B23)</f>
        <v>3.14</v>
      </c>
      <c r="C22" s="4">
        <f>IF('True_Odds_Calculator_3-way'!C23="","",'True_Odds_Calculator_3-way'!C23)</f>
        <v>3.02</v>
      </c>
      <c r="D22" s="9">
        <f t="shared" si="13"/>
        <v>0.37165533404961565</v>
      </c>
      <c r="E22" s="9">
        <f t="shared" si="14"/>
        <v>0.30795579287310687</v>
      </c>
      <c r="F22" s="9">
        <f t="shared" si="15"/>
        <v>0.32038887307727759</v>
      </c>
      <c r="G22" s="9">
        <f t="shared" si="16"/>
        <v>1.0501024854904761</v>
      </c>
      <c r="H22" s="9">
        <f t="shared" si="17"/>
        <v>2.6906650016396667</v>
      </c>
      <c r="I22" s="9">
        <f t="shared" si="18"/>
        <v>3.247219318949619</v>
      </c>
      <c r="J22" s="9">
        <f t="shared" si="19"/>
        <v>3.1212070206907612</v>
      </c>
      <c r="K22" s="11">
        <f t="shared" si="20"/>
        <v>0.38314176245210729</v>
      </c>
      <c r="L22" s="11">
        <f t="shared" si="21"/>
        <v>0.31847133757961782</v>
      </c>
      <c r="M22" s="11">
        <f t="shared" si="22"/>
        <v>0.33112582781456956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-0.28119909618172179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0.23313029583547673</v>
      </c>
      <c r="Q22" s="11">
        <f>2*'OddsRatio_working_3-way'!K22*'OddsRatio_working_3-way'!L22*'OddsRatio_working_3-way'!M22</f>
        <v>8.0807728192539605E-2</v>
      </c>
      <c r="R22" s="11">
        <f t="shared" si="23"/>
        <v>0</v>
      </c>
      <c r="S22" s="11">
        <f t="shared" si="24"/>
        <v>-0.82905777081452237</v>
      </c>
      <c r="T22" s="11">
        <f t="shared" si="25"/>
        <v>-0.28736837809862131</v>
      </c>
      <c r="U22" s="11">
        <f>'OddsRatio_working_3-way'!S22-'OddsRatio_working_3-way'!R22^2/3</f>
        <v>-0.82905777081452237</v>
      </c>
      <c r="V22" s="11">
        <f>'OddsRatio_working_3-way'!S22*'OddsRatio_working_3-way'!R22/3-2*'OddsRatio_working_3-way'!R22^3/27-'OddsRatio_working_3-way'!T22</f>
        <v>0.28736837809862131</v>
      </c>
      <c r="W22" s="11">
        <f>'OddsRatio_working_3-way'!V22^2+4*'OddsRatio_working_3-way'!U22^3/27</f>
        <v>-1.840438190079341E-3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0.14527648030661358</v>
      </c>
      <c r="Y22" s="11">
        <f>IF('OddsRatio_working_3-way'!W22&gt;=0,IF('OddsRatio_working_3-way'!V22+SQRT('OddsRatio_working_3-way'!W22)&gt;0,0,PI()),ACOS('OddsRatio_working_3-way'!V22/(2*'OddsRatio_working_3-way'!X22)))</f>
        <v>0.14819244680448262</v>
      </c>
      <c r="Z22" s="11">
        <f>'OddsRatio_working_3-way'!X22^(1/3)*COS('OddsRatio_working_3-way'!Y22/3)</f>
        <v>0.52505124274523807</v>
      </c>
      <c r="AA22" s="11">
        <f>'OddsRatio_working_3-way'!X22^(1/3)*COS(('OddsRatio_working_3-way'!Y22+2*PI())/3)</f>
        <v>-0.28500532493808967</v>
      </c>
      <c r="AB22" s="11">
        <f>'OddsRatio_working_3-way'!X22^(1/3)*COS(('OddsRatio_working_3-way'!Y22+4*PI())/3)</f>
        <v>-0.24004591780714846</v>
      </c>
      <c r="AC22" s="11">
        <f>'OddsRatio_working_3-way'!X22^(1/3)*SIN('OddsRatio_working_3-way'!Y22/3)</f>
        <v>2.5957325809654853E-2</v>
      </c>
      <c r="AD22" s="11">
        <f>'OddsRatio_working_3-way'!X22^(1/3)*SIN(('OddsRatio_working_3-way'!Y22+2*PI())/3)</f>
        <v>0.44172905160113857</v>
      </c>
      <c r="AE22" s="11">
        <f>'OddsRatio_working_3-way'!X22^(1/3)*SIN(('OddsRatio_working_3-way'!Y22+4*PI())/3)</f>
        <v>-0.4676863774107935</v>
      </c>
      <c r="AF22" s="11">
        <f>-'OddsRatio_working_3-way'!U22/(3*'OddsRatio_working_3-way'!X22^(1/3))*COS(('OddsRatio_working_3-way'!Y22)/3)</f>
        <v>0.52505124274523807</v>
      </c>
      <c r="AG22" s="11">
        <f>-'OddsRatio_working_3-way'!U22/(3*'OddsRatio_working_3-way'!X22^(1/3))*COS(('OddsRatio_working_3-way'!Y22+2*PI())/3)</f>
        <v>-0.28500532493808967</v>
      </c>
      <c r="AH22" s="11">
        <f>-'OddsRatio_working_3-way'!U22/(3*'OddsRatio_working_3-way'!X22^(1/3))*COS(('OddsRatio_working_3-way'!Y22+4*PI())/3)</f>
        <v>-0.24004591780714846</v>
      </c>
      <c r="AI22" s="11">
        <f>'OddsRatio_working_3-way'!U22/(3*'OddsRatio_working_3-way'!X22^(1/3))*SIN(('OddsRatio_working_3-way'!Y22)/3)</f>
        <v>-2.5957325809654853E-2</v>
      </c>
      <c r="AJ22" s="11">
        <f>'OddsRatio_working_3-way'!U22/(3*'OddsRatio_working_3-way'!X22^(1/3))*SIN(('OddsRatio_working_3-way'!Y22+2*PI())/3)</f>
        <v>-0.44172905160113857</v>
      </c>
      <c r="AK22" s="11">
        <f>'OddsRatio_working_3-way'!U22/(3*'OddsRatio_working_3-way'!X22^(1/3))*SIN(('OddsRatio_working_3-way'!Y22+4*PI())/3)</f>
        <v>0.4676863774107935</v>
      </c>
      <c r="AL22" s="11">
        <f>'OddsRatio_working_3-way'!Z22+'OddsRatio_working_3-way'!AF22</f>
        <v>1.0501024854904761</v>
      </c>
      <c r="AM22" s="11">
        <f>'OddsRatio_working_3-way'!AA22+'OddsRatio_working_3-way'!AG22</f>
        <v>-0.57001064987617933</v>
      </c>
      <c r="AN22" s="11">
        <f>'OddsRatio_working_3-way'!AB22+'OddsRatio_working_3-way'!AH22</f>
        <v>-0.48009183561429691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1.0501024854904761</v>
      </c>
      <c r="AS22" s="11">
        <f>IF(('OddsRatio_working_3-way'!X22=0),IF(Q22&gt;0,-Q22^(1/3),(-Q22)^(1/3)),'OddsRatio_working_3-way'!AM22-'OddsRatio_working_3-way'!R22/3)</f>
        <v>-0.57001064987617933</v>
      </c>
      <c r="AT22" s="11">
        <f>IF(('OddsRatio_working_3-way'!X22=0),IF(Q22&gt;0,-Q22^(1/3),(-Q22)^(1/3)),'OddsRatio_working_3-way'!AN22-'OddsRatio_working_3-way'!R22/3)</f>
        <v>-0.48009183561429691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2.89</v>
      </c>
      <c r="B23" s="4">
        <f>IF('True_Odds_Calculator_3-way'!B24="","",'True_Odds_Calculator_3-way'!B24)</f>
        <v>3.01</v>
      </c>
      <c r="C23" s="4">
        <f>IF('True_Odds_Calculator_3-way'!C24="","",'True_Odds_Calculator_3-way'!C24)</f>
        <v>2.81</v>
      </c>
      <c r="D23" s="9">
        <f t="shared" si="13"/>
        <v>0.33462201469336422</v>
      </c>
      <c r="E23" s="9">
        <f t="shared" si="14"/>
        <v>0.32105850600198893</v>
      </c>
      <c r="F23" s="9">
        <f t="shared" si="15"/>
        <v>0.34431947930464707</v>
      </c>
      <c r="G23" s="9">
        <f t="shared" si="16"/>
        <v>1.0520881132109401</v>
      </c>
      <c r="H23" s="9">
        <f t="shared" si="17"/>
        <v>2.988446533968677</v>
      </c>
      <c r="I23" s="9">
        <f t="shared" si="18"/>
        <v>3.1146971075539893</v>
      </c>
      <c r="J23" s="9">
        <f t="shared" si="19"/>
        <v>2.9042794849118012</v>
      </c>
      <c r="K23" s="11">
        <f t="shared" si="20"/>
        <v>0.34602076124567471</v>
      </c>
      <c r="L23" s="11">
        <f t="shared" si="21"/>
        <v>0.33222591362126247</v>
      </c>
      <c r="M23" s="11">
        <f t="shared" si="22"/>
        <v>0.35587188612099646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-0.28129743896526549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0.23359602590567652</v>
      </c>
      <c r="Q23" s="11">
        <f>2*'OddsRatio_working_3-way'!K23*'OddsRatio_working_3-way'!L23*'OddsRatio_working_3-way'!M23</f>
        <v>8.1819974047522434E-2</v>
      </c>
      <c r="R23" s="11">
        <f t="shared" si="23"/>
        <v>0</v>
      </c>
      <c r="S23" s="11">
        <f t="shared" si="24"/>
        <v>-0.83042357856134219</v>
      </c>
      <c r="T23" s="11">
        <f t="shared" si="25"/>
        <v>-0.29086640229819344</v>
      </c>
      <c r="U23" s="11">
        <f>'OddsRatio_working_3-way'!S23-'OddsRatio_working_3-way'!R23^2/3</f>
        <v>-0.83042357856134219</v>
      </c>
      <c r="V23" s="11">
        <f>'OddsRatio_working_3-way'!S23*'OddsRatio_working_3-way'!R23/3-2*'OddsRatio_working_3-way'!R23^3/27-'OddsRatio_working_3-way'!T23</f>
        <v>0.29086640229819344</v>
      </c>
      <c r="W23" s="11">
        <f>'OddsRatio_working_3-way'!V23^2+4*'OddsRatio_working_3-way'!U23^3/27</f>
        <v>-2.3567773877659903E-4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0.14563562555627582</v>
      </c>
      <c r="Y23" s="11">
        <f>IF('OddsRatio_working_3-way'!W23&gt;=0,IF('OddsRatio_working_3-way'!V23+SQRT('OddsRatio_working_3-way'!W23)&gt;0,0,PI()),ACOS('OddsRatio_working_3-way'!V23/(2*'OddsRatio_working_3-way'!X23)))</f>
        <v>5.2730627487322268E-2</v>
      </c>
      <c r="Z23" s="11">
        <f>'OddsRatio_working_3-way'!X23^(1/3)*COS('OddsRatio_working_3-way'!Y23/3)</f>
        <v>0.52604405660547005</v>
      </c>
      <c r="AA23" s="11">
        <f>'OddsRatio_working_3-way'!X23^(1/3)*COS(('OddsRatio_working_3-way'!Y23+2*PI())/3)</f>
        <v>-0.27103030669957806</v>
      </c>
      <c r="AB23" s="11">
        <f>'OddsRatio_working_3-way'!X23^(1/3)*COS(('OddsRatio_working_3-way'!Y23+4*PI())/3)</f>
        <v>-0.25501374990589182</v>
      </c>
      <c r="AC23" s="11">
        <f>'OddsRatio_working_3-way'!X23^(1/3)*SIN('OddsRatio_working_3-way'!Y23/3)</f>
        <v>9.2471633763257424E-3</v>
      </c>
      <c r="AD23" s="11">
        <f>'OddsRatio_working_3-way'!X23^(1/3)*SIN(('OddsRatio_working_3-way'!Y23+2*PI())/3)</f>
        <v>0.45094393484199341</v>
      </c>
      <c r="AE23" s="11">
        <f>'OddsRatio_working_3-way'!X23^(1/3)*SIN(('OddsRatio_working_3-way'!Y23+4*PI())/3)</f>
        <v>-0.46019109821831916</v>
      </c>
      <c r="AF23" s="11">
        <f>-'OddsRatio_working_3-way'!U23/(3*'OddsRatio_working_3-way'!X23^(1/3))*COS(('OddsRatio_working_3-way'!Y23)/3)</f>
        <v>0.52604405660547016</v>
      </c>
      <c r="AG23" s="11">
        <f>-'OddsRatio_working_3-way'!U23/(3*'OddsRatio_working_3-way'!X23^(1/3))*COS(('OddsRatio_working_3-way'!Y23+2*PI())/3)</f>
        <v>-0.27103030669957812</v>
      </c>
      <c r="AH23" s="11">
        <f>-'OddsRatio_working_3-way'!U23/(3*'OddsRatio_working_3-way'!X23^(1/3))*COS(('OddsRatio_working_3-way'!Y23+4*PI())/3)</f>
        <v>-0.25501374990589187</v>
      </c>
      <c r="AI23" s="11">
        <f>'OddsRatio_working_3-way'!U23/(3*'OddsRatio_working_3-way'!X23^(1/3))*SIN(('OddsRatio_working_3-way'!Y23)/3)</f>
        <v>-9.2471633763257441E-3</v>
      </c>
      <c r="AJ23" s="11">
        <f>'OddsRatio_working_3-way'!U23/(3*'OddsRatio_working_3-way'!X23^(1/3))*SIN(('OddsRatio_working_3-way'!Y23+2*PI())/3)</f>
        <v>-0.45094393484199352</v>
      </c>
      <c r="AK23" s="11">
        <f>'OddsRatio_working_3-way'!U23/(3*'OddsRatio_working_3-way'!X23^(1/3))*SIN(('OddsRatio_working_3-way'!Y23+4*PI())/3)</f>
        <v>0.46019109821831922</v>
      </c>
      <c r="AL23" s="11">
        <f>'OddsRatio_working_3-way'!Z23+'OddsRatio_working_3-way'!AF23</f>
        <v>1.0520881132109401</v>
      </c>
      <c r="AM23" s="11">
        <f>'OddsRatio_working_3-way'!AA23+'OddsRatio_working_3-way'!AG23</f>
        <v>-0.54206061339915612</v>
      </c>
      <c r="AN23" s="11">
        <f>'OddsRatio_working_3-way'!AB23+'OddsRatio_working_3-way'!AH23</f>
        <v>-0.51002749981178375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1.0520881132109401</v>
      </c>
      <c r="AS23" s="11">
        <f>IF(('OddsRatio_working_3-way'!X23=0),IF(Q23&gt;0,-Q23^(1/3),(-Q23)^(1/3)),'OddsRatio_working_3-way'!AM23-'OddsRatio_working_3-way'!R23/3)</f>
        <v>-0.54206061339915612</v>
      </c>
      <c r="AT23" s="11">
        <f>IF(('OddsRatio_working_3-way'!X23=0),IF(Q23&gt;0,-Q23^(1/3),(-Q23)^(1/3)),'OddsRatio_working_3-way'!AN23-'OddsRatio_working_3-way'!R23/3)</f>
        <v>-0.51002749981178375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1.7</v>
      </c>
      <c r="B24" s="4">
        <f>IF('True_Odds_Calculator_3-way'!B25="","",'True_Odds_Calculator_3-way'!B25)</f>
        <v>3.9</v>
      </c>
      <c r="C24" s="4">
        <f>IF('True_Odds_Calculator_3-way'!C25="","",'True_Odds_Calculator_3-way'!C25)</f>
        <v>4.9000000000000004</v>
      </c>
      <c r="D24" s="9">
        <f t="shared" si="13"/>
        <v>0.56806533477821652</v>
      </c>
      <c r="E24" s="9">
        <f t="shared" si="14"/>
        <v>0.24095999096788848</v>
      </c>
      <c r="F24" s="9">
        <f t="shared" si="15"/>
        <v>0.19097467425389494</v>
      </c>
      <c r="G24" s="9">
        <f t="shared" si="16"/>
        <v>1.0862298471113594</v>
      </c>
      <c r="H24" s="9">
        <f t="shared" si="17"/>
        <v>1.7603608929779511</v>
      </c>
      <c r="I24" s="9">
        <f t="shared" si="18"/>
        <v>4.1500665566229413</v>
      </c>
      <c r="J24" s="9">
        <f t="shared" si="19"/>
        <v>5.2362964037343023</v>
      </c>
      <c r="K24" s="11">
        <f t="shared" si="20"/>
        <v>0.58823529411764708</v>
      </c>
      <c r="L24" s="11">
        <f t="shared" si="21"/>
        <v>0.25641025641025644</v>
      </c>
      <c r="M24" s="11">
        <f t="shared" si="22"/>
        <v>0.2040816326530612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-0.24369747899159644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0.23086157539939051</v>
      </c>
      <c r="Q24" s="11">
        <f>2*'OddsRatio_working_3-way'!K24*'OddsRatio_working_3-way'!L24*'OddsRatio_working_3-way'!M24</f>
        <v>6.1563086773170808E-2</v>
      </c>
      <c r="R24" s="11">
        <f t="shared" si="23"/>
        <v>0</v>
      </c>
      <c r="S24" s="11">
        <f t="shared" si="24"/>
        <v>-0.94732853353543078</v>
      </c>
      <c r="T24" s="11">
        <f t="shared" si="25"/>
        <v>-0.25262094227611492</v>
      </c>
      <c r="U24" s="11">
        <f>'OddsRatio_working_3-way'!S24-'OddsRatio_working_3-way'!R24^2/3</f>
        <v>-0.94732853353543078</v>
      </c>
      <c r="V24" s="11">
        <f>'OddsRatio_working_3-way'!S24*'OddsRatio_working_3-way'!R24/3-2*'OddsRatio_working_3-way'!R24^3/27-'OddsRatio_working_3-way'!T24</f>
        <v>0.25262094227611492</v>
      </c>
      <c r="W24" s="11">
        <f>'OddsRatio_working_3-way'!V24^2+4*'OddsRatio_working_3-way'!U24^3/27</f>
        <v>-6.2132633622918793E-2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0.17744715699285729</v>
      </c>
      <c r="Y24" s="11">
        <f>IF('OddsRatio_working_3-way'!W24&gt;=0,IF('OddsRatio_working_3-way'!V24+SQRT('OddsRatio_working_3-way'!W24)&gt;0,0,PI()),ACOS('OddsRatio_working_3-way'!V24/(2*'OddsRatio_working_3-way'!X24)))</f>
        <v>0.77870996394815484</v>
      </c>
      <c r="Z24" s="11">
        <f>'OddsRatio_working_3-way'!X24^(1/3)*COS('OddsRatio_working_3-way'!Y24/3)</f>
        <v>0.5431149235556797</v>
      </c>
      <c r="AA24" s="11">
        <f>'OddsRatio_working_3-way'!X24^(1/3)*COS(('OddsRatio_working_3-way'!Y24+2*PI())/3)</f>
        <v>-0.39646450017916002</v>
      </c>
      <c r="AB24" s="11">
        <f>'OddsRatio_working_3-way'!X24^(1/3)*COS(('OddsRatio_working_3-way'!Y24+4*PI())/3)</f>
        <v>-0.14665042337651976</v>
      </c>
      <c r="AC24" s="11">
        <f>'OddsRatio_working_3-way'!X24^(1/3)*SIN('OddsRatio_working_3-way'!Y24/3)</f>
        <v>0.14423022448936218</v>
      </c>
      <c r="AD24" s="11">
        <f>'OddsRatio_working_3-way'!X24^(1/3)*SIN(('OddsRatio_working_3-way'!Y24+2*PI())/3)</f>
        <v>0.39823620872898086</v>
      </c>
      <c r="AE24" s="11">
        <f>'OddsRatio_working_3-way'!X24^(1/3)*SIN(('OddsRatio_working_3-way'!Y24+4*PI())/3)</f>
        <v>-0.54246643321834309</v>
      </c>
      <c r="AF24" s="11">
        <f>-'OddsRatio_working_3-way'!U24/(3*'OddsRatio_working_3-way'!X24^(1/3))*COS(('OddsRatio_working_3-way'!Y24)/3)</f>
        <v>0.5431149235556797</v>
      </c>
      <c r="AG24" s="11">
        <f>-'OddsRatio_working_3-way'!U24/(3*'OddsRatio_working_3-way'!X24^(1/3))*COS(('OddsRatio_working_3-way'!Y24+2*PI())/3)</f>
        <v>-0.39646450017916002</v>
      </c>
      <c r="AH24" s="11">
        <f>-'OddsRatio_working_3-way'!U24/(3*'OddsRatio_working_3-way'!X24^(1/3))*COS(('OddsRatio_working_3-way'!Y24+4*PI())/3)</f>
        <v>-0.14665042337651976</v>
      </c>
      <c r="AI24" s="11">
        <f>'OddsRatio_working_3-way'!U24/(3*'OddsRatio_working_3-way'!X24^(1/3))*SIN(('OddsRatio_working_3-way'!Y24)/3)</f>
        <v>-0.14423022448936218</v>
      </c>
      <c r="AJ24" s="11">
        <f>'OddsRatio_working_3-way'!U24/(3*'OddsRatio_working_3-way'!X24^(1/3))*SIN(('OddsRatio_working_3-way'!Y24+2*PI())/3)</f>
        <v>-0.39823620872898086</v>
      </c>
      <c r="AK24" s="11">
        <f>'OddsRatio_working_3-way'!U24/(3*'OddsRatio_working_3-way'!X24^(1/3))*SIN(('OddsRatio_working_3-way'!Y24+4*PI())/3)</f>
        <v>0.54246643321834309</v>
      </c>
      <c r="AL24" s="11">
        <f>'OddsRatio_working_3-way'!Z24+'OddsRatio_working_3-way'!AF24</f>
        <v>1.0862298471113594</v>
      </c>
      <c r="AM24" s="11">
        <f>'OddsRatio_working_3-way'!AA24+'OddsRatio_working_3-way'!AG24</f>
        <v>-0.79292900035832004</v>
      </c>
      <c r="AN24" s="11">
        <f>'OddsRatio_working_3-way'!AB24+'OddsRatio_working_3-way'!AH24</f>
        <v>-0.29330084675303952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1.0862298471113594</v>
      </c>
      <c r="AS24" s="11">
        <f>IF(('OddsRatio_working_3-way'!X24=0),IF(Q24&gt;0,-Q24^(1/3),(-Q24)^(1/3)),'OddsRatio_working_3-way'!AM24-'OddsRatio_working_3-way'!R24/3)</f>
        <v>-0.79292900035832004</v>
      </c>
      <c r="AT24" s="11">
        <f>IF(('OddsRatio_working_3-way'!X24=0),IF(Q24&gt;0,-Q24^(1/3),(-Q24)^(1/3)),'OddsRatio_working_3-way'!AN24-'OddsRatio_working_3-way'!R24/3)</f>
        <v>-0.29330084675303952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10.1</v>
      </c>
      <c r="B25" s="4">
        <f>IF('True_Odds_Calculator_3-way'!B26="","",'True_Odds_Calculator_3-way'!B26)</f>
        <v>4.6900000000000004</v>
      </c>
      <c r="C25" s="4">
        <f>IF('True_Odds_Calculator_3-way'!C26="","",'True_Odds_Calculator_3-way'!C26)</f>
        <v>1.35</v>
      </c>
      <c r="D25" s="9">
        <f t="shared" si="13"/>
        <v>8.8876546113503083E-2</v>
      </c>
      <c r="E25" s="9">
        <f t="shared" si="14"/>
        <v>0.1939129858418491</v>
      </c>
      <c r="F25" s="9">
        <f t="shared" si="15"/>
        <v>0.71721046804464794</v>
      </c>
      <c r="G25" s="9">
        <f t="shared" si="16"/>
        <v>1.1265453131265617</v>
      </c>
      <c r="H25" s="9">
        <f t="shared" si="17"/>
        <v>11.25156234945171</v>
      </c>
      <c r="I25" s="9">
        <f t="shared" si="18"/>
        <v>5.1569522054370127</v>
      </c>
      <c r="J25" s="9">
        <f t="shared" si="19"/>
        <v>1.3942908595942967</v>
      </c>
      <c r="K25" s="11">
        <f t="shared" si="20"/>
        <v>9.9009900990099015E-2</v>
      </c>
      <c r="L25" s="11">
        <f t="shared" si="21"/>
        <v>0.21321961620469082</v>
      </c>
      <c r="M25" s="11">
        <f t="shared" si="22"/>
        <v>0.7407407407407407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-0.18378405004679588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0.20547897007184726</v>
      </c>
      <c r="Q25" s="11">
        <f>2*'OddsRatio_working_3-way'!K25*'OddsRatio_working_3-way'!L25*'OddsRatio_working_3-way'!M25</f>
        <v>3.127533791047904E-2</v>
      </c>
      <c r="R25" s="11">
        <f t="shared" si="23"/>
        <v>0</v>
      </c>
      <c r="S25" s="11">
        <f t="shared" si="24"/>
        <v>-1.1180457173488523</v>
      </c>
      <c r="T25" s="11">
        <f t="shared" si="25"/>
        <v>-0.17017438620226064</v>
      </c>
      <c r="U25" s="11">
        <f>'OddsRatio_working_3-way'!S25-'OddsRatio_working_3-way'!R25^2/3</f>
        <v>-1.1180457173488523</v>
      </c>
      <c r="V25" s="11">
        <f>'OddsRatio_working_3-way'!S25*'OddsRatio_working_3-way'!R25/3-2*'OddsRatio_working_3-way'!R25^3/27-'OddsRatio_working_3-way'!T25</f>
        <v>0.17017438620226064</v>
      </c>
      <c r="W25" s="11">
        <f>'OddsRatio_working_3-way'!V25^2+4*'OddsRatio_working_3-way'!U25^3/27</f>
        <v>-0.17809052548732843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0.22751365190172906</v>
      </c>
      <c r="Y25" s="11">
        <f>IF('OddsRatio_working_3-way'!W25&gt;=0,IF('OddsRatio_working_3-way'!V25+SQRT('OddsRatio_working_3-way'!W25)&gt;0,0,PI()),ACOS('OddsRatio_working_3-way'!V25/(2*'OddsRatio_working_3-way'!X25)))</f>
        <v>1.1874918411326634</v>
      </c>
      <c r="Z25" s="11">
        <f>'OddsRatio_working_3-way'!X25^(1/3)*COS('OddsRatio_working_3-way'!Y25/3)</f>
        <v>0.56327265656328085</v>
      </c>
      <c r="AA25" s="11">
        <f>'OddsRatio_working_3-way'!X25^(1/3)*COS(('OddsRatio_working_3-way'!Y25+2*PI())/3)</f>
        <v>-0.4854852064078673</v>
      </c>
      <c r="AB25" s="11">
        <f>'OddsRatio_working_3-way'!X25^(1/3)*COS(('OddsRatio_working_3-way'!Y25+4*PI())/3)</f>
        <v>-7.7787450155413454E-2</v>
      </c>
      <c r="AC25" s="11">
        <f>'OddsRatio_working_3-way'!X25^(1/3)*SIN('OddsRatio_working_3-way'!Y25/3)</f>
        <v>0.23538440932036056</v>
      </c>
      <c r="AD25" s="11">
        <f>'OddsRatio_working_3-way'!X25^(1/3)*SIN(('OddsRatio_working_3-way'!Y25+2*PI())/3)</f>
        <v>0.37011622518076842</v>
      </c>
      <c r="AE25" s="11">
        <f>'OddsRatio_working_3-way'!X25^(1/3)*SIN(('OddsRatio_working_3-way'!Y25+4*PI())/3)</f>
        <v>-0.60550063450112901</v>
      </c>
      <c r="AF25" s="11">
        <f>-'OddsRatio_working_3-way'!U25/(3*'OddsRatio_working_3-way'!X25^(1/3))*COS(('OddsRatio_working_3-way'!Y25)/3)</f>
        <v>0.56327265656328085</v>
      </c>
      <c r="AG25" s="11">
        <f>-'OddsRatio_working_3-way'!U25/(3*'OddsRatio_working_3-way'!X25^(1/3))*COS(('OddsRatio_working_3-way'!Y25+2*PI())/3)</f>
        <v>-0.4854852064078673</v>
      </c>
      <c r="AH25" s="11">
        <f>-'OddsRatio_working_3-way'!U25/(3*'OddsRatio_working_3-way'!X25^(1/3))*COS(('OddsRatio_working_3-way'!Y25+4*PI())/3)</f>
        <v>-7.7787450155413454E-2</v>
      </c>
      <c r="AI25" s="11">
        <f>'OddsRatio_working_3-way'!U25/(3*'OddsRatio_working_3-way'!X25^(1/3))*SIN(('OddsRatio_working_3-way'!Y25)/3)</f>
        <v>-0.23538440932036056</v>
      </c>
      <c r="AJ25" s="11">
        <f>'OddsRatio_working_3-way'!U25/(3*'OddsRatio_working_3-way'!X25^(1/3))*SIN(('OddsRatio_working_3-way'!Y25+2*PI())/3)</f>
        <v>-0.37011622518076842</v>
      </c>
      <c r="AK25" s="11">
        <f>'OddsRatio_working_3-way'!U25/(3*'OddsRatio_working_3-way'!X25^(1/3))*SIN(('OddsRatio_working_3-way'!Y25+4*PI())/3)</f>
        <v>0.60550063450112901</v>
      </c>
      <c r="AL25" s="11">
        <f>'OddsRatio_working_3-way'!Z25+'OddsRatio_working_3-way'!AF25</f>
        <v>1.1265453131265617</v>
      </c>
      <c r="AM25" s="11">
        <f>'OddsRatio_working_3-way'!AA25+'OddsRatio_working_3-way'!AG25</f>
        <v>-0.9709704128157346</v>
      </c>
      <c r="AN25" s="11">
        <f>'OddsRatio_working_3-way'!AB25+'OddsRatio_working_3-way'!AH25</f>
        <v>-0.15557490031082691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1.1265453131265617</v>
      </c>
      <c r="AS25" s="11">
        <f>IF(('OddsRatio_working_3-way'!X25=0),IF(Q25&gt;0,-Q25^(1/3),(-Q25)^(1/3)),'OddsRatio_working_3-way'!AM25-'OddsRatio_working_3-way'!R25/3)</f>
        <v>-0.9709704128157346</v>
      </c>
      <c r="AT25" s="11">
        <f>IF(('OddsRatio_working_3-way'!X25=0),IF(Q25&gt;0,-Q25^(1/3),(-Q25)^(1/3)),'OddsRatio_working_3-way'!AN25-'OddsRatio_working_3-way'!R25/3)</f>
        <v>-0.15557490031082691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15.15</v>
      </c>
      <c r="B26" s="4">
        <f>IF('True_Odds_Calculator_3-way'!B27="","",'True_Odds_Calculator_3-way'!B27)</f>
        <v>5.76</v>
      </c>
      <c r="C26" s="4">
        <f>IF('True_Odds_Calculator_3-way'!C27="","",'True_Odds_Calculator_3-way'!C27)</f>
        <v>1.23</v>
      </c>
      <c r="D26" s="9">
        <f t="shared" si="13"/>
        <v>5.7401531753663505E-2</v>
      </c>
      <c r="E26" s="9">
        <f t="shared" si="14"/>
        <v>0.15328016900970964</v>
      </c>
      <c r="F26" s="9">
        <f t="shared" si="15"/>
        <v>0.78931829923662689</v>
      </c>
      <c r="G26" s="9">
        <f t="shared" si="16"/>
        <v>1.1605044447965533</v>
      </c>
      <c r="H26" s="9">
        <f t="shared" si="17"/>
        <v>17.421137893871229</v>
      </c>
      <c r="I26" s="9">
        <f t="shared" si="18"/>
        <v>6.5240011572315941</v>
      </c>
      <c r="J26" s="9">
        <f t="shared" si="19"/>
        <v>1.2669160223032072</v>
      </c>
      <c r="K26" s="11">
        <f t="shared" si="20"/>
        <v>6.6006600660066E-2</v>
      </c>
      <c r="L26" s="11">
        <f t="shared" si="21"/>
        <v>0.1736111111111111</v>
      </c>
      <c r="M26" s="11">
        <f t="shared" si="22"/>
        <v>0.81300813008130079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-0.14432813538806455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0.17832067759621489</v>
      </c>
      <c r="Q26" s="11">
        <f>2*'OddsRatio_working_3-way'!K26*'OddsRatio_working_3-way'!L26*'OddsRatio_working_3-way'!M26</f>
        <v>1.8633299644327573E-2</v>
      </c>
      <c r="R26" s="11">
        <f t="shared" si="23"/>
        <v>0</v>
      </c>
      <c r="S26" s="11">
        <f t="shared" si="24"/>
        <v>-1.2355226312371621</v>
      </c>
      <c r="T26" s="11">
        <f t="shared" si="25"/>
        <v>-0.12910372322227398</v>
      </c>
      <c r="U26" s="11">
        <f>'OddsRatio_working_3-way'!S26-'OddsRatio_working_3-way'!R26^2/3</f>
        <v>-1.2355226312371621</v>
      </c>
      <c r="V26" s="11">
        <f>'OddsRatio_working_3-way'!S26*'OddsRatio_working_3-way'!R26/3-2*'OddsRatio_working_3-way'!R26^3/27-'OddsRatio_working_3-way'!T26</f>
        <v>0.12910372322227398</v>
      </c>
      <c r="W26" s="11">
        <f>'OddsRatio_working_3-way'!V26^2+4*'OddsRatio_working_3-way'!U26^3/27</f>
        <v>-0.26274634388350782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0.26429818162132773</v>
      </c>
      <c r="Y26" s="11">
        <f>IF('OddsRatio_working_3-way'!W26&gt;=0,IF('OddsRatio_working_3-way'!V26+SQRT('OddsRatio_working_3-way'!W26)&gt;0,0,PI()),ACOS('OddsRatio_working_3-way'!V26/(2*'OddsRatio_working_3-way'!X26)))</f>
        <v>1.3240617203105038</v>
      </c>
      <c r="Z26" s="11">
        <f>'OddsRatio_working_3-way'!X26^(1/3)*COS('OddsRatio_working_3-way'!Y26/3)</f>
        <v>0.58025222239827667</v>
      </c>
      <c r="AA26" s="11">
        <f>'OddsRatio_working_3-way'!X26^(1/3)*COS(('OddsRatio_working_3-way'!Y26+2*PI())/3)</f>
        <v>-0.52753120088907357</v>
      </c>
      <c r="AB26" s="11">
        <f>'OddsRatio_working_3-way'!X26^(1/3)*COS(('OddsRatio_working_3-way'!Y26+4*PI())/3)</f>
        <v>-5.2721021509203561E-2</v>
      </c>
      <c r="AC26" s="11">
        <f>'OddsRatio_working_3-way'!X26^(1/3)*SIN('OddsRatio_working_3-way'!Y26/3)</f>
        <v>0.27413178487894269</v>
      </c>
      <c r="AD26" s="11">
        <f>'OddsRatio_working_3-way'!X26^(1/3)*SIN(('OddsRatio_working_3-way'!Y26+2*PI())/3)</f>
        <v>0.36544727275981409</v>
      </c>
      <c r="AE26" s="11">
        <f>'OddsRatio_working_3-way'!X26^(1/3)*SIN(('OddsRatio_working_3-way'!Y26+4*PI())/3)</f>
        <v>-0.63957905763875678</v>
      </c>
      <c r="AF26" s="11">
        <f>-'OddsRatio_working_3-way'!U26/(3*'OddsRatio_working_3-way'!X26^(1/3))*COS(('OddsRatio_working_3-way'!Y26)/3)</f>
        <v>0.58025222239827667</v>
      </c>
      <c r="AG26" s="11">
        <f>-'OddsRatio_working_3-way'!U26/(3*'OddsRatio_working_3-way'!X26^(1/3))*COS(('OddsRatio_working_3-way'!Y26+2*PI())/3)</f>
        <v>-0.52753120088907357</v>
      </c>
      <c r="AH26" s="11">
        <f>-'OddsRatio_working_3-way'!U26/(3*'OddsRatio_working_3-way'!X26^(1/3))*COS(('OddsRatio_working_3-way'!Y26+4*PI())/3)</f>
        <v>-5.2721021509203561E-2</v>
      </c>
      <c r="AI26" s="11">
        <f>'OddsRatio_working_3-way'!U26/(3*'OddsRatio_working_3-way'!X26^(1/3))*SIN(('OddsRatio_working_3-way'!Y26)/3)</f>
        <v>-0.27413178487894269</v>
      </c>
      <c r="AJ26" s="11">
        <f>'OddsRatio_working_3-way'!U26/(3*'OddsRatio_working_3-way'!X26^(1/3))*SIN(('OddsRatio_working_3-way'!Y26+2*PI())/3)</f>
        <v>-0.36544727275981409</v>
      </c>
      <c r="AK26" s="11">
        <f>'OddsRatio_working_3-way'!U26/(3*'OddsRatio_working_3-way'!X26^(1/3))*SIN(('OddsRatio_working_3-way'!Y26+4*PI())/3)</f>
        <v>0.63957905763875678</v>
      </c>
      <c r="AL26" s="11">
        <f>'OddsRatio_working_3-way'!Z26+'OddsRatio_working_3-way'!AF26</f>
        <v>1.1605044447965533</v>
      </c>
      <c r="AM26" s="11">
        <f>'OddsRatio_working_3-way'!AA26+'OddsRatio_working_3-way'!AG26</f>
        <v>-1.0550624017781471</v>
      </c>
      <c r="AN26" s="11">
        <f>'OddsRatio_working_3-way'!AB26+'OddsRatio_working_3-way'!AH26</f>
        <v>-0.10544204301840712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1.1605044447965533</v>
      </c>
      <c r="AS26" s="11">
        <f>IF(('OddsRatio_working_3-way'!X26=0),IF(Q26&gt;0,-Q26^(1/3),(-Q26)^(1/3)),'OddsRatio_working_3-way'!AM26-'OddsRatio_working_3-way'!R26/3)</f>
        <v>-1.0550624017781471</v>
      </c>
      <c r="AT26" s="11">
        <f>IF(('OddsRatio_working_3-way'!X26=0),IF(Q26&gt;0,-Q26^(1/3),(-Q26)^(1/3)),'OddsRatio_working_3-way'!AN26-'OddsRatio_working_3-way'!R26/3)</f>
        <v>-0.10544204301840712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1.27</v>
      </c>
      <c r="B27" s="4">
        <f>IF('True_Odds_Calculator_3-way'!B28="","",'True_Odds_Calculator_3-way'!B28)</f>
        <v>5.89</v>
      </c>
      <c r="C27" s="4">
        <f>IF('True_Odds_Calculator_3-way'!C28="","",'True_Odds_Calculator_3-way'!C28)</f>
        <v>12.01</v>
      </c>
      <c r="D27" s="9">
        <f t="shared" si="13"/>
        <v>0.76911919937559137</v>
      </c>
      <c r="E27" s="9">
        <f t="shared" si="14"/>
        <v>0.15535793633075126</v>
      </c>
      <c r="F27" s="9">
        <f t="shared" si="15"/>
        <v>7.5522864293657371E-2</v>
      </c>
      <c r="G27" s="9">
        <f t="shared" si="16"/>
        <v>1.111809557063355</v>
      </c>
      <c r="H27" s="9">
        <f t="shared" si="17"/>
        <v>1.3001885804071058</v>
      </c>
      <c r="I27" s="9">
        <f t="shared" si="18"/>
        <v>6.4367487340398064</v>
      </c>
      <c r="J27" s="9">
        <f t="shared" si="19"/>
        <v>13.241023223267538</v>
      </c>
      <c r="K27" s="11">
        <f t="shared" si="20"/>
        <v>0.78740157480314954</v>
      </c>
      <c r="L27" s="11">
        <f t="shared" si="21"/>
        <v>0.16977928692699493</v>
      </c>
      <c r="M27" s="11">
        <f t="shared" si="22"/>
        <v>8.3263946711074108E-2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-0.16180722847444207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0.17998984242852134</v>
      </c>
      <c r="Q27" s="11">
        <f>2*'OddsRatio_working_3-way'!K27*'OddsRatio_working_3-way'!L27*'OddsRatio_working_3-way'!M27</f>
        <v>2.2262194487139314E-2</v>
      </c>
      <c r="R27" s="11">
        <f t="shared" si="23"/>
        <v>0</v>
      </c>
      <c r="S27" s="11">
        <f t="shared" si="24"/>
        <v>-1.1123720746317045</v>
      </c>
      <c r="T27" s="11">
        <f t="shared" si="25"/>
        <v>-0.13758467218697645</v>
      </c>
      <c r="U27" s="11">
        <f>'OddsRatio_working_3-way'!S27-'OddsRatio_working_3-way'!R27^2/3</f>
        <v>-1.1123720746317045</v>
      </c>
      <c r="V27" s="11">
        <f>'OddsRatio_working_3-way'!S27*'OddsRatio_working_3-way'!R27/3-2*'OddsRatio_working_3-way'!R27^3/27-'OddsRatio_working_3-way'!T27</f>
        <v>0.13758467218697645</v>
      </c>
      <c r="W27" s="11">
        <f>'OddsRatio_working_3-way'!V27^2+4*'OddsRatio_working_3-way'!U27^3/27</f>
        <v>-0.18498418388230539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0.22578403724748963</v>
      </c>
      <c r="Y27" s="11">
        <f>IF('OddsRatio_working_3-way'!W27&gt;=0,IF('OddsRatio_working_3-way'!V27+SQRT('OddsRatio_working_3-way'!W27)&gt;0,0,PI()),ACOS('OddsRatio_working_3-way'!V27/(2*'OddsRatio_working_3-way'!X27)))</f>
        <v>1.2611917708340623</v>
      </c>
      <c r="Z27" s="11">
        <f>'OddsRatio_working_3-way'!X27^(1/3)*COS('OddsRatio_working_3-way'!Y27/3)</f>
        <v>0.55590477853167752</v>
      </c>
      <c r="AA27" s="11">
        <f>'OddsRatio_working_3-way'!X27^(1/3)*COS(('OddsRatio_working_3-way'!Y27+2*PI())/3)</f>
        <v>-0.49317419708781818</v>
      </c>
      <c r="AB27" s="11">
        <f>'OddsRatio_working_3-way'!X27^(1/3)*COS(('OddsRatio_working_3-way'!Y27+4*PI())/3)</f>
        <v>-6.2730581443859693E-2</v>
      </c>
      <c r="AC27" s="11">
        <f>'OddsRatio_working_3-way'!X27^(1/3)*SIN('OddsRatio_working_3-way'!Y27/3)</f>
        <v>0.24851673736299548</v>
      </c>
      <c r="AD27" s="11">
        <f>'OddsRatio_working_3-way'!X27^(1/3)*SIN(('OddsRatio_working_3-way'!Y27+2*PI())/3)</f>
        <v>0.35716929161209715</v>
      </c>
      <c r="AE27" s="11">
        <f>'OddsRatio_working_3-way'!X27^(1/3)*SIN(('OddsRatio_working_3-way'!Y27+4*PI())/3)</f>
        <v>-0.60568602897509261</v>
      </c>
      <c r="AF27" s="11">
        <f>-'OddsRatio_working_3-way'!U27/(3*'OddsRatio_working_3-way'!X27^(1/3))*COS(('OddsRatio_working_3-way'!Y27)/3)</f>
        <v>0.55590477853167763</v>
      </c>
      <c r="AG27" s="11">
        <f>-'OddsRatio_working_3-way'!U27/(3*'OddsRatio_working_3-way'!X27^(1/3))*COS(('OddsRatio_working_3-way'!Y27+2*PI())/3)</f>
        <v>-0.49317419708781829</v>
      </c>
      <c r="AH27" s="11">
        <f>-'OddsRatio_working_3-way'!U27/(3*'OddsRatio_working_3-way'!X27^(1/3))*COS(('OddsRatio_working_3-way'!Y27+4*PI())/3)</f>
        <v>-6.2730581443859706E-2</v>
      </c>
      <c r="AI27" s="11">
        <f>'OddsRatio_working_3-way'!U27/(3*'OddsRatio_working_3-way'!X27^(1/3))*SIN(('OddsRatio_working_3-way'!Y27)/3)</f>
        <v>-0.24851673736299554</v>
      </c>
      <c r="AJ27" s="11">
        <f>'OddsRatio_working_3-way'!U27/(3*'OddsRatio_working_3-way'!X27^(1/3))*SIN(('OddsRatio_working_3-way'!Y27+2*PI())/3)</f>
        <v>-0.35716929161209726</v>
      </c>
      <c r="AK27" s="11">
        <f>'OddsRatio_working_3-way'!U27/(3*'OddsRatio_working_3-way'!X27^(1/3))*SIN(('OddsRatio_working_3-way'!Y27+4*PI())/3)</f>
        <v>0.60568602897509272</v>
      </c>
      <c r="AL27" s="11">
        <f>'OddsRatio_working_3-way'!Z27+'OddsRatio_working_3-way'!AF27</f>
        <v>1.111809557063355</v>
      </c>
      <c r="AM27" s="11">
        <f>'OddsRatio_working_3-way'!AA27+'OddsRatio_working_3-way'!AG27</f>
        <v>-0.98634839417563647</v>
      </c>
      <c r="AN27" s="11">
        <f>'OddsRatio_working_3-way'!AB27+'OddsRatio_working_3-way'!AH27</f>
        <v>-0.12546116288771941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1.111809557063355</v>
      </c>
      <c r="AS27" s="11">
        <f>IF(('OddsRatio_working_3-way'!X27=0),IF(Q27&gt;0,-Q27^(1/3),(-Q27)^(1/3)),'OddsRatio_working_3-way'!AM27-'OddsRatio_working_3-way'!R27/3)</f>
        <v>-0.98634839417563647</v>
      </c>
      <c r="AT27" s="11">
        <f>IF(('OddsRatio_working_3-way'!X27=0),IF(Q27&gt;0,-Q27^(1/3),(-Q27)^(1/3)),'OddsRatio_working_3-way'!AN27-'OddsRatio_working_3-way'!R27/3)</f>
        <v>-0.12546116288771941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2.67</v>
      </c>
      <c r="B28" s="4">
        <f>IF('True_Odds_Calculator_3-way'!B29="","",'True_Odds_Calculator_3-way'!B29)</f>
        <v>3.85</v>
      </c>
      <c r="C28" s="4">
        <f>IF('True_Odds_Calculator_3-way'!C29="","",'True_Odds_Calculator_3-way'!C29)</f>
        <v>2.54</v>
      </c>
      <c r="D28" s="9">
        <f t="shared" si="13"/>
        <v>0.36467051311761384</v>
      </c>
      <c r="E28" s="9">
        <f t="shared" si="14"/>
        <v>0.2516851581432058</v>
      </c>
      <c r="F28" s="9">
        <f t="shared" si="15"/>
        <v>0.38364432873918036</v>
      </c>
      <c r="G28" s="9">
        <f t="shared" si="16"/>
        <v>1.0432343850344379</v>
      </c>
      <c r="H28" s="9">
        <f t="shared" si="17"/>
        <v>2.7422014230075114</v>
      </c>
      <c r="I28" s="9">
        <f t="shared" si="18"/>
        <v>3.9732179973481476</v>
      </c>
      <c r="J28" s="9">
        <f t="shared" si="19"/>
        <v>2.6065809529530344</v>
      </c>
      <c r="K28" s="11">
        <f t="shared" si="20"/>
        <v>0.37453183520599254</v>
      </c>
      <c r="L28" s="11">
        <f t="shared" si="21"/>
        <v>0.25974025974025972</v>
      </c>
      <c r="M28" s="11">
        <f t="shared" si="22"/>
        <v>0.39370078740157477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-0.28072193223038133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0.2320956050054519</v>
      </c>
      <c r="Q28" s="11">
        <f>2*'OddsRatio_working_3-way'!K28*'OddsRatio_working_3-way'!L28*'OddsRatio_working_3-way'!M28</f>
        <v>7.6599209572756399E-2</v>
      </c>
      <c r="R28" s="11">
        <f t="shared" si="23"/>
        <v>0</v>
      </c>
      <c r="S28" s="11">
        <f t="shared" si="24"/>
        <v>-0.8267811608498653</v>
      </c>
      <c r="T28" s="11">
        <f t="shared" si="25"/>
        <v>-0.2728650695874143</v>
      </c>
      <c r="U28" s="11">
        <f>'OddsRatio_working_3-way'!S28-'OddsRatio_working_3-way'!R28^2/3</f>
        <v>-0.8267811608498653</v>
      </c>
      <c r="V28" s="11">
        <f>'OddsRatio_working_3-way'!S28*'OddsRatio_working_3-way'!R28/3-2*'OddsRatio_working_3-way'!R28^3/27-'OddsRatio_working_3-way'!T28</f>
        <v>0.2728650695874143</v>
      </c>
      <c r="W28" s="11">
        <f>'OddsRatio_working_3-way'!V28^2+4*'OddsRatio_working_3-way'!U28^3/27</f>
        <v>-9.2721190557511768E-3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0.14467849292197477</v>
      </c>
      <c r="Y28" s="11">
        <f>IF('OddsRatio_working_3-way'!W28&gt;=0,IF('OddsRatio_working_3-way'!V28+SQRT('OddsRatio_working_3-way'!W28)&gt;0,0,PI()),ACOS('OddsRatio_working_3-way'!V28/(2*'OddsRatio_working_3-way'!X28)))</f>
        <v>0.3392486988052148</v>
      </c>
      <c r="Z28" s="11">
        <f>'OddsRatio_working_3-way'!X28^(1/3)*COS('OddsRatio_working_3-way'!Y28/3)</f>
        <v>0.52161719251721894</v>
      </c>
      <c r="AA28" s="11">
        <f>'OddsRatio_working_3-way'!X28^(1/3)*COS(('OddsRatio_working_3-way'!Y28+2*PI())/3)</f>
        <v>-0.31211082394228096</v>
      </c>
      <c r="AB28" s="11">
        <f>'OddsRatio_working_3-way'!X28^(1/3)*COS(('OddsRatio_working_3-way'!Y28+4*PI())/3)</f>
        <v>-0.20950636857493812</v>
      </c>
      <c r="AC28" s="11">
        <f>'OddsRatio_working_3-way'!X28^(1/3)*SIN('OddsRatio_working_3-way'!Y28/3)</f>
        <v>5.9238709926390479E-2</v>
      </c>
      <c r="AD28" s="11">
        <f>'OddsRatio_working_3-way'!X28^(1/3)*SIN(('OddsRatio_working_3-way'!Y28+2*PI())/3)</f>
        <v>0.42211438480743457</v>
      </c>
      <c r="AE28" s="11">
        <f>'OddsRatio_working_3-way'!X28^(1/3)*SIN(('OddsRatio_working_3-way'!Y28+4*PI())/3)</f>
        <v>-0.48135309473382493</v>
      </c>
      <c r="AF28" s="11">
        <f>-'OddsRatio_working_3-way'!U28/(3*'OddsRatio_working_3-way'!X28^(1/3))*COS(('OddsRatio_working_3-way'!Y28)/3)</f>
        <v>0.52161719251721894</v>
      </c>
      <c r="AG28" s="11">
        <f>-'OddsRatio_working_3-way'!U28/(3*'OddsRatio_working_3-way'!X28^(1/3))*COS(('OddsRatio_working_3-way'!Y28+2*PI())/3)</f>
        <v>-0.31211082394228096</v>
      </c>
      <c r="AH28" s="11">
        <f>-'OddsRatio_working_3-way'!U28/(3*'OddsRatio_working_3-way'!X28^(1/3))*COS(('OddsRatio_working_3-way'!Y28+4*PI())/3)</f>
        <v>-0.20950636857493812</v>
      </c>
      <c r="AI28" s="11">
        <f>'OddsRatio_working_3-way'!U28/(3*'OddsRatio_working_3-way'!X28^(1/3))*SIN(('OddsRatio_working_3-way'!Y28)/3)</f>
        <v>-5.9238709926390479E-2</v>
      </c>
      <c r="AJ28" s="11">
        <f>'OddsRatio_working_3-way'!U28/(3*'OddsRatio_working_3-way'!X28^(1/3))*SIN(('OddsRatio_working_3-way'!Y28+2*PI())/3)</f>
        <v>-0.42211438480743457</v>
      </c>
      <c r="AK28" s="11">
        <f>'OddsRatio_working_3-way'!U28/(3*'OddsRatio_working_3-way'!X28^(1/3))*SIN(('OddsRatio_working_3-way'!Y28+4*PI())/3)</f>
        <v>0.48135309473382493</v>
      </c>
      <c r="AL28" s="11">
        <f>'OddsRatio_working_3-way'!Z28+'OddsRatio_working_3-way'!AF28</f>
        <v>1.0432343850344379</v>
      </c>
      <c r="AM28" s="11">
        <f>'OddsRatio_working_3-way'!AA28+'OddsRatio_working_3-way'!AG28</f>
        <v>-0.62422164788456191</v>
      </c>
      <c r="AN28" s="11">
        <f>'OddsRatio_working_3-way'!AB28+'OddsRatio_working_3-way'!AH28</f>
        <v>-0.41901273714987625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1.0432343850344379</v>
      </c>
      <c r="AS28" s="11">
        <f>IF(('OddsRatio_working_3-way'!X28=0),IF(Q28&gt;0,-Q28^(1/3),(-Q28)^(1/3)),'OddsRatio_working_3-way'!AM28-'OddsRatio_working_3-way'!R28/3)</f>
        <v>-0.62422164788456191</v>
      </c>
      <c r="AT28" s="11">
        <f>IF(('OddsRatio_working_3-way'!X28=0),IF(Q28&gt;0,-Q28^(1/3),(-Q28)^(1/3)),'OddsRatio_working_3-way'!AN28-'OddsRatio_working_3-way'!R28/3)</f>
        <v>-0.41901273714987625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3.59</v>
      </c>
      <c r="B29" s="4">
        <f>IF('True_Odds_Calculator_3-way'!B30="","",'True_Odds_Calculator_3-way'!B30)</f>
        <v>3.39</v>
      </c>
      <c r="C29" s="4">
        <f>IF('True_Odds_Calculator_3-way'!C30="","",'True_Odds_Calculator_3-way'!C30)</f>
        <v>2.2000000000000002</v>
      </c>
      <c r="D29" s="9">
        <f t="shared" si="13"/>
        <v>0.26998639586211398</v>
      </c>
      <c r="E29" s="9">
        <f t="shared" si="14"/>
        <v>0.28611519793494106</v>
      </c>
      <c r="F29" s="9">
        <f t="shared" si="15"/>
        <v>0.44389840620294502</v>
      </c>
      <c r="G29" s="9">
        <f t="shared" si="16"/>
        <v>1.0439730991487495</v>
      </c>
      <c r="H29" s="9">
        <f t="shared" si="17"/>
        <v>3.703890326795261</v>
      </c>
      <c r="I29" s="9">
        <f t="shared" si="18"/>
        <v>3.4950957069655111</v>
      </c>
      <c r="J29" s="9">
        <f t="shared" si="19"/>
        <v>2.2527677189784998</v>
      </c>
      <c r="K29" s="11">
        <f t="shared" si="20"/>
        <v>0.2785515320334262</v>
      </c>
      <c r="L29" s="11">
        <f t="shared" si="21"/>
        <v>0.29498525073746312</v>
      </c>
      <c r="M29" s="11">
        <f t="shared" si="22"/>
        <v>0.45454545454545453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-0.27743553313597935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0.23081904907033707</v>
      </c>
      <c r="Q29" s="11">
        <f>2*'OddsRatio_working_3-way'!K29*'OddsRatio_working_3-way'!L29*'OddsRatio_working_3-way'!M29</f>
        <v>7.4698721381986105E-2</v>
      </c>
      <c r="R29" s="11">
        <f t="shared" si="23"/>
        <v>0</v>
      </c>
      <c r="S29" s="11">
        <f t="shared" si="24"/>
        <v>-0.83197363532091551</v>
      </c>
      <c r="T29" s="11">
        <f t="shared" si="25"/>
        <v>-0.26924713117181731</v>
      </c>
      <c r="U29" s="11">
        <f>'OddsRatio_working_3-way'!S29-'OddsRatio_working_3-way'!R29^2/3</f>
        <v>-0.83197363532091551</v>
      </c>
      <c r="V29" s="11">
        <f>'OddsRatio_working_3-way'!S29*'OddsRatio_working_3-way'!R29/3-2*'OddsRatio_working_3-way'!R29^3/27-'OddsRatio_working_3-way'!T29</f>
        <v>0.26924713117181731</v>
      </c>
      <c r="W29" s="11">
        <f>'OddsRatio_working_3-way'!V29^2+4*'OddsRatio_working_3-way'!U29^3/27</f>
        <v>-1.2820888865982996E-2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0.14604357783743591</v>
      </c>
      <c r="Y29" s="11">
        <f>IF('OddsRatio_working_3-way'!W29&gt;=0,IF('OddsRatio_working_3-way'!V29+SQRT('OddsRatio_working_3-way'!W29)&gt;0,0,PI()),ACOS('OddsRatio_working_3-way'!V29/(2*'OddsRatio_working_3-way'!X29)))</f>
        <v>0.39808748419891948</v>
      </c>
      <c r="Z29" s="11">
        <f>'OddsRatio_working_3-way'!X29^(1/3)*COS('OddsRatio_working_3-way'!Y29/3)</f>
        <v>0.52198654957437474</v>
      </c>
      <c r="AA29" s="11">
        <f>'OddsRatio_working_3-way'!X29^(1/3)*COS(('OddsRatio_working_3-way'!Y29+2*PI())/3)</f>
        <v>-0.32133348010510082</v>
      </c>
      <c r="AB29" s="11">
        <f>'OddsRatio_working_3-way'!X29^(1/3)*COS(('OddsRatio_working_3-way'!Y29+4*PI())/3)</f>
        <v>-0.20065306946927383</v>
      </c>
      <c r="AC29" s="11">
        <f>'OddsRatio_working_3-way'!X29^(1/3)*SIN('OddsRatio_working_3-way'!Y29/3)</f>
        <v>6.9674867566509285E-2</v>
      </c>
      <c r="AD29" s="11">
        <f>'OddsRatio_working_3-way'!X29^(1/3)*SIN(('OddsRatio_working_3-way'!Y29+2*PI())/3)</f>
        <v>0.41721617858193921</v>
      </c>
      <c r="AE29" s="11">
        <f>'OddsRatio_working_3-way'!X29^(1/3)*SIN(('OddsRatio_working_3-way'!Y29+4*PI())/3)</f>
        <v>-0.48689104614844847</v>
      </c>
      <c r="AF29" s="11">
        <f>-'OddsRatio_working_3-way'!U29/(3*'OddsRatio_working_3-way'!X29^(1/3))*COS(('OddsRatio_working_3-way'!Y29)/3)</f>
        <v>0.52198654957437474</v>
      </c>
      <c r="AG29" s="11">
        <f>-'OddsRatio_working_3-way'!U29/(3*'OddsRatio_working_3-way'!X29^(1/3))*COS(('OddsRatio_working_3-way'!Y29+2*PI())/3)</f>
        <v>-0.32133348010510082</v>
      </c>
      <c r="AH29" s="11">
        <f>-'OddsRatio_working_3-way'!U29/(3*'OddsRatio_working_3-way'!X29^(1/3))*COS(('OddsRatio_working_3-way'!Y29+4*PI())/3)</f>
        <v>-0.20065306946927383</v>
      </c>
      <c r="AI29" s="11">
        <f>'OddsRatio_working_3-way'!U29/(3*'OddsRatio_working_3-way'!X29^(1/3))*SIN(('OddsRatio_working_3-way'!Y29)/3)</f>
        <v>-6.9674867566509285E-2</v>
      </c>
      <c r="AJ29" s="11">
        <f>'OddsRatio_working_3-way'!U29/(3*'OddsRatio_working_3-way'!X29^(1/3))*SIN(('OddsRatio_working_3-way'!Y29+2*PI())/3)</f>
        <v>-0.41721617858193921</v>
      </c>
      <c r="AK29" s="11">
        <f>'OddsRatio_working_3-way'!U29/(3*'OddsRatio_working_3-way'!X29^(1/3))*SIN(('OddsRatio_working_3-way'!Y29+4*PI())/3)</f>
        <v>0.48689104614844847</v>
      </c>
      <c r="AL29" s="11">
        <f>'OddsRatio_working_3-way'!Z29+'OddsRatio_working_3-way'!AF29</f>
        <v>1.0439730991487495</v>
      </c>
      <c r="AM29" s="11">
        <f>'OddsRatio_working_3-way'!AA29+'OddsRatio_working_3-way'!AG29</f>
        <v>-0.64266696021020164</v>
      </c>
      <c r="AN29" s="11">
        <f>'OddsRatio_working_3-way'!AB29+'OddsRatio_working_3-way'!AH29</f>
        <v>-0.40130613893854766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1.0439730991487495</v>
      </c>
      <c r="AS29" s="11">
        <f>IF(('OddsRatio_working_3-way'!X29=0),IF(Q29&gt;0,-Q29^(1/3),(-Q29)^(1/3)),'OddsRatio_working_3-way'!AM29-'OddsRatio_working_3-way'!R29/3)</f>
        <v>-0.64266696021020164</v>
      </c>
      <c r="AT29" s="11">
        <f>IF(('OddsRatio_working_3-way'!X29=0),IF(Q29&gt;0,-Q29^(1/3),(-Q29)^(1/3)),'OddsRatio_working_3-way'!AN29-'OddsRatio_working_3-way'!R29/3)</f>
        <v>-0.40130613893854766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</v>
      </c>
      <c r="B30" s="4">
        <f>IF('True_Odds_Calculator_3-way'!B31="","",'True_Odds_Calculator_3-way'!B31)</f>
        <v>4</v>
      </c>
      <c r="C30" s="4">
        <f>IF('True_Odds_Calculator_3-way'!C31="","",'True_Odds_Calculator_3-way'!C31)</f>
        <v>6.42</v>
      </c>
      <c r="D30" s="9">
        <f t="shared" si="13"/>
        <v>0.61179730382786357</v>
      </c>
      <c r="E30" s="9">
        <f t="shared" si="14"/>
        <v>0.23965634566312194</v>
      </c>
      <c r="F30" s="9">
        <f t="shared" si="15"/>
        <v>0.14854635050901441</v>
      </c>
      <c r="G30" s="9">
        <f t="shared" si="16"/>
        <v>1.0575471476779663</v>
      </c>
      <c r="H30" s="9">
        <f t="shared" si="17"/>
        <v>1.63452828860678</v>
      </c>
      <c r="I30" s="9">
        <f t="shared" si="18"/>
        <v>4.1726414430338989</v>
      </c>
      <c r="J30" s="9">
        <f t="shared" si="19"/>
        <v>6.7319055404145782</v>
      </c>
      <c r="K30" s="11">
        <f t="shared" si="20"/>
        <v>0.625</v>
      </c>
      <c r="L30" s="11">
        <f t="shared" si="21"/>
        <v>0.25</v>
      </c>
      <c r="M30" s="11">
        <f t="shared" si="22"/>
        <v>0.1557632398753894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-0.23744158878504662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0.21952881619937692</v>
      </c>
      <c r="Q30" s="11">
        <f>2*'OddsRatio_working_3-way'!K30*'OddsRatio_working_3-way'!L30*'OddsRatio_working_3-way'!M30</f>
        <v>4.8676012461059188E-2</v>
      </c>
      <c r="R30" s="11">
        <f t="shared" si="23"/>
        <v>0</v>
      </c>
      <c r="S30" s="11">
        <f t="shared" si="24"/>
        <v>-0.92455924559245628</v>
      </c>
      <c r="T30" s="11">
        <f t="shared" si="25"/>
        <v>-0.20500205002050029</v>
      </c>
      <c r="U30" s="11">
        <f>'OddsRatio_working_3-way'!S30-'OddsRatio_working_3-way'!R30^2/3</f>
        <v>-0.92455924559245628</v>
      </c>
      <c r="V30" s="11">
        <f>'OddsRatio_working_3-way'!S30*'OddsRatio_working_3-way'!R30/3-2*'OddsRatio_working_3-way'!R30^3/27-'OddsRatio_working_3-way'!T30</f>
        <v>0.20500205002050029</v>
      </c>
      <c r="W30" s="11">
        <f>'OddsRatio_working_3-way'!V30^2+4*'OddsRatio_working_3-way'!U30^3/27</f>
        <v>-7.5058945047148731E-2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0.17108827075500854</v>
      </c>
      <c r="Y30" s="11">
        <f>IF('OddsRatio_working_3-way'!W30&gt;=0,IF('OddsRatio_working_3-way'!V30+SQRT('OddsRatio_working_3-way'!W30)&gt;0,0,PI()),ACOS('OddsRatio_working_3-way'!V30/(2*'OddsRatio_working_3-way'!X30)))</f>
        <v>0.9284048373027407</v>
      </c>
      <c r="Z30" s="11">
        <f>'OddsRatio_working_3-way'!X30^(1/3)*COS('OddsRatio_working_3-way'!Y30/3)</f>
        <v>0.52877357383898327</v>
      </c>
      <c r="AA30" s="11">
        <f>'OddsRatio_working_3-way'!X30^(1/3)*COS(('OddsRatio_working_3-way'!Y30+2*PI())/3)</f>
        <v>-0.41080636247302238</v>
      </c>
      <c r="AB30" s="11">
        <f>'OddsRatio_working_3-way'!X30^(1/3)*COS(('OddsRatio_working_3-way'!Y30+4*PI())/3)</f>
        <v>-0.11796721136596104</v>
      </c>
      <c r="AC30" s="11">
        <f>'OddsRatio_working_3-way'!X30^(1/3)*SIN('OddsRatio_working_3-way'!Y30/3)</f>
        <v>0.16907076272092342</v>
      </c>
      <c r="AD30" s="11">
        <f>'OddsRatio_working_3-way'!X30^(1/3)*SIN(('OddsRatio_working_3-way'!Y30+2*PI())/3)</f>
        <v>0.37339596643398448</v>
      </c>
      <c r="AE30" s="11">
        <f>'OddsRatio_working_3-way'!X30^(1/3)*SIN(('OddsRatio_working_3-way'!Y30+4*PI())/3)</f>
        <v>-0.5424667291549079</v>
      </c>
      <c r="AF30" s="11">
        <f>-'OddsRatio_working_3-way'!U30/(3*'OddsRatio_working_3-way'!X30^(1/3))*COS(('OddsRatio_working_3-way'!Y30)/3)</f>
        <v>0.52877357383898305</v>
      </c>
      <c r="AG30" s="11">
        <f>-'OddsRatio_working_3-way'!U30/(3*'OddsRatio_working_3-way'!X30^(1/3))*COS(('OddsRatio_working_3-way'!Y30+2*PI())/3)</f>
        <v>-0.41080636247302227</v>
      </c>
      <c r="AH30" s="11">
        <f>-'OddsRatio_working_3-way'!U30/(3*'OddsRatio_working_3-way'!X30^(1/3))*COS(('OddsRatio_working_3-way'!Y30+4*PI())/3)</f>
        <v>-0.117967211365961</v>
      </c>
      <c r="AI30" s="11">
        <f>'OddsRatio_working_3-way'!U30/(3*'OddsRatio_working_3-way'!X30^(1/3))*SIN(('OddsRatio_working_3-way'!Y30)/3)</f>
        <v>-0.16907076272092336</v>
      </c>
      <c r="AJ30" s="11">
        <f>'OddsRatio_working_3-way'!U30/(3*'OddsRatio_working_3-way'!X30^(1/3))*SIN(('OddsRatio_working_3-way'!Y30+2*PI())/3)</f>
        <v>-0.37339596643398432</v>
      </c>
      <c r="AK30" s="11">
        <f>'OddsRatio_working_3-way'!U30/(3*'OddsRatio_working_3-way'!X30^(1/3))*SIN(('OddsRatio_working_3-way'!Y30+4*PI())/3)</f>
        <v>0.54246672915490768</v>
      </c>
      <c r="AL30" s="11">
        <f>'OddsRatio_working_3-way'!Z30+'OddsRatio_working_3-way'!AF30</f>
        <v>1.0575471476779663</v>
      </c>
      <c r="AM30" s="11">
        <f>'OddsRatio_working_3-way'!AA30+'OddsRatio_working_3-way'!AG30</f>
        <v>-0.82161272494604465</v>
      </c>
      <c r="AN30" s="11">
        <f>'OddsRatio_working_3-way'!AB30+'OddsRatio_working_3-way'!AH30</f>
        <v>-0.23593442273192206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1.0575471476779663</v>
      </c>
      <c r="AS30" s="11">
        <f>IF(('OddsRatio_working_3-way'!X30=0),IF(Q30&gt;0,-Q30^(1/3),(-Q30)^(1/3)),'OddsRatio_working_3-way'!AM30-'OddsRatio_working_3-way'!R30/3)</f>
        <v>-0.82161272494604465</v>
      </c>
      <c r="AT30" s="11">
        <f>IF(('OddsRatio_working_3-way'!X30=0),IF(Q30&gt;0,-Q30^(1/3),(-Q30)^(1/3)),'OddsRatio_working_3-way'!AN30-'OddsRatio_working_3-way'!R30/3)</f>
        <v>-0.23593442273192206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2.0099999999999998</v>
      </c>
      <c r="B31" s="4">
        <f>IF('True_Odds_Calculator_3-way'!B32="","",'True_Odds_Calculator_3-way'!B32)</f>
        <v>3.68</v>
      </c>
      <c r="C31" s="4">
        <f>IF('True_Odds_Calculator_3-way'!C32="","",'True_Odds_Calculator_3-way'!C32)</f>
        <v>3.87</v>
      </c>
      <c r="D31" s="9">
        <f t="shared" si="13"/>
        <v>0.48663772665754718</v>
      </c>
      <c r="E31" s="9">
        <f t="shared" si="14"/>
        <v>0.26321435047120484</v>
      </c>
      <c r="F31" s="9">
        <f t="shared" si="15"/>
        <v>0.25014792287124793</v>
      </c>
      <c r="G31" s="9">
        <f t="shared" si="16"/>
        <v>1.0444719977795032</v>
      </c>
      <c r="H31" s="9">
        <f t="shared" si="17"/>
        <v>2.054916717757298</v>
      </c>
      <c r="I31" s="9">
        <f t="shared" si="18"/>
        <v>3.7991849540490694</v>
      </c>
      <c r="J31" s="9">
        <f t="shared" si="19"/>
        <v>3.9976346336271749</v>
      </c>
      <c r="K31" s="11">
        <f t="shared" si="20"/>
        <v>0.49751243781094534</v>
      </c>
      <c r="L31" s="11">
        <f t="shared" si="21"/>
        <v>0.27173913043478259</v>
      </c>
      <c r="M31" s="11">
        <f t="shared" si="22"/>
        <v>0.25839793281653745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-0.27138336516496275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0.2291653741180627</v>
      </c>
      <c r="Q31" s="11">
        <f>2*'OddsRatio_working_3-way'!K31*'OddsRatio_working_3-way'!L31*'OddsRatio_working_3-way'!M31</f>
        <v>6.9867492109165444E-2</v>
      </c>
      <c r="R31" s="11">
        <f t="shared" si="23"/>
        <v>0</v>
      </c>
      <c r="S31" s="11">
        <f t="shared" si="24"/>
        <v>-0.84443412358293413</v>
      </c>
      <c r="T31" s="11">
        <f t="shared" si="25"/>
        <v>-0.25744942792162623</v>
      </c>
      <c r="U31" s="11">
        <f>'OddsRatio_working_3-way'!S31-'OddsRatio_working_3-way'!R31^2/3</f>
        <v>-0.84443412358293413</v>
      </c>
      <c r="V31" s="11">
        <f>'OddsRatio_working_3-way'!S31*'OddsRatio_working_3-way'!R31/3-2*'OddsRatio_working_3-way'!R31^3/27-'OddsRatio_working_3-way'!T31</f>
        <v>0.25744942792162623</v>
      </c>
      <c r="W31" s="11">
        <f>'OddsRatio_working_3-way'!V31^2+4*'OddsRatio_working_3-way'!U31^3/27</f>
        <v>-2.2925686409578996E-2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0.14933677908234094</v>
      </c>
      <c r="Y31" s="11">
        <f>IF('OddsRatio_working_3-way'!W31&gt;=0,IF('OddsRatio_working_3-way'!V31+SQRT('OddsRatio_working_3-way'!W31)&gt;0,0,PI()),ACOS('OddsRatio_working_3-way'!V31/(2*'OddsRatio_working_3-way'!X31)))</f>
        <v>0.53164172187972625</v>
      </c>
      <c r="Z31" s="11">
        <f>'OddsRatio_working_3-way'!X31^(1/3)*COS('OddsRatio_working_3-way'!Y31/3)</f>
        <v>0.5222359988897517</v>
      </c>
      <c r="AA31" s="11">
        <f>'OddsRatio_working_3-way'!X31^(1/3)*COS(('OddsRatio_working_3-way'!Y31+2*PI())/3)</f>
        <v>-0.34211615987738841</v>
      </c>
      <c r="AB31" s="11">
        <f>'OddsRatio_working_3-way'!X31^(1/3)*COS(('OddsRatio_working_3-way'!Y31+4*PI())/3)</f>
        <v>-0.18011983901236336</v>
      </c>
      <c r="AC31" s="11">
        <f>'OddsRatio_working_3-way'!X31^(1/3)*SIN('OddsRatio_working_3-way'!Y31/3)</f>
        <v>9.3528619459151224E-2</v>
      </c>
      <c r="AD31" s="11">
        <f>'OddsRatio_working_3-way'!X31^(1/3)*SIN(('OddsRatio_working_3-way'!Y31+2*PI())/3)</f>
        <v>0.40550533207969119</v>
      </c>
      <c r="AE31" s="11">
        <f>'OddsRatio_working_3-way'!X31^(1/3)*SIN(('OddsRatio_working_3-way'!Y31+4*PI())/3)</f>
        <v>-0.49903395153884245</v>
      </c>
      <c r="AF31" s="11">
        <f>-'OddsRatio_working_3-way'!U31/(3*'OddsRatio_working_3-way'!X31^(1/3))*COS(('OddsRatio_working_3-way'!Y31)/3)</f>
        <v>0.52223599888975158</v>
      </c>
      <c r="AG31" s="11">
        <f>-'OddsRatio_working_3-way'!U31/(3*'OddsRatio_working_3-way'!X31^(1/3))*COS(('OddsRatio_working_3-way'!Y31+2*PI())/3)</f>
        <v>-0.34211615987738836</v>
      </c>
      <c r="AH31" s="11">
        <f>-'OddsRatio_working_3-way'!U31/(3*'OddsRatio_working_3-way'!X31^(1/3))*COS(('OddsRatio_working_3-way'!Y31+4*PI())/3)</f>
        <v>-0.18011983901236331</v>
      </c>
      <c r="AI31" s="11">
        <f>'OddsRatio_working_3-way'!U31/(3*'OddsRatio_working_3-way'!X31^(1/3))*SIN(('OddsRatio_working_3-way'!Y31)/3)</f>
        <v>-9.352861945915121E-2</v>
      </c>
      <c r="AJ31" s="11">
        <f>'OddsRatio_working_3-way'!U31/(3*'OddsRatio_working_3-way'!X31^(1/3))*SIN(('OddsRatio_working_3-way'!Y31+2*PI())/3)</f>
        <v>-0.40550533207969114</v>
      </c>
      <c r="AK31" s="11">
        <f>'OddsRatio_working_3-way'!U31/(3*'OddsRatio_working_3-way'!X31^(1/3))*SIN(('OddsRatio_working_3-way'!Y31+4*PI())/3)</f>
        <v>0.49903395153884234</v>
      </c>
      <c r="AL31" s="11">
        <f>'OddsRatio_working_3-way'!Z31+'OddsRatio_working_3-way'!AF31</f>
        <v>1.0444719977795032</v>
      </c>
      <c r="AM31" s="11">
        <f>'OddsRatio_working_3-way'!AA31+'OddsRatio_working_3-way'!AG31</f>
        <v>-0.68423231975477683</v>
      </c>
      <c r="AN31" s="11">
        <f>'OddsRatio_working_3-way'!AB31+'OddsRatio_working_3-way'!AH31</f>
        <v>-0.36023967802472667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1.0444719977795032</v>
      </c>
      <c r="AS31" s="11">
        <f>IF(('OddsRatio_working_3-way'!X31=0),IF(Q31&gt;0,-Q31^(1/3),(-Q31)^(1/3)),'OddsRatio_working_3-way'!AM31-'OddsRatio_working_3-way'!R31/3)</f>
        <v>-0.68423231975477683</v>
      </c>
      <c r="AT31" s="11">
        <f>IF(('OddsRatio_working_3-way'!X31=0),IF(Q31&gt;0,-Q31^(1/3),(-Q31)^(1/3)),'OddsRatio_working_3-way'!AN31-'OddsRatio_working_3-way'!R31/3)</f>
        <v>-0.36023967802472667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3.07</v>
      </c>
      <c r="B32" s="4">
        <f>IF('True_Odds_Calculator_3-way'!B33="","",'True_Odds_Calculator_3-way'!B33)</f>
        <v>3.45</v>
      </c>
      <c r="C32" s="4">
        <f>IF('True_Odds_Calculator_3-way'!C33="","",'True_Odds_Calculator_3-way'!C33)</f>
        <v>2.4300000000000002</v>
      </c>
      <c r="D32" s="9">
        <f t="shared" si="13"/>
        <v>0.31682174827309312</v>
      </c>
      <c r="E32" s="9">
        <f t="shared" si="14"/>
        <v>0.28151564269276663</v>
      </c>
      <c r="F32" s="9">
        <f t="shared" si="15"/>
        <v>0.40166260903414042</v>
      </c>
      <c r="G32" s="9">
        <f t="shared" si="16"/>
        <v>1.0417144800366942</v>
      </c>
      <c r="H32" s="9">
        <f t="shared" si="17"/>
        <v>3.1563489736759576</v>
      </c>
      <c r="I32" s="9">
        <f t="shared" si="18"/>
        <v>3.5522004760899009</v>
      </c>
      <c r="J32" s="9">
        <f t="shared" si="19"/>
        <v>2.4896517064524724</v>
      </c>
      <c r="K32" s="11">
        <f t="shared" si="20"/>
        <v>0.32573289902280134</v>
      </c>
      <c r="L32" s="11">
        <f t="shared" si="21"/>
        <v>0.28985507246376813</v>
      </c>
      <c r="M32" s="11">
        <f t="shared" si="22"/>
        <v>0.41152263374485593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-0.28177906462379865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0.23118157680988463</v>
      </c>
      <c r="Q32" s="11">
        <f>2*'OddsRatio_working_3-way'!K32*'OddsRatio_working_3-way'!L32*'OddsRatio_working_3-way'!M32</f>
        <v>7.7708093045339363E-2</v>
      </c>
      <c r="R32" s="11">
        <f t="shared" si="23"/>
        <v>0</v>
      </c>
      <c r="S32" s="11">
        <f t="shared" si="24"/>
        <v>-0.82043560304429863</v>
      </c>
      <c r="T32" s="11">
        <f t="shared" si="25"/>
        <v>-0.27577667329220118</v>
      </c>
      <c r="U32" s="11">
        <f>'OddsRatio_working_3-way'!S32-'OddsRatio_working_3-way'!R32^2/3</f>
        <v>-0.82043560304429863</v>
      </c>
      <c r="V32" s="11">
        <f>'OddsRatio_working_3-way'!S32*'OddsRatio_working_3-way'!R32/3-2*'OddsRatio_working_3-way'!R32^3/27-'OddsRatio_working_3-way'!T32</f>
        <v>0.27577667329220118</v>
      </c>
      <c r="W32" s="11">
        <f>'OddsRatio_working_3-way'!V32^2+4*'OddsRatio_working_3-way'!U32^3/27</f>
        <v>-5.7616213313894798E-3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0.14301607852222678</v>
      </c>
      <c r="Y32" s="11">
        <f>IF('OddsRatio_working_3-way'!W32&gt;=0,IF('OddsRatio_working_3-way'!V32+SQRT('OddsRatio_working_3-way'!W32)&gt;0,0,PI()),ACOS('OddsRatio_working_3-way'!V32/(2*'OddsRatio_working_3-way'!X32)))</f>
        <v>0.26859125472756751</v>
      </c>
      <c r="Z32" s="11">
        <f>'OddsRatio_working_3-way'!X32^(1/3)*COS('OddsRatio_working_3-way'!Y32/3)</f>
        <v>0.52085724001834721</v>
      </c>
      <c r="AA32" s="11">
        <f>'OddsRatio_working_3-way'!X32^(1/3)*COS(('OddsRatio_working_3-way'!Y32+2*PI())/3)</f>
        <v>-0.30092185896862261</v>
      </c>
      <c r="AB32" s="11">
        <f>'OddsRatio_working_3-way'!X32^(1/3)*COS(('OddsRatio_working_3-way'!Y32+4*PI())/3)</f>
        <v>-0.21993538104972449</v>
      </c>
      <c r="AC32" s="11">
        <f>'OddsRatio_working_3-way'!X32^(1/3)*SIN('OddsRatio_working_3-way'!Y32/3)</f>
        <v>4.6757564827195466E-2</v>
      </c>
      <c r="AD32" s="11">
        <f>'OddsRatio_working_3-way'!X32^(1/3)*SIN(('OddsRatio_working_3-way'!Y32+2*PI())/3)</f>
        <v>0.42769681918733971</v>
      </c>
      <c r="AE32" s="11">
        <f>'OddsRatio_working_3-way'!X32^(1/3)*SIN(('OddsRatio_working_3-way'!Y32+4*PI())/3)</f>
        <v>-0.47445438401453521</v>
      </c>
      <c r="AF32" s="11">
        <f>-'OddsRatio_working_3-way'!U32/(3*'OddsRatio_working_3-way'!X32^(1/3))*COS(('OddsRatio_working_3-way'!Y32)/3)</f>
        <v>0.5208572400183471</v>
      </c>
      <c r="AG32" s="11">
        <f>-'OddsRatio_working_3-way'!U32/(3*'OddsRatio_working_3-way'!X32^(1/3))*COS(('OddsRatio_working_3-way'!Y32+2*PI())/3)</f>
        <v>-0.30092185896862256</v>
      </c>
      <c r="AH32" s="11">
        <f>-'OddsRatio_working_3-way'!U32/(3*'OddsRatio_working_3-way'!X32^(1/3))*COS(('OddsRatio_working_3-way'!Y32+4*PI())/3)</f>
        <v>-0.21993538104972446</v>
      </c>
      <c r="AI32" s="11">
        <f>'OddsRatio_working_3-way'!U32/(3*'OddsRatio_working_3-way'!X32^(1/3))*SIN(('OddsRatio_working_3-way'!Y32)/3)</f>
        <v>-4.6757564827195459E-2</v>
      </c>
      <c r="AJ32" s="11">
        <f>'OddsRatio_working_3-way'!U32/(3*'OddsRatio_working_3-way'!X32^(1/3))*SIN(('OddsRatio_working_3-way'!Y32+2*PI())/3)</f>
        <v>-0.42769681918733965</v>
      </c>
      <c r="AK32" s="11">
        <f>'OddsRatio_working_3-way'!U32/(3*'OddsRatio_working_3-way'!X32^(1/3))*SIN(('OddsRatio_working_3-way'!Y32+4*PI())/3)</f>
        <v>0.4744543840145351</v>
      </c>
      <c r="AL32" s="11">
        <f>'OddsRatio_working_3-way'!Z32+'OddsRatio_working_3-way'!AF32</f>
        <v>1.0417144800366942</v>
      </c>
      <c r="AM32" s="11">
        <f>'OddsRatio_working_3-way'!AA32+'OddsRatio_working_3-way'!AG32</f>
        <v>-0.60184371793724512</v>
      </c>
      <c r="AN32" s="11">
        <f>'OddsRatio_working_3-way'!AB32+'OddsRatio_working_3-way'!AH32</f>
        <v>-0.43987076209944898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1.0417144800366942</v>
      </c>
      <c r="AS32" s="11">
        <f>IF(('OddsRatio_working_3-way'!X32=0),IF(Q32&gt;0,-Q32^(1/3),(-Q32)^(1/3)),'OddsRatio_working_3-way'!AM32-'OddsRatio_working_3-way'!R32/3)</f>
        <v>-0.60184371793724512</v>
      </c>
      <c r="AT32" s="11">
        <f>IF(('OddsRatio_working_3-way'!X32=0),IF(Q32&gt;0,-Q32^(1/3),(-Q32)^(1/3)),'OddsRatio_working_3-way'!AN32-'OddsRatio_working_3-way'!R32/3)</f>
        <v>-0.43987076209944898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2.29</v>
      </c>
      <c r="B33" s="4">
        <f>IF('True_Odds_Calculator_3-way'!B34="","",'True_Odds_Calculator_3-way'!B34)</f>
        <v>3.35</v>
      </c>
      <c r="C33" s="4">
        <f>IF('True_Odds_Calculator_3-way'!C34="","",'True_Odds_Calculator_3-way'!C34)</f>
        <v>3.41</v>
      </c>
      <c r="D33" s="9">
        <f t="shared" si="13"/>
        <v>0.42608201611942598</v>
      </c>
      <c r="E33" s="9">
        <f t="shared" si="14"/>
        <v>0.28953823792425443</v>
      </c>
      <c r="F33" s="9">
        <f t="shared" si="15"/>
        <v>0.28437974595631965</v>
      </c>
      <c r="G33" s="9">
        <f t="shared" si="16"/>
        <v>1.0441596807461258</v>
      </c>
      <c r="H33" s="9">
        <f t="shared" si="17"/>
        <v>2.3469659881625029</v>
      </c>
      <c r="I33" s="9">
        <f t="shared" si="18"/>
        <v>3.453775249753396</v>
      </c>
      <c r="J33" s="9">
        <f t="shared" si="19"/>
        <v>3.5164248305981634</v>
      </c>
      <c r="K33" s="11">
        <f t="shared" si="20"/>
        <v>0.4366812227074236</v>
      </c>
      <c r="L33" s="11">
        <f t="shared" si="21"/>
        <v>0.29850746268656714</v>
      </c>
      <c r="M33" s="11">
        <f t="shared" si="22"/>
        <v>0.29325513196480935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-0.27928007136136113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0.23127074866546271</v>
      </c>
      <c r="Q33" s="11">
        <f>2*'OddsRatio_working_3-way'!K33*'OddsRatio_working_3-way'!L33*'OddsRatio_working_3-way'!M33</f>
        <v>7.6453140054698387E-2</v>
      </c>
      <c r="R33" s="11">
        <f t="shared" si="23"/>
        <v>0</v>
      </c>
      <c r="S33" s="11">
        <f t="shared" si="24"/>
        <v>-0.82809613853979924</v>
      </c>
      <c r="T33" s="11">
        <f t="shared" si="25"/>
        <v>-0.27375078959993354</v>
      </c>
      <c r="U33" s="11">
        <f>'OddsRatio_working_3-way'!S33-'OddsRatio_working_3-way'!R33^2/3</f>
        <v>-0.82809613853979924</v>
      </c>
      <c r="V33" s="11">
        <f>'OddsRatio_working_3-way'!S33*'OddsRatio_working_3-way'!R33/3-2*'OddsRatio_working_3-way'!R33^3/27-'OddsRatio_working_3-way'!T33</f>
        <v>0.27375078959993354</v>
      </c>
      <c r="W33" s="11">
        <f>'OddsRatio_working_3-way'!V33^2+4*'OddsRatio_working_3-way'!U33^3/27</f>
        <v>-9.1881063924592749E-3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0.14502379218515005</v>
      </c>
      <c r="Y33" s="11">
        <f>IF('OddsRatio_working_3-way'!W33&gt;=0,IF('OddsRatio_working_3-way'!V33+SQRT('OddsRatio_working_3-way'!W33)&gt;0,0,PI()),ACOS('OddsRatio_working_3-way'!V33/(2*'OddsRatio_working_3-way'!X33)))</f>
        <v>0.33681095460631338</v>
      </c>
      <c r="Z33" s="11">
        <f>'OddsRatio_working_3-way'!X33^(1/3)*COS('OddsRatio_working_3-way'!Y33/3)</f>
        <v>0.52207984037306299</v>
      </c>
      <c r="AA33" s="11">
        <f>'OddsRatio_working_3-way'!X33^(1/3)*COS(('OddsRatio_working_3-way'!Y33+2*PI())/3)</f>
        <v>-0.31201555006962051</v>
      </c>
      <c r="AB33" s="11">
        <f>'OddsRatio_working_3-way'!X33^(1/3)*COS(('OddsRatio_working_3-way'!Y33+4*PI())/3)</f>
        <v>-0.21006429030344234</v>
      </c>
      <c r="AC33" s="11">
        <f>'OddsRatio_working_3-way'!X33^(1/3)*SIN('OddsRatio_working_3-way'!Y33/3)</f>
        <v>5.8861587270224322E-2</v>
      </c>
      <c r="AD33" s="11">
        <f>'OddsRatio_working_3-way'!X33^(1/3)*SIN(('OddsRatio_working_3-way'!Y33+2*PI())/3)</f>
        <v>0.42270361093168496</v>
      </c>
      <c r="AE33" s="11">
        <f>'OddsRatio_working_3-way'!X33^(1/3)*SIN(('OddsRatio_working_3-way'!Y33+4*PI())/3)</f>
        <v>-0.48156519820190935</v>
      </c>
      <c r="AF33" s="11">
        <f>-'OddsRatio_working_3-way'!U33/(3*'OddsRatio_working_3-way'!X33^(1/3))*COS(('OddsRatio_working_3-way'!Y33)/3)</f>
        <v>0.52207984037306288</v>
      </c>
      <c r="AG33" s="11">
        <f>-'OddsRatio_working_3-way'!U33/(3*'OddsRatio_working_3-way'!X33^(1/3))*COS(('OddsRatio_working_3-way'!Y33+2*PI())/3)</f>
        <v>-0.31201555006962045</v>
      </c>
      <c r="AH33" s="11">
        <f>-'OddsRatio_working_3-way'!U33/(3*'OddsRatio_working_3-way'!X33^(1/3))*COS(('OddsRatio_working_3-way'!Y33+4*PI())/3)</f>
        <v>-0.21006429030344229</v>
      </c>
      <c r="AI33" s="11">
        <f>'OddsRatio_working_3-way'!U33/(3*'OddsRatio_working_3-way'!X33^(1/3))*SIN(('OddsRatio_working_3-way'!Y33)/3)</f>
        <v>-5.8861587270224308E-2</v>
      </c>
      <c r="AJ33" s="11">
        <f>'OddsRatio_working_3-way'!U33/(3*'OddsRatio_working_3-way'!X33^(1/3))*SIN(('OddsRatio_working_3-way'!Y33+2*PI())/3)</f>
        <v>-0.42270361093168485</v>
      </c>
      <c r="AK33" s="11">
        <f>'OddsRatio_working_3-way'!U33/(3*'OddsRatio_working_3-way'!X33^(1/3))*SIN(('OddsRatio_working_3-way'!Y33+4*PI())/3)</f>
        <v>0.48156519820190924</v>
      </c>
      <c r="AL33" s="11">
        <f>'OddsRatio_working_3-way'!Z33+'OddsRatio_working_3-way'!AF33</f>
        <v>1.0441596807461258</v>
      </c>
      <c r="AM33" s="11">
        <f>'OddsRatio_working_3-way'!AA33+'OddsRatio_working_3-way'!AG33</f>
        <v>-0.6240311001392409</v>
      </c>
      <c r="AN33" s="11">
        <f>'OddsRatio_working_3-way'!AB33+'OddsRatio_working_3-way'!AH33</f>
        <v>-0.42012858060688463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1.0441596807461258</v>
      </c>
      <c r="AS33" s="11">
        <f>IF(('OddsRatio_working_3-way'!X33=0),IF(Q33&gt;0,-Q33^(1/3),(-Q33)^(1/3)),'OddsRatio_working_3-way'!AM33-'OddsRatio_working_3-way'!R33/3)</f>
        <v>-0.6240311001392409</v>
      </c>
      <c r="AT33" s="11">
        <f>IF(('OddsRatio_working_3-way'!X33=0),IF(Q33&gt;0,-Q33^(1/3),(-Q33)^(1/3)),'OddsRatio_working_3-way'!AN33-'OddsRatio_working_3-way'!R33/3)</f>
        <v>-0.42012858060688463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3.78</v>
      </c>
      <c r="C34" s="4">
        <f>IF('True_Odds_Calculator_3-way'!C35="","",'True_Odds_Calculator_3-way'!C35)</f>
        <v>4.32</v>
      </c>
      <c r="D34" s="9">
        <f t="shared" si="13"/>
        <v>0.52063238871136774</v>
      </c>
      <c r="E34" s="9">
        <f t="shared" si="14"/>
        <v>0.25583923145402176</v>
      </c>
      <c r="F34" s="9">
        <f t="shared" si="15"/>
        <v>0.22352837983461055</v>
      </c>
      <c r="G34" s="9">
        <f t="shared" si="16"/>
        <v>1.0462966456374181</v>
      </c>
      <c r="H34" s="9">
        <f t="shared" si="17"/>
        <v>1.9207410481609277</v>
      </c>
      <c r="I34" s="9">
        <f t="shared" si="18"/>
        <v>3.9087046748720216</v>
      </c>
      <c r="J34" s="9">
        <f t="shared" si="19"/>
        <v>4.473704863516228</v>
      </c>
      <c r="K34" s="11">
        <f t="shared" si="20"/>
        <v>0.53191489361702127</v>
      </c>
      <c r="L34" s="11">
        <f t="shared" si="21"/>
        <v>0.26455026455026459</v>
      </c>
      <c r="M34" s="11">
        <f t="shared" si="22"/>
        <v>0.23148148148148145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-0.2645648575514612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0.2273641704295763</v>
      </c>
      <c r="Q34" s="11">
        <f>2*'OddsRatio_working_3-way'!K34*'OddsRatio_working_3-way'!L34*'OddsRatio_working_3-way'!M34</f>
        <v>6.5147326770652228E-2</v>
      </c>
      <c r="R34" s="11">
        <f t="shared" si="23"/>
        <v>0</v>
      </c>
      <c r="S34" s="11">
        <f t="shared" si="24"/>
        <v>-0.85938915899044188</v>
      </c>
      <c r="T34" s="11">
        <f t="shared" si="25"/>
        <v>-0.24624331203164521</v>
      </c>
      <c r="U34" s="11">
        <f>'OddsRatio_working_3-way'!S34-'OddsRatio_working_3-way'!R34^2/3</f>
        <v>-0.85938915899044188</v>
      </c>
      <c r="V34" s="11">
        <f>'OddsRatio_working_3-way'!S34*'OddsRatio_working_3-way'!R34/3-2*'OddsRatio_working_3-way'!R34^3/27-'OddsRatio_working_3-way'!T34</f>
        <v>0.24624331203164521</v>
      </c>
      <c r="W34" s="11">
        <f>'OddsRatio_working_3-way'!V34^2+4*'OddsRatio_working_3-way'!U34^3/27</f>
        <v>-3.3394102154805504E-2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0.15332145224586127</v>
      </c>
      <c r="Y34" s="11">
        <f>IF('OddsRatio_working_3-way'!W34&gt;=0,IF('OddsRatio_working_3-way'!V34+SQRT('OddsRatio_working_3-way'!W34)&gt;0,0,PI()),ACOS('OddsRatio_working_3-way'!V34/(2*'OddsRatio_working_3-way'!X34)))</f>
        <v>0.63843473360053615</v>
      </c>
      <c r="Z34" s="11">
        <f>'OddsRatio_working_3-way'!X34^(1/3)*COS('OddsRatio_working_3-way'!Y34/3)</f>
        <v>0.52314832281870904</v>
      </c>
      <c r="AA34" s="11">
        <f>'OddsRatio_working_3-way'!X34^(1/3)*COS(('OddsRatio_working_3-way'!Y34+2*PI())/3)</f>
        <v>-0.35947290499980777</v>
      </c>
      <c r="AB34" s="11">
        <f>'OddsRatio_working_3-way'!X34^(1/3)*COS(('OddsRatio_working_3-way'!Y34+4*PI())/3)</f>
        <v>-0.16367541781890094</v>
      </c>
      <c r="AC34" s="11">
        <f>'OddsRatio_working_3-way'!X34^(1/3)*SIN('OddsRatio_working_3-way'!Y34/3)</f>
        <v>0.11304373193054883</v>
      </c>
      <c r="AD34" s="11">
        <f>'OddsRatio_working_3-way'!X34^(1/3)*SIN(('OddsRatio_working_3-way'!Y34+2*PI())/3)</f>
        <v>0.39653787154295</v>
      </c>
      <c r="AE34" s="11">
        <f>'OddsRatio_working_3-way'!X34^(1/3)*SIN(('OddsRatio_working_3-way'!Y34+4*PI())/3)</f>
        <v>-0.50958160347349879</v>
      </c>
      <c r="AF34" s="11">
        <f>-'OddsRatio_working_3-way'!U34/(3*'OddsRatio_working_3-way'!X34^(1/3))*COS(('OddsRatio_working_3-way'!Y34)/3)</f>
        <v>0.52314832281870893</v>
      </c>
      <c r="AG34" s="11">
        <f>-'OddsRatio_working_3-way'!U34/(3*'OddsRatio_working_3-way'!X34^(1/3))*COS(('OddsRatio_working_3-way'!Y34+2*PI())/3)</f>
        <v>-0.35947290499980772</v>
      </c>
      <c r="AH34" s="11">
        <f>-'OddsRatio_working_3-way'!U34/(3*'OddsRatio_working_3-way'!X34^(1/3))*COS(('OddsRatio_working_3-way'!Y34+4*PI())/3)</f>
        <v>-0.16367541781890091</v>
      </c>
      <c r="AI34" s="11">
        <f>'OddsRatio_working_3-way'!U34/(3*'OddsRatio_working_3-way'!X34^(1/3))*SIN(('OddsRatio_working_3-way'!Y34)/3)</f>
        <v>-0.1130437319305488</v>
      </c>
      <c r="AJ34" s="11">
        <f>'OddsRatio_working_3-way'!U34/(3*'OddsRatio_working_3-way'!X34^(1/3))*SIN(('OddsRatio_working_3-way'!Y34+2*PI())/3)</f>
        <v>-0.39653787154294995</v>
      </c>
      <c r="AK34" s="11">
        <f>'OddsRatio_working_3-way'!U34/(3*'OddsRatio_working_3-way'!X34^(1/3))*SIN(('OddsRatio_working_3-way'!Y34+4*PI())/3)</f>
        <v>0.50958160347349868</v>
      </c>
      <c r="AL34" s="11">
        <f>'OddsRatio_working_3-way'!Z34+'OddsRatio_working_3-way'!AF34</f>
        <v>1.0462966456374181</v>
      </c>
      <c r="AM34" s="11">
        <f>'OddsRatio_working_3-way'!AA34+'OddsRatio_working_3-way'!AG34</f>
        <v>-0.71894580999961555</v>
      </c>
      <c r="AN34" s="11">
        <f>'OddsRatio_working_3-way'!AB34+'OddsRatio_working_3-way'!AH34</f>
        <v>-0.32735083563780187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1.0462966456374181</v>
      </c>
      <c r="AS34" s="11">
        <f>IF(('OddsRatio_working_3-way'!X34=0),IF(Q34&gt;0,-Q34^(1/3),(-Q34)^(1/3)),'OddsRatio_working_3-way'!AM34-'OddsRatio_working_3-way'!R34/3)</f>
        <v>-0.71894580999961555</v>
      </c>
      <c r="AT34" s="11">
        <f>IF(('OddsRatio_working_3-way'!X34=0),IF(Q34&gt;0,-Q34^(1/3),(-Q34)^(1/3)),'OddsRatio_working_3-way'!AN34-'OddsRatio_working_3-way'!R34/3)</f>
        <v>-0.32735083563780187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3.78</v>
      </c>
      <c r="C35" s="4">
        <f>IF('True_Odds_Calculator_3-way'!C36="","",'True_Odds_Calculator_3-way'!C36)</f>
        <v>4.32</v>
      </c>
      <c r="D35" s="9">
        <f t="shared" si="13"/>
        <v>0.52063238871136774</v>
      </c>
      <c r="E35" s="9">
        <f t="shared" si="14"/>
        <v>0.25583923145402176</v>
      </c>
      <c r="F35" s="9">
        <f t="shared" si="15"/>
        <v>0.22352837983461055</v>
      </c>
      <c r="G35" s="9">
        <f t="shared" si="16"/>
        <v>1.0462966456374181</v>
      </c>
      <c r="H35" s="9">
        <f t="shared" si="17"/>
        <v>1.9207410481609277</v>
      </c>
      <c r="I35" s="9">
        <f t="shared" si="18"/>
        <v>3.9087046748720216</v>
      </c>
      <c r="J35" s="9">
        <f t="shared" si="19"/>
        <v>4.473704863516228</v>
      </c>
      <c r="K35" s="11">
        <f t="shared" si="20"/>
        <v>0.53191489361702127</v>
      </c>
      <c r="L35" s="11">
        <f t="shared" si="21"/>
        <v>0.26455026455026459</v>
      </c>
      <c r="M35" s="11">
        <f t="shared" si="22"/>
        <v>0.23148148148148145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-0.2645648575514612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0.2273641704295763</v>
      </c>
      <c r="Q35" s="11">
        <f>2*'OddsRatio_working_3-way'!K35*'OddsRatio_working_3-way'!L35*'OddsRatio_working_3-way'!M35</f>
        <v>6.5147326770652228E-2</v>
      </c>
      <c r="R35" s="11">
        <f t="shared" si="23"/>
        <v>0</v>
      </c>
      <c r="S35" s="11">
        <f t="shared" si="24"/>
        <v>-0.85938915899044188</v>
      </c>
      <c r="T35" s="11">
        <f t="shared" si="25"/>
        <v>-0.24624331203164521</v>
      </c>
      <c r="U35" s="11">
        <f>'OddsRatio_working_3-way'!S35-'OddsRatio_working_3-way'!R35^2/3</f>
        <v>-0.85938915899044188</v>
      </c>
      <c r="V35" s="11">
        <f>'OddsRatio_working_3-way'!S35*'OddsRatio_working_3-way'!R35/3-2*'OddsRatio_working_3-way'!R35^3/27-'OddsRatio_working_3-way'!T35</f>
        <v>0.24624331203164521</v>
      </c>
      <c r="W35" s="11">
        <f>'OddsRatio_working_3-way'!V35^2+4*'OddsRatio_working_3-way'!U35^3/27</f>
        <v>-3.3394102154805504E-2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0.15332145224586127</v>
      </c>
      <c r="Y35" s="11">
        <f>IF('OddsRatio_working_3-way'!W35&gt;=0,IF('OddsRatio_working_3-way'!V35+SQRT('OddsRatio_working_3-way'!W35)&gt;0,0,PI()),ACOS('OddsRatio_working_3-way'!V35/(2*'OddsRatio_working_3-way'!X35)))</f>
        <v>0.63843473360053615</v>
      </c>
      <c r="Z35" s="11">
        <f>'OddsRatio_working_3-way'!X35^(1/3)*COS('OddsRatio_working_3-way'!Y35/3)</f>
        <v>0.52314832281870904</v>
      </c>
      <c r="AA35" s="11">
        <f>'OddsRatio_working_3-way'!X35^(1/3)*COS(('OddsRatio_working_3-way'!Y35+2*PI())/3)</f>
        <v>-0.35947290499980777</v>
      </c>
      <c r="AB35" s="11">
        <f>'OddsRatio_working_3-way'!X35^(1/3)*COS(('OddsRatio_working_3-way'!Y35+4*PI())/3)</f>
        <v>-0.16367541781890094</v>
      </c>
      <c r="AC35" s="11">
        <f>'OddsRatio_working_3-way'!X35^(1/3)*SIN('OddsRatio_working_3-way'!Y35/3)</f>
        <v>0.11304373193054883</v>
      </c>
      <c r="AD35" s="11">
        <f>'OddsRatio_working_3-way'!X35^(1/3)*SIN(('OddsRatio_working_3-way'!Y35+2*PI())/3)</f>
        <v>0.39653787154295</v>
      </c>
      <c r="AE35" s="11">
        <f>'OddsRatio_working_3-way'!X35^(1/3)*SIN(('OddsRatio_working_3-way'!Y35+4*PI())/3)</f>
        <v>-0.50958160347349879</v>
      </c>
      <c r="AF35" s="11">
        <f>-'OddsRatio_working_3-way'!U35/(3*'OddsRatio_working_3-way'!X35^(1/3))*COS(('OddsRatio_working_3-way'!Y35)/3)</f>
        <v>0.52314832281870893</v>
      </c>
      <c r="AG35" s="11">
        <f>-'OddsRatio_working_3-way'!U35/(3*'OddsRatio_working_3-way'!X35^(1/3))*COS(('OddsRatio_working_3-way'!Y35+2*PI())/3)</f>
        <v>-0.35947290499980772</v>
      </c>
      <c r="AH35" s="11">
        <f>-'OddsRatio_working_3-way'!U35/(3*'OddsRatio_working_3-way'!X35^(1/3))*COS(('OddsRatio_working_3-way'!Y35+4*PI())/3)</f>
        <v>-0.16367541781890091</v>
      </c>
      <c r="AI35" s="11">
        <f>'OddsRatio_working_3-way'!U35/(3*'OddsRatio_working_3-way'!X35^(1/3))*SIN(('OddsRatio_working_3-way'!Y35)/3)</f>
        <v>-0.1130437319305488</v>
      </c>
      <c r="AJ35" s="11">
        <f>'OddsRatio_working_3-way'!U35/(3*'OddsRatio_working_3-way'!X35^(1/3))*SIN(('OddsRatio_working_3-way'!Y35+2*PI())/3)</f>
        <v>-0.39653787154294995</v>
      </c>
      <c r="AK35" s="11">
        <f>'OddsRatio_working_3-way'!U35/(3*'OddsRatio_working_3-way'!X35^(1/3))*SIN(('OddsRatio_working_3-way'!Y35+4*PI())/3)</f>
        <v>0.50958160347349868</v>
      </c>
      <c r="AL35" s="11">
        <f>'OddsRatio_working_3-way'!Z35+'OddsRatio_working_3-way'!AF35</f>
        <v>1.0462966456374181</v>
      </c>
      <c r="AM35" s="11">
        <f>'OddsRatio_working_3-way'!AA35+'OddsRatio_working_3-way'!AG35</f>
        <v>-0.71894580999961555</v>
      </c>
      <c r="AN35" s="11">
        <f>'OddsRatio_working_3-way'!AB35+'OddsRatio_working_3-way'!AH35</f>
        <v>-0.32735083563780187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1.0462966456374181</v>
      </c>
      <c r="AS35" s="11">
        <f>IF(('OddsRatio_working_3-way'!X35=0),IF(Q35&gt;0,-Q35^(1/3),(-Q35)^(1/3)),'OddsRatio_working_3-way'!AM35-'OddsRatio_working_3-way'!R35/3)</f>
        <v>-0.71894580999961555</v>
      </c>
      <c r="AT35" s="11">
        <f>IF(('OddsRatio_working_3-way'!X35=0),IF(Q35&gt;0,-Q35^(1/3),(-Q35)^(1/3)),'OddsRatio_working_3-way'!AN35-'OddsRatio_working_3-way'!R35/3)</f>
        <v>-0.32735083563780187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2.38</v>
      </c>
      <c r="B36" s="4">
        <f>IF('True_Odds_Calculator_3-way'!B37="","",'True_Odds_Calculator_3-way'!B37)</f>
        <v>3.26</v>
      </c>
      <c r="C36" s="4">
        <f>IF('True_Odds_Calculator_3-way'!C37="","",'True_Odds_Calculator_3-way'!C37)</f>
        <v>3.33</v>
      </c>
      <c r="D36" s="9">
        <f t="shared" si="13"/>
        <v>0.41018786508669342</v>
      </c>
      <c r="E36" s="9">
        <f t="shared" si="14"/>
        <v>0.29807736539075225</v>
      </c>
      <c r="F36" s="9">
        <f t="shared" si="15"/>
        <v>0.29173476952255423</v>
      </c>
      <c r="G36" s="9">
        <f t="shared" si="16"/>
        <v>1.0419618280831744</v>
      </c>
      <c r="H36" s="9">
        <f t="shared" si="17"/>
        <v>2.4379073227547807</v>
      </c>
      <c r="I36" s="9">
        <f t="shared" si="18"/>
        <v>3.3548337314679735</v>
      </c>
      <c r="J36" s="9">
        <f t="shared" si="19"/>
        <v>3.427771059433796</v>
      </c>
      <c r="K36" s="11">
        <f t="shared" si="20"/>
        <v>0.42016806722689076</v>
      </c>
      <c r="L36" s="11">
        <f t="shared" si="21"/>
        <v>0.30674846625766872</v>
      </c>
      <c r="M36" s="11">
        <f t="shared" si="22"/>
        <v>0.3003003003003003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-0.28125785217087984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0.23106573088529059</v>
      </c>
      <c r="Q36" s="11">
        <f>2*'OddsRatio_working_3-way'!K36*'OddsRatio_working_3-way'!L36*'OddsRatio_working_3-way'!M36</f>
        <v>7.740895507044912E-2</v>
      </c>
      <c r="R36" s="11">
        <f t="shared" si="23"/>
        <v>0</v>
      </c>
      <c r="S36" s="11">
        <f t="shared" si="24"/>
        <v>-0.82154410659761867</v>
      </c>
      <c r="T36" s="11">
        <f t="shared" si="25"/>
        <v>-0.27522415631411018</v>
      </c>
      <c r="U36" s="11">
        <f>'OddsRatio_working_3-way'!S36-'OddsRatio_working_3-way'!R36^2/3</f>
        <v>-0.82154410659761867</v>
      </c>
      <c r="V36" s="11">
        <f>'OddsRatio_working_3-way'!S36*'OddsRatio_working_3-way'!R36/3-2*'OddsRatio_working_3-way'!R36^3/27-'OddsRatio_working_3-way'!T36</f>
        <v>0.27522415631411018</v>
      </c>
      <c r="W36" s="11">
        <f>'OddsRatio_working_3-way'!V36^2+4*'OddsRatio_working_3-way'!U36^3/27</f>
        <v>-6.3981290852796607E-3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0.14330602334174009</v>
      </c>
      <c r="Y36" s="11">
        <f>IF('OddsRatio_working_3-way'!W36&gt;=0,IF('OddsRatio_working_3-way'!V36+SQRT('OddsRatio_working_3-way'!W36)&gt;0,0,PI()),ACOS('OddsRatio_working_3-way'!V36/(2*'OddsRatio_working_3-way'!X36)))</f>
        <v>0.28283814758116366</v>
      </c>
      <c r="Z36" s="11">
        <f>'OddsRatio_working_3-way'!X36^(1/3)*COS('OddsRatio_working_3-way'!Y36/3)</f>
        <v>0.5209809140415872</v>
      </c>
      <c r="AA36" s="11">
        <f>'OddsRatio_working_3-way'!X36^(1/3)*COS(('OddsRatio_working_3-way'!Y36+2*PI())/3)</f>
        <v>-0.30315416586916882</v>
      </c>
      <c r="AB36" s="11">
        <f>'OddsRatio_working_3-way'!X36^(1/3)*COS(('OddsRatio_working_3-way'!Y36+4*PI())/3)</f>
        <v>-0.21782674817241846</v>
      </c>
      <c r="AC36" s="11">
        <f>'OddsRatio_working_3-way'!X36^(1/3)*SIN('OddsRatio_working_3-way'!Y36/3)</f>
        <v>4.9263807576474555E-2</v>
      </c>
      <c r="AD36" s="11">
        <f>'OddsRatio_working_3-way'!X36^(1/3)*SIN(('OddsRatio_working_3-way'!Y36+2*PI())/3)</f>
        <v>0.42655080265861423</v>
      </c>
      <c r="AE36" s="11">
        <f>'OddsRatio_working_3-way'!X36^(1/3)*SIN(('OddsRatio_working_3-way'!Y36+4*PI())/3)</f>
        <v>-0.47581461023508864</v>
      </c>
      <c r="AF36" s="11">
        <f>-'OddsRatio_working_3-way'!U36/(3*'OddsRatio_working_3-way'!X36^(1/3))*COS(('OddsRatio_working_3-way'!Y36)/3)</f>
        <v>0.5209809140415872</v>
      </c>
      <c r="AG36" s="11">
        <f>-'OddsRatio_working_3-way'!U36/(3*'OddsRatio_working_3-way'!X36^(1/3))*COS(('OddsRatio_working_3-way'!Y36+2*PI())/3)</f>
        <v>-0.30315416586916882</v>
      </c>
      <c r="AH36" s="11">
        <f>-'OddsRatio_working_3-way'!U36/(3*'OddsRatio_working_3-way'!X36^(1/3))*COS(('OddsRatio_working_3-way'!Y36+4*PI())/3)</f>
        <v>-0.21782674817241846</v>
      </c>
      <c r="AI36" s="11">
        <f>'OddsRatio_working_3-way'!U36/(3*'OddsRatio_working_3-way'!X36^(1/3))*SIN(('OddsRatio_working_3-way'!Y36)/3)</f>
        <v>-4.9263807576474555E-2</v>
      </c>
      <c r="AJ36" s="11">
        <f>'OddsRatio_working_3-way'!U36/(3*'OddsRatio_working_3-way'!X36^(1/3))*SIN(('OddsRatio_working_3-way'!Y36+2*PI())/3)</f>
        <v>-0.42655080265861423</v>
      </c>
      <c r="AK36" s="11">
        <f>'OddsRatio_working_3-way'!U36/(3*'OddsRatio_working_3-way'!X36^(1/3))*SIN(('OddsRatio_working_3-way'!Y36+4*PI())/3)</f>
        <v>0.47581461023508864</v>
      </c>
      <c r="AL36" s="11">
        <f>'OddsRatio_working_3-way'!Z36+'OddsRatio_working_3-way'!AF36</f>
        <v>1.0419618280831744</v>
      </c>
      <c r="AM36" s="11">
        <f>'OddsRatio_working_3-way'!AA36+'OddsRatio_working_3-way'!AG36</f>
        <v>-0.60630833173833765</v>
      </c>
      <c r="AN36" s="11">
        <f>'OddsRatio_working_3-way'!AB36+'OddsRatio_working_3-way'!AH36</f>
        <v>-0.43565349634483691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1.0419618280831744</v>
      </c>
      <c r="AS36" s="11">
        <f>IF(('OddsRatio_working_3-way'!X36=0),IF(Q36&gt;0,-Q36^(1/3),(-Q36)^(1/3)),'OddsRatio_working_3-way'!AM36-'OddsRatio_working_3-way'!R36/3)</f>
        <v>-0.60630833173833765</v>
      </c>
      <c r="AT36" s="11">
        <f>IF(('OddsRatio_working_3-way'!X36=0),IF(Q36&gt;0,-Q36^(1/3),(-Q36)^(1/3)),'OddsRatio_working_3-way'!AN36-'OddsRatio_working_3-way'!R36/3)</f>
        <v>-0.43565349634483691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5.66</v>
      </c>
      <c r="B37" s="4">
        <f>IF('True_Odds_Calculator_3-way'!B38="","",'True_Odds_Calculator_3-way'!B38)</f>
        <v>4.04</v>
      </c>
      <c r="C37" s="4">
        <f>IF('True_Odds_Calculator_3-way'!C38="","",'True_Odds_Calculator_3-way'!C38)</f>
        <v>1.65</v>
      </c>
      <c r="D37" s="9">
        <f t="shared" si="13"/>
        <v>0.16904449353117554</v>
      </c>
      <c r="E37" s="9">
        <f t="shared" si="14"/>
        <v>0.23771348900077052</v>
      </c>
      <c r="F37" s="9">
        <f t="shared" si="15"/>
        <v>0.59324201746805405</v>
      </c>
      <c r="G37" s="9">
        <f t="shared" si="16"/>
        <v>1.054850285653119</v>
      </c>
      <c r="H37" s="9">
        <f t="shared" si="17"/>
        <v>5.9156023311435337</v>
      </c>
      <c r="I37" s="9">
        <f t="shared" si="18"/>
        <v>4.2067448683854813</v>
      </c>
      <c r="J37" s="9">
        <f t="shared" si="19"/>
        <v>1.6856526856745271</v>
      </c>
      <c r="K37" s="11">
        <f t="shared" si="20"/>
        <v>0.17667844522968199</v>
      </c>
      <c r="L37" s="11">
        <f t="shared" si="21"/>
        <v>0.24752475247524752</v>
      </c>
      <c r="M37" s="11">
        <f t="shared" si="22"/>
        <v>0.60606060606060608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-0.24405691452537481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0.22131188383856054</v>
      </c>
      <c r="Q37" s="11">
        <f>2*'OddsRatio_working_3-way'!K37*'OddsRatio_working_3-way'!L37*'OddsRatio_working_3-way'!M37</f>
        <v>5.3008834452349829E-2</v>
      </c>
      <c r="R37" s="11">
        <f t="shared" si="23"/>
        <v>0</v>
      </c>
      <c r="S37" s="11">
        <f t="shared" si="24"/>
        <v>-0.90680439957602821</v>
      </c>
      <c r="T37" s="11">
        <f t="shared" si="25"/>
        <v>-0.21719865858108459</v>
      </c>
      <c r="U37" s="11">
        <f>'OddsRatio_working_3-way'!S37-'OddsRatio_working_3-way'!R37^2/3</f>
        <v>-0.90680439957602821</v>
      </c>
      <c r="V37" s="11">
        <f>'OddsRatio_working_3-way'!S37*'OddsRatio_working_3-way'!R37/3-2*'OddsRatio_working_3-way'!R37^3/27-'OddsRatio_working_3-way'!T37</f>
        <v>0.21719865858108459</v>
      </c>
      <c r="W37" s="11">
        <f>'OddsRatio_working_3-way'!V37^2+4*'OddsRatio_working_3-way'!U37^3/27</f>
        <v>-6.3292893172376907E-2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0.16618374654414872</v>
      </c>
      <c r="Y37" s="11">
        <f>IF('OddsRatio_working_3-way'!W37&gt;=0,IF('OddsRatio_working_3-way'!V37+SQRT('OddsRatio_working_3-way'!W37)&gt;0,0,PI()),ACOS('OddsRatio_working_3-way'!V37/(2*'OddsRatio_working_3-way'!X37)))</f>
        <v>0.8586110088746004</v>
      </c>
      <c r="Z37" s="11">
        <f>'OddsRatio_working_3-way'!X37^(1/3)*COS('OddsRatio_working_3-way'!Y37/3)</f>
        <v>0.5274251428265595</v>
      </c>
      <c r="AA37" s="11">
        <f>'OddsRatio_working_3-way'!X37^(1/3)*COS(('OddsRatio_working_3-way'!Y37+2*PI())/3)</f>
        <v>-0.39813034899420302</v>
      </c>
      <c r="AB37" s="11">
        <f>'OddsRatio_working_3-way'!X37^(1/3)*COS(('OddsRatio_working_3-way'!Y37+4*PI())/3)</f>
        <v>-0.12929479383235654</v>
      </c>
      <c r="AC37" s="11">
        <f>'OddsRatio_working_3-way'!X37^(1/3)*SIN('OddsRatio_working_3-way'!Y37/3)</f>
        <v>0.15521228014043462</v>
      </c>
      <c r="AD37" s="11">
        <f>'OddsRatio_working_3-way'!X37^(1/3)*SIN(('OddsRatio_working_3-way'!Y37+2*PI())/3)</f>
        <v>0.37915743221221909</v>
      </c>
      <c r="AE37" s="11">
        <f>'OddsRatio_working_3-way'!X37^(1/3)*SIN(('OddsRatio_working_3-way'!Y37+4*PI())/3)</f>
        <v>-0.53436971235265374</v>
      </c>
      <c r="AF37" s="11">
        <f>-'OddsRatio_working_3-way'!U37/(3*'OddsRatio_working_3-way'!X37^(1/3))*COS(('OddsRatio_working_3-way'!Y37)/3)</f>
        <v>0.52742514282655939</v>
      </c>
      <c r="AG37" s="11">
        <f>-'OddsRatio_working_3-way'!U37/(3*'OddsRatio_working_3-way'!X37^(1/3))*COS(('OddsRatio_working_3-way'!Y37+2*PI())/3)</f>
        <v>-0.39813034899420296</v>
      </c>
      <c r="AH37" s="11">
        <f>-'OddsRatio_working_3-way'!U37/(3*'OddsRatio_working_3-way'!X37^(1/3))*COS(('OddsRatio_working_3-way'!Y37+4*PI())/3)</f>
        <v>-0.12929479383235651</v>
      </c>
      <c r="AI37" s="11">
        <f>'OddsRatio_working_3-way'!U37/(3*'OddsRatio_working_3-way'!X37^(1/3))*SIN(('OddsRatio_working_3-way'!Y37)/3)</f>
        <v>-0.15521228014043459</v>
      </c>
      <c r="AJ37" s="11">
        <f>'OddsRatio_working_3-way'!U37/(3*'OddsRatio_working_3-way'!X37^(1/3))*SIN(('OddsRatio_working_3-way'!Y37+2*PI())/3)</f>
        <v>-0.37915743221221904</v>
      </c>
      <c r="AK37" s="11">
        <f>'OddsRatio_working_3-way'!U37/(3*'OddsRatio_working_3-way'!X37^(1/3))*SIN(('OddsRatio_working_3-way'!Y37+4*PI())/3)</f>
        <v>0.53436971235265363</v>
      </c>
      <c r="AL37" s="11">
        <f>'OddsRatio_working_3-way'!Z37+'OddsRatio_working_3-way'!AF37</f>
        <v>1.054850285653119</v>
      </c>
      <c r="AM37" s="11">
        <f>'OddsRatio_working_3-way'!AA37+'OddsRatio_working_3-way'!AG37</f>
        <v>-0.79626069798840593</v>
      </c>
      <c r="AN37" s="11">
        <f>'OddsRatio_working_3-way'!AB37+'OddsRatio_working_3-way'!AH37</f>
        <v>-0.25858958766471307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1.054850285653119</v>
      </c>
      <c r="AS37" s="11">
        <f>IF(('OddsRatio_working_3-way'!X37=0),IF(Q37&gt;0,-Q37^(1/3),(-Q37)^(1/3)),'OddsRatio_working_3-way'!AM37-'OddsRatio_working_3-way'!R37/3)</f>
        <v>-0.79626069798840593</v>
      </c>
      <c r="AT37" s="11">
        <f>IF(('OddsRatio_working_3-way'!X37=0),IF(Q37&gt;0,-Q37^(1/3),(-Q37)^(1/3)),'OddsRatio_working_3-way'!AN37-'OddsRatio_working_3-way'!R37/3)</f>
        <v>-0.25858958766471307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1.88</v>
      </c>
      <c r="B40" s="4">
        <f>IF('True_Odds_Calculator_3-way'!B39="","",'True_Odds_Calculator_3-way'!B39)</f>
        <v>3.73</v>
      </c>
      <c r="C40" s="4">
        <f>IF('True_Odds_Calculator_3-way'!C39="","",'True_Odds_Calculator_3-way'!C39)</f>
        <v>4.3899999999999997</v>
      </c>
      <c r="D40" s="9">
        <f t="shared" si="13"/>
        <v>0.52068524528428661</v>
      </c>
      <c r="E40" s="9">
        <f t="shared" si="14"/>
        <v>0.25935056308726678</v>
      </c>
      <c r="F40" s="9">
        <f t="shared" si="15"/>
        <v>0.21996419162844677</v>
      </c>
      <c r="G40" s="9">
        <f t="shared" si="16"/>
        <v>1.046075076189469</v>
      </c>
      <c r="H40" s="9">
        <f t="shared" si="17"/>
        <v>1.9205460670467327</v>
      </c>
      <c r="I40" s="9">
        <f t="shared" si="18"/>
        <v>3.8557849579972499</v>
      </c>
      <c r="J40" s="9">
        <f t="shared" si="19"/>
        <v>4.5461945082822988</v>
      </c>
      <c r="K40" s="11">
        <f t="shared" si="20"/>
        <v>0.53191489361702127</v>
      </c>
      <c r="L40" s="11">
        <f t="shared" si="21"/>
        <v>0.26809651474530832</v>
      </c>
      <c r="M40" s="11">
        <f t="shared" si="22"/>
        <v>0.22779043280182235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-0.26455368550523406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0.22738763185396674</v>
      </c>
      <c r="Q40" s="11">
        <f>2*'OddsRatio_working_3-way'!K40*'OddsRatio_working_3-way'!L40*'OddsRatio_working_3-way'!M40</f>
        <v>6.4967894815419078E-2</v>
      </c>
      <c r="R40" s="11">
        <f t="shared" si="23"/>
        <v>0</v>
      </c>
      <c r="S40" s="11">
        <f t="shared" si="24"/>
        <v>-0.85951413385041653</v>
      </c>
      <c r="T40" s="11">
        <f t="shared" si="25"/>
        <v>-0.24557546681440476</v>
      </c>
      <c r="U40" s="11">
        <f>'OddsRatio_working_3-way'!S40-'OddsRatio_working_3-way'!R40^2/3</f>
        <v>-0.85951413385041653</v>
      </c>
      <c r="V40" s="11">
        <f>'OddsRatio_working_3-way'!S40*'OddsRatio_working_3-way'!R40/3-2*'OddsRatio_working_3-way'!R40^3/27-'OddsRatio_working_3-way'!T40</f>
        <v>0.24557546681440476</v>
      </c>
      <c r="W40" s="11">
        <f>'OddsRatio_working_3-way'!V40^2+4*'OddsRatio_working_3-way'!U40^3/27</f>
        <v>-3.376358922817152E-2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0.15335489813605915</v>
      </c>
      <c r="Y40" s="11">
        <f>IF('OddsRatio_working_3-way'!W40&gt;=0,IF('OddsRatio_working_3-way'!V40+SQRT('OddsRatio_working_3-way'!W40)&gt;0,0,PI()),ACOS('OddsRatio_working_3-way'!V40/(2*'OddsRatio_working_3-way'!X40)))</f>
        <v>0.64237199449159943</v>
      </c>
      <c r="Z40" s="11">
        <f>'OddsRatio_working_3-way'!X40^(1/3)*COS('OddsRatio_working_3-way'!Y40/3)</f>
        <v>0.52303753809473441</v>
      </c>
      <c r="AA40" s="11">
        <f>'OddsRatio_working_3-way'!X40^(1/3)*COS(('OddsRatio_working_3-way'!Y40+2*PI())/3)</f>
        <v>-0.36001919427717788</v>
      </c>
      <c r="AB40" s="11">
        <f>'OddsRatio_working_3-way'!X40^(1/3)*COS(('OddsRatio_working_3-way'!Y40+4*PI())/3)</f>
        <v>-0.16301834381755645</v>
      </c>
      <c r="AC40" s="11">
        <f>'OddsRatio_working_3-way'!X40^(1/3)*SIN('OddsRatio_working_3-way'!Y40/3)</f>
        <v>0.11373849404344769</v>
      </c>
      <c r="AD40" s="11">
        <f>'OddsRatio_working_3-way'!X40^(1/3)*SIN(('OddsRatio_working_3-way'!Y40+2*PI())/3)</f>
        <v>0.39609454810118733</v>
      </c>
      <c r="AE40" s="11">
        <f>'OddsRatio_working_3-way'!X40^(1/3)*SIN(('OddsRatio_working_3-way'!Y40+4*PI())/3)</f>
        <v>-0.50983304214463487</v>
      </c>
      <c r="AF40" s="11">
        <f>-'OddsRatio_working_3-way'!U40/(3*'OddsRatio_working_3-way'!X40^(1/3))*COS(('OddsRatio_working_3-way'!Y40)/3)</f>
        <v>0.52303753809473452</v>
      </c>
      <c r="AG40" s="11">
        <f>-'OddsRatio_working_3-way'!U40/(3*'OddsRatio_working_3-way'!X40^(1/3))*COS(('OddsRatio_working_3-way'!Y40+2*PI())/3)</f>
        <v>-0.36001919427717793</v>
      </c>
      <c r="AH40" s="11">
        <f>-'OddsRatio_working_3-way'!U40/(3*'OddsRatio_working_3-way'!X40^(1/3))*COS(('OddsRatio_working_3-way'!Y40+4*PI())/3)</f>
        <v>-0.16301834381755648</v>
      </c>
      <c r="AI40" s="11">
        <f>'OddsRatio_working_3-way'!U40/(3*'OddsRatio_working_3-way'!X40^(1/3))*SIN(('OddsRatio_working_3-way'!Y40)/3)</f>
        <v>-0.1137384940434477</v>
      </c>
      <c r="AJ40" s="11">
        <f>'OddsRatio_working_3-way'!U40/(3*'OddsRatio_working_3-way'!X40^(1/3))*SIN(('OddsRatio_working_3-way'!Y40+2*PI())/3)</f>
        <v>-0.39609454810118738</v>
      </c>
      <c r="AK40" s="11">
        <f>'OddsRatio_working_3-way'!U40/(3*'OddsRatio_working_3-way'!X40^(1/3))*SIN(('OddsRatio_working_3-way'!Y40+4*PI())/3)</f>
        <v>0.50983304214463498</v>
      </c>
      <c r="AL40" s="11">
        <f>'OddsRatio_working_3-way'!Z40+'OddsRatio_working_3-way'!AF40</f>
        <v>1.046075076189469</v>
      </c>
      <c r="AM40" s="11">
        <f>'OddsRatio_working_3-way'!AA40+'OddsRatio_working_3-way'!AG40</f>
        <v>-0.72003838855435576</v>
      </c>
      <c r="AN40" s="11">
        <f>'OddsRatio_working_3-way'!AB40+'OddsRatio_working_3-way'!AH40</f>
        <v>-0.32603668763511295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1.046075076189469</v>
      </c>
      <c r="AS40" s="11">
        <f>IF(('OddsRatio_working_3-way'!X40=0),IF(Q40&gt;0,-Q40^(1/3),(-Q40)^(1/3)),'OddsRatio_working_3-way'!AM40-'OddsRatio_working_3-way'!R40/3)</f>
        <v>-0.72003838855435576</v>
      </c>
      <c r="AT40" s="11">
        <f>IF(('OddsRatio_working_3-way'!X40=0),IF(Q40&gt;0,-Q40^(1/3),(-Q40)^(1/3)),'OddsRatio_working_3-way'!AN40-'OddsRatio_working_3-way'!R40/3)</f>
        <v>-0.32603668763511295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10.08</v>
      </c>
      <c r="B41" s="4">
        <f>IF('True_Odds_Calculator_3-way'!B40="","",'True_Odds_Calculator_3-way'!B40)</f>
        <v>7.45</v>
      </c>
      <c r="C41" s="4">
        <f>IF('True_Odds_Calculator_3-way'!C40="","",'True_Odds_Calculator_3-way'!C40)</f>
        <v>1.24</v>
      </c>
      <c r="D41" s="9">
        <f t="shared" si="13"/>
        <v>8.9696240751715853E-2</v>
      </c>
      <c r="E41" s="9">
        <f t="shared" si="14"/>
        <v>0.1218148237969635</v>
      </c>
      <c r="F41" s="9">
        <f t="shared" si="15"/>
        <v>0.78848893545132026</v>
      </c>
      <c r="G41" s="9">
        <f t="shared" si="16"/>
        <v>1.117702560761646</v>
      </c>
      <c r="H41" s="9">
        <f t="shared" si="17"/>
        <v>11.148739251715746</v>
      </c>
      <c r="I41" s="9">
        <f t="shared" si="18"/>
        <v>8.2091815169126168</v>
      </c>
      <c r="J41" s="9">
        <f t="shared" si="19"/>
        <v>1.2682486145827954</v>
      </c>
      <c r="K41" s="11">
        <f t="shared" si="20"/>
        <v>9.9206349206349201E-2</v>
      </c>
      <c r="L41" s="11">
        <f t="shared" si="21"/>
        <v>0.13422818791946309</v>
      </c>
      <c r="M41" s="11">
        <f t="shared" si="22"/>
        <v>0.80645161290322587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-0.15094485510159883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0.1693531204789053</v>
      </c>
      <c r="Q41" s="11">
        <f>2*'OddsRatio_working_3-way'!K41*'OddsRatio_working_3-way'!L41*'OddsRatio_working_3-way'!M41</f>
        <v>2.1477884651731803E-2</v>
      </c>
      <c r="R41" s="11">
        <f t="shared" si="23"/>
        <v>0</v>
      </c>
      <c r="S41" s="11">
        <f t="shared" si="24"/>
        <v>-1.1219535794374451</v>
      </c>
      <c r="T41" s="11">
        <f t="shared" si="25"/>
        <v>-0.1422896105817939</v>
      </c>
      <c r="U41" s="11">
        <f>'OddsRatio_working_3-way'!S41-'OddsRatio_working_3-way'!R41^2/3</f>
        <v>-1.1219535794374451</v>
      </c>
      <c r="V41" s="11">
        <f>'OddsRatio_working_3-way'!S41*'OddsRatio_working_3-way'!R41/3-2*'OddsRatio_working_3-way'!R41^3/27-'OddsRatio_working_3-way'!T41</f>
        <v>0.1422896105817939</v>
      </c>
      <c r="W41" s="11">
        <f>'OddsRatio_working_3-way'!V41^2+4*'OddsRatio_working_3-way'!U41^3/27</f>
        <v>-0.18898219130459609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0.22870752315135737</v>
      </c>
      <c r="Y41" s="11">
        <f>IF('OddsRatio_working_3-way'!W41&gt;=0,IF('OddsRatio_working_3-way'!V41+SQRT('OddsRatio_working_3-way'!W41)&gt;0,0,PI()),ACOS('OddsRatio_working_3-way'!V41/(2*'OddsRatio_working_3-way'!X41)))</f>
        <v>1.254474165945747</v>
      </c>
      <c r="Z41" s="11">
        <f>'OddsRatio_working_3-way'!X41^(1/3)*COS('OddsRatio_working_3-way'!Y41/3)</f>
        <v>0.55885128038082299</v>
      </c>
      <c r="AA41" s="11">
        <f>'OddsRatio_working_3-way'!X41^(1/3)*COS(('OddsRatio_working_3-way'!Y41+2*PI())/3)</f>
        <v>-0.49448918817541387</v>
      </c>
      <c r="AB41" s="11">
        <f>'OddsRatio_working_3-way'!X41^(1/3)*COS(('OddsRatio_working_3-way'!Y41+4*PI())/3)</f>
        <v>-6.4362092205409213E-2</v>
      </c>
      <c r="AC41" s="11">
        <f>'OddsRatio_working_3-way'!X41^(1/3)*SIN('OddsRatio_working_3-way'!Y41/3)</f>
        <v>0.24833399464403427</v>
      </c>
      <c r="AD41" s="11">
        <f>'OddsRatio_working_3-way'!X41^(1/3)*SIN(('OddsRatio_working_3-way'!Y41+2*PI())/3)</f>
        <v>0.35981240842523565</v>
      </c>
      <c r="AE41" s="11">
        <f>'OddsRatio_working_3-way'!X41^(1/3)*SIN(('OddsRatio_working_3-way'!Y41+4*PI())/3)</f>
        <v>-0.60814640306926993</v>
      </c>
      <c r="AF41" s="11">
        <f>-'OddsRatio_working_3-way'!U41/(3*'OddsRatio_working_3-way'!X41^(1/3))*COS(('OddsRatio_working_3-way'!Y41)/3)</f>
        <v>0.55885128038082288</v>
      </c>
      <c r="AG41" s="11">
        <f>-'OddsRatio_working_3-way'!U41/(3*'OddsRatio_working_3-way'!X41^(1/3))*COS(('OddsRatio_working_3-way'!Y41+2*PI())/3)</f>
        <v>-0.49448918817541382</v>
      </c>
      <c r="AH41" s="11">
        <f>-'OddsRatio_working_3-way'!U41/(3*'OddsRatio_working_3-way'!X41^(1/3))*COS(('OddsRatio_working_3-way'!Y41+4*PI())/3)</f>
        <v>-6.4362092205409199E-2</v>
      </c>
      <c r="AI41" s="11">
        <f>'OddsRatio_working_3-way'!U41/(3*'OddsRatio_working_3-way'!X41^(1/3))*SIN(('OddsRatio_working_3-way'!Y41)/3)</f>
        <v>-0.24833399464403422</v>
      </c>
      <c r="AJ41" s="11">
        <f>'OddsRatio_working_3-way'!U41/(3*'OddsRatio_working_3-way'!X41^(1/3))*SIN(('OddsRatio_working_3-way'!Y41+2*PI())/3)</f>
        <v>-0.35981240842523554</v>
      </c>
      <c r="AK41" s="11">
        <f>'OddsRatio_working_3-way'!U41/(3*'OddsRatio_working_3-way'!X41^(1/3))*SIN(('OddsRatio_working_3-way'!Y41+4*PI())/3)</f>
        <v>0.60814640306926981</v>
      </c>
      <c r="AL41" s="11">
        <f>'OddsRatio_working_3-way'!Z41+'OddsRatio_working_3-way'!AF41</f>
        <v>1.117702560761646</v>
      </c>
      <c r="AM41" s="11">
        <f>'OddsRatio_working_3-way'!AA41+'OddsRatio_working_3-way'!AG41</f>
        <v>-0.98897837635082775</v>
      </c>
      <c r="AN41" s="11">
        <f>'OddsRatio_working_3-way'!AB41+'OddsRatio_working_3-way'!AH41</f>
        <v>-0.1287241844108184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1.117702560761646</v>
      </c>
      <c r="AS41" s="11">
        <f>IF(('OddsRatio_working_3-way'!X41=0),IF(Q41&gt;0,-Q41^(1/3),(-Q41)^(1/3)),'OddsRatio_working_3-way'!AM41-'OddsRatio_working_3-way'!R41/3)</f>
        <v>-0.98897837635082775</v>
      </c>
      <c r="AT41" s="11">
        <f>IF(('OddsRatio_working_3-way'!X41=0),IF(Q41&gt;0,-Q41^(1/3),(-Q41)^(1/3)),'OddsRatio_working_3-way'!AN41-'OddsRatio_working_3-way'!R41/3)</f>
        <v>-0.1287241844108184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3.73</v>
      </c>
      <c r="B42" s="4">
        <f>IF('True_Odds_Calculator_3-way'!B41="","",'True_Odds_Calculator_3-way'!B41)</f>
        <v>4.0999999999999996</v>
      </c>
      <c r="C42" s="4">
        <f>IF('True_Odds_Calculator_3-way'!C41="","",'True_Odds_Calculator_3-way'!C41)</f>
        <v>1.93</v>
      </c>
      <c r="D42" s="9">
        <f t="shared" si="13"/>
        <v>0.2587570062725521</v>
      </c>
      <c r="E42" s="9">
        <f t="shared" si="14"/>
        <v>0.23513499125639195</v>
      </c>
      <c r="F42" s="9">
        <f t="shared" si="15"/>
        <v>0.50610800247105592</v>
      </c>
      <c r="G42" s="9">
        <f t="shared" si="16"/>
        <v>1.0493148921113709</v>
      </c>
      <c r="H42" s="9">
        <f t="shared" si="17"/>
        <v>3.864629655464042</v>
      </c>
      <c r="I42" s="9">
        <f t="shared" si="18"/>
        <v>4.2528761655452501</v>
      </c>
      <c r="J42" s="9">
        <f t="shared" si="19"/>
        <v>1.9758628496635746</v>
      </c>
      <c r="K42" s="11">
        <f t="shared" si="20"/>
        <v>0.26809651474530832</v>
      </c>
      <c r="L42" s="11">
        <f t="shared" si="21"/>
        <v>0.24390243902439027</v>
      </c>
      <c r="M42" s="11">
        <f t="shared" si="22"/>
        <v>0.5181347150259068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-0.26665964210656845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0.22903228101583273</v>
      </c>
      <c r="Q42" s="11">
        <f>2*'OddsRatio_working_3-way'!K42*'OddsRatio_working_3-way'!L42*'OddsRatio_working_3-way'!M42</f>
        <v>6.7761029886341057E-2</v>
      </c>
      <c r="R42" s="11">
        <f t="shared" si="23"/>
        <v>0</v>
      </c>
      <c r="S42" s="11">
        <f t="shared" si="24"/>
        <v>-0.85889367887286727</v>
      </c>
      <c r="T42" s="11">
        <f t="shared" si="25"/>
        <v>-0.25411055587954656</v>
      </c>
      <c r="U42" s="11">
        <f>'OddsRatio_working_3-way'!S42-'OddsRatio_working_3-way'!R42^2/3</f>
        <v>-0.85889367887286727</v>
      </c>
      <c r="V42" s="11">
        <f>'OddsRatio_working_3-way'!S42*'OddsRatio_working_3-way'!R42/3-2*'OddsRatio_working_3-way'!R42^3/27-'OddsRatio_working_3-way'!T42</f>
        <v>0.25411055587954656</v>
      </c>
      <c r="W42" s="11">
        <f>'OddsRatio_working_3-way'!V42^2+4*'OddsRatio_working_3-way'!U42^3/27</f>
        <v>-2.9295151481083526E-2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0.15318887532266801</v>
      </c>
      <c r="Y42" s="11">
        <f>IF('OddsRatio_working_3-way'!W42&gt;=0,IF('OddsRatio_working_3-way'!V42+SQRT('OddsRatio_working_3-way'!W42)&gt;0,0,PI()),ACOS('OddsRatio_working_3-way'!V42/(2*'OddsRatio_working_3-way'!X42)))</f>
        <v>0.59275854478071288</v>
      </c>
      <c r="Z42" s="11">
        <f>'OddsRatio_working_3-way'!X42^(1/3)*COS('OddsRatio_working_3-way'!Y42/3)</f>
        <v>0.52465744605568543</v>
      </c>
      <c r="AA42" s="11">
        <f>'OddsRatio_working_3-way'!X42^(1/3)*COS(('OddsRatio_working_3-way'!Y42+2*PI())/3)</f>
        <v>-0.35329213843184476</v>
      </c>
      <c r="AB42" s="11">
        <f>'OddsRatio_working_3-way'!X42^(1/3)*COS(('OddsRatio_working_3-way'!Y42+4*PI())/3)</f>
        <v>-0.17136530762384056</v>
      </c>
      <c r="AC42" s="11">
        <f>'OddsRatio_working_3-way'!X42^(1/3)*SIN('OddsRatio_working_3-way'!Y42/3)</f>
        <v>0.1050355047398167</v>
      </c>
      <c r="AD42" s="11">
        <f>'OddsRatio_working_3-way'!X42^(1/3)*SIN(('OddsRatio_working_3-way'!Y42+2*PI())/3)</f>
        <v>0.401848924198979</v>
      </c>
      <c r="AE42" s="11">
        <f>'OddsRatio_working_3-way'!X42^(1/3)*SIN(('OddsRatio_working_3-way'!Y42+4*PI())/3)</f>
        <v>-0.50688442893879571</v>
      </c>
      <c r="AF42" s="11">
        <f>-'OddsRatio_working_3-way'!U42/(3*'OddsRatio_working_3-way'!X42^(1/3))*COS(('OddsRatio_working_3-way'!Y42)/3)</f>
        <v>0.52465744605568532</v>
      </c>
      <c r="AG42" s="11">
        <f>-'OddsRatio_working_3-way'!U42/(3*'OddsRatio_working_3-way'!X42^(1/3))*COS(('OddsRatio_working_3-way'!Y42+2*PI())/3)</f>
        <v>-0.35329213843184465</v>
      </c>
      <c r="AH42" s="11">
        <f>-'OddsRatio_working_3-way'!U42/(3*'OddsRatio_working_3-way'!X42^(1/3))*COS(('OddsRatio_working_3-way'!Y42+4*PI())/3)</f>
        <v>-0.1713653076238405</v>
      </c>
      <c r="AI42" s="11">
        <f>'OddsRatio_working_3-way'!U42/(3*'OddsRatio_working_3-way'!X42^(1/3))*SIN(('OddsRatio_working_3-way'!Y42)/3)</f>
        <v>-0.10503550473981668</v>
      </c>
      <c r="AJ42" s="11">
        <f>'OddsRatio_working_3-way'!U42/(3*'OddsRatio_working_3-way'!X42^(1/3))*SIN(('OddsRatio_working_3-way'!Y42+2*PI())/3)</f>
        <v>-0.40184892419897889</v>
      </c>
      <c r="AK42" s="11">
        <f>'OddsRatio_working_3-way'!U42/(3*'OddsRatio_working_3-way'!X42^(1/3))*SIN(('OddsRatio_working_3-way'!Y42+4*PI())/3)</f>
        <v>0.50688442893879559</v>
      </c>
      <c r="AL42" s="11">
        <f>'OddsRatio_working_3-way'!Z42+'OddsRatio_working_3-way'!AF42</f>
        <v>1.0493148921113709</v>
      </c>
      <c r="AM42" s="11">
        <f>'OddsRatio_working_3-way'!AA42+'OddsRatio_working_3-way'!AG42</f>
        <v>-0.70658427686368941</v>
      </c>
      <c r="AN42" s="11">
        <f>'OddsRatio_working_3-way'!AB42+'OddsRatio_working_3-way'!AH42</f>
        <v>-0.34273061524768106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1.0493148921113709</v>
      </c>
      <c r="AS42" s="11">
        <f>IF(('OddsRatio_working_3-way'!X42=0),IF(Q42&gt;0,-Q42^(1/3),(-Q42)^(1/3)),'OddsRatio_working_3-way'!AM42-'OddsRatio_working_3-way'!R42/3)</f>
        <v>-0.70658427686368941</v>
      </c>
      <c r="AT42" s="11">
        <f>IF(('OddsRatio_working_3-way'!X42=0),IF(Q42&gt;0,-Q42^(1/3),(-Q42)^(1/3)),'OddsRatio_working_3-way'!AN42-'OddsRatio_working_3-way'!R42/3)</f>
        <v>-0.34273061524768106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1.69</v>
      </c>
      <c r="B43" s="4">
        <f>IF('True_Odds_Calculator_3-way'!B42="","",'True_Odds_Calculator_3-way'!B42)</f>
        <v>3.69</v>
      </c>
      <c r="C43" s="4">
        <f>IF('True_Odds_Calculator_3-way'!C42="","",'True_Odds_Calculator_3-way'!C42)</f>
        <v>5.89</v>
      </c>
      <c r="D43" s="9">
        <f t="shared" si="13"/>
        <v>0.57802093574132762</v>
      </c>
      <c r="E43" s="9">
        <f t="shared" si="14"/>
        <v>0.26000347613595642</v>
      </c>
      <c r="F43" s="9">
        <f t="shared" si="15"/>
        <v>0.16197558812271604</v>
      </c>
      <c r="G43" s="9">
        <f t="shared" si="16"/>
        <v>1.058030641156805</v>
      </c>
      <c r="H43" s="9">
        <f t="shared" si="17"/>
        <v>1.7300411423981947</v>
      </c>
      <c r="I43" s="9">
        <f t="shared" si="18"/>
        <v>3.8461024247118054</v>
      </c>
      <c r="J43" s="9">
        <f t="shared" si="19"/>
        <v>6.1737698352567758</v>
      </c>
      <c r="K43" s="11">
        <f t="shared" si="20"/>
        <v>0.59171597633136097</v>
      </c>
      <c r="L43" s="11">
        <f t="shared" si="21"/>
        <v>0.2710027100271003</v>
      </c>
      <c r="M43" s="11">
        <f t="shared" si="22"/>
        <v>0.16977928692699493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-0.24710518842462514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0.22515269204891653</v>
      </c>
      <c r="Q43" s="11">
        <f>2*'OddsRatio_working_3-way'!K43*'OddsRatio_working_3-way'!L43*'OddsRatio_working_3-way'!M43</f>
        <v>5.4450469661164819E-2</v>
      </c>
      <c r="R43" s="11">
        <f t="shared" si="23"/>
        <v>0</v>
      </c>
      <c r="S43" s="11">
        <f t="shared" si="24"/>
        <v>-0.91116132965210961</v>
      </c>
      <c r="T43" s="11">
        <f t="shared" si="25"/>
        <v>-0.22035340499446424</v>
      </c>
      <c r="U43" s="11">
        <f>'OddsRatio_working_3-way'!S43-'OddsRatio_working_3-way'!R43^2/3</f>
        <v>-0.91116132965210961</v>
      </c>
      <c r="V43" s="11">
        <f>'OddsRatio_working_3-way'!S43*'OddsRatio_working_3-way'!R43/3-2*'OddsRatio_working_3-way'!R43^3/27-'OddsRatio_working_3-way'!T43</f>
        <v>0.22035340499446424</v>
      </c>
      <c r="W43" s="11">
        <f>'OddsRatio_working_3-way'!V43^2+4*'OddsRatio_working_3-way'!U43^3/27</f>
        <v>-6.3512491682948105E-2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0.16738288052814906</v>
      </c>
      <c r="Y43" s="11">
        <f>IF('OddsRatio_working_3-way'!W43&gt;=0,IF('OddsRatio_working_3-way'!V43+SQRT('OddsRatio_working_3-way'!W43)&gt;0,0,PI()),ACOS('OddsRatio_working_3-way'!V43/(2*'OddsRatio_working_3-way'!X43)))</f>
        <v>0.85232902400913058</v>
      </c>
      <c r="Z43" s="11">
        <f>'OddsRatio_working_3-way'!X43^(1/3)*COS('OddsRatio_working_3-way'!Y43/3)</f>
        <v>0.5290153205784025</v>
      </c>
      <c r="AA43" s="11">
        <f>'OddsRatio_working_3-way'!X43^(1/3)*COS(('OddsRatio_working_3-way'!Y43+2*PI())/3)</f>
        <v>-0.39828891965696533</v>
      </c>
      <c r="AB43" s="11">
        <f>'OddsRatio_working_3-way'!X43^(1/3)*COS(('OddsRatio_working_3-way'!Y43+4*PI())/3)</f>
        <v>-0.13072640092143731</v>
      </c>
      <c r="AC43" s="11">
        <f>'OddsRatio_working_3-way'!X43^(1/3)*SIN('OddsRatio_working_3-way'!Y43/3)</f>
        <v>0.15447729221701154</v>
      </c>
      <c r="AD43" s="11">
        <f>'OddsRatio_working_3-way'!X43^(1/3)*SIN(('OddsRatio_working_3-way'!Y43+2*PI())/3)</f>
        <v>0.38090206050355951</v>
      </c>
      <c r="AE43" s="11">
        <f>'OddsRatio_working_3-way'!X43^(1/3)*SIN(('OddsRatio_working_3-way'!Y43+4*PI())/3)</f>
        <v>-0.53537935272057102</v>
      </c>
      <c r="AF43" s="11">
        <f>-'OddsRatio_working_3-way'!U43/(3*'OddsRatio_working_3-way'!X43^(1/3))*COS(('OddsRatio_working_3-way'!Y43)/3)</f>
        <v>0.52901532057840239</v>
      </c>
      <c r="AG43" s="11">
        <f>-'OddsRatio_working_3-way'!U43/(3*'OddsRatio_working_3-way'!X43^(1/3))*COS(('OddsRatio_working_3-way'!Y43+2*PI())/3)</f>
        <v>-0.39828891965696522</v>
      </c>
      <c r="AH43" s="11">
        <f>-'OddsRatio_working_3-way'!U43/(3*'OddsRatio_working_3-way'!X43^(1/3))*COS(('OddsRatio_working_3-way'!Y43+4*PI())/3)</f>
        <v>-0.13072640092143728</v>
      </c>
      <c r="AI43" s="11">
        <f>'OddsRatio_working_3-way'!U43/(3*'OddsRatio_working_3-way'!X43^(1/3))*SIN(('OddsRatio_working_3-way'!Y43)/3)</f>
        <v>-0.15447729221701151</v>
      </c>
      <c r="AJ43" s="11">
        <f>'OddsRatio_working_3-way'!U43/(3*'OddsRatio_working_3-way'!X43^(1/3))*SIN(('OddsRatio_working_3-way'!Y43+2*PI())/3)</f>
        <v>-0.38090206050355946</v>
      </c>
      <c r="AK43" s="11">
        <f>'OddsRatio_working_3-way'!U43/(3*'OddsRatio_working_3-way'!X43^(1/3))*SIN(('OddsRatio_working_3-way'!Y43+4*PI())/3)</f>
        <v>0.53537935272057091</v>
      </c>
      <c r="AL43" s="11">
        <f>'OddsRatio_working_3-way'!Z43+'OddsRatio_working_3-way'!AF43</f>
        <v>1.058030641156805</v>
      </c>
      <c r="AM43" s="11">
        <f>'OddsRatio_working_3-way'!AA43+'OddsRatio_working_3-way'!AG43</f>
        <v>-0.79657783931393056</v>
      </c>
      <c r="AN43" s="11">
        <f>'OddsRatio_working_3-way'!AB43+'OddsRatio_working_3-way'!AH43</f>
        <v>-0.26145280184287456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1.058030641156805</v>
      </c>
      <c r="AS43" s="11">
        <f>IF(('OddsRatio_working_3-way'!X43=0),IF(Q43&gt;0,-Q43^(1/3),(-Q43)^(1/3)),'OddsRatio_working_3-way'!AM43-'OddsRatio_working_3-way'!R43/3)</f>
        <v>-0.79657783931393056</v>
      </c>
      <c r="AT43" s="11">
        <f>IF(('OddsRatio_working_3-way'!X43=0),IF(Q43&gt;0,-Q43^(1/3),(-Q43)^(1/3)),'OddsRatio_working_3-way'!AN43-'OddsRatio_working_3-way'!R43/3)</f>
        <v>-0.26145280184287456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2.52</v>
      </c>
      <c r="B44" s="4">
        <f>IF('True_Odds_Calculator_3-way'!B43="","",'True_Odds_Calculator_3-way'!B43)</f>
        <v>3.58</v>
      </c>
      <c r="C44" s="4">
        <f>IF('True_Odds_Calculator_3-way'!C43="","",'True_Odds_Calculator_3-way'!C43)</f>
        <v>2.76</v>
      </c>
      <c r="D44" s="9">
        <f t="shared" si="13"/>
        <v>0.38307864927947916</v>
      </c>
      <c r="E44" s="9">
        <f t="shared" si="14"/>
        <v>0.26784568528678543</v>
      </c>
      <c r="F44" s="9">
        <f t="shared" si="15"/>
        <v>0.34907566543373536</v>
      </c>
      <c r="G44" s="9">
        <f t="shared" si="16"/>
        <v>1.0594934237341085</v>
      </c>
      <c r="H44" s="9">
        <f t="shared" si="17"/>
        <v>2.610430004075845</v>
      </c>
      <c r="I44" s="9">
        <f t="shared" si="18"/>
        <v>3.7334930332340002</v>
      </c>
      <c r="J44" s="9">
        <f t="shared" si="19"/>
        <v>2.8647084257720303</v>
      </c>
      <c r="K44" s="11">
        <f t="shared" si="20"/>
        <v>0.3968253968253968</v>
      </c>
      <c r="L44" s="11">
        <f t="shared" si="21"/>
        <v>0.27932960893854747</v>
      </c>
      <c r="M44" s="11">
        <f t="shared" si="22"/>
        <v>0.3623188405797102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-0.27719367238434511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0.23534499487863592</v>
      </c>
      <c r="Q44" s="11">
        <f>2*'OddsRatio_working_3-way'!K44*'OddsRatio_working_3-way'!L44*'OddsRatio_working_3-way'!M44</f>
        <v>8.0322523849363781E-2</v>
      </c>
      <c r="R44" s="11">
        <f t="shared" si="23"/>
        <v>0</v>
      </c>
      <c r="S44" s="11">
        <f t="shared" si="24"/>
        <v>-0.84902729869070181</v>
      </c>
      <c r="T44" s="11">
        <f t="shared" si="25"/>
        <v>-0.28977040910945451</v>
      </c>
      <c r="U44" s="11">
        <f>'OddsRatio_working_3-way'!S44-'OddsRatio_working_3-way'!R44^2/3</f>
        <v>-0.84902729869070181</v>
      </c>
      <c r="V44" s="11">
        <f>'OddsRatio_working_3-way'!S44*'OddsRatio_working_3-way'!R44/3-2*'OddsRatio_working_3-way'!R44^3/27-'OddsRatio_working_3-way'!T44</f>
        <v>0.28977040910945451</v>
      </c>
      <c r="W44" s="11">
        <f>'OddsRatio_working_3-way'!V44^2+4*'OddsRatio_working_3-way'!U44^3/27</f>
        <v>-6.7026035850966253E-3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0.15055687760822922</v>
      </c>
      <c r="Y44" s="11">
        <f>IF('OddsRatio_working_3-way'!W44&gt;=0,IF('OddsRatio_working_3-way'!V44+SQRT('OddsRatio_working_3-way'!W44)&gt;0,0,PI()),ACOS('OddsRatio_working_3-way'!V44/(2*'OddsRatio_working_3-way'!X44)))</f>
        <v>0.27535513300561543</v>
      </c>
      <c r="Z44" s="11">
        <f>'OddsRatio_working_3-way'!X44^(1/3)*COS('OddsRatio_working_3-way'!Y44/3)</f>
        <v>0.52974671186705435</v>
      </c>
      <c r="AA44" s="11">
        <f>'OddsRatio_working_3-way'!X44^(1/3)*COS(('OddsRatio_working_3-way'!Y44+2*PI())/3)</f>
        <v>-0.30710060569252229</v>
      </c>
      <c r="AB44" s="11">
        <f>'OddsRatio_working_3-way'!X44^(1/3)*COS(('OddsRatio_working_3-way'!Y44+4*PI())/3)</f>
        <v>-0.22264610617453212</v>
      </c>
      <c r="AC44" s="11">
        <f>'OddsRatio_working_3-way'!X44^(1/3)*SIN('OddsRatio_working_3-way'!Y44/3)</f>
        <v>4.8759828030986753E-2</v>
      </c>
      <c r="AD44" s="11">
        <f>'OddsRatio_working_3-way'!X44^(1/3)*SIN(('OddsRatio_working_3-way'!Y44+2*PI())/3)</f>
        <v>0.43439419603265095</v>
      </c>
      <c r="AE44" s="11">
        <f>'OddsRatio_working_3-way'!X44^(1/3)*SIN(('OddsRatio_working_3-way'!Y44+4*PI())/3)</f>
        <v>-0.48315402406363778</v>
      </c>
      <c r="AF44" s="11">
        <f>-'OddsRatio_working_3-way'!U44/(3*'OddsRatio_working_3-way'!X44^(1/3))*COS(('OddsRatio_working_3-way'!Y44)/3)</f>
        <v>0.52974671186705424</v>
      </c>
      <c r="AG44" s="11">
        <f>-'OddsRatio_working_3-way'!U44/(3*'OddsRatio_working_3-way'!X44^(1/3))*COS(('OddsRatio_working_3-way'!Y44+2*PI())/3)</f>
        <v>-0.30710060569252223</v>
      </c>
      <c r="AH44" s="11">
        <f>-'OddsRatio_working_3-way'!U44/(3*'OddsRatio_working_3-way'!X44^(1/3))*COS(('OddsRatio_working_3-way'!Y44+4*PI())/3)</f>
        <v>-0.22264610617453207</v>
      </c>
      <c r="AI44" s="11">
        <f>'OddsRatio_working_3-way'!U44/(3*'OddsRatio_working_3-way'!X44^(1/3))*SIN(('OddsRatio_working_3-way'!Y44)/3)</f>
        <v>-4.8759828030986739E-2</v>
      </c>
      <c r="AJ44" s="11">
        <f>'OddsRatio_working_3-way'!U44/(3*'OddsRatio_working_3-way'!X44^(1/3))*SIN(('OddsRatio_working_3-way'!Y44+2*PI())/3)</f>
        <v>-0.43439419603265089</v>
      </c>
      <c r="AK44" s="11">
        <f>'OddsRatio_working_3-way'!U44/(3*'OddsRatio_working_3-way'!X44^(1/3))*SIN(('OddsRatio_working_3-way'!Y44+4*PI())/3)</f>
        <v>0.48315402406363767</v>
      </c>
      <c r="AL44" s="11">
        <f>'OddsRatio_working_3-way'!Z44+'OddsRatio_working_3-way'!AF44</f>
        <v>1.0594934237341085</v>
      </c>
      <c r="AM44" s="11">
        <f>'OddsRatio_working_3-way'!AA44+'OddsRatio_working_3-way'!AG44</f>
        <v>-0.61420121138504458</v>
      </c>
      <c r="AN44" s="11">
        <f>'OddsRatio_working_3-way'!AB44+'OddsRatio_working_3-way'!AH44</f>
        <v>-0.44529221234906419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1.0594934237341085</v>
      </c>
      <c r="AS44" s="11">
        <f>IF(('OddsRatio_working_3-way'!X44=0),IF(Q44&gt;0,-Q44^(1/3),(-Q44)^(1/3)),'OddsRatio_working_3-way'!AM44-'OddsRatio_working_3-way'!R44/3)</f>
        <v>-0.61420121138504458</v>
      </c>
      <c r="AT44" s="11">
        <f>IF(('OddsRatio_working_3-way'!X44=0),IF(Q44&gt;0,-Q44^(1/3),(-Q44)^(1/3)),'OddsRatio_working_3-way'!AN44-'OddsRatio_working_3-way'!R44/3)</f>
        <v>-0.44529221234906419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1.7</v>
      </c>
      <c r="B45" s="4">
        <f>IF('True_Odds_Calculator_3-way'!B44="","",'True_Odds_Calculator_3-way'!B44)</f>
        <v>4.0599999999999996</v>
      </c>
      <c r="C45" s="4">
        <f>IF('True_Odds_Calculator_3-way'!C44="","",'True_Odds_Calculator_3-way'!C44)</f>
        <v>5.08</v>
      </c>
      <c r="D45" s="9">
        <f t="shared" si="13"/>
        <v>0.57511002379392162</v>
      </c>
      <c r="E45" s="9">
        <f t="shared" si="14"/>
        <v>0.23642889422961449</v>
      </c>
      <c r="F45" s="9">
        <f t="shared" si="15"/>
        <v>0.18846108197646388</v>
      </c>
      <c r="G45" s="9">
        <f t="shared" si="16"/>
        <v>1.0554253189506195</v>
      </c>
      <c r="H45" s="9">
        <f t="shared" si="17"/>
        <v>1.7387977232654332</v>
      </c>
      <c r="I45" s="9">
        <f t="shared" si="18"/>
        <v>4.229601475988896</v>
      </c>
      <c r="J45" s="9">
        <f t="shared" si="19"/>
        <v>5.3061353013185277</v>
      </c>
      <c r="K45" s="11">
        <f t="shared" si="20"/>
        <v>0.58823529411764708</v>
      </c>
      <c r="L45" s="11">
        <f t="shared" si="21"/>
        <v>0.24630541871921185</v>
      </c>
      <c r="M45" s="11">
        <f t="shared" si="22"/>
        <v>0.19685039370078738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-0.249253326092859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0.22360288128284173</v>
      </c>
      <c r="Q45" s="11">
        <f>2*'OddsRatio_working_3-way'!K45*'OddsRatio_working_3-way'!L45*'OddsRatio_working_3-way'!M45</f>
        <v>5.7041551347663699E-2</v>
      </c>
      <c r="R45" s="11">
        <f t="shared" si="23"/>
        <v>0</v>
      </c>
      <c r="S45" s="11">
        <f t="shared" si="24"/>
        <v>-0.89709086248878689</v>
      </c>
      <c r="T45" s="11">
        <f t="shared" si="25"/>
        <v>-0.22884970981856806</v>
      </c>
      <c r="U45" s="11">
        <f>'OddsRatio_working_3-way'!S45-'OddsRatio_working_3-way'!R45^2/3</f>
        <v>-0.89709086248878689</v>
      </c>
      <c r="V45" s="11">
        <f>'OddsRatio_working_3-way'!S45*'OddsRatio_working_3-way'!R45/3-2*'OddsRatio_working_3-way'!R45^3/27-'OddsRatio_working_3-way'!T45</f>
        <v>0.22884970981856806</v>
      </c>
      <c r="W45" s="11">
        <f>'OddsRatio_working_3-way'!V45^2+4*'OddsRatio_working_3-way'!U45^3/27</f>
        <v>-5.4583902396897227E-2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0.16352071128831053</v>
      </c>
      <c r="Y45" s="11">
        <f>IF('OddsRatio_working_3-way'!W45&gt;=0,IF('OddsRatio_working_3-way'!V45+SQRT('OddsRatio_working_3-way'!W45)&gt;0,0,PI()),ACOS('OddsRatio_working_3-way'!V45/(2*'OddsRatio_working_3-way'!X45)))</f>
        <v>0.79573824933692738</v>
      </c>
      <c r="Z45" s="11">
        <f>'OddsRatio_working_3-way'!X45^(1/3)*COS('OddsRatio_working_3-way'!Y45/3)</f>
        <v>0.52771265947530976</v>
      </c>
      <c r="AA45" s="11">
        <f>'OddsRatio_working_3-way'!X45^(1/3)*COS(('OddsRatio_working_3-way'!Y45+2*PI())/3)</f>
        <v>-0.3880023219980519</v>
      </c>
      <c r="AB45" s="11">
        <f>'OddsRatio_working_3-way'!X45^(1/3)*COS(('OddsRatio_working_3-way'!Y45+4*PI())/3)</f>
        <v>-0.13971033747725803</v>
      </c>
      <c r="AC45" s="11">
        <f>'OddsRatio_working_3-way'!X45^(1/3)*SIN('OddsRatio_working_3-way'!Y45/3)</f>
        <v>0.1433514441007068</v>
      </c>
      <c r="AD45" s="11">
        <f>'OddsRatio_working_3-way'!X45^(1/3)*SIN(('OddsRatio_working_3-way'!Y45+2*PI())/3)</f>
        <v>0.38533684695391174</v>
      </c>
      <c r="AE45" s="11">
        <f>'OddsRatio_working_3-way'!X45^(1/3)*SIN(('OddsRatio_working_3-way'!Y45+4*PI())/3)</f>
        <v>-0.52868829105461845</v>
      </c>
      <c r="AF45" s="11">
        <f>-'OddsRatio_working_3-way'!U45/(3*'OddsRatio_working_3-way'!X45^(1/3))*COS(('OddsRatio_working_3-way'!Y45)/3)</f>
        <v>0.52771265947530976</v>
      </c>
      <c r="AG45" s="11">
        <f>-'OddsRatio_working_3-way'!U45/(3*'OddsRatio_working_3-way'!X45^(1/3))*COS(('OddsRatio_working_3-way'!Y45+2*PI())/3)</f>
        <v>-0.3880023219980519</v>
      </c>
      <c r="AH45" s="11">
        <f>-'OddsRatio_working_3-way'!U45/(3*'OddsRatio_working_3-way'!X45^(1/3))*COS(('OddsRatio_working_3-way'!Y45+4*PI())/3)</f>
        <v>-0.13971033747725803</v>
      </c>
      <c r="AI45" s="11">
        <f>'OddsRatio_working_3-way'!U45/(3*'OddsRatio_working_3-way'!X45^(1/3))*SIN(('OddsRatio_working_3-way'!Y45)/3)</f>
        <v>-0.1433514441007068</v>
      </c>
      <c r="AJ45" s="11">
        <f>'OddsRatio_working_3-way'!U45/(3*'OddsRatio_working_3-way'!X45^(1/3))*SIN(('OddsRatio_working_3-way'!Y45+2*PI())/3)</f>
        <v>-0.38533684695391174</v>
      </c>
      <c r="AK45" s="11">
        <f>'OddsRatio_working_3-way'!U45/(3*'OddsRatio_working_3-way'!X45^(1/3))*SIN(('OddsRatio_working_3-way'!Y45+4*PI())/3)</f>
        <v>0.52868829105461845</v>
      </c>
      <c r="AL45" s="11">
        <f>'OddsRatio_working_3-way'!Z45+'OddsRatio_working_3-way'!AF45</f>
        <v>1.0554253189506195</v>
      </c>
      <c r="AM45" s="11">
        <f>'OddsRatio_working_3-way'!AA45+'OddsRatio_working_3-way'!AG45</f>
        <v>-0.7760046439961038</v>
      </c>
      <c r="AN45" s="11">
        <f>'OddsRatio_working_3-way'!AB45+'OddsRatio_working_3-way'!AH45</f>
        <v>-0.27942067495451606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1.0554253189506195</v>
      </c>
      <c r="AS45" s="11">
        <f>IF(('OddsRatio_working_3-way'!X45=0),IF(Q45&gt;0,-Q45^(1/3),(-Q45)^(1/3)),'OddsRatio_working_3-way'!AM45-'OddsRatio_working_3-way'!R45/3)</f>
        <v>-0.7760046439961038</v>
      </c>
      <c r="AT45" s="11">
        <f>IF(('OddsRatio_working_3-way'!X45=0),IF(Q45&gt;0,-Q45^(1/3),(-Q45)^(1/3)),'OddsRatio_working_3-way'!AN45-'OddsRatio_working_3-way'!R45/3)</f>
        <v>-0.27942067495451606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2.77</v>
      </c>
      <c r="B46" s="4">
        <f>IF('True_Odds_Calculator_3-way'!B45="","",'True_Odds_Calculator_3-way'!B45)</f>
        <v>3.39</v>
      </c>
      <c r="C46" s="4">
        <f>IF('True_Odds_Calculator_3-way'!C45="","",'True_Odds_Calculator_3-way'!C45)</f>
        <v>2.69</v>
      </c>
      <c r="D46" s="9">
        <f t="shared" si="13"/>
        <v>0.35148351847629133</v>
      </c>
      <c r="E46" s="9">
        <f t="shared" si="14"/>
        <v>0.28641936075448532</v>
      </c>
      <c r="F46" s="9">
        <f t="shared" si="15"/>
        <v>0.36209712076922335</v>
      </c>
      <c r="G46" s="9">
        <f t="shared" si="16"/>
        <v>1.0424201224985477</v>
      </c>
      <c r="H46" s="9">
        <f t="shared" si="17"/>
        <v>2.8450836168224289</v>
      </c>
      <c r="I46" s="9">
        <f t="shared" si="18"/>
        <v>3.4913840927715292</v>
      </c>
      <c r="J46" s="9">
        <f t="shared" si="19"/>
        <v>2.7616900070225459</v>
      </c>
      <c r="K46" s="11">
        <f t="shared" si="20"/>
        <v>0.36101083032490977</v>
      </c>
      <c r="L46" s="11">
        <f t="shared" si="21"/>
        <v>0.29498525073746312</v>
      </c>
      <c r="M46" s="11">
        <f t="shared" si="22"/>
        <v>0.37174721189591081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-0.28302586387194528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0.23159230158685859</v>
      </c>
      <c r="Q46" s="11">
        <f>2*'OddsRatio_working_3-way'!K46*'OddsRatio_working_3-way'!L46*'OddsRatio_working_3-way'!M46</f>
        <v>7.9176855243370453E-2</v>
      </c>
      <c r="R46" s="11">
        <f t="shared" si="23"/>
        <v>0</v>
      </c>
      <c r="S46" s="11">
        <f t="shared" si="24"/>
        <v>-0.81827257204890025</v>
      </c>
      <c r="T46" s="11">
        <f t="shared" si="25"/>
        <v>-0.27975130668338472</v>
      </c>
      <c r="U46" s="11">
        <f>'OddsRatio_working_3-way'!S46-'OddsRatio_working_3-way'!R46^2/3</f>
        <v>-0.81827257204890025</v>
      </c>
      <c r="V46" s="11">
        <f>'OddsRatio_working_3-way'!S46*'OddsRatio_working_3-way'!R46/3-2*'OddsRatio_working_3-way'!R46^3/27-'OddsRatio_working_3-way'!T46</f>
        <v>0.27975130668338472</v>
      </c>
      <c r="W46" s="11">
        <f>'OddsRatio_working_3-way'!V46^2+4*'OddsRatio_working_3-way'!U46^3/27</f>
        <v>-2.908209051962013E-3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0.14245087104246079</v>
      </c>
      <c r="Y46" s="11">
        <f>IF('OddsRatio_working_3-way'!W46&gt;=0,IF('OddsRatio_working_3-way'!V46+SQRT('OddsRatio_working_3-way'!W46)&gt;0,0,PI()),ACOS('OddsRatio_working_3-way'!V46/(2*'OddsRatio_working_3-way'!X46)))</f>
        <v>0.19043460053285988</v>
      </c>
      <c r="Z46" s="11">
        <f>'OddsRatio_working_3-way'!X46^(1/3)*COS('OddsRatio_working_3-way'!Y46/3)</f>
        <v>0.52121006124927394</v>
      </c>
      <c r="AA46" s="11">
        <f>'OddsRatio_working_3-way'!X46^(1/3)*COS(('OddsRatio_working_3-way'!Y46+2*PI())/3)</f>
        <v>-0.28929644138850802</v>
      </c>
      <c r="AB46" s="11">
        <f>'OddsRatio_working_3-way'!X46^(1/3)*COS(('OddsRatio_working_3-way'!Y46+4*PI())/3)</f>
        <v>-0.231913619860766</v>
      </c>
      <c r="AC46" s="11">
        <f>'OddsRatio_working_3-way'!X46^(1/3)*SIN('OddsRatio_working_3-way'!Y46/3)</f>
        <v>3.3129987455902177E-2</v>
      </c>
      <c r="AD46" s="11">
        <f>'OddsRatio_working_3-way'!X46^(1/3)*SIN(('OddsRatio_working_3-way'!Y46+2*PI())/3)</f>
        <v>0.43481616002196338</v>
      </c>
      <c r="AE46" s="11">
        <f>'OddsRatio_working_3-way'!X46^(1/3)*SIN(('OddsRatio_working_3-way'!Y46+4*PI())/3)</f>
        <v>-0.4679461474778655</v>
      </c>
      <c r="AF46" s="11">
        <f>-'OddsRatio_working_3-way'!U46/(3*'OddsRatio_working_3-way'!X46^(1/3))*COS(('OddsRatio_working_3-way'!Y46)/3)</f>
        <v>0.52121006124927383</v>
      </c>
      <c r="AG46" s="11">
        <f>-'OddsRatio_working_3-way'!U46/(3*'OddsRatio_working_3-way'!X46^(1/3))*COS(('OddsRatio_working_3-way'!Y46+2*PI())/3)</f>
        <v>-0.28929644138850796</v>
      </c>
      <c r="AH46" s="11">
        <f>-'OddsRatio_working_3-way'!U46/(3*'OddsRatio_working_3-way'!X46^(1/3))*COS(('OddsRatio_working_3-way'!Y46+4*PI())/3)</f>
        <v>-0.23191361986076595</v>
      </c>
      <c r="AI46" s="11">
        <f>'OddsRatio_working_3-way'!U46/(3*'OddsRatio_working_3-way'!X46^(1/3))*SIN(('OddsRatio_working_3-way'!Y46)/3)</f>
        <v>-3.312998745590217E-2</v>
      </c>
      <c r="AJ46" s="11">
        <f>'OddsRatio_working_3-way'!U46/(3*'OddsRatio_working_3-way'!X46^(1/3))*SIN(('OddsRatio_working_3-way'!Y46+2*PI())/3)</f>
        <v>-0.43481616002196327</v>
      </c>
      <c r="AK46" s="11">
        <f>'OddsRatio_working_3-way'!U46/(3*'OddsRatio_working_3-way'!X46^(1/3))*SIN(('OddsRatio_working_3-way'!Y46+4*PI())/3)</f>
        <v>0.46794614747786539</v>
      </c>
      <c r="AL46" s="11">
        <f>'OddsRatio_working_3-way'!Z46+'OddsRatio_working_3-way'!AF46</f>
        <v>1.0424201224985477</v>
      </c>
      <c r="AM46" s="11">
        <f>'OddsRatio_working_3-way'!AA46+'OddsRatio_working_3-way'!AG46</f>
        <v>-0.57859288277701593</v>
      </c>
      <c r="AN46" s="11">
        <f>'OddsRatio_working_3-way'!AB46+'OddsRatio_working_3-way'!AH46</f>
        <v>-0.46382723972153195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1.0424201224985477</v>
      </c>
      <c r="AS46" s="11">
        <f>IF(('OddsRatio_working_3-way'!X46=0),IF(Q46&gt;0,-Q46^(1/3),(-Q46)^(1/3)),'OddsRatio_working_3-way'!AM46-'OddsRatio_working_3-way'!R46/3)</f>
        <v>-0.57859288277701593</v>
      </c>
      <c r="AT46" s="11">
        <f>IF(('OddsRatio_working_3-way'!X46=0),IF(Q46&gt;0,-Q46^(1/3),(-Q46)^(1/3)),'OddsRatio_working_3-way'!AN46-'OddsRatio_working_3-way'!R46/3)</f>
        <v>-0.46382723972153195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2.14</v>
      </c>
      <c r="B47" s="4">
        <f>IF('True_Odds_Calculator_3-way'!B46="","",'True_Odds_Calculator_3-way'!B46)</f>
        <v>3.03</v>
      </c>
      <c r="C47" s="4">
        <f>IF('True_Odds_Calculator_3-way'!C46="","",'True_Odds_Calculator_3-way'!C46)</f>
        <v>3.87</v>
      </c>
      <c r="D47" s="9">
        <f t="shared" si="13"/>
        <v>0.44613846306734234</v>
      </c>
      <c r="E47" s="9">
        <f t="shared" si="14"/>
        <v>0.31146205897498658</v>
      </c>
      <c r="F47" s="9">
        <f t="shared" si="15"/>
        <v>0.24239947795767086</v>
      </c>
      <c r="G47" s="9">
        <f t="shared" si="16"/>
        <v>1.0889970125179815</v>
      </c>
      <c r="H47" s="9">
        <f t="shared" si="17"/>
        <v>2.2414565942704989</v>
      </c>
      <c r="I47" s="9">
        <f t="shared" si="18"/>
        <v>3.2106639354115027</v>
      </c>
      <c r="J47" s="9">
        <f t="shared" si="19"/>
        <v>4.125421425926608</v>
      </c>
      <c r="K47" s="11">
        <f t="shared" si="20"/>
        <v>0.46728971962616822</v>
      </c>
      <c r="L47" s="11">
        <f t="shared" si="21"/>
        <v>0.33003300330033003</v>
      </c>
      <c r="M47" s="11">
        <f t="shared" si="22"/>
        <v>0.25839793281653745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-0.26467652198821257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0.24069638725083836</v>
      </c>
      <c r="Q47" s="11">
        <f>2*'OddsRatio_working_3-way'!K47*'OddsRatio_working_3-way'!L47*'OddsRatio_working_3-way'!M47</f>
        <v>7.9700790480410053E-2</v>
      </c>
      <c r="R47" s="11">
        <f t="shared" si="23"/>
        <v>0</v>
      </c>
      <c r="S47" s="11">
        <f t="shared" si="24"/>
        <v>-0.90939833062170072</v>
      </c>
      <c r="T47" s="11">
        <f t="shared" si="25"/>
        <v>-0.30112527504029823</v>
      </c>
      <c r="U47" s="11">
        <f>'OddsRatio_working_3-way'!S47-'OddsRatio_working_3-way'!R47^2/3</f>
        <v>-0.90939833062170072</v>
      </c>
      <c r="V47" s="11">
        <f>'OddsRatio_working_3-way'!S47*'OddsRatio_working_3-way'!R47/3-2*'OddsRatio_working_3-way'!R47^3/27-'OddsRatio_working_3-way'!T47</f>
        <v>0.30112527504029823</v>
      </c>
      <c r="W47" s="11">
        <f>'OddsRatio_working_3-way'!V47^2+4*'OddsRatio_working_3-way'!U47^3/27</f>
        <v>-2.0742422187041712E-2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0.16689731383034373</v>
      </c>
      <c r="Y47" s="11">
        <f>IF('OddsRatio_working_3-way'!W47&gt;=0,IF('OddsRatio_working_3-way'!V47+SQRT('OddsRatio_working_3-way'!W47)&gt;0,0,PI()),ACOS('OddsRatio_working_3-way'!V47/(2*'OddsRatio_working_3-way'!X47)))</f>
        <v>0.44612139099260317</v>
      </c>
      <c r="Z47" s="11">
        <f>'OddsRatio_working_3-way'!X47^(1/3)*COS('OddsRatio_working_3-way'!Y47/3)</f>
        <v>0.54449850625899077</v>
      </c>
      <c r="AA47" s="11">
        <f>'OddsRatio_working_3-way'!X47^(1/3)*COS(('OddsRatio_working_3-way'!Y47+2*PI())/3)</f>
        <v>-0.3428935392871244</v>
      </c>
      <c r="AB47" s="11">
        <f>'OddsRatio_working_3-way'!X47^(1/3)*COS(('OddsRatio_working_3-way'!Y47+4*PI())/3)</f>
        <v>-0.20160496697186658</v>
      </c>
      <c r="AC47" s="11">
        <f>'OddsRatio_working_3-way'!X47^(1/3)*SIN('OddsRatio_working_3-way'!Y47/3)</f>
        <v>8.1572995259632144E-2</v>
      </c>
      <c r="AD47" s="11">
        <f>'OddsRatio_working_3-way'!X47^(1/3)*SIN(('OddsRatio_working_3-way'!Y47+2*PI())/3)</f>
        <v>0.43076304111315022</v>
      </c>
      <c r="AE47" s="11">
        <f>'OddsRatio_working_3-way'!X47^(1/3)*SIN(('OddsRatio_working_3-way'!Y47+4*PI())/3)</f>
        <v>-0.51233603637278224</v>
      </c>
      <c r="AF47" s="11">
        <f>-'OddsRatio_working_3-way'!U47/(3*'OddsRatio_working_3-way'!X47^(1/3))*COS(('OddsRatio_working_3-way'!Y47)/3)</f>
        <v>0.54449850625899077</v>
      </c>
      <c r="AG47" s="11">
        <f>-'OddsRatio_working_3-way'!U47/(3*'OddsRatio_working_3-way'!X47^(1/3))*COS(('OddsRatio_working_3-way'!Y47+2*PI())/3)</f>
        <v>-0.3428935392871244</v>
      </c>
      <c r="AH47" s="11">
        <f>-'OddsRatio_working_3-way'!U47/(3*'OddsRatio_working_3-way'!X47^(1/3))*COS(('OddsRatio_working_3-way'!Y47+4*PI())/3)</f>
        <v>-0.20160496697186658</v>
      </c>
      <c r="AI47" s="11">
        <f>'OddsRatio_working_3-way'!U47/(3*'OddsRatio_working_3-way'!X47^(1/3))*SIN(('OddsRatio_working_3-way'!Y47)/3)</f>
        <v>-8.1572995259632144E-2</v>
      </c>
      <c r="AJ47" s="11">
        <f>'OddsRatio_working_3-way'!U47/(3*'OddsRatio_working_3-way'!X47^(1/3))*SIN(('OddsRatio_working_3-way'!Y47+2*PI())/3)</f>
        <v>-0.43076304111315022</v>
      </c>
      <c r="AK47" s="11">
        <f>'OddsRatio_working_3-way'!U47/(3*'OddsRatio_working_3-way'!X47^(1/3))*SIN(('OddsRatio_working_3-way'!Y47+4*PI())/3)</f>
        <v>0.51233603637278224</v>
      </c>
      <c r="AL47" s="11">
        <f>'OddsRatio_working_3-way'!Z47+'OddsRatio_working_3-way'!AF47</f>
        <v>1.0889970125179815</v>
      </c>
      <c r="AM47" s="11">
        <f>'OddsRatio_working_3-way'!AA47+'OddsRatio_working_3-way'!AG47</f>
        <v>-0.68578707857424881</v>
      </c>
      <c r="AN47" s="11">
        <f>'OddsRatio_working_3-way'!AB47+'OddsRatio_working_3-way'!AH47</f>
        <v>-0.40320993394373317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1.0889970125179815</v>
      </c>
      <c r="AS47" s="11">
        <f>IF(('OddsRatio_working_3-way'!X47=0),IF(Q47&gt;0,-Q47^(1/3),(-Q47)^(1/3)),'OddsRatio_working_3-way'!AM47-'OddsRatio_working_3-way'!R47/3)</f>
        <v>-0.68578707857424881</v>
      </c>
      <c r="AT47" s="11">
        <f>IF(('OddsRatio_working_3-way'!X47=0),IF(Q47&gt;0,-Q47^(1/3),(-Q47)^(1/3)),'OddsRatio_working_3-way'!AN47-'OddsRatio_working_3-way'!R47/3)</f>
        <v>-0.40320993394373317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2.0499999999999998</v>
      </c>
      <c r="B48" s="4">
        <f>IF('True_Odds_Calculator_3-way'!B47="","",'True_Odds_Calculator_3-way'!B47)</f>
        <v>3.19</v>
      </c>
      <c r="C48" s="4">
        <f>IF('True_Odds_Calculator_3-way'!C47="","",'True_Odds_Calculator_3-way'!C47)</f>
        <v>4.08</v>
      </c>
      <c r="D48" s="9">
        <f t="shared" si="13"/>
        <v>0.46981668448402636</v>
      </c>
      <c r="E48" s="9">
        <f t="shared" si="14"/>
        <v>0.29817749103440944</v>
      </c>
      <c r="F48" s="9">
        <f t="shared" si="15"/>
        <v>0.23200582448156426</v>
      </c>
      <c r="G48" s="9">
        <f t="shared" si="16"/>
        <v>1.0747521483238462</v>
      </c>
      <c r="H48" s="9">
        <f t="shared" si="17"/>
        <v>2.1284897557400386</v>
      </c>
      <c r="I48" s="9">
        <f t="shared" si="18"/>
        <v>3.3537072048292229</v>
      </c>
      <c r="J48" s="9">
        <f t="shared" si="19"/>
        <v>4.3102366168374466</v>
      </c>
      <c r="K48" s="11">
        <f t="shared" si="20"/>
        <v>0.48780487804878053</v>
      </c>
      <c r="L48" s="11">
        <f t="shared" si="21"/>
        <v>0.31347962382445144</v>
      </c>
      <c r="M48" s="11">
        <f t="shared" si="22"/>
        <v>0.24509803921568626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-0.26544797902340078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0.23687126046993462</v>
      </c>
      <c r="Q48" s="11">
        <f>2*'OddsRatio_working_3-way'!K48*'OddsRatio_working_3-way'!L48*'OddsRatio_working_3-way'!M48</f>
        <v>7.4959259642384368E-2</v>
      </c>
      <c r="R48" s="11">
        <f t="shared" si="23"/>
        <v>0</v>
      </c>
      <c r="S48" s="11">
        <f t="shared" si="24"/>
        <v>-0.8923453150459022</v>
      </c>
      <c r="T48" s="11">
        <f t="shared" si="25"/>
        <v>-0.28238775792591841</v>
      </c>
      <c r="U48" s="11">
        <f>'OddsRatio_working_3-way'!S48-'OddsRatio_working_3-way'!R48^2/3</f>
        <v>-0.8923453150459022</v>
      </c>
      <c r="V48" s="11">
        <f>'OddsRatio_working_3-way'!S48*'OddsRatio_working_3-way'!R48/3-2*'OddsRatio_working_3-way'!R48^3/27-'OddsRatio_working_3-way'!T48</f>
        <v>0.28238775792591841</v>
      </c>
      <c r="W48" s="11">
        <f>'OddsRatio_working_3-way'!V48^2+4*'OddsRatio_working_3-way'!U48^3/27</f>
        <v>-2.5524838823365995E-2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0.16222490919229474</v>
      </c>
      <c r="Y48" s="11">
        <f>IF('OddsRatio_working_3-way'!W48&gt;=0,IF('OddsRatio_working_3-way'!V48+SQRT('OddsRatio_working_3-way'!W48)&gt;0,0,PI()),ACOS('OddsRatio_working_3-way'!V48/(2*'OddsRatio_working_3-way'!X48)))</f>
        <v>0.51486580478099686</v>
      </c>
      <c r="Z48" s="11">
        <f>'OddsRatio_working_3-way'!X48^(1/3)*COS('OddsRatio_working_3-way'!Y48/3)</f>
        <v>0.53737607416192312</v>
      </c>
      <c r="AA48" s="11">
        <f>'OddsRatio_working_3-way'!X48^(1/3)*COS(('OddsRatio_working_3-way'!Y48+2*PI())/3)</f>
        <v>-0.34935119440953982</v>
      </c>
      <c r="AB48" s="11">
        <f>'OddsRatio_working_3-way'!X48^(1/3)*COS(('OddsRatio_working_3-way'!Y48+4*PI())/3)</f>
        <v>-0.18802487975238347</v>
      </c>
      <c r="AC48" s="11">
        <f>'OddsRatio_working_3-way'!X48^(1/3)*SIN('OddsRatio_working_3-way'!Y48/3)</f>
        <v>9.3141791194679691E-2</v>
      </c>
      <c r="AD48" s="11">
        <f>'OddsRatio_working_3-way'!X48^(1/3)*SIN(('OddsRatio_working_3-way'!Y48+2*PI())/3)</f>
        <v>0.41881043601283613</v>
      </c>
      <c r="AE48" s="11">
        <f>'OddsRatio_working_3-way'!X48^(1/3)*SIN(('OddsRatio_working_3-way'!Y48+4*PI())/3)</f>
        <v>-0.51195222720751565</v>
      </c>
      <c r="AF48" s="11">
        <f>-'OddsRatio_working_3-way'!U48/(3*'OddsRatio_working_3-way'!X48^(1/3))*COS(('OddsRatio_working_3-way'!Y48)/3)</f>
        <v>0.53737607416192323</v>
      </c>
      <c r="AG48" s="11">
        <f>-'OddsRatio_working_3-way'!U48/(3*'OddsRatio_working_3-way'!X48^(1/3))*COS(('OddsRatio_working_3-way'!Y48+2*PI())/3)</f>
        <v>-0.34935119440953988</v>
      </c>
      <c r="AH48" s="11">
        <f>-'OddsRatio_working_3-way'!U48/(3*'OddsRatio_working_3-way'!X48^(1/3))*COS(('OddsRatio_working_3-way'!Y48+4*PI())/3)</f>
        <v>-0.18802487975238352</v>
      </c>
      <c r="AI48" s="11">
        <f>'OddsRatio_working_3-way'!U48/(3*'OddsRatio_working_3-way'!X48^(1/3))*SIN(('OddsRatio_working_3-way'!Y48)/3)</f>
        <v>-9.3141791194679704E-2</v>
      </c>
      <c r="AJ48" s="11">
        <f>'OddsRatio_working_3-way'!U48/(3*'OddsRatio_working_3-way'!X48^(1/3))*SIN(('OddsRatio_working_3-way'!Y48+2*PI())/3)</f>
        <v>-0.41881043601283624</v>
      </c>
      <c r="AK48" s="11">
        <f>'OddsRatio_working_3-way'!U48/(3*'OddsRatio_working_3-way'!X48^(1/3))*SIN(('OddsRatio_working_3-way'!Y48+4*PI())/3)</f>
        <v>0.51195222720751576</v>
      </c>
      <c r="AL48" s="11">
        <f>'OddsRatio_working_3-way'!Z48+'OddsRatio_working_3-way'!AF48</f>
        <v>1.0747521483238462</v>
      </c>
      <c r="AM48" s="11">
        <f>'OddsRatio_working_3-way'!AA48+'OddsRatio_working_3-way'!AG48</f>
        <v>-0.69870238881907976</v>
      </c>
      <c r="AN48" s="11">
        <f>'OddsRatio_working_3-way'!AB48+'OddsRatio_working_3-way'!AH48</f>
        <v>-0.37604975950476699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1.0747521483238462</v>
      </c>
      <c r="AS48" s="11">
        <f>IF(('OddsRatio_working_3-way'!X48=0),IF(Q48&gt;0,-Q48^(1/3),(-Q48)^(1/3)),'OddsRatio_working_3-way'!AM48-'OddsRatio_working_3-way'!R48/3)</f>
        <v>-0.69870238881907976</v>
      </c>
      <c r="AT48" s="11">
        <f>IF(('OddsRatio_working_3-way'!X48=0),IF(Q48&gt;0,-Q48^(1/3),(-Q48)^(1/3)),'OddsRatio_working_3-way'!AN48-'OddsRatio_working_3-way'!R48/3)</f>
        <v>-0.37604975950476699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4.6900000000000004</v>
      </c>
      <c r="B49" s="4">
        <f>IF('True_Odds_Calculator_3-way'!B48="","",'True_Odds_Calculator_3-way'!B48)</f>
        <v>3.75</v>
      </c>
      <c r="C49" s="4">
        <f>IF('True_Odds_Calculator_3-way'!C48="","",'True_Odds_Calculator_3-way'!C48)</f>
        <v>1.8</v>
      </c>
      <c r="D49" s="9">
        <f t="shared" si="13"/>
        <v>0.20356438526123419</v>
      </c>
      <c r="E49" s="9">
        <f t="shared" si="14"/>
        <v>0.25537676518269165</v>
      </c>
      <c r="F49" s="9">
        <f t="shared" si="15"/>
        <v>0.54105884955607408</v>
      </c>
      <c r="G49" s="9">
        <f t="shared" si="16"/>
        <v>1.0602847333993246</v>
      </c>
      <c r="H49" s="9">
        <f t="shared" si="17"/>
        <v>4.9124506662435081</v>
      </c>
      <c r="I49" s="9">
        <f t="shared" si="18"/>
        <v>3.9157830168481427</v>
      </c>
      <c r="J49" s="9">
        <f t="shared" si="19"/>
        <v>1.8482277867194599</v>
      </c>
      <c r="K49" s="11">
        <f t="shared" si="20"/>
        <v>0.21321961620469082</v>
      </c>
      <c r="L49" s="11">
        <f t="shared" si="21"/>
        <v>0.26666666666666666</v>
      </c>
      <c r="M49" s="11">
        <f t="shared" si="22"/>
        <v>0.55555555555555558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-0.2564321250888415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0.22869778093658694</v>
      </c>
      <c r="Q49" s="11">
        <f>2*'OddsRatio_working_3-way'!K49*'OddsRatio_working_3-way'!L49*'OddsRatio_working_3-way'!M49</f>
        <v>6.3176182579167656E-2</v>
      </c>
      <c r="R49" s="11">
        <f t="shared" si="23"/>
        <v>0</v>
      </c>
      <c r="S49" s="11">
        <f t="shared" si="24"/>
        <v>-0.89184528208918468</v>
      </c>
      <c r="T49" s="11">
        <f t="shared" si="25"/>
        <v>-0.24636610002463663</v>
      </c>
      <c r="U49" s="11">
        <f>'OddsRatio_working_3-way'!S49-'OddsRatio_working_3-way'!R49^2/3</f>
        <v>-0.89184528208918468</v>
      </c>
      <c r="V49" s="11">
        <f>'OddsRatio_working_3-way'!S49*'OddsRatio_working_3-way'!R49/3-2*'OddsRatio_working_3-way'!R49^3/27-'OddsRatio_working_3-way'!T49</f>
        <v>0.24636610002463663</v>
      </c>
      <c r="W49" s="11">
        <f>'OddsRatio_working_3-way'!V49^2+4*'OddsRatio_working_3-way'!U49^3/27</f>
        <v>-4.4394565742062075E-2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0.16208857222473408</v>
      </c>
      <c r="Y49" s="11">
        <f>IF('OddsRatio_working_3-way'!W49&gt;=0,IF('OddsRatio_working_3-way'!V49+SQRT('OddsRatio_working_3-way'!W49)&gt;0,0,PI()),ACOS('OddsRatio_working_3-way'!V49/(2*'OddsRatio_working_3-way'!X49)))</f>
        <v>0.70752369565013096</v>
      </c>
      <c r="Z49" s="11">
        <f>'OddsRatio_working_3-way'!X49^(1/3)*COS('OddsRatio_working_3-way'!Y49/3)</f>
        <v>0.5301423666996623</v>
      </c>
      <c r="AA49" s="11">
        <f>'OddsRatio_working_3-way'!X49^(1/3)*COS(('OddsRatio_working_3-way'!Y49+2*PI())/3)</f>
        <v>-0.37540306357878744</v>
      </c>
      <c r="AB49" s="11">
        <f>'OddsRatio_working_3-way'!X49^(1/3)*COS(('OddsRatio_working_3-way'!Y49+4*PI())/3)</f>
        <v>-0.15473930312087503</v>
      </c>
      <c r="AC49" s="11">
        <f>'OddsRatio_working_3-way'!X49^(1/3)*SIN('OddsRatio_working_3-way'!Y49/3)</f>
        <v>0.1274002815007709</v>
      </c>
      <c r="AD49" s="11">
        <f>'OddsRatio_working_3-way'!X49^(1/3)*SIN(('OddsRatio_working_3-way'!Y49+2*PI())/3)</f>
        <v>0.39541661643392756</v>
      </c>
      <c r="AE49" s="11">
        <f>'OddsRatio_working_3-way'!X49^(1/3)*SIN(('OddsRatio_working_3-way'!Y49+4*PI())/3)</f>
        <v>-0.52281689793469843</v>
      </c>
      <c r="AF49" s="11">
        <f>-'OddsRatio_working_3-way'!U49/(3*'OddsRatio_working_3-way'!X49^(1/3))*COS(('OddsRatio_working_3-way'!Y49)/3)</f>
        <v>0.5301423666996623</v>
      </c>
      <c r="AG49" s="11">
        <f>-'OddsRatio_working_3-way'!U49/(3*'OddsRatio_working_3-way'!X49^(1/3))*COS(('OddsRatio_working_3-way'!Y49+2*PI())/3)</f>
        <v>-0.37540306357878744</v>
      </c>
      <c r="AH49" s="11">
        <f>-'OddsRatio_working_3-way'!U49/(3*'OddsRatio_working_3-way'!X49^(1/3))*COS(('OddsRatio_working_3-way'!Y49+4*PI())/3)</f>
        <v>-0.15473930312087503</v>
      </c>
      <c r="AI49" s="11">
        <f>'OddsRatio_working_3-way'!U49/(3*'OddsRatio_working_3-way'!X49^(1/3))*SIN(('OddsRatio_working_3-way'!Y49)/3)</f>
        <v>-0.1274002815007709</v>
      </c>
      <c r="AJ49" s="11">
        <f>'OddsRatio_working_3-way'!U49/(3*'OddsRatio_working_3-way'!X49^(1/3))*SIN(('OddsRatio_working_3-way'!Y49+2*PI())/3)</f>
        <v>-0.39541661643392756</v>
      </c>
      <c r="AK49" s="11">
        <f>'OddsRatio_working_3-way'!U49/(3*'OddsRatio_working_3-way'!X49^(1/3))*SIN(('OddsRatio_working_3-way'!Y49+4*PI())/3)</f>
        <v>0.52281689793469843</v>
      </c>
      <c r="AL49" s="11">
        <f>'OddsRatio_working_3-way'!Z49+'OddsRatio_working_3-way'!AF49</f>
        <v>1.0602847333993246</v>
      </c>
      <c r="AM49" s="11">
        <f>'OddsRatio_working_3-way'!AA49+'OddsRatio_working_3-way'!AG49</f>
        <v>-0.75080612715757489</v>
      </c>
      <c r="AN49" s="11">
        <f>'OddsRatio_working_3-way'!AB49+'OddsRatio_working_3-way'!AH49</f>
        <v>-0.30947860624175005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1.0602847333993246</v>
      </c>
      <c r="AS49" s="11">
        <f>IF(('OddsRatio_working_3-way'!X49=0),IF(Q49&gt;0,-Q49^(1/3),(-Q49)^(1/3)),'OddsRatio_working_3-way'!AM49-'OddsRatio_working_3-way'!R49/3)</f>
        <v>-0.75080612715757489</v>
      </c>
      <c r="AT49" s="11">
        <f>IF(('OddsRatio_working_3-way'!X49=0),IF(Q49&gt;0,-Q49^(1/3),(-Q49)^(1/3)),'OddsRatio_working_3-way'!AN49-'OddsRatio_working_3-way'!R49/3)</f>
        <v>-0.30947860624175005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4.58</v>
      </c>
      <c r="B50" s="4">
        <f>IF('True_Odds_Calculator_3-way'!B49="","",'True_Odds_Calculator_3-way'!B49)</f>
        <v>4.0999999999999996</v>
      </c>
      <c r="C50" s="4">
        <f>IF('True_Odds_Calculator_3-way'!C49="","",'True_Odds_Calculator_3-way'!C49)</f>
        <v>1.74</v>
      </c>
      <c r="D50" s="9">
        <f t="shared" si="13"/>
        <v>0.20791944418429578</v>
      </c>
      <c r="E50" s="9">
        <f t="shared" si="14"/>
        <v>0.23262432028347607</v>
      </c>
      <c r="F50" s="9">
        <f t="shared" si="15"/>
        <v>0.55945623553222812</v>
      </c>
      <c r="G50" s="9">
        <f t="shared" si="16"/>
        <v>1.0641215051908031</v>
      </c>
      <c r="H50" s="9">
        <f t="shared" si="17"/>
        <v>4.8095549885830753</v>
      </c>
      <c r="I50" s="9">
        <f t="shared" si="18"/>
        <v>4.2987766660914888</v>
      </c>
      <c r="J50" s="9">
        <f t="shared" si="19"/>
        <v>1.7874499138411941</v>
      </c>
      <c r="K50" s="11">
        <f t="shared" si="20"/>
        <v>0.2183406113537118</v>
      </c>
      <c r="L50" s="11">
        <f t="shared" si="21"/>
        <v>0.24390243902439027</v>
      </c>
      <c r="M50" s="11">
        <f t="shared" si="22"/>
        <v>0.57471264367816088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-0.25134940251676263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0.22709382341527073</v>
      </c>
      <c r="Q50" s="11">
        <f>2*'OddsRatio_working_3-way'!K50*'OddsRatio_working_3-way'!L50*'OddsRatio_working_3-way'!M50</f>
        <v>6.1211273157754924E-2</v>
      </c>
      <c r="R50" s="11">
        <f t="shared" si="23"/>
        <v>0</v>
      </c>
      <c r="S50" s="11">
        <f t="shared" si="24"/>
        <v>-0.90349856073409895</v>
      </c>
      <c r="T50" s="11">
        <f t="shared" si="25"/>
        <v>-0.24353060936229085</v>
      </c>
      <c r="U50" s="11">
        <f>'OddsRatio_working_3-way'!S50-'OddsRatio_working_3-way'!R50^2/3</f>
        <v>-0.90349856073409895</v>
      </c>
      <c r="V50" s="11">
        <f>'OddsRatio_working_3-way'!S50*'OddsRatio_working_3-way'!R50/3-2*'OddsRatio_working_3-way'!R50^3/27-'OddsRatio_working_3-way'!T50</f>
        <v>0.24353060936229085</v>
      </c>
      <c r="W50" s="11">
        <f>'OddsRatio_working_3-way'!V50^2+4*'OddsRatio_working_3-way'!U50^3/27</f>
        <v>-4.9957226482810077E-2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0.16527581808841454</v>
      </c>
      <c r="Y50" s="11">
        <f>IF('OddsRatio_working_3-way'!W50&gt;=0,IF('OddsRatio_working_3-way'!V50+SQRT('OddsRatio_working_3-way'!W50)&gt;0,0,PI()),ACOS('OddsRatio_working_3-way'!V50/(2*'OddsRatio_working_3-way'!X50)))</f>
        <v>0.74255996014398651</v>
      </c>
      <c r="Z50" s="11">
        <f>'OddsRatio_working_3-way'!X50^(1/3)*COS('OddsRatio_working_3-way'!Y50/3)</f>
        <v>0.53206075259540153</v>
      </c>
      <c r="AA50" s="11">
        <f>'OddsRatio_working_3-way'!X50^(1/3)*COS(('OddsRatio_working_3-way'!Y50+2*PI())/3)</f>
        <v>-0.3824698749407125</v>
      </c>
      <c r="AB50" s="11">
        <f>'OddsRatio_working_3-way'!X50^(1/3)*COS(('OddsRatio_working_3-way'!Y50+4*PI())/3)</f>
        <v>-0.14959087765468917</v>
      </c>
      <c r="AC50" s="11">
        <f>'OddsRatio_working_3-way'!X50^(1/3)*SIN('OddsRatio_working_3-way'!Y50/3)</f>
        <v>0.13445275177169572</v>
      </c>
      <c r="AD50" s="11">
        <f>'OddsRatio_working_3-way'!X50^(1/3)*SIN(('OddsRatio_working_3-way'!Y50+2*PI())/3)</f>
        <v>0.39355175221843708</v>
      </c>
      <c r="AE50" s="11">
        <f>'OddsRatio_working_3-way'!X50^(1/3)*SIN(('OddsRatio_working_3-way'!Y50+4*PI())/3)</f>
        <v>-0.52800450399013277</v>
      </c>
      <c r="AF50" s="11">
        <f>-'OddsRatio_working_3-way'!U50/(3*'OddsRatio_working_3-way'!X50^(1/3))*COS(('OddsRatio_working_3-way'!Y50)/3)</f>
        <v>0.53206075259540153</v>
      </c>
      <c r="AG50" s="11">
        <f>-'OddsRatio_working_3-way'!U50/(3*'OddsRatio_working_3-way'!X50^(1/3))*COS(('OddsRatio_working_3-way'!Y50+2*PI())/3)</f>
        <v>-0.3824698749407125</v>
      </c>
      <c r="AH50" s="11">
        <f>-'OddsRatio_working_3-way'!U50/(3*'OddsRatio_working_3-way'!X50^(1/3))*COS(('OddsRatio_working_3-way'!Y50+4*PI())/3)</f>
        <v>-0.14959087765468917</v>
      </c>
      <c r="AI50" s="11">
        <f>'OddsRatio_working_3-way'!U50/(3*'OddsRatio_working_3-way'!X50^(1/3))*SIN(('OddsRatio_working_3-way'!Y50)/3)</f>
        <v>-0.13445275177169572</v>
      </c>
      <c r="AJ50" s="11">
        <f>'OddsRatio_working_3-way'!U50/(3*'OddsRatio_working_3-way'!X50^(1/3))*SIN(('OddsRatio_working_3-way'!Y50+2*PI())/3)</f>
        <v>-0.39355175221843708</v>
      </c>
      <c r="AK50" s="11">
        <f>'OddsRatio_working_3-way'!U50/(3*'OddsRatio_working_3-way'!X50^(1/3))*SIN(('OddsRatio_working_3-way'!Y50+4*PI())/3)</f>
        <v>0.52800450399013277</v>
      </c>
      <c r="AL50" s="11">
        <f>'OddsRatio_working_3-way'!Z50+'OddsRatio_working_3-way'!AF50</f>
        <v>1.0641215051908031</v>
      </c>
      <c r="AM50" s="11">
        <f>'OddsRatio_working_3-way'!AA50+'OddsRatio_working_3-way'!AG50</f>
        <v>-0.76493974988142499</v>
      </c>
      <c r="AN50" s="11">
        <f>'OddsRatio_working_3-way'!AB50+'OddsRatio_working_3-way'!AH50</f>
        <v>-0.29918175530937835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1.0641215051908031</v>
      </c>
      <c r="AS50" s="11">
        <f>IF(('OddsRatio_working_3-way'!X50=0),IF(Q50&gt;0,-Q50^(1/3),(-Q50)^(1/3)),'OddsRatio_working_3-way'!AM50-'OddsRatio_working_3-way'!R50/3)</f>
        <v>-0.76493974988142499</v>
      </c>
      <c r="AT50" s="11">
        <f>IF(('OddsRatio_working_3-way'!X50=0),IF(Q50&gt;0,-Q50^(1/3),(-Q50)^(1/3)),'OddsRatio_working_3-way'!AN50-'OddsRatio_working_3-way'!R50/3)</f>
        <v>-0.29918175530937835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2.2200000000000002</v>
      </c>
      <c r="B51" s="4">
        <f>IF('True_Odds_Calculator_3-way'!B50="","",'True_Odds_Calculator_3-way'!B50)</f>
        <v>3.63</v>
      </c>
      <c r="C51" s="4">
        <f>IF('True_Odds_Calculator_3-way'!C50="","",'True_Odds_Calculator_3-way'!C50)</f>
        <v>3.24</v>
      </c>
      <c r="D51" s="9">
        <f t="shared" si="13"/>
        <v>0.43742577530928345</v>
      </c>
      <c r="E51" s="9">
        <f t="shared" si="14"/>
        <v>0.26507628877367251</v>
      </c>
      <c r="F51" s="9">
        <f t="shared" si="15"/>
        <v>0.29749793591704404</v>
      </c>
      <c r="G51" s="9">
        <f t="shared" si="16"/>
        <v>1.0541820800451784</v>
      </c>
      <c r="H51" s="9">
        <f t="shared" si="17"/>
        <v>2.2861021376551176</v>
      </c>
      <c r="I51" s="9">
        <f t="shared" si="18"/>
        <v>3.7724988705188198</v>
      </c>
      <c r="J51" s="9">
        <f t="shared" si="19"/>
        <v>3.3613678593012004</v>
      </c>
      <c r="K51" s="11">
        <f t="shared" si="20"/>
        <v>0.4504504504504504</v>
      </c>
      <c r="L51" s="11">
        <f t="shared" si="21"/>
        <v>0.27548209366391185</v>
      </c>
      <c r="M51" s="11">
        <f t="shared" si="22"/>
        <v>0.30864197530864196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-0.27527006651585773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0.23324518274013223</v>
      </c>
      <c r="Q51" s="11">
        <f>2*'OddsRatio_working_3-way'!K51*'OddsRatio_working_3-way'!L51*'OddsRatio_working_3-way'!M51</f>
        <v>7.6599403198729779E-2</v>
      </c>
      <c r="R51" s="11">
        <f t="shared" si="23"/>
        <v>0</v>
      </c>
      <c r="S51" s="11">
        <f t="shared" si="24"/>
        <v>-0.84733216979367953</v>
      </c>
      <c r="T51" s="11">
        <f t="shared" si="25"/>
        <v>-0.2782700065003873</v>
      </c>
      <c r="U51" s="11">
        <f>'OddsRatio_working_3-way'!S51-'OddsRatio_working_3-way'!R51^2/3</f>
        <v>-0.84733216979367953</v>
      </c>
      <c r="V51" s="11">
        <f>'OddsRatio_working_3-way'!S51*'OddsRatio_working_3-way'!R51/3-2*'OddsRatio_working_3-way'!R51^3/27-'OddsRatio_working_3-way'!T51</f>
        <v>0.2782700065003873</v>
      </c>
      <c r="W51" s="11">
        <f>'OddsRatio_working_3-way'!V51^2+4*'OddsRatio_working_3-way'!U51^3/27</f>
        <v>-1.2693300993523185E-2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0.15010621032393096</v>
      </c>
      <c r="Y51" s="11">
        <f>IF('OddsRatio_working_3-way'!W51&gt;=0,IF('OddsRatio_working_3-way'!V51+SQRT('OddsRatio_working_3-way'!W51)&gt;0,0,PI()),ACOS('OddsRatio_working_3-way'!V51/(2*'OddsRatio_working_3-way'!X51)))</f>
        <v>0.3847018298538003</v>
      </c>
      <c r="Z51" s="11">
        <f>'OddsRatio_working_3-way'!X51^(1/3)*COS('OddsRatio_working_3-way'!Y51/3)</f>
        <v>0.52709104002258933</v>
      </c>
      <c r="AA51" s="11">
        <f>'OddsRatio_working_3-way'!X51^(1/3)*COS(('OddsRatio_working_3-way'!Y51+2*PI())/3)</f>
        <v>-0.32240398664396192</v>
      </c>
      <c r="AB51" s="11">
        <f>'OddsRatio_working_3-way'!X51^(1/3)*COS(('OddsRatio_working_3-way'!Y51+4*PI())/3)</f>
        <v>-0.20468705337862747</v>
      </c>
      <c r="AC51" s="11">
        <f>'OddsRatio_working_3-way'!X51^(1/3)*SIN('OddsRatio_working_3-way'!Y51/3)</f>
        <v>6.7963903108918061E-2</v>
      </c>
      <c r="AD51" s="11">
        <f>'OddsRatio_working_3-way'!X51^(1/3)*SIN(('OddsRatio_working_3-way'!Y51+2*PI())/3)</f>
        <v>0.42249227921226351</v>
      </c>
      <c r="AE51" s="11">
        <f>'OddsRatio_working_3-way'!X51^(1/3)*SIN(('OddsRatio_working_3-way'!Y51+4*PI())/3)</f>
        <v>-0.4904561823211816</v>
      </c>
      <c r="AF51" s="11">
        <f>-'OddsRatio_working_3-way'!U51/(3*'OddsRatio_working_3-way'!X51^(1/3))*COS(('OddsRatio_working_3-way'!Y51)/3)</f>
        <v>0.52709104002258922</v>
      </c>
      <c r="AG51" s="11">
        <f>-'OddsRatio_working_3-way'!U51/(3*'OddsRatio_working_3-way'!X51^(1/3))*COS(('OddsRatio_working_3-way'!Y51+2*PI())/3)</f>
        <v>-0.32240398664396186</v>
      </c>
      <c r="AH51" s="11">
        <f>-'OddsRatio_working_3-way'!U51/(3*'OddsRatio_working_3-way'!X51^(1/3))*COS(('OddsRatio_working_3-way'!Y51+4*PI())/3)</f>
        <v>-0.20468705337862741</v>
      </c>
      <c r="AI51" s="11">
        <f>'OddsRatio_working_3-way'!U51/(3*'OddsRatio_working_3-way'!X51^(1/3))*SIN(('OddsRatio_working_3-way'!Y51)/3)</f>
        <v>-6.7963903108918047E-2</v>
      </c>
      <c r="AJ51" s="11">
        <f>'OddsRatio_working_3-way'!U51/(3*'OddsRatio_working_3-way'!X51^(1/3))*SIN(('OddsRatio_working_3-way'!Y51+2*PI())/3)</f>
        <v>-0.4224922792122634</v>
      </c>
      <c r="AK51" s="11">
        <f>'OddsRatio_working_3-way'!U51/(3*'OddsRatio_working_3-way'!X51^(1/3))*SIN(('OddsRatio_working_3-way'!Y51+4*PI())/3)</f>
        <v>0.49045618232118149</v>
      </c>
      <c r="AL51" s="11">
        <f>'OddsRatio_working_3-way'!Z51+'OddsRatio_working_3-way'!AF51</f>
        <v>1.0541820800451784</v>
      </c>
      <c r="AM51" s="11">
        <f>'OddsRatio_working_3-way'!AA51+'OddsRatio_working_3-way'!AG51</f>
        <v>-0.64480797328792372</v>
      </c>
      <c r="AN51" s="11">
        <f>'OddsRatio_working_3-way'!AB51+'OddsRatio_working_3-way'!AH51</f>
        <v>-0.40937410675725489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1.0541820800451784</v>
      </c>
      <c r="AS51" s="11">
        <f>IF(('OddsRatio_working_3-way'!X51=0),IF(Q51&gt;0,-Q51^(1/3),(-Q51)^(1/3)),'OddsRatio_working_3-way'!AM51-'OddsRatio_working_3-way'!R51/3)</f>
        <v>-0.64480797328792372</v>
      </c>
      <c r="AT51" s="11">
        <f>IF(('OddsRatio_working_3-way'!X51=0),IF(Q51&gt;0,-Q51^(1/3),(-Q51)^(1/3)),'OddsRatio_working_3-way'!AN51-'OddsRatio_working_3-way'!R51/3)</f>
        <v>-0.40937410675725489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1.41</v>
      </c>
      <c r="B52" s="4">
        <f>IF('True_Odds_Calculator_3-way'!B51="","",'True_Odds_Calculator_3-way'!B51)</f>
        <v>5.43</v>
      </c>
      <c r="C52" s="4">
        <f>IF('True_Odds_Calculator_3-way'!C51="","",'True_Odds_Calculator_3-way'!C51)</f>
        <v>7.3</v>
      </c>
      <c r="D52" s="9">
        <f t="shared" si="13"/>
        <v>0.69576498496357986</v>
      </c>
      <c r="E52" s="9">
        <f t="shared" si="14"/>
        <v>0.17468421223269595</v>
      </c>
      <c r="F52" s="9">
        <f t="shared" si="15"/>
        <v>0.12955080280372416</v>
      </c>
      <c r="G52" s="9">
        <f t="shared" si="16"/>
        <v>1.0665046935049349</v>
      </c>
      <c r="H52" s="9">
        <f t="shared" si="17"/>
        <v>1.4372669243370237</v>
      </c>
      <c r="I52" s="9">
        <f t="shared" si="18"/>
        <v>5.7246157922268619</v>
      </c>
      <c r="J52" s="9">
        <f t="shared" si="19"/>
        <v>7.7189795690810898</v>
      </c>
      <c r="K52" s="11">
        <f t="shared" si="20"/>
        <v>0.70921985815602839</v>
      </c>
      <c r="L52" s="11">
        <f t="shared" si="21"/>
        <v>0.18416206261510129</v>
      </c>
      <c r="M52" s="11">
        <f t="shared" si="22"/>
        <v>0.13698630136986301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-0.20473228332509419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0.19931656247277066</v>
      </c>
      <c r="Q52" s="11">
        <f>2*'OddsRatio_working_3-way'!K52*'OddsRatio_working_3-way'!L52*'OddsRatio_working_3-way'!M52</f>
        <v>3.5783942993316095E-2</v>
      </c>
      <c r="R52" s="11">
        <f t="shared" si="23"/>
        <v>0</v>
      </c>
      <c r="S52" s="11">
        <f t="shared" si="24"/>
        <v>-0.97354730399932132</v>
      </c>
      <c r="T52" s="11">
        <f t="shared" si="25"/>
        <v>-0.17478407612196073</v>
      </c>
      <c r="U52" s="11">
        <f>'OddsRatio_working_3-way'!S52-'OddsRatio_working_3-way'!R52^2/3</f>
        <v>-0.97354730399932132</v>
      </c>
      <c r="V52" s="11">
        <f>'OddsRatio_working_3-way'!S52*'OddsRatio_working_3-way'!R52/3-2*'OddsRatio_working_3-way'!R52^3/27-'OddsRatio_working_3-way'!T52</f>
        <v>0.17478407612196073</v>
      </c>
      <c r="W52" s="11">
        <f>'OddsRatio_working_3-way'!V52^2+4*'OddsRatio_working_3-way'!U52^3/27</f>
        <v>-0.10615017669419097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0.18486457878674212</v>
      </c>
      <c r="Y52" s="11">
        <f>IF('OddsRatio_working_3-way'!W52&gt;=0,IF('OddsRatio_working_3-way'!V52+SQRT('OddsRatio_working_3-way'!W52)&gt;0,0,PI()),ACOS('OddsRatio_working_3-way'!V52/(2*'OddsRatio_working_3-way'!X52)))</f>
        <v>1.0784039178189158</v>
      </c>
      <c r="Z52" s="11">
        <f>'OddsRatio_working_3-way'!X52^(1/3)*COS('OddsRatio_working_3-way'!Y52/3)</f>
        <v>0.53325234675246758</v>
      </c>
      <c r="AA52" s="11">
        <f>'OddsRatio_working_3-way'!X52^(1/3)*COS(('OddsRatio_working_3-way'!Y52+2*PI())/3)</f>
        <v>-0.44017235458478099</v>
      </c>
      <c r="AB52" s="11">
        <f>'OddsRatio_working_3-way'!X52^(1/3)*COS(('OddsRatio_working_3-way'!Y52+4*PI())/3)</f>
        <v>-9.307999216768674E-2</v>
      </c>
      <c r="AC52" s="11">
        <f>'OddsRatio_working_3-way'!X52^(1/3)*SIN('OddsRatio_working_3-way'!Y52/3)</f>
        <v>0.20039386887517274</v>
      </c>
      <c r="AD52" s="11">
        <f>'OddsRatio_working_3-way'!X52^(1/3)*SIN(('OddsRatio_working_3-way'!Y52+2*PI())/3)</f>
        <v>0.36161314447771897</v>
      </c>
      <c r="AE52" s="11">
        <f>'OddsRatio_working_3-way'!X52^(1/3)*SIN(('OddsRatio_working_3-way'!Y52+4*PI())/3)</f>
        <v>-0.5620070133528916</v>
      </c>
      <c r="AF52" s="11">
        <f>-'OddsRatio_working_3-way'!U52/(3*'OddsRatio_working_3-way'!X52^(1/3))*COS(('OddsRatio_working_3-way'!Y52)/3)</f>
        <v>0.53325234675246747</v>
      </c>
      <c r="AG52" s="11">
        <f>-'OddsRatio_working_3-way'!U52/(3*'OddsRatio_working_3-way'!X52^(1/3))*COS(('OddsRatio_working_3-way'!Y52+2*PI())/3)</f>
        <v>-0.44017235458478093</v>
      </c>
      <c r="AH52" s="11">
        <f>-'OddsRatio_working_3-way'!U52/(3*'OddsRatio_working_3-way'!X52^(1/3))*COS(('OddsRatio_working_3-way'!Y52+4*PI())/3)</f>
        <v>-9.3079992167686726E-2</v>
      </c>
      <c r="AI52" s="11">
        <f>'OddsRatio_working_3-way'!U52/(3*'OddsRatio_working_3-way'!X52^(1/3))*SIN(('OddsRatio_working_3-way'!Y52)/3)</f>
        <v>-0.20039386887517269</v>
      </c>
      <c r="AJ52" s="11">
        <f>'OddsRatio_working_3-way'!U52/(3*'OddsRatio_working_3-way'!X52^(1/3))*SIN(('OddsRatio_working_3-way'!Y52+2*PI())/3)</f>
        <v>-0.36161314447771892</v>
      </c>
      <c r="AK52" s="11">
        <f>'OddsRatio_working_3-way'!U52/(3*'OddsRatio_working_3-way'!X52^(1/3))*SIN(('OddsRatio_working_3-way'!Y52+4*PI())/3)</f>
        <v>0.56200701335289149</v>
      </c>
      <c r="AL52" s="11">
        <f>'OddsRatio_working_3-way'!Z52+'OddsRatio_working_3-way'!AF52</f>
        <v>1.0665046935049349</v>
      </c>
      <c r="AM52" s="11">
        <f>'OddsRatio_working_3-way'!AA52+'OddsRatio_working_3-way'!AG52</f>
        <v>-0.88034470916956198</v>
      </c>
      <c r="AN52" s="11">
        <f>'OddsRatio_working_3-way'!AB52+'OddsRatio_working_3-way'!AH52</f>
        <v>-0.18615998433537345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1.0665046935049349</v>
      </c>
      <c r="AS52" s="11">
        <f>IF(('OddsRatio_working_3-way'!X52=0),IF(Q52&gt;0,-Q52^(1/3),(-Q52)^(1/3)),'OddsRatio_working_3-way'!AM52-'OddsRatio_working_3-way'!R52/3)</f>
        <v>-0.88034470916956198</v>
      </c>
      <c r="AT52" s="11">
        <f>IF(('OddsRatio_working_3-way'!X52=0),IF(Q52&gt;0,-Q52^(1/3),(-Q52)^(1/3)),'OddsRatio_working_3-way'!AN52-'OddsRatio_working_3-way'!R52/3)</f>
        <v>-0.18615998433537345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1.68</v>
      </c>
      <c r="B53" s="4">
        <f>IF('True_Odds_Calculator_3-way'!B52="","",'True_Odds_Calculator_3-way'!B52)</f>
        <v>4.29</v>
      </c>
      <c r="C53" s="4">
        <f>IF('True_Odds_Calculator_3-way'!C52="","",'True_Odds_Calculator_3-way'!C52)</f>
        <v>4.9400000000000004</v>
      </c>
      <c r="D53" s="9">
        <f t="shared" si="13"/>
        <v>0.58233319289196428</v>
      </c>
      <c r="E53" s="9">
        <f t="shared" si="14"/>
        <v>0.22370727760771467</v>
      </c>
      <c r="F53" s="9">
        <f t="shared" si="15"/>
        <v>0.19395952950032103</v>
      </c>
      <c r="G53" s="9">
        <f t="shared" si="16"/>
        <v>1.054749927194834</v>
      </c>
      <c r="H53" s="9">
        <f t="shared" si="17"/>
        <v>1.7172299504924875</v>
      </c>
      <c r="I53" s="9">
        <f t="shared" si="18"/>
        <v>4.4701272604710045</v>
      </c>
      <c r="J53" s="9">
        <f t="shared" si="19"/>
        <v>5.1557147131476464</v>
      </c>
      <c r="K53" s="11">
        <f t="shared" si="20"/>
        <v>0.59523809523809523</v>
      </c>
      <c r="L53" s="11">
        <f t="shared" si="21"/>
        <v>0.23310023310023309</v>
      </c>
      <c r="M53" s="11">
        <f t="shared" si="22"/>
        <v>0.20242914979757085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-0.24757541154302298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0.22216874443595086</v>
      </c>
      <c r="Q53" s="11">
        <f>2*'OddsRatio_working_3-way'!K53*'OddsRatio_working_3-way'!L53*'OddsRatio_working_3-way'!M53</f>
        <v>5.6174145242971152E-2</v>
      </c>
      <c r="R53" s="11">
        <f t="shared" si="23"/>
        <v>0</v>
      </c>
      <c r="S53" s="11">
        <f t="shared" si="24"/>
        <v>-0.89737806776236739</v>
      </c>
      <c r="T53" s="11">
        <f t="shared" si="25"/>
        <v>-0.2268971094215847</v>
      </c>
      <c r="U53" s="11">
        <f>'OddsRatio_working_3-way'!S53-'OddsRatio_working_3-way'!R53^2/3</f>
        <v>-0.89737806776236739</v>
      </c>
      <c r="V53" s="11">
        <f>'OddsRatio_working_3-way'!S53*'OddsRatio_working_3-way'!R53/3-2*'OddsRatio_working_3-way'!R53^3/27-'OddsRatio_working_3-way'!T53</f>
        <v>0.2268971094215847</v>
      </c>
      <c r="W53" s="11">
        <f>'OddsRatio_working_3-way'!V53^2+4*'OddsRatio_working_3-way'!U53^3/27</f>
        <v>-5.557655327174172E-2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0.16359924475346174</v>
      </c>
      <c r="Y53" s="11">
        <f>IF('OddsRatio_working_3-way'!W53&gt;=0,IF('OddsRatio_working_3-way'!V53+SQRT('OddsRatio_working_3-way'!W53)&gt;0,0,PI()),ACOS('OddsRatio_working_3-way'!V53/(2*'OddsRatio_working_3-way'!X53)))</f>
        <v>0.80452434306998089</v>
      </c>
      <c r="Z53" s="11">
        <f>'OddsRatio_working_3-way'!X53^(1/3)*COS('OddsRatio_working_3-way'!Y53/3)</f>
        <v>0.52737496359741698</v>
      </c>
      <c r="AA53" s="11">
        <f>'OddsRatio_working_3-way'!X53^(1/3)*COS(('OddsRatio_working_3-way'!Y53+2*PI())/3)</f>
        <v>-0.38919147682898297</v>
      </c>
      <c r="AB53" s="11">
        <f>'OddsRatio_working_3-way'!X53^(1/3)*COS(('OddsRatio_working_3-way'!Y53+4*PI())/3)</f>
        <v>-0.13818348676843414</v>
      </c>
      <c r="AC53" s="11">
        <f>'OddsRatio_working_3-way'!X53^(1/3)*SIN('OddsRatio_working_3-way'!Y53/3)</f>
        <v>0.14491953063020496</v>
      </c>
      <c r="AD53" s="11">
        <f>'OddsRatio_working_3-way'!X53^(1/3)*SIN(('OddsRatio_working_3-way'!Y53+2*PI())/3)</f>
        <v>0.38426035048015428</v>
      </c>
      <c r="AE53" s="11">
        <f>'OddsRatio_working_3-way'!X53^(1/3)*SIN(('OddsRatio_working_3-way'!Y53+4*PI())/3)</f>
        <v>-0.52917988111035907</v>
      </c>
      <c r="AF53" s="11">
        <f>-'OddsRatio_working_3-way'!U53/(3*'OddsRatio_working_3-way'!X53^(1/3))*COS(('OddsRatio_working_3-way'!Y53)/3)</f>
        <v>0.52737496359741687</v>
      </c>
      <c r="AG53" s="11">
        <f>-'OddsRatio_working_3-way'!U53/(3*'OddsRatio_working_3-way'!X53^(1/3))*COS(('OddsRatio_working_3-way'!Y53+2*PI())/3)</f>
        <v>-0.38919147682898292</v>
      </c>
      <c r="AH53" s="11">
        <f>-'OddsRatio_working_3-way'!U53/(3*'OddsRatio_working_3-way'!X53^(1/3))*COS(('OddsRatio_working_3-way'!Y53+4*PI())/3)</f>
        <v>-0.13818348676843412</v>
      </c>
      <c r="AI53" s="11">
        <f>'OddsRatio_working_3-way'!U53/(3*'OddsRatio_working_3-way'!X53^(1/3))*SIN(('OddsRatio_working_3-way'!Y53)/3)</f>
        <v>-0.14491953063020493</v>
      </c>
      <c r="AJ53" s="11">
        <f>'OddsRatio_working_3-way'!U53/(3*'OddsRatio_working_3-way'!X53^(1/3))*SIN(('OddsRatio_working_3-way'!Y53+2*PI())/3)</f>
        <v>-0.38426035048015417</v>
      </c>
      <c r="AK53" s="11">
        <f>'OddsRatio_working_3-way'!U53/(3*'OddsRatio_working_3-way'!X53^(1/3))*SIN(('OddsRatio_working_3-way'!Y53+4*PI())/3)</f>
        <v>0.52917988111035896</v>
      </c>
      <c r="AL53" s="11">
        <f>'OddsRatio_working_3-way'!Z53+'OddsRatio_working_3-way'!AF53</f>
        <v>1.054749927194834</v>
      </c>
      <c r="AM53" s="11">
        <f>'OddsRatio_working_3-way'!AA53+'OddsRatio_working_3-way'!AG53</f>
        <v>-0.77838295365796584</v>
      </c>
      <c r="AN53" s="11">
        <f>'OddsRatio_working_3-way'!AB53+'OddsRatio_working_3-way'!AH53</f>
        <v>-0.27636697353686823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1.054749927194834</v>
      </c>
      <c r="AS53" s="11">
        <f>IF(('OddsRatio_working_3-way'!X53=0),IF(Q53&gt;0,-Q53^(1/3),(-Q53)^(1/3)),'OddsRatio_working_3-way'!AM53-'OddsRatio_working_3-way'!R53/3)</f>
        <v>-0.77838295365796584</v>
      </c>
      <c r="AT53" s="11">
        <f>IF(('OddsRatio_working_3-way'!X53=0),IF(Q53&gt;0,-Q53^(1/3),(-Q53)^(1/3)),'OddsRatio_working_3-way'!AN53-'OddsRatio_working_3-way'!R53/3)</f>
        <v>-0.27636697353686823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1.92</v>
      </c>
      <c r="B54" s="4">
        <f>IF('True_Odds_Calculator_3-way'!B53="","",'True_Odds_Calculator_3-way'!B53)</f>
        <v>3.95</v>
      </c>
      <c r="C54" s="4">
        <f>IF('True_Odds_Calculator_3-way'!C53="","",'True_Odds_Calculator_3-way'!C53)</f>
        <v>3.85</v>
      </c>
      <c r="D54" s="9">
        <f t="shared" si="13"/>
        <v>0.50737340953839594</v>
      </c>
      <c r="E54" s="9">
        <f t="shared" si="14"/>
        <v>0.24311237623587531</v>
      </c>
      <c r="F54" s="9">
        <f t="shared" si="15"/>
        <v>0.24951421422572903</v>
      </c>
      <c r="G54" s="9">
        <f t="shared" si="16"/>
        <v>1.0553641070223065</v>
      </c>
      <c r="H54" s="9">
        <f t="shared" si="17"/>
        <v>1.9709349784605219</v>
      </c>
      <c r="I54" s="9">
        <f t="shared" si="18"/>
        <v>4.1133241157158054</v>
      </c>
      <c r="J54" s="9">
        <f t="shared" si="19"/>
        <v>4.0077877050135751</v>
      </c>
      <c r="K54" s="11">
        <f t="shared" si="20"/>
        <v>0.52083333333333337</v>
      </c>
      <c r="L54" s="11">
        <f t="shared" si="21"/>
        <v>0.25316455696202528</v>
      </c>
      <c r="M54" s="11">
        <f t="shared" si="22"/>
        <v>0.25974025974025972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-0.26490835114252864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0.23014959723820483</v>
      </c>
      <c r="Q54" s="11">
        <f>2*'OddsRatio_working_3-way'!K54*'OddsRatio_working_3-way'!L54*'OddsRatio_working_3-way'!M54</f>
        <v>6.8496903939941914E-2</v>
      </c>
      <c r="R54" s="11">
        <f t="shared" si="23"/>
        <v>0</v>
      </c>
      <c r="S54" s="11">
        <f t="shared" si="24"/>
        <v>-0.86878951246945568</v>
      </c>
      <c r="T54" s="11">
        <f t="shared" si="25"/>
        <v>-0.25856830728257607</v>
      </c>
      <c r="U54" s="11">
        <f>'OddsRatio_working_3-way'!S54-'OddsRatio_working_3-way'!R54^2/3</f>
        <v>-0.86878951246945568</v>
      </c>
      <c r="V54" s="11">
        <f>'OddsRatio_working_3-way'!S54*'OddsRatio_working_3-way'!R54/3-2*'OddsRatio_working_3-way'!R54^3/27-'OddsRatio_working_3-way'!T54</f>
        <v>0.25856830728257607</v>
      </c>
      <c r="W54" s="11">
        <f>'OddsRatio_working_3-way'!V54^2+4*'OddsRatio_working_3-way'!U54^3/27</f>
        <v>-3.0291788775934511E-2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0.15584395906395537</v>
      </c>
      <c r="Y54" s="11">
        <f>IF('OddsRatio_working_3-way'!W54&gt;=0,IF('OddsRatio_working_3-way'!V54+SQRT('OddsRatio_working_3-way'!W54)&gt;0,0,PI()),ACOS('OddsRatio_working_3-way'!V54/(2*'OddsRatio_working_3-way'!X54)))</f>
        <v>0.59245131702094156</v>
      </c>
      <c r="Z54" s="11">
        <f>'OddsRatio_working_3-way'!X54^(1/3)*COS('OddsRatio_working_3-way'!Y54/3)</f>
        <v>0.52768205351115327</v>
      </c>
      <c r="AA54" s="11">
        <f>'OddsRatio_working_3-way'!X54^(1/3)*COS(('OddsRatio_working_3-way'!Y54+2*PI())/3)</f>
        <v>-0.35528016454160966</v>
      </c>
      <c r="AB54" s="11">
        <f>'OddsRatio_working_3-way'!X54^(1/3)*COS(('OddsRatio_working_3-way'!Y54+4*PI())/3)</f>
        <v>-0.17240188896954356</v>
      </c>
      <c r="AC54" s="11">
        <f>'OddsRatio_working_3-way'!X54^(1/3)*SIN('OddsRatio_working_3-way'!Y54/3)</f>
        <v>0.1055848216304669</v>
      </c>
      <c r="AD54" s="11">
        <f>'OddsRatio_working_3-way'!X54^(1/3)*SIN(('OddsRatio_working_3-way'!Y54+2*PI())/3)</f>
        <v>0.40419365264656487</v>
      </c>
      <c r="AE54" s="11">
        <f>'OddsRatio_working_3-way'!X54^(1/3)*SIN(('OddsRatio_working_3-way'!Y54+4*PI())/3)</f>
        <v>-0.50977847427703171</v>
      </c>
      <c r="AF54" s="11">
        <f>-'OddsRatio_working_3-way'!U54/(3*'OddsRatio_working_3-way'!X54^(1/3))*COS(('OddsRatio_working_3-way'!Y54)/3)</f>
        <v>0.52768205351115338</v>
      </c>
      <c r="AG54" s="11">
        <f>-'OddsRatio_working_3-way'!U54/(3*'OddsRatio_working_3-way'!X54^(1/3))*COS(('OddsRatio_working_3-way'!Y54+2*PI())/3)</f>
        <v>-0.35528016454160971</v>
      </c>
      <c r="AH54" s="11">
        <f>-'OddsRatio_working_3-way'!U54/(3*'OddsRatio_working_3-way'!X54^(1/3))*COS(('OddsRatio_working_3-way'!Y54+4*PI())/3)</f>
        <v>-0.17240188896954362</v>
      </c>
      <c r="AI54" s="11">
        <f>'OddsRatio_working_3-way'!U54/(3*'OddsRatio_working_3-way'!X54^(1/3))*SIN(('OddsRatio_working_3-way'!Y54)/3)</f>
        <v>-0.10558482163046691</v>
      </c>
      <c r="AJ54" s="11">
        <f>'OddsRatio_working_3-way'!U54/(3*'OddsRatio_working_3-way'!X54^(1/3))*SIN(('OddsRatio_working_3-way'!Y54+2*PI())/3)</f>
        <v>-0.40419365264656498</v>
      </c>
      <c r="AK54" s="11">
        <f>'OddsRatio_working_3-way'!U54/(3*'OddsRatio_working_3-way'!X54^(1/3))*SIN(('OddsRatio_working_3-way'!Y54+4*PI())/3)</f>
        <v>0.50977847427703182</v>
      </c>
      <c r="AL54" s="11">
        <f>'OddsRatio_working_3-way'!Z54+'OddsRatio_working_3-way'!AF54</f>
        <v>1.0553641070223065</v>
      </c>
      <c r="AM54" s="11">
        <f>'OddsRatio_working_3-way'!AA54+'OddsRatio_working_3-way'!AG54</f>
        <v>-0.71056032908321942</v>
      </c>
      <c r="AN54" s="11">
        <f>'OddsRatio_working_3-way'!AB54+'OddsRatio_working_3-way'!AH54</f>
        <v>-0.34480377793908717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1.0553641070223065</v>
      </c>
      <c r="AS54" s="11">
        <f>IF(('OddsRatio_working_3-way'!X54=0),IF(Q54&gt;0,-Q54^(1/3),(-Q54)^(1/3)),'OddsRatio_working_3-way'!AM54-'OddsRatio_working_3-way'!R54/3)</f>
        <v>-0.71056032908321942</v>
      </c>
      <c r="AT54" s="11">
        <f>IF(('OddsRatio_working_3-way'!X54=0),IF(Q54&gt;0,-Q54^(1/3),(-Q54)^(1/3)),'OddsRatio_working_3-way'!AN54-'OddsRatio_working_3-way'!R54/3)</f>
        <v>-0.34480377793908717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1.91</v>
      </c>
      <c r="B55" s="4">
        <f>IF('True_Odds_Calculator_3-way'!B54="","",'True_Odds_Calculator_3-way'!B54)</f>
        <v>3.79</v>
      </c>
      <c r="C55" s="4">
        <f>IF('True_Odds_Calculator_3-way'!C54="","",'True_Odds_Calculator_3-way'!C54)</f>
        <v>4.04</v>
      </c>
      <c r="D55" s="9">
        <f t="shared" si="13"/>
        <v>0.50960116045226178</v>
      </c>
      <c r="E55" s="9">
        <f t="shared" si="14"/>
        <v>0.25313851469430576</v>
      </c>
      <c r="F55" s="9">
        <f t="shared" si="15"/>
        <v>0.2372603248534324</v>
      </c>
      <c r="G55" s="9">
        <f t="shared" si="16"/>
        <v>1.057493321248659</v>
      </c>
      <c r="H55" s="9">
        <f t="shared" si="17"/>
        <v>1.9623189223362798</v>
      </c>
      <c r="I55" s="9">
        <f t="shared" si="18"/>
        <v>3.9504063662837576</v>
      </c>
      <c r="J55" s="9">
        <f t="shared" si="19"/>
        <v>4.2147796965959232</v>
      </c>
      <c r="K55" s="11">
        <f t="shared" si="20"/>
        <v>0.52356020942408377</v>
      </c>
      <c r="L55" s="11">
        <f t="shared" si="21"/>
        <v>0.26385224274406333</v>
      </c>
      <c r="M55" s="11">
        <f t="shared" si="22"/>
        <v>0.24752475247524752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-0.26391570624550609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0.2304655170928136</v>
      </c>
      <c r="Q55" s="11">
        <f>2*'OddsRatio_working_3-way'!K55*'OddsRatio_working_3-way'!L55*'OddsRatio_working_3-way'!M55</f>
        <v>6.8387393796087118E-2</v>
      </c>
      <c r="R55" s="11">
        <f t="shared" si="23"/>
        <v>0</v>
      </c>
      <c r="S55" s="11">
        <f t="shared" si="24"/>
        <v>-0.87325426884000745</v>
      </c>
      <c r="T55" s="11">
        <f t="shared" si="25"/>
        <v>-0.25912589579822176</v>
      </c>
      <c r="U55" s="11">
        <f>'OddsRatio_working_3-way'!S55-'OddsRatio_working_3-way'!R55^2/3</f>
        <v>-0.87325426884000745</v>
      </c>
      <c r="V55" s="11">
        <f>'OddsRatio_working_3-way'!S55*'OddsRatio_working_3-way'!R55/3-2*'OddsRatio_working_3-way'!R55^3/27-'OddsRatio_working_3-way'!T55</f>
        <v>0.25912589579822176</v>
      </c>
      <c r="W55" s="11">
        <f>'OddsRatio_working_3-way'!V55^2+4*'OddsRatio_working_3-way'!U55^3/27</f>
        <v>-3.1508606172992726E-2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0.15704683699952668</v>
      </c>
      <c r="Y55" s="11">
        <f>IF('OddsRatio_working_3-way'!W55&gt;=0,IF('OddsRatio_working_3-way'!V55+SQRT('OddsRatio_working_3-way'!W55)&gt;0,0,PI()),ACOS('OddsRatio_working_3-way'!V55/(2*'OddsRatio_working_3-way'!X55)))</f>
        <v>0.6006019308496735</v>
      </c>
      <c r="Z55" s="11">
        <f>'OddsRatio_working_3-way'!X55^(1/3)*COS('OddsRatio_working_3-way'!Y55/3)</f>
        <v>0.52874666062432951</v>
      </c>
      <c r="AA55" s="11">
        <f>'OddsRatio_working_3-way'!X55^(1/3)*COS(('OddsRatio_working_3-way'!Y55+2*PI())/3)</f>
        <v>-0.35729154095446558</v>
      </c>
      <c r="AB55" s="11">
        <f>'OddsRatio_working_3-way'!X55^(1/3)*COS(('OddsRatio_working_3-way'!Y55+4*PI())/3)</f>
        <v>-0.17145511966986404</v>
      </c>
      <c r="AC55" s="11">
        <f>'OddsRatio_working_3-way'!X55^(1/3)*SIN('OddsRatio_working_3-way'!Y55/3)</f>
        <v>0.10729270785390152</v>
      </c>
      <c r="AD55" s="11">
        <f>'OddsRatio_working_3-way'!X55^(1/3)*SIN(('OddsRatio_working_3-way'!Y55+2*PI())/3)</f>
        <v>0.40426168633990778</v>
      </c>
      <c r="AE55" s="11">
        <f>'OddsRatio_working_3-way'!X55^(1/3)*SIN(('OddsRatio_working_3-way'!Y55+4*PI())/3)</f>
        <v>-0.5115543941938091</v>
      </c>
      <c r="AF55" s="11">
        <f>-'OddsRatio_working_3-way'!U55/(3*'OddsRatio_working_3-way'!X55^(1/3))*COS(('OddsRatio_working_3-way'!Y55)/3)</f>
        <v>0.52874666062432951</v>
      </c>
      <c r="AG55" s="11">
        <f>-'OddsRatio_working_3-way'!U55/(3*'OddsRatio_working_3-way'!X55^(1/3))*COS(('OddsRatio_working_3-way'!Y55+2*PI())/3)</f>
        <v>-0.35729154095446558</v>
      </c>
      <c r="AH55" s="11">
        <f>-'OddsRatio_working_3-way'!U55/(3*'OddsRatio_working_3-way'!X55^(1/3))*COS(('OddsRatio_working_3-way'!Y55+4*PI())/3)</f>
        <v>-0.17145511966986404</v>
      </c>
      <c r="AI55" s="11">
        <f>'OddsRatio_working_3-way'!U55/(3*'OddsRatio_working_3-way'!X55^(1/3))*SIN(('OddsRatio_working_3-way'!Y55)/3)</f>
        <v>-0.10729270785390152</v>
      </c>
      <c r="AJ55" s="11">
        <f>'OddsRatio_working_3-way'!U55/(3*'OddsRatio_working_3-way'!X55^(1/3))*SIN(('OddsRatio_working_3-way'!Y55+2*PI())/3)</f>
        <v>-0.40426168633990778</v>
      </c>
      <c r="AK55" s="11">
        <f>'OddsRatio_working_3-way'!U55/(3*'OddsRatio_working_3-way'!X55^(1/3))*SIN(('OddsRatio_working_3-way'!Y55+4*PI())/3)</f>
        <v>0.5115543941938091</v>
      </c>
      <c r="AL55" s="11">
        <f>'OddsRatio_working_3-way'!Z55+'OddsRatio_working_3-way'!AF55</f>
        <v>1.057493321248659</v>
      </c>
      <c r="AM55" s="11">
        <f>'OddsRatio_working_3-way'!AA55+'OddsRatio_working_3-way'!AG55</f>
        <v>-0.71458308190893116</v>
      </c>
      <c r="AN55" s="11">
        <f>'OddsRatio_working_3-way'!AB55+'OddsRatio_working_3-way'!AH55</f>
        <v>-0.34291023933972808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1.057493321248659</v>
      </c>
      <c r="AS55" s="11">
        <f>IF(('OddsRatio_working_3-way'!X55=0),IF(Q55&gt;0,-Q55^(1/3),(-Q55)^(1/3)),'OddsRatio_working_3-way'!AM55-'OddsRatio_working_3-way'!R55/3)</f>
        <v>-0.71458308190893116</v>
      </c>
      <c r="AT55" s="11">
        <f>IF(('OddsRatio_working_3-way'!X55=0),IF(Q55&gt;0,-Q55^(1/3),(-Q55)^(1/3)),'OddsRatio_working_3-way'!AN55-'OddsRatio_working_3-way'!R55/3)</f>
        <v>-0.34291023933972808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3.01</v>
      </c>
      <c r="B56" s="4">
        <f>IF('True_Odds_Calculator_3-way'!B55="","",'True_Odds_Calculator_3-way'!B55)</f>
        <v>3.93</v>
      </c>
      <c r="C56" s="4">
        <f>IF('True_Odds_Calculator_3-way'!C55="","",'True_Odds_Calculator_3-way'!C55)</f>
        <v>2.2599999999999998</v>
      </c>
      <c r="D56" s="9">
        <f t="shared" si="13"/>
        <v>0.32240747501383343</v>
      </c>
      <c r="E56" s="9">
        <f t="shared" si="14"/>
        <v>0.24608592914152996</v>
      </c>
      <c r="F56" s="9">
        <f t="shared" si="15"/>
        <v>0.43150659584463663</v>
      </c>
      <c r="G56" s="9">
        <f t="shared" si="16"/>
        <v>1.0456045069484734</v>
      </c>
      <c r="H56" s="9">
        <f t="shared" si="17"/>
        <v>3.1016650589664314</v>
      </c>
      <c r="I56" s="9">
        <f t="shared" si="18"/>
        <v>4.063621205359027</v>
      </c>
      <c r="J56" s="9">
        <f t="shared" si="19"/>
        <v>2.3174616787550768</v>
      </c>
      <c r="K56" s="11">
        <f t="shared" si="20"/>
        <v>0.33222591362126247</v>
      </c>
      <c r="L56" s="11">
        <f t="shared" si="21"/>
        <v>0.2544529262086514</v>
      </c>
      <c r="M56" s="11">
        <f t="shared" si="22"/>
        <v>0.44247787610619471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-0.27756630098550106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0.23191252498950971</v>
      </c>
      <c r="Q56" s="11">
        <f>2*'OddsRatio_working_3-way'!K56*'OddsRatio_working_3-way'!L56*'OddsRatio_working_3-way'!M56</f>
        <v>7.4810491932099904E-2</v>
      </c>
      <c r="R56" s="11">
        <f t="shared" si="23"/>
        <v>0</v>
      </c>
      <c r="S56" s="11">
        <f t="shared" si="24"/>
        <v>-0.83552118598728553</v>
      </c>
      <c r="T56" s="11">
        <f t="shared" si="25"/>
        <v>-0.26952296322170499</v>
      </c>
      <c r="U56" s="11">
        <f>'OddsRatio_working_3-way'!S56-'OddsRatio_working_3-way'!R56^2/3</f>
        <v>-0.83552118598728553</v>
      </c>
      <c r="V56" s="11">
        <f>'OddsRatio_working_3-way'!S56*'OddsRatio_working_3-way'!R56/3-2*'OddsRatio_working_3-way'!R56^3/27-'OddsRatio_working_3-way'!T56</f>
        <v>0.26952296322170499</v>
      </c>
      <c r="W56" s="11">
        <f>'OddsRatio_working_3-way'!V56^2+4*'OddsRatio_working_3-way'!U56^3/27</f>
        <v>-1.3768291894233703E-2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0.14697867158030298</v>
      </c>
      <c r="Y56" s="11">
        <f>IF('OddsRatio_working_3-way'!W56&gt;=0,IF('OddsRatio_working_3-way'!V56+SQRT('OddsRatio_working_3-way'!W56)&gt;0,0,PI()),ACOS('OddsRatio_working_3-way'!V56/(2*'OddsRatio_working_3-way'!X56)))</f>
        <v>0.41060924008152666</v>
      </c>
      <c r="Z56" s="11">
        <f>'OddsRatio_working_3-way'!X56^(1/3)*COS('OddsRatio_working_3-way'!Y56/3)</f>
        <v>0.5228022534742367</v>
      </c>
      <c r="AA56" s="11">
        <f>'OddsRatio_working_3-way'!X56^(1/3)*COS(('OddsRatio_working_3-way'!Y56+2*PI())/3)</f>
        <v>-0.32376016231750832</v>
      </c>
      <c r="AB56" s="11">
        <f>'OddsRatio_working_3-way'!X56^(1/3)*COS(('OddsRatio_working_3-way'!Y56+4*PI())/3)</f>
        <v>-0.19904209115672861</v>
      </c>
      <c r="AC56" s="11">
        <f>'OddsRatio_working_3-way'!X56^(1/3)*SIN('OddsRatio_working_3-way'!Y56/3)</f>
        <v>7.2006011957487015E-2</v>
      </c>
      <c r="AD56" s="11">
        <f>'OddsRatio_working_3-way'!X56^(1/3)*SIN(('OddsRatio_working_3-way'!Y56+2*PI())/3)</f>
        <v>0.41675702668569681</v>
      </c>
      <c r="AE56" s="11">
        <f>'OddsRatio_working_3-way'!X56^(1/3)*SIN(('OddsRatio_working_3-way'!Y56+4*PI())/3)</f>
        <v>-0.48876303864318382</v>
      </c>
      <c r="AF56" s="11">
        <f>-'OddsRatio_working_3-way'!U56/(3*'OddsRatio_working_3-way'!X56^(1/3))*COS(('OddsRatio_working_3-way'!Y56)/3)</f>
        <v>0.52280225347423659</v>
      </c>
      <c r="AG56" s="11">
        <f>-'OddsRatio_working_3-way'!U56/(3*'OddsRatio_working_3-way'!X56^(1/3))*COS(('OddsRatio_working_3-way'!Y56+2*PI())/3)</f>
        <v>-0.3237601623175082</v>
      </c>
      <c r="AH56" s="11">
        <f>-'OddsRatio_working_3-way'!U56/(3*'OddsRatio_working_3-way'!X56^(1/3))*COS(('OddsRatio_working_3-way'!Y56+4*PI())/3)</f>
        <v>-0.19904209115672855</v>
      </c>
      <c r="AI56" s="11">
        <f>'OddsRatio_working_3-way'!U56/(3*'OddsRatio_working_3-way'!X56^(1/3))*SIN(('OddsRatio_working_3-way'!Y56)/3)</f>
        <v>-7.2006011957486987E-2</v>
      </c>
      <c r="AJ56" s="11">
        <f>'OddsRatio_working_3-way'!U56/(3*'OddsRatio_working_3-way'!X56^(1/3))*SIN(('OddsRatio_working_3-way'!Y56+2*PI())/3)</f>
        <v>-0.4167570266856967</v>
      </c>
      <c r="AK56" s="11">
        <f>'OddsRatio_working_3-way'!U56/(3*'OddsRatio_working_3-way'!X56^(1/3))*SIN(('OddsRatio_working_3-way'!Y56+4*PI())/3)</f>
        <v>0.48876303864318377</v>
      </c>
      <c r="AL56" s="11">
        <f>'OddsRatio_working_3-way'!Z56+'OddsRatio_working_3-way'!AF56</f>
        <v>1.0456045069484734</v>
      </c>
      <c r="AM56" s="11">
        <f>'OddsRatio_working_3-way'!AA56+'OddsRatio_working_3-way'!AG56</f>
        <v>-0.64752032463501652</v>
      </c>
      <c r="AN56" s="11">
        <f>'OddsRatio_working_3-way'!AB56+'OddsRatio_working_3-way'!AH56</f>
        <v>-0.39808418231345716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1.0456045069484734</v>
      </c>
      <c r="AS56" s="11">
        <f>IF(('OddsRatio_working_3-way'!X56=0),IF(Q56&gt;0,-Q56^(1/3),(-Q56)^(1/3)),'OddsRatio_working_3-way'!AM56-'OddsRatio_working_3-way'!R56/3)</f>
        <v>-0.64752032463501652</v>
      </c>
      <c r="AT56" s="11">
        <f>IF(('OddsRatio_working_3-way'!X56=0),IF(Q56&gt;0,-Q56^(1/3),(-Q56)^(1/3)),'OddsRatio_working_3-way'!AN56-'OddsRatio_working_3-way'!R56/3)</f>
        <v>-0.39808418231345716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2.54</v>
      </c>
      <c r="B57" s="4">
        <f>IF('True_Odds_Calculator_3-way'!B56="","",'True_Odds_Calculator_3-way'!B56)</f>
        <v>3.97</v>
      </c>
      <c r="C57" s="4">
        <f>IF('True_Odds_Calculator_3-way'!C56="","",'True_Odds_Calculator_3-way'!C56)</f>
        <v>2.62</v>
      </c>
      <c r="D57" s="9">
        <f t="shared" si="13"/>
        <v>0.38386711633892812</v>
      </c>
      <c r="E57" s="9">
        <f t="shared" si="14"/>
        <v>0.2441711116947812</v>
      </c>
      <c r="F57" s="9">
        <f t="shared" si="15"/>
        <v>0.3719617719662906</v>
      </c>
      <c r="G57" s="9">
        <f t="shared" si="16"/>
        <v>1.0422520478111403</v>
      </c>
      <c r="H57" s="9">
        <f t="shared" si="17"/>
        <v>2.6050681536291562</v>
      </c>
      <c r="I57" s="9">
        <f t="shared" si="18"/>
        <v>4.0954885819990867</v>
      </c>
      <c r="J57" s="9">
        <f t="shared" si="19"/>
        <v>2.6884483174540472</v>
      </c>
      <c r="K57" s="11">
        <f t="shared" si="20"/>
        <v>0.39370078740157477</v>
      </c>
      <c r="L57" s="11">
        <f t="shared" si="21"/>
        <v>0.25188916876574308</v>
      </c>
      <c r="M57" s="11">
        <f t="shared" si="22"/>
        <v>0.38167938931297707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-0.28045724916800263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0.23202509534982346</v>
      </c>
      <c r="Q57" s="11">
        <f>2*'OddsRatio_working_3-way'!K57*'OddsRatio_working_3-way'!L57*'OddsRatio_working_3-way'!M57</f>
        <v>7.5701499298474195E-2</v>
      </c>
      <c r="R57" s="11">
        <f t="shared" si="23"/>
        <v>0</v>
      </c>
      <c r="S57" s="11">
        <f t="shared" si="24"/>
        <v>-0.82731003045256712</v>
      </c>
      <c r="T57" s="11">
        <f t="shared" si="25"/>
        <v>-0.26992170650980979</v>
      </c>
      <c r="U57" s="11">
        <f>'OddsRatio_working_3-way'!S57-'OddsRatio_working_3-way'!R57^2/3</f>
        <v>-0.82731003045256712</v>
      </c>
      <c r="V57" s="11">
        <f>'OddsRatio_working_3-way'!S57*'OddsRatio_working_3-way'!R57/3-2*'OddsRatio_working_3-way'!R57^3/27-'OddsRatio_working_3-way'!T57</f>
        <v>0.26992170650980979</v>
      </c>
      <c r="W57" s="11">
        <f>'OddsRatio_working_3-way'!V57^2+4*'OddsRatio_working_3-way'!U57^3/27</f>
        <v>-1.1030515014524872E-2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0.144817335512442</v>
      </c>
      <c r="Y57" s="11">
        <f>IF('OddsRatio_working_3-way'!W57&gt;=0,IF('OddsRatio_working_3-way'!V57+SQRT('OddsRatio_working_3-way'!W57)&gt;0,0,PI()),ACOS('OddsRatio_working_3-way'!V57/(2*'OddsRatio_working_3-way'!X57)))</f>
        <v>0.37107376146042159</v>
      </c>
      <c r="Z57" s="11">
        <f>'OddsRatio_working_3-way'!X57^(1/3)*COS('OddsRatio_working_3-way'!Y57/3)</f>
        <v>0.52112602390557017</v>
      </c>
      <c r="AA57" s="11">
        <f>'OddsRatio_working_3-way'!X57^(1/3)*COS(('OddsRatio_working_3-way'!Y57+2*PI())/3)</f>
        <v>-0.31667235181185077</v>
      </c>
      <c r="AB57" s="11">
        <f>'OddsRatio_working_3-way'!X57^(1/3)*COS(('OddsRatio_working_3-way'!Y57+4*PI())/3)</f>
        <v>-0.20445367209371948</v>
      </c>
      <c r="AC57" s="11">
        <f>'OddsRatio_working_3-way'!X57^(1/3)*SIN('OddsRatio_working_3-way'!Y57/3)</f>
        <v>6.478948494336749E-2</v>
      </c>
      <c r="AD57" s="11">
        <f>'OddsRatio_working_3-way'!X57^(1/3)*SIN(('OddsRatio_working_3-way'!Y57+2*PI())/3)</f>
        <v>0.41891363280371663</v>
      </c>
      <c r="AE57" s="11">
        <f>'OddsRatio_working_3-way'!X57^(1/3)*SIN(('OddsRatio_working_3-way'!Y57+4*PI())/3)</f>
        <v>-0.48370311774708408</v>
      </c>
      <c r="AF57" s="11">
        <f>-'OddsRatio_working_3-way'!U57/(3*'OddsRatio_working_3-way'!X57^(1/3))*COS(('OddsRatio_working_3-way'!Y57)/3)</f>
        <v>0.52112602390557017</v>
      </c>
      <c r="AG57" s="11">
        <f>-'OddsRatio_working_3-way'!U57/(3*'OddsRatio_working_3-way'!X57^(1/3))*COS(('OddsRatio_working_3-way'!Y57+2*PI())/3)</f>
        <v>-0.31667235181185077</v>
      </c>
      <c r="AH57" s="11">
        <f>-'OddsRatio_working_3-way'!U57/(3*'OddsRatio_working_3-way'!X57^(1/3))*COS(('OddsRatio_working_3-way'!Y57+4*PI())/3)</f>
        <v>-0.20445367209371948</v>
      </c>
      <c r="AI57" s="11">
        <f>'OddsRatio_working_3-way'!U57/(3*'OddsRatio_working_3-way'!X57^(1/3))*SIN(('OddsRatio_working_3-way'!Y57)/3)</f>
        <v>-6.478948494336749E-2</v>
      </c>
      <c r="AJ57" s="11">
        <f>'OddsRatio_working_3-way'!U57/(3*'OddsRatio_working_3-way'!X57^(1/3))*SIN(('OddsRatio_working_3-way'!Y57+2*PI())/3)</f>
        <v>-0.41891363280371663</v>
      </c>
      <c r="AK57" s="11">
        <f>'OddsRatio_working_3-way'!U57/(3*'OddsRatio_working_3-way'!X57^(1/3))*SIN(('OddsRatio_working_3-way'!Y57+4*PI())/3)</f>
        <v>0.48370311774708408</v>
      </c>
      <c r="AL57" s="11">
        <f>'OddsRatio_working_3-way'!Z57+'OddsRatio_working_3-way'!AF57</f>
        <v>1.0422520478111403</v>
      </c>
      <c r="AM57" s="11">
        <f>'OddsRatio_working_3-way'!AA57+'OddsRatio_working_3-way'!AG57</f>
        <v>-0.63334470362370154</v>
      </c>
      <c r="AN57" s="11">
        <f>'OddsRatio_working_3-way'!AB57+'OddsRatio_working_3-way'!AH57</f>
        <v>-0.40890734418743896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1.0422520478111403</v>
      </c>
      <c r="AS57" s="11">
        <f>IF(('OddsRatio_working_3-way'!X57=0),IF(Q57&gt;0,-Q57^(1/3),(-Q57)^(1/3)),'OddsRatio_working_3-way'!AM57-'OddsRatio_working_3-way'!R57/3)</f>
        <v>-0.63334470362370154</v>
      </c>
      <c r="AT57" s="11">
        <f>IF(('OddsRatio_working_3-way'!X57=0),IF(Q57&gt;0,-Q57^(1/3),(-Q57)^(1/3)),'OddsRatio_working_3-way'!AN57-'OddsRatio_working_3-way'!R57/3)</f>
        <v>-0.40890734418743896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1.81</v>
      </c>
      <c r="B58" s="4">
        <f>IF('True_Odds_Calculator_3-way'!B57="","",'True_Odds_Calculator_3-way'!B57)</f>
        <v>4.17</v>
      </c>
      <c r="C58" s="4">
        <f>IF('True_Odds_Calculator_3-way'!C57="","",'True_Odds_Calculator_3-way'!C57)</f>
        <v>4.1900000000000004</v>
      </c>
      <c r="D58" s="9">
        <f t="shared" si="13"/>
        <v>0.53984533448418659</v>
      </c>
      <c r="E58" s="9">
        <f t="shared" si="14"/>
        <v>0.23063438327367447</v>
      </c>
      <c r="F58" s="9">
        <f t="shared" si="15"/>
        <v>0.22952028224213866</v>
      </c>
      <c r="G58" s="9">
        <f t="shared" si="16"/>
        <v>1.0523239590316271</v>
      </c>
      <c r="H58" s="9">
        <f t="shared" si="17"/>
        <v>1.8523824068156183</v>
      </c>
      <c r="I58" s="9">
        <f t="shared" si="18"/>
        <v>4.3358669501302582</v>
      </c>
      <c r="J58" s="9">
        <f t="shared" si="19"/>
        <v>4.3569134293108913</v>
      </c>
      <c r="K58" s="11">
        <f t="shared" si="20"/>
        <v>0.5524861878453039</v>
      </c>
      <c r="L58" s="11">
        <f t="shared" si="21"/>
        <v>0.23980815347721823</v>
      </c>
      <c r="M58" s="11">
        <f t="shared" si="22"/>
        <v>0.2386634844868735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-0.25900390461770528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0.22672034974507241</v>
      </c>
      <c r="Q58" s="11">
        <f>2*'OddsRatio_working_3-way'!K58*'OddsRatio_working_3-way'!L58*'OddsRatio_working_3-way'!M58</f>
        <v>6.3241380682028572E-2</v>
      </c>
      <c r="R58" s="11">
        <f t="shared" si="23"/>
        <v>0</v>
      </c>
      <c r="S58" s="11">
        <f t="shared" si="24"/>
        <v>-0.87535494910671707</v>
      </c>
      <c r="T58" s="11">
        <f t="shared" si="25"/>
        <v>-0.24417153392098107</v>
      </c>
      <c r="U58" s="11">
        <f>'OddsRatio_working_3-way'!S58-'OddsRatio_working_3-way'!R58^2/3</f>
        <v>-0.87535494910671707</v>
      </c>
      <c r="V58" s="11">
        <f>'OddsRatio_working_3-way'!S58*'OddsRatio_working_3-way'!R58/3-2*'OddsRatio_working_3-way'!R58^3/27-'OddsRatio_working_3-way'!T58</f>
        <v>0.24417153392098107</v>
      </c>
      <c r="W58" s="11">
        <f>'OddsRatio_working_3-way'!V58^2+4*'OddsRatio_working_3-way'!U58^3/27</f>
        <v>-3.974877750341442E-2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0.15761386001930416</v>
      </c>
      <c r="Y58" s="11">
        <f>IF('OddsRatio_working_3-way'!W58&gt;=0,IF('OddsRatio_working_3-way'!V58+SQRT('OddsRatio_working_3-way'!W58)&gt;0,0,PI()),ACOS('OddsRatio_working_3-way'!V58/(2*'OddsRatio_working_3-way'!X58)))</f>
        <v>0.684733287790803</v>
      </c>
      <c r="Z58" s="11">
        <f>'OddsRatio_working_3-way'!X58^(1/3)*COS('OddsRatio_working_3-way'!Y58/3)</f>
        <v>0.52616197951581356</v>
      </c>
      <c r="AA58" s="11">
        <f>'OddsRatio_working_3-way'!X58^(1/3)*COS(('OddsRatio_working_3-way'!Y58+2*PI())/3)</f>
        <v>-0.36892954081402535</v>
      </c>
      <c r="AB58" s="11">
        <f>'OddsRatio_working_3-way'!X58^(1/3)*COS(('OddsRatio_working_3-way'!Y58+4*PI())/3)</f>
        <v>-0.15723243870178849</v>
      </c>
      <c r="AC58" s="11">
        <f>'OddsRatio_working_3-way'!X58^(1/3)*SIN('OddsRatio_working_3-way'!Y58/3)</f>
        <v>0.12222337889116384</v>
      </c>
      <c r="AD58" s="11">
        <f>'OddsRatio_working_3-way'!X58^(1/3)*SIN(('OddsRatio_working_3-way'!Y58+2*PI())/3)</f>
        <v>0.39455795132061999</v>
      </c>
      <c r="AE58" s="11">
        <f>'OddsRatio_working_3-way'!X58^(1/3)*SIN(('OddsRatio_working_3-way'!Y58+4*PI())/3)</f>
        <v>-0.51678133021178374</v>
      </c>
      <c r="AF58" s="11">
        <f>-'OddsRatio_working_3-way'!U58/(3*'OddsRatio_working_3-way'!X58^(1/3))*COS(('OddsRatio_working_3-way'!Y58)/3)</f>
        <v>0.52616197951581356</v>
      </c>
      <c r="AG58" s="11">
        <f>-'OddsRatio_working_3-way'!U58/(3*'OddsRatio_working_3-way'!X58^(1/3))*COS(('OddsRatio_working_3-way'!Y58+2*PI())/3)</f>
        <v>-0.36892954081402535</v>
      </c>
      <c r="AH58" s="11">
        <f>-'OddsRatio_working_3-way'!U58/(3*'OddsRatio_working_3-way'!X58^(1/3))*COS(('OddsRatio_working_3-way'!Y58+4*PI())/3)</f>
        <v>-0.15723243870178849</v>
      </c>
      <c r="AI58" s="11">
        <f>'OddsRatio_working_3-way'!U58/(3*'OddsRatio_working_3-way'!X58^(1/3))*SIN(('OddsRatio_working_3-way'!Y58)/3)</f>
        <v>-0.12222337889116384</v>
      </c>
      <c r="AJ58" s="11">
        <f>'OddsRatio_working_3-way'!U58/(3*'OddsRatio_working_3-way'!X58^(1/3))*SIN(('OddsRatio_working_3-way'!Y58+2*PI())/3)</f>
        <v>-0.39455795132061999</v>
      </c>
      <c r="AK58" s="11">
        <f>'OddsRatio_working_3-way'!U58/(3*'OddsRatio_working_3-way'!X58^(1/3))*SIN(('OddsRatio_working_3-way'!Y58+4*PI())/3)</f>
        <v>0.51678133021178374</v>
      </c>
      <c r="AL58" s="11">
        <f>'OddsRatio_working_3-way'!Z58+'OddsRatio_working_3-way'!AF58</f>
        <v>1.0523239590316271</v>
      </c>
      <c r="AM58" s="11">
        <f>'OddsRatio_working_3-way'!AA58+'OddsRatio_working_3-way'!AG58</f>
        <v>-0.73785908162805069</v>
      </c>
      <c r="AN58" s="11">
        <f>'OddsRatio_working_3-way'!AB58+'OddsRatio_working_3-way'!AH58</f>
        <v>-0.31446487740357698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1.0523239590316271</v>
      </c>
      <c r="AS58" s="11">
        <f>IF(('OddsRatio_working_3-way'!X58=0),IF(Q58&gt;0,-Q58^(1/3),(-Q58)^(1/3)),'OddsRatio_working_3-way'!AM58-'OddsRatio_working_3-way'!R58/3)</f>
        <v>-0.73785908162805069</v>
      </c>
      <c r="AT58" s="11">
        <f>IF(('OddsRatio_working_3-way'!X58=0),IF(Q58&gt;0,-Q58^(1/3),(-Q58)^(1/3)),'OddsRatio_working_3-way'!AN58-'OddsRatio_working_3-way'!R58/3)</f>
        <v>-0.31446487740357698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3.31</v>
      </c>
      <c r="B59" s="4">
        <f>IF('True_Odds_Calculator_3-way'!B58="","",'True_Odds_Calculator_3-way'!B58)</f>
        <v>3.51</v>
      </c>
      <c r="C59" s="4">
        <f>IF('True_Odds_Calculator_3-way'!C58="","",'True_Odds_Calculator_3-way'!C58)</f>
        <v>2.2400000000000002</v>
      </c>
      <c r="D59" s="9">
        <f t="shared" si="13"/>
        <v>0.29148476753800445</v>
      </c>
      <c r="E59" s="9">
        <f t="shared" si="14"/>
        <v>0.27463758874718103</v>
      </c>
      <c r="F59" s="9">
        <f t="shared" si="15"/>
        <v>0.43387764371481452</v>
      </c>
      <c r="G59" s="9">
        <f t="shared" si="16"/>
        <v>1.0522558466433698</v>
      </c>
      <c r="H59" s="9">
        <f t="shared" si="17"/>
        <v>3.4307110057461845</v>
      </c>
      <c r="I59" s="9">
        <f t="shared" si="18"/>
        <v>3.6411621750748577</v>
      </c>
      <c r="J59" s="9">
        <f t="shared" si="19"/>
        <v>2.3047972498377787</v>
      </c>
      <c r="K59" s="11">
        <f t="shared" si="20"/>
        <v>0.30211480362537763</v>
      </c>
      <c r="L59" s="11">
        <f t="shared" si="21"/>
        <v>0.28490028490028491</v>
      </c>
      <c r="M59" s="11">
        <f t="shared" si="22"/>
        <v>0.4464285714285714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-0.27626397603738995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0.23285710596888848</v>
      </c>
      <c r="Q59" s="11">
        <f>2*'OddsRatio_working_3-way'!K59*'OddsRatio_working_3-way'!L59*'OddsRatio_working_3-way'!M59</f>
        <v>7.6850530022735453E-2</v>
      </c>
      <c r="R59" s="11">
        <f t="shared" si="23"/>
        <v>0</v>
      </c>
      <c r="S59" s="11">
        <f t="shared" si="24"/>
        <v>-0.84287900763932133</v>
      </c>
      <c r="T59" s="11">
        <f t="shared" si="25"/>
        <v>-0.27817789031000695</v>
      </c>
      <c r="U59" s="11">
        <f>'OddsRatio_working_3-way'!S59-'OddsRatio_working_3-way'!R59^2/3</f>
        <v>-0.84287900763932133</v>
      </c>
      <c r="V59" s="11">
        <f>'OddsRatio_working_3-way'!S59*'OddsRatio_working_3-way'!R59/3-2*'OddsRatio_working_3-way'!R59^3/27-'OddsRatio_working_3-way'!T59</f>
        <v>0.27817789031000695</v>
      </c>
      <c r="W59" s="11">
        <f>'OddsRatio_working_3-way'!V59^2+4*'OddsRatio_working_3-way'!U59^3/27</f>
        <v>-1.1331016116047171E-2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0.14892443954349252</v>
      </c>
      <c r="Y59" s="11">
        <f>IF('OddsRatio_working_3-way'!W59&gt;=0,IF('OddsRatio_working_3-way'!V59+SQRT('OddsRatio_working_3-way'!W59)&gt;0,0,PI()),ACOS('OddsRatio_working_3-way'!V59/(2*'OddsRatio_working_3-way'!X59)))</f>
        <v>0.36546835776085085</v>
      </c>
      <c r="Z59" s="11">
        <f>'OddsRatio_working_3-way'!X59^(1/3)*COS('OddsRatio_working_3-way'!Y59/3)</f>
        <v>0.5261279233216849</v>
      </c>
      <c r="AA59" s="11">
        <f>'OddsRatio_working_3-way'!X59^(1/3)*COS(('OddsRatio_working_3-way'!Y59+2*PI())/3)</f>
        <v>-0.31884754469150461</v>
      </c>
      <c r="AB59" s="11">
        <f>'OddsRatio_working_3-way'!X59^(1/3)*COS(('OddsRatio_working_3-way'!Y59+4*PI())/3)</f>
        <v>-0.20728037863018059</v>
      </c>
      <c r="AC59" s="11">
        <f>'OddsRatio_working_3-way'!X59^(1/3)*SIN('OddsRatio_working_3-way'!Y59/3)</f>
        <v>6.4413333358229269E-2</v>
      </c>
      <c r="AD59" s="11">
        <f>'OddsRatio_working_3-way'!X59^(1/3)*SIN(('OddsRatio_working_3-way'!Y59+2*PI())/3)</f>
        <v>0.42343348055781566</v>
      </c>
      <c r="AE59" s="11">
        <f>'OddsRatio_working_3-way'!X59^(1/3)*SIN(('OddsRatio_working_3-way'!Y59+4*PI())/3)</f>
        <v>-0.48784681391604484</v>
      </c>
      <c r="AF59" s="11">
        <f>-'OddsRatio_working_3-way'!U59/(3*'OddsRatio_working_3-way'!X59^(1/3))*COS(('OddsRatio_working_3-way'!Y59)/3)</f>
        <v>0.52612792332168501</v>
      </c>
      <c r="AG59" s="11">
        <f>-'OddsRatio_working_3-way'!U59/(3*'OddsRatio_working_3-way'!X59^(1/3))*COS(('OddsRatio_working_3-way'!Y59+2*PI())/3)</f>
        <v>-0.31884754469150467</v>
      </c>
      <c r="AH59" s="11">
        <f>-'OddsRatio_working_3-way'!U59/(3*'OddsRatio_working_3-way'!X59^(1/3))*COS(('OddsRatio_working_3-way'!Y59+4*PI())/3)</f>
        <v>-0.20728037863018065</v>
      </c>
      <c r="AI59" s="11">
        <f>'OddsRatio_working_3-way'!U59/(3*'OddsRatio_working_3-way'!X59^(1/3))*SIN(('OddsRatio_working_3-way'!Y59)/3)</f>
        <v>-6.4413333358229283E-2</v>
      </c>
      <c r="AJ59" s="11">
        <f>'OddsRatio_working_3-way'!U59/(3*'OddsRatio_working_3-way'!X59^(1/3))*SIN(('OddsRatio_working_3-way'!Y59+2*PI())/3)</f>
        <v>-0.42343348055781571</v>
      </c>
      <c r="AK59" s="11">
        <f>'OddsRatio_working_3-way'!U59/(3*'OddsRatio_working_3-way'!X59^(1/3))*SIN(('OddsRatio_working_3-way'!Y59+4*PI())/3)</f>
        <v>0.4878468139160449</v>
      </c>
      <c r="AL59" s="11">
        <f>'OddsRatio_working_3-way'!Z59+'OddsRatio_working_3-way'!AF59</f>
        <v>1.0522558466433698</v>
      </c>
      <c r="AM59" s="11">
        <f>'OddsRatio_working_3-way'!AA59+'OddsRatio_working_3-way'!AG59</f>
        <v>-0.63769508938300934</v>
      </c>
      <c r="AN59" s="11">
        <f>'OddsRatio_working_3-way'!AB59+'OddsRatio_working_3-way'!AH59</f>
        <v>-0.41456075726036123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1.0522558466433698</v>
      </c>
      <c r="AS59" s="11">
        <f>IF(('OddsRatio_working_3-way'!X59=0),IF(Q59&gt;0,-Q59^(1/3),(-Q59)^(1/3)),'OddsRatio_working_3-way'!AM59-'OddsRatio_working_3-way'!R59/3)</f>
        <v>-0.63769508938300934</v>
      </c>
      <c r="AT59" s="11">
        <f>IF(('OddsRatio_working_3-way'!X59=0),IF(Q59&gt;0,-Q59^(1/3),(-Q59)^(1/3)),'OddsRatio_working_3-way'!AN59-'OddsRatio_working_3-way'!R59/3)</f>
        <v>-0.41456075726036123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3.03</v>
      </c>
      <c r="B60" s="4">
        <f>IF('True_Odds_Calculator_3-way'!B59="","",'True_Odds_Calculator_3-way'!B59)</f>
        <v>3.26</v>
      </c>
      <c r="C60" s="4">
        <f>IF('True_Odds_Calculator_3-way'!C59="","",'True_Odds_Calculator_3-way'!C59)</f>
        <v>2.4500000000000002</v>
      </c>
      <c r="D60" s="9">
        <f t="shared" si="13"/>
        <v>0.3153378635870317</v>
      </c>
      <c r="E60" s="9">
        <f t="shared" si="14"/>
        <v>0.2926372441862124</v>
      </c>
      <c r="F60" s="9">
        <f t="shared" si="15"/>
        <v>0.39202489222675568</v>
      </c>
      <c r="G60" s="9">
        <f t="shared" si="16"/>
        <v>1.0695575359845335</v>
      </c>
      <c r="H60" s="9">
        <f t="shared" si="17"/>
        <v>3.1712017980486031</v>
      </c>
      <c r="I60" s="9">
        <f t="shared" si="18"/>
        <v>3.4172000313250455</v>
      </c>
      <c r="J60" s="9">
        <f t="shared" si="19"/>
        <v>2.5508584271775741</v>
      </c>
      <c r="K60" s="11">
        <f t="shared" si="20"/>
        <v>0.33003300330033003</v>
      </c>
      <c r="L60" s="11">
        <f t="shared" si="21"/>
        <v>0.30674846625766872</v>
      </c>
      <c r="M60" s="11">
        <f t="shared" si="22"/>
        <v>0.4081632653061224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-0.27488191413356922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0.23718410403704704</v>
      </c>
      <c r="Q60" s="11">
        <f>2*'OddsRatio_working_3-way'!K60*'OddsRatio_working_3-way'!L60*'OddsRatio_working_3-way'!M60</f>
        <v>8.2642544960643549E-2</v>
      </c>
      <c r="R60" s="11">
        <f t="shared" si="23"/>
        <v>0</v>
      </c>
      <c r="S60" s="11">
        <f t="shared" si="24"/>
        <v>-0.86285816505845392</v>
      </c>
      <c r="T60" s="11">
        <f t="shared" si="25"/>
        <v>-0.30064744427123824</v>
      </c>
      <c r="U60" s="11">
        <f>'OddsRatio_working_3-way'!S60-'OddsRatio_working_3-way'!R60^2/3</f>
        <v>-0.86285816505845392</v>
      </c>
      <c r="V60" s="11">
        <f>'OddsRatio_working_3-way'!S60*'OddsRatio_working_3-way'!R60/3-2*'OddsRatio_working_3-way'!R60^3/27-'OddsRatio_working_3-way'!T60</f>
        <v>0.30064744427123824</v>
      </c>
      <c r="W60" s="11">
        <f>'OddsRatio_working_3-way'!V60^2+4*'OddsRatio_working_3-way'!U60^3/27</f>
        <v>-4.7842692572776929E-3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0.1542507333889413</v>
      </c>
      <c r="Y60" s="11">
        <f>IF('OddsRatio_working_3-way'!W60&gt;=0,IF('OddsRatio_working_3-way'!V60+SQRT('OddsRatio_working_3-way'!W60)&gt;0,0,PI()),ACOS('OddsRatio_working_3-way'!V60/(2*'OddsRatio_working_3-way'!X60)))</f>
        <v>0.22612998874110168</v>
      </c>
      <c r="Z60" s="11">
        <f>'OddsRatio_working_3-way'!X60^(1/3)*COS('OddsRatio_working_3-way'!Y60/3)</f>
        <v>0.53477876799226676</v>
      </c>
      <c r="AA60" s="11">
        <f>'OddsRatio_working_3-way'!X60^(1/3)*COS(('OddsRatio_working_3-way'!Y60+2*PI())/3)</f>
        <v>-0.30236499325628025</v>
      </c>
      <c r="AB60" s="11">
        <f>'OddsRatio_working_3-way'!X60^(1/3)*COS(('OddsRatio_working_3-way'!Y60+4*PI())/3)</f>
        <v>-0.2324137747359864</v>
      </c>
      <c r="AC60" s="11">
        <f>'OddsRatio_working_3-way'!X60^(1/3)*SIN('OddsRatio_working_3-way'!Y60/3)</f>
        <v>4.0386354842833982E-2</v>
      </c>
      <c r="AD60" s="11">
        <f>'OddsRatio_working_3-way'!X60^(1/3)*SIN(('OddsRatio_working_3-way'!Y60+2*PI())/3)</f>
        <v>0.4429388210644305</v>
      </c>
      <c r="AE60" s="11">
        <f>'OddsRatio_working_3-way'!X60^(1/3)*SIN(('OddsRatio_working_3-way'!Y60+4*PI())/3)</f>
        <v>-0.48332517590726448</v>
      </c>
      <c r="AF60" s="11">
        <f>-'OddsRatio_working_3-way'!U60/(3*'OddsRatio_working_3-way'!X60^(1/3))*COS(('OddsRatio_working_3-way'!Y60)/3)</f>
        <v>0.53477876799226676</v>
      </c>
      <c r="AG60" s="11">
        <f>-'OddsRatio_working_3-way'!U60/(3*'OddsRatio_working_3-way'!X60^(1/3))*COS(('OddsRatio_working_3-way'!Y60+2*PI())/3)</f>
        <v>-0.30236499325628025</v>
      </c>
      <c r="AH60" s="11">
        <f>-'OddsRatio_working_3-way'!U60/(3*'OddsRatio_working_3-way'!X60^(1/3))*COS(('OddsRatio_working_3-way'!Y60+4*PI())/3)</f>
        <v>-0.2324137747359864</v>
      </c>
      <c r="AI60" s="11">
        <f>'OddsRatio_working_3-way'!U60/(3*'OddsRatio_working_3-way'!X60^(1/3))*SIN(('OddsRatio_working_3-way'!Y60)/3)</f>
        <v>-4.0386354842833982E-2</v>
      </c>
      <c r="AJ60" s="11">
        <f>'OddsRatio_working_3-way'!U60/(3*'OddsRatio_working_3-way'!X60^(1/3))*SIN(('OddsRatio_working_3-way'!Y60+2*PI())/3)</f>
        <v>-0.4429388210644305</v>
      </c>
      <c r="AK60" s="11">
        <f>'OddsRatio_working_3-way'!U60/(3*'OddsRatio_working_3-way'!X60^(1/3))*SIN(('OddsRatio_working_3-way'!Y60+4*PI())/3)</f>
        <v>0.48332517590726448</v>
      </c>
      <c r="AL60" s="11">
        <f>'OddsRatio_working_3-way'!Z60+'OddsRatio_working_3-way'!AF60</f>
        <v>1.0695575359845335</v>
      </c>
      <c r="AM60" s="11">
        <f>'OddsRatio_working_3-way'!AA60+'OddsRatio_working_3-way'!AG60</f>
        <v>-0.60472998651256049</v>
      </c>
      <c r="AN60" s="11">
        <f>'OddsRatio_working_3-way'!AB60+'OddsRatio_working_3-way'!AH60</f>
        <v>-0.4648275494719728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1.0695575359845335</v>
      </c>
      <c r="AS60" s="11">
        <f>IF(('OddsRatio_working_3-way'!X60=0),IF(Q60&gt;0,-Q60^(1/3),(-Q60)^(1/3)),'OddsRatio_working_3-way'!AM60-'OddsRatio_working_3-way'!R60/3)</f>
        <v>-0.60472998651256049</v>
      </c>
      <c r="AT60" s="11">
        <f>IF(('OddsRatio_working_3-way'!X60=0),IF(Q60&gt;0,-Q60^(1/3),(-Q60)^(1/3)),'OddsRatio_working_3-way'!AN60-'OddsRatio_working_3-way'!R60/3)</f>
        <v>-0.4648275494719728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2.57</v>
      </c>
      <c r="B61" s="4">
        <f>IF('True_Odds_Calculator_3-way'!B60="","",'True_Odds_Calculator_3-way'!B60)</f>
        <v>3.13</v>
      </c>
      <c r="C61" s="4">
        <f>IF('True_Odds_Calculator_3-way'!C60="","",'True_Odds_Calculator_3-way'!C60)</f>
        <v>2.98</v>
      </c>
      <c r="D61" s="9">
        <f t="shared" si="13"/>
        <v>0.37358287633923465</v>
      </c>
      <c r="E61" s="9">
        <f t="shared" si="14"/>
        <v>0.30535561922694993</v>
      </c>
      <c r="F61" s="9">
        <f t="shared" si="15"/>
        <v>0.32106150443381565</v>
      </c>
      <c r="G61" s="9">
        <f t="shared" si="16"/>
        <v>1.0680141510226351</v>
      </c>
      <c r="H61" s="9">
        <f t="shared" si="17"/>
        <v>2.6767822171055364</v>
      </c>
      <c r="I61" s="9">
        <f t="shared" si="18"/>
        <v>3.2748701416782131</v>
      </c>
      <c r="J61" s="9">
        <f t="shared" si="19"/>
        <v>3.1146680190248168</v>
      </c>
      <c r="K61" s="11">
        <f t="shared" si="20"/>
        <v>0.38910505836575876</v>
      </c>
      <c r="L61" s="11">
        <f t="shared" si="21"/>
        <v>0.31948881789137379</v>
      </c>
      <c r="M61" s="11">
        <f t="shared" si="22"/>
        <v>0.33557046979865773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-0.27621720166908781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0.23694885300485768</v>
      </c>
      <c r="Q61" s="11">
        <f>2*'OddsRatio_working_3-way'!K61*'OddsRatio_working_3-way'!L61*'OddsRatio_working_3-way'!M61</f>
        <v>8.3432694720020323E-2</v>
      </c>
      <c r="R61" s="11">
        <f t="shared" si="23"/>
        <v>0</v>
      </c>
      <c r="S61" s="11">
        <f t="shared" si="24"/>
        <v>-0.85783525273971106</v>
      </c>
      <c r="T61" s="11">
        <f t="shared" si="25"/>
        <v>-0.30205466645764478</v>
      </c>
      <c r="U61" s="11">
        <f>'OddsRatio_working_3-way'!S61-'OddsRatio_working_3-way'!R61^2/3</f>
        <v>-0.85783525273971106</v>
      </c>
      <c r="V61" s="11">
        <f>'OddsRatio_working_3-way'!S61*'OddsRatio_working_3-way'!R61/3-2*'OddsRatio_working_3-way'!R61^3/27-'OddsRatio_working_3-way'!T61</f>
        <v>0.30205466645764478</v>
      </c>
      <c r="W61" s="11">
        <f>'OddsRatio_working_3-way'!V61^2+4*'OddsRatio_working_3-way'!U61^3/27</f>
        <v>-2.2837101529077225E-3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0.15290579753703484</v>
      </c>
      <c r="Y61" s="11">
        <f>IF('OddsRatio_working_3-way'!W61&gt;=0,IF('OddsRatio_working_3-way'!V61+SQRT('OddsRatio_working_3-way'!W61)&gt;0,0,PI()),ACOS('OddsRatio_working_3-way'!V61/(2*'OddsRatio_working_3-way'!X61)))</f>
        <v>0.1569098160232778</v>
      </c>
      <c r="Z61" s="11">
        <f>'OddsRatio_working_3-way'!X61^(1/3)*COS('OddsRatio_working_3-way'!Y61/3)</f>
        <v>0.53400707551131754</v>
      </c>
      <c r="AA61" s="11">
        <f>'OddsRatio_working_3-way'!X61^(1/3)*COS(('OddsRatio_working_3-way'!Y61+2*PI())/3)</f>
        <v>-0.29121398308025487</v>
      </c>
      <c r="AB61" s="11">
        <f>'OddsRatio_working_3-way'!X61^(1/3)*COS(('OddsRatio_working_3-way'!Y61+4*PI())/3)</f>
        <v>-0.24279309243106273</v>
      </c>
      <c r="AC61" s="11">
        <f>'OddsRatio_working_3-way'!X61^(1/3)*SIN('OddsRatio_working_3-way'!Y61/3)</f>
        <v>2.7955814250712498E-2</v>
      </c>
      <c r="AD61" s="11">
        <f>'OddsRatio_working_3-way'!X61^(1/3)*SIN(('OddsRatio_working_3-way'!Y61+2*PI())/3)</f>
        <v>0.44848578606807965</v>
      </c>
      <c r="AE61" s="11">
        <f>'OddsRatio_working_3-way'!X61^(1/3)*SIN(('OddsRatio_working_3-way'!Y61+4*PI())/3)</f>
        <v>-0.47644160031879218</v>
      </c>
      <c r="AF61" s="11">
        <f>-'OddsRatio_working_3-way'!U61/(3*'OddsRatio_working_3-way'!X61^(1/3))*COS(('OddsRatio_working_3-way'!Y61)/3)</f>
        <v>0.53400707551131765</v>
      </c>
      <c r="AG61" s="11">
        <f>-'OddsRatio_working_3-way'!U61/(3*'OddsRatio_working_3-way'!X61^(1/3))*COS(('OddsRatio_working_3-way'!Y61+2*PI())/3)</f>
        <v>-0.29121398308025492</v>
      </c>
      <c r="AH61" s="11">
        <f>-'OddsRatio_working_3-way'!U61/(3*'OddsRatio_working_3-way'!X61^(1/3))*COS(('OddsRatio_working_3-way'!Y61+4*PI())/3)</f>
        <v>-0.24279309243106278</v>
      </c>
      <c r="AI61" s="11">
        <f>'OddsRatio_working_3-way'!U61/(3*'OddsRatio_working_3-way'!X61^(1/3))*SIN(('OddsRatio_working_3-way'!Y61)/3)</f>
        <v>-2.7955814250712502E-2</v>
      </c>
      <c r="AJ61" s="11">
        <f>'OddsRatio_working_3-way'!U61/(3*'OddsRatio_working_3-way'!X61^(1/3))*SIN(('OddsRatio_working_3-way'!Y61+2*PI())/3)</f>
        <v>-0.44848578606807976</v>
      </c>
      <c r="AK61" s="11">
        <f>'OddsRatio_working_3-way'!U61/(3*'OddsRatio_working_3-way'!X61^(1/3))*SIN(('OddsRatio_working_3-way'!Y61+4*PI())/3)</f>
        <v>0.47644160031879229</v>
      </c>
      <c r="AL61" s="11">
        <f>'OddsRatio_working_3-way'!Z61+'OddsRatio_working_3-way'!AF61</f>
        <v>1.0680141510226351</v>
      </c>
      <c r="AM61" s="11">
        <f>'OddsRatio_working_3-way'!AA61+'OddsRatio_working_3-way'!AG61</f>
        <v>-0.58242796616050985</v>
      </c>
      <c r="AN61" s="11">
        <f>'OddsRatio_working_3-way'!AB61+'OddsRatio_working_3-way'!AH61</f>
        <v>-0.48558618486212551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1.0680141510226351</v>
      </c>
      <c r="AS61" s="11">
        <f>IF(('OddsRatio_working_3-way'!X61=0),IF(Q61&gt;0,-Q61^(1/3),(-Q61)^(1/3)),'OddsRatio_working_3-way'!AM61-'OddsRatio_working_3-way'!R61/3)</f>
        <v>-0.58242796616050985</v>
      </c>
      <c r="AT61" s="11">
        <f>IF(('OddsRatio_working_3-way'!X61=0),IF(Q61&gt;0,-Q61^(1/3),(-Q61)^(1/3)),'OddsRatio_working_3-way'!AN61-'OddsRatio_working_3-way'!R61/3)</f>
        <v>-0.48558618486212551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2.17</v>
      </c>
      <c r="B62" s="4">
        <f>IF('True_Odds_Calculator_3-way'!B61="","",'True_Odds_Calculator_3-way'!B61)</f>
        <v>3.16</v>
      </c>
      <c r="C62" s="4">
        <f>IF('True_Odds_Calculator_3-way'!C61="","",'True_Odds_Calculator_3-way'!C61)</f>
        <v>3.74</v>
      </c>
      <c r="D62" s="9">
        <f t="shared" si="13"/>
        <v>0.44391261915199443</v>
      </c>
      <c r="E62" s="9">
        <f t="shared" si="14"/>
        <v>0.30187141103772713</v>
      </c>
      <c r="F62" s="9">
        <f t="shared" si="15"/>
        <v>0.25421596981027855</v>
      </c>
      <c r="G62" s="9">
        <f t="shared" si="16"/>
        <v>1.0706799923982622</v>
      </c>
      <c r="H62" s="9">
        <f t="shared" si="17"/>
        <v>2.252695591105967</v>
      </c>
      <c r="I62" s="9">
        <f t="shared" si="18"/>
        <v>3.312668783580246</v>
      </c>
      <c r="J62" s="9">
        <f t="shared" si="19"/>
        <v>3.9336631791712389</v>
      </c>
      <c r="K62" s="11">
        <f t="shared" si="20"/>
        <v>0.46082949308755761</v>
      </c>
      <c r="L62" s="11">
        <f t="shared" si="21"/>
        <v>0.31645569620253161</v>
      </c>
      <c r="M62" s="11">
        <f t="shared" si="22"/>
        <v>0.26737967914438499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-0.27000496920992689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0.23668474776970438</v>
      </c>
      <c r="Q62" s="11">
        <f>2*'OddsRatio_working_3-way'!K62*'OddsRatio_working_3-way'!L62*'OddsRatio_working_3-way'!M62</f>
        <v>7.7985089874696656E-2</v>
      </c>
      <c r="R62" s="11">
        <f t="shared" si="23"/>
        <v>0</v>
      </c>
      <c r="S62" s="11">
        <f t="shared" si="24"/>
        <v>-0.87659404366622495</v>
      </c>
      <c r="T62" s="11">
        <f t="shared" si="25"/>
        <v>-0.28882835046663091</v>
      </c>
      <c r="U62" s="11">
        <f>'OddsRatio_working_3-way'!S62-'OddsRatio_working_3-way'!R62^2/3</f>
        <v>-0.87659404366622495</v>
      </c>
      <c r="V62" s="11">
        <f>'OddsRatio_working_3-way'!S62*'OddsRatio_working_3-way'!R62/3-2*'OddsRatio_working_3-way'!R62^3/27-'OddsRatio_working_3-way'!T62</f>
        <v>0.28882835046663091</v>
      </c>
      <c r="W62" s="11">
        <f>'OddsRatio_working_3-way'!V62^2+4*'OddsRatio_working_3-way'!U62^3/27</f>
        <v>-1.6369275545423057E-2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0.1579486400532607</v>
      </c>
      <c r="Y62" s="11">
        <f>IF('OddsRatio_working_3-way'!W62&gt;=0,IF('OddsRatio_working_3-way'!V62+SQRT('OddsRatio_working_3-way'!W62)&gt;0,0,PI()),ACOS('OddsRatio_working_3-way'!V62/(2*'OddsRatio_working_3-way'!X62)))</f>
        <v>0.41699292624009909</v>
      </c>
      <c r="Z62" s="11">
        <f>'OddsRatio_working_3-way'!X62^(1/3)*COS('OddsRatio_working_3-way'!Y62/3)</f>
        <v>0.53533999619913109</v>
      </c>
      <c r="AA62" s="11">
        <f>'OddsRatio_working_3-way'!X62^(1/3)*COS(('OddsRatio_working_3-way'!Y62+2*PI())/3)</f>
        <v>-0.3325300572168064</v>
      </c>
      <c r="AB62" s="11">
        <f>'OddsRatio_working_3-way'!X62^(1/3)*COS(('OddsRatio_working_3-way'!Y62+4*PI())/3)</f>
        <v>-0.20280993898232472</v>
      </c>
      <c r="AC62" s="11">
        <f>'OddsRatio_working_3-way'!X62^(1/3)*SIN('OddsRatio_working_3-way'!Y62/3)</f>
        <v>7.4893945181988095E-2</v>
      </c>
      <c r="AD62" s="11">
        <f>'OddsRatio_working_3-way'!X62^(1/3)*SIN(('OddsRatio_working_3-way'!Y62+2*PI())/3)</f>
        <v>0.42617106377931824</v>
      </c>
      <c r="AE62" s="11">
        <f>'OddsRatio_working_3-way'!X62^(1/3)*SIN(('OddsRatio_working_3-way'!Y62+4*PI())/3)</f>
        <v>-0.50106500896130635</v>
      </c>
      <c r="AF62" s="11">
        <f>-'OddsRatio_working_3-way'!U62/(3*'OddsRatio_working_3-way'!X62^(1/3))*COS(('OddsRatio_working_3-way'!Y62)/3)</f>
        <v>0.53533999619913109</v>
      </c>
      <c r="AG62" s="11">
        <f>-'OddsRatio_working_3-way'!U62/(3*'OddsRatio_working_3-way'!X62^(1/3))*COS(('OddsRatio_working_3-way'!Y62+2*PI())/3)</f>
        <v>-0.3325300572168064</v>
      </c>
      <c r="AH62" s="11">
        <f>-'OddsRatio_working_3-way'!U62/(3*'OddsRatio_working_3-way'!X62^(1/3))*COS(('OddsRatio_working_3-way'!Y62+4*PI())/3)</f>
        <v>-0.20280993898232472</v>
      </c>
      <c r="AI62" s="11">
        <f>'OddsRatio_working_3-way'!U62/(3*'OddsRatio_working_3-way'!X62^(1/3))*SIN(('OddsRatio_working_3-way'!Y62)/3)</f>
        <v>-7.4893945181988095E-2</v>
      </c>
      <c r="AJ62" s="11">
        <f>'OddsRatio_working_3-way'!U62/(3*'OddsRatio_working_3-way'!X62^(1/3))*SIN(('OddsRatio_working_3-way'!Y62+2*PI())/3)</f>
        <v>-0.42617106377931824</v>
      </c>
      <c r="AK62" s="11">
        <f>'OddsRatio_working_3-way'!U62/(3*'OddsRatio_working_3-way'!X62^(1/3))*SIN(('OddsRatio_working_3-way'!Y62+4*PI())/3)</f>
        <v>0.50106500896130635</v>
      </c>
      <c r="AL62" s="11">
        <f>'OddsRatio_working_3-way'!Z62+'OddsRatio_working_3-way'!AF62</f>
        <v>1.0706799923982622</v>
      </c>
      <c r="AM62" s="11">
        <f>'OddsRatio_working_3-way'!AA62+'OddsRatio_working_3-way'!AG62</f>
        <v>-0.66506011443361279</v>
      </c>
      <c r="AN62" s="11">
        <f>'OddsRatio_working_3-way'!AB62+'OddsRatio_working_3-way'!AH62</f>
        <v>-0.40561987796464943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1.0706799923982622</v>
      </c>
      <c r="AS62" s="11">
        <f>IF(('OddsRatio_working_3-way'!X62=0),IF(Q62&gt;0,-Q62^(1/3),(-Q62)^(1/3)),'OddsRatio_working_3-way'!AM62-'OddsRatio_working_3-way'!R62/3)</f>
        <v>-0.66506011443361279</v>
      </c>
      <c r="AT62" s="11">
        <f>IF(('OddsRatio_working_3-way'!X62=0),IF(Q62&gt;0,-Q62^(1/3),(-Q62)^(1/3)),'OddsRatio_working_3-way'!AN62-'OddsRatio_working_3-way'!R62/3)</f>
        <v>-0.40561987796464943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2.09</v>
      </c>
      <c r="B63" s="4">
        <f>IF('True_Odds_Calculator_3-way'!B62="","",'True_Odds_Calculator_3-way'!B62)</f>
        <v>3.12</v>
      </c>
      <c r="C63" s="4">
        <f>IF('True_Odds_Calculator_3-way'!C62="","",'True_Odds_Calculator_3-way'!C62)</f>
        <v>4.04</v>
      </c>
      <c r="D63" s="9">
        <f t="shared" si="13"/>
        <v>0.46056261750792016</v>
      </c>
      <c r="E63" s="9">
        <f t="shared" si="14"/>
        <v>0.30506015929766761</v>
      </c>
      <c r="F63" s="9">
        <f t="shared" si="15"/>
        <v>0.23437722319441223</v>
      </c>
      <c r="G63" s="9">
        <f t="shared" si="16"/>
        <v>1.0745480904708549</v>
      </c>
      <c r="H63" s="9">
        <f t="shared" si="17"/>
        <v>2.1712574186132318</v>
      </c>
      <c r="I63" s="9">
        <f t="shared" si="18"/>
        <v>3.2780419517982127</v>
      </c>
      <c r="J63" s="9">
        <f t="shared" si="19"/>
        <v>4.2666261950313986</v>
      </c>
      <c r="K63" s="11">
        <f t="shared" si="20"/>
        <v>0.47846889952153115</v>
      </c>
      <c r="L63" s="11">
        <f t="shared" si="21"/>
        <v>0.32051282051282048</v>
      </c>
      <c r="M63" s="11">
        <f t="shared" si="22"/>
        <v>0.24752475247524752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-0.26665743497426675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0.23724538445747406</v>
      </c>
      <c r="Q63" s="11">
        <f>2*'OddsRatio_working_3-way'!K63*'OddsRatio_working_3-way'!L63*'OddsRatio_working_3-way'!M63</f>
        <v>7.591852302639171E-2</v>
      </c>
      <c r="R63" s="11">
        <f t="shared" si="23"/>
        <v>0</v>
      </c>
      <c r="S63" s="11">
        <f t="shared" si="24"/>
        <v>-0.88970099213760512</v>
      </c>
      <c r="T63" s="11">
        <f t="shared" si="25"/>
        <v>-0.28470431748403369</v>
      </c>
      <c r="U63" s="11">
        <f>'OddsRatio_working_3-way'!S63-'OddsRatio_working_3-way'!R63^2/3</f>
        <v>-0.88970099213760512</v>
      </c>
      <c r="V63" s="11">
        <f>'OddsRatio_working_3-way'!S63*'OddsRatio_working_3-way'!R63/3-2*'OddsRatio_working_3-way'!R63^3/27-'OddsRatio_working_3-way'!T63</f>
        <v>0.28470431748403369</v>
      </c>
      <c r="W63" s="11">
        <f>'OddsRatio_working_3-way'!V63^2+4*'OddsRatio_working_3-way'!U63^3/27</f>
        <v>-2.3278074761962655E-2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0.16150435222929141</v>
      </c>
      <c r="Y63" s="11">
        <f>IF('OddsRatio_working_3-way'!W63&gt;=0,IF('OddsRatio_working_3-way'!V63+SQRT('OddsRatio_working_3-way'!W63)&gt;0,0,PI()),ACOS('OddsRatio_working_3-way'!V63/(2*'OddsRatio_working_3-way'!X63)))</f>
        <v>0.49194936228282682</v>
      </c>
      <c r="Z63" s="11">
        <f>'OddsRatio_working_3-way'!X63^(1/3)*COS('OddsRatio_working_3-way'!Y63/3)</f>
        <v>0.53727404523542743</v>
      </c>
      <c r="AA63" s="11">
        <f>'OddsRatio_working_3-way'!X63^(1/3)*COS(('OddsRatio_working_3-way'!Y63+2*PI())/3)</f>
        <v>-0.34562856937234926</v>
      </c>
      <c r="AB63" s="11">
        <f>'OddsRatio_working_3-way'!X63^(1/3)*COS(('OddsRatio_working_3-way'!Y63+4*PI())/3)</f>
        <v>-0.1916454758630782</v>
      </c>
      <c r="AC63" s="11">
        <f>'OddsRatio_working_3-way'!X63^(1/3)*SIN('OddsRatio_working_3-way'!Y63/3)</f>
        <v>8.8902180488228982E-2</v>
      </c>
      <c r="AD63" s="11">
        <f>'OddsRatio_working_3-way'!X63^(1/3)*SIN(('OddsRatio_working_3-way'!Y63+2*PI())/3)</f>
        <v>0.42084188172379522</v>
      </c>
      <c r="AE63" s="11">
        <f>'OddsRatio_working_3-way'!X63^(1/3)*SIN(('OddsRatio_working_3-way'!Y63+4*PI())/3)</f>
        <v>-0.50974406221202417</v>
      </c>
      <c r="AF63" s="11">
        <f>-'OddsRatio_working_3-way'!U63/(3*'OddsRatio_working_3-way'!X63^(1/3))*COS(('OddsRatio_working_3-way'!Y63)/3)</f>
        <v>0.53727404523542743</v>
      </c>
      <c r="AG63" s="11">
        <f>-'OddsRatio_working_3-way'!U63/(3*'OddsRatio_working_3-way'!X63^(1/3))*COS(('OddsRatio_working_3-way'!Y63+2*PI())/3)</f>
        <v>-0.34562856937234926</v>
      </c>
      <c r="AH63" s="11">
        <f>-'OddsRatio_working_3-way'!U63/(3*'OddsRatio_working_3-way'!X63^(1/3))*COS(('OddsRatio_working_3-way'!Y63+4*PI())/3)</f>
        <v>-0.1916454758630782</v>
      </c>
      <c r="AI63" s="11">
        <f>'OddsRatio_working_3-way'!U63/(3*'OddsRatio_working_3-way'!X63^(1/3))*SIN(('OddsRatio_working_3-way'!Y63)/3)</f>
        <v>-8.8902180488228982E-2</v>
      </c>
      <c r="AJ63" s="11">
        <f>'OddsRatio_working_3-way'!U63/(3*'OddsRatio_working_3-way'!X63^(1/3))*SIN(('OddsRatio_working_3-way'!Y63+2*PI())/3)</f>
        <v>-0.42084188172379522</v>
      </c>
      <c r="AK63" s="11">
        <f>'OddsRatio_working_3-way'!U63/(3*'OddsRatio_working_3-way'!X63^(1/3))*SIN(('OddsRatio_working_3-way'!Y63+4*PI())/3)</f>
        <v>0.50974406221202417</v>
      </c>
      <c r="AL63" s="11">
        <f>'OddsRatio_working_3-way'!Z63+'OddsRatio_working_3-way'!AF63</f>
        <v>1.0745480904708549</v>
      </c>
      <c r="AM63" s="11">
        <f>'OddsRatio_working_3-way'!AA63+'OddsRatio_working_3-way'!AG63</f>
        <v>-0.69125713874469852</v>
      </c>
      <c r="AN63" s="11">
        <f>'OddsRatio_working_3-way'!AB63+'OddsRatio_working_3-way'!AH63</f>
        <v>-0.3832909517261564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1.0745480904708549</v>
      </c>
      <c r="AS63" s="11">
        <f>IF(('OddsRatio_working_3-way'!X63=0),IF(Q63&gt;0,-Q63^(1/3),(-Q63)^(1/3)),'OddsRatio_working_3-way'!AM63-'OddsRatio_working_3-way'!R63/3)</f>
        <v>-0.69125713874469852</v>
      </c>
      <c r="AT63" s="11">
        <f>IF(('OddsRatio_working_3-way'!X63=0),IF(Q63&gt;0,-Q63^(1/3),(-Q63)^(1/3)),'OddsRatio_working_3-way'!AN63-'OddsRatio_working_3-way'!R63/3)</f>
        <v>-0.3832909517261564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3.11</v>
      </c>
      <c r="B64" s="4">
        <f>IF('True_Odds_Calculator_3-way'!B63="","",'True_Odds_Calculator_3-way'!B63)</f>
        <v>3.68</v>
      </c>
      <c r="C64" s="4">
        <f>IF('True_Odds_Calculator_3-way'!C63="","",'True_Odds_Calculator_3-way'!C63)</f>
        <v>2.2999999999999998</v>
      </c>
      <c r="D64" s="9">
        <f t="shared" si="13"/>
        <v>0.31230279738493161</v>
      </c>
      <c r="E64" s="9">
        <f t="shared" si="14"/>
        <v>0.26337418846958471</v>
      </c>
      <c r="F64" s="9">
        <f t="shared" si="15"/>
        <v>0.42432301414548379</v>
      </c>
      <c r="G64" s="9">
        <f t="shared" si="16"/>
        <v>1.0436116729353069</v>
      </c>
      <c r="H64" s="9">
        <f t="shared" si="17"/>
        <v>3.2020206298934974</v>
      </c>
      <c r="I64" s="9">
        <f t="shared" si="18"/>
        <v>3.7968792834666227</v>
      </c>
      <c r="J64" s="9">
        <f t="shared" si="19"/>
        <v>2.3566951748158989</v>
      </c>
      <c r="K64" s="11">
        <f t="shared" si="20"/>
        <v>0.32154340836012862</v>
      </c>
      <c r="L64" s="11">
        <f t="shared" si="21"/>
        <v>0.27173913043478259</v>
      </c>
      <c r="M64" s="11">
        <f t="shared" si="22"/>
        <v>0.43478260869565222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-0.27927017548125144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0.23135625672414739</v>
      </c>
      <c r="Q64" s="11">
        <f>2*'OddsRatio_working_3-way'!K64*'OddsRatio_working_3-way'!L64*'OddsRatio_working_3-way'!M64</f>
        <v>7.5979066247667454E-2</v>
      </c>
      <c r="R64" s="11">
        <f t="shared" si="23"/>
        <v>0</v>
      </c>
      <c r="S64" s="11">
        <f t="shared" si="24"/>
        <v>-0.82843166595023421</v>
      </c>
      <c r="T64" s="11">
        <f t="shared" si="25"/>
        <v>-0.27206294448283558</v>
      </c>
      <c r="U64" s="11">
        <f>'OddsRatio_working_3-way'!S64-'OddsRatio_working_3-way'!R64^2/3</f>
        <v>-0.82843166595023421</v>
      </c>
      <c r="V64" s="11">
        <f>'OddsRatio_working_3-way'!S64*'OddsRatio_working_3-way'!R64/3-2*'OddsRatio_working_3-way'!R64^3/27-'OddsRatio_working_3-way'!T64</f>
        <v>0.27206294448283558</v>
      </c>
      <c r="W64" s="11">
        <f>'OddsRatio_working_3-way'!V64^2+4*'OddsRatio_working_3-way'!U64^3/27</f>
        <v>-1.0211657164407223E-2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0.14511194206980149</v>
      </c>
      <c r="Y64" s="11">
        <f>IF('OddsRatio_working_3-way'!W64&gt;=0,IF('OddsRatio_working_3-way'!V64+SQRT('OddsRatio_working_3-way'!W64)&gt;0,0,PI()),ACOS('OddsRatio_working_3-way'!V64/(2*'OddsRatio_working_3-way'!X64)))</f>
        <v>0.35563844782694276</v>
      </c>
      <c r="Z64" s="11">
        <f>'OddsRatio_working_3-way'!X64^(1/3)*COS('OddsRatio_working_3-way'!Y64/3)</f>
        <v>0.52180583646765344</v>
      </c>
      <c r="AA64" s="11">
        <f>'OddsRatio_working_3-way'!X64^(1/3)*COS(('OddsRatio_working_3-way'!Y64+2*PI())/3)</f>
        <v>-0.31472594545060351</v>
      </c>
      <c r="AB64" s="11">
        <f>'OddsRatio_working_3-way'!X64^(1/3)*COS(('OddsRatio_working_3-way'!Y64+4*PI())/3)</f>
        <v>-0.20707989101704993</v>
      </c>
      <c r="AC64" s="11">
        <f>'OddsRatio_working_3-way'!X64^(1/3)*SIN('OddsRatio_working_3-way'!Y64/3)</f>
        <v>6.2149478504413276E-2</v>
      </c>
      <c r="AD64" s="11">
        <f>'OddsRatio_working_3-way'!X64^(1/3)*SIN(('OddsRatio_working_3-way'!Y64+2*PI())/3)</f>
        <v>0.42082237097176978</v>
      </c>
      <c r="AE64" s="11">
        <f>'OddsRatio_working_3-way'!X64^(1/3)*SIN(('OddsRatio_working_3-way'!Y64+4*PI())/3)</f>
        <v>-0.48297184947618305</v>
      </c>
      <c r="AF64" s="11">
        <f>-'OddsRatio_working_3-way'!U64/(3*'OddsRatio_working_3-way'!X64^(1/3))*COS(('OddsRatio_working_3-way'!Y64)/3)</f>
        <v>0.52180583646765344</v>
      </c>
      <c r="AG64" s="11">
        <f>-'OddsRatio_working_3-way'!U64/(3*'OddsRatio_working_3-way'!X64^(1/3))*COS(('OddsRatio_working_3-way'!Y64+2*PI())/3)</f>
        <v>-0.31472594545060351</v>
      </c>
      <c r="AH64" s="11">
        <f>-'OddsRatio_working_3-way'!U64/(3*'OddsRatio_working_3-way'!X64^(1/3))*COS(('OddsRatio_working_3-way'!Y64+4*PI())/3)</f>
        <v>-0.20707989101704993</v>
      </c>
      <c r="AI64" s="11">
        <f>'OddsRatio_working_3-way'!U64/(3*'OddsRatio_working_3-way'!X64^(1/3))*SIN(('OddsRatio_working_3-way'!Y64)/3)</f>
        <v>-6.2149478504413276E-2</v>
      </c>
      <c r="AJ64" s="11">
        <f>'OddsRatio_working_3-way'!U64/(3*'OddsRatio_working_3-way'!X64^(1/3))*SIN(('OddsRatio_working_3-way'!Y64+2*PI())/3)</f>
        <v>-0.42082237097176978</v>
      </c>
      <c r="AK64" s="11">
        <f>'OddsRatio_working_3-way'!U64/(3*'OddsRatio_working_3-way'!X64^(1/3))*SIN(('OddsRatio_working_3-way'!Y64+4*PI())/3)</f>
        <v>0.48297184947618305</v>
      </c>
      <c r="AL64" s="11">
        <f>'OddsRatio_working_3-way'!Z64+'OddsRatio_working_3-way'!AF64</f>
        <v>1.0436116729353069</v>
      </c>
      <c r="AM64" s="11">
        <f>'OddsRatio_working_3-way'!AA64+'OddsRatio_working_3-way'!AG64</f>
        <v>-0.62945189090120701</v>
      </c>
      <c r="AN64" s="11">
        <f>'OddsRatio_working_3-way'!AB64+'OddsRatio_working_3-way'!AH64</f>
        <v>-0.41415978203409987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1.0436116729353069</v>
      </c>
      <c r="AS64" s="11">
        <f>IF(('OddsRatio_working_3-way'!X64=0),IF(Q64&gt;0,-Q64^(1/3),(-Q64)^(1/3)),'OddsRatio_working_3-way'!AM64-'OddsRatio_working_3-way'!R64/3)</f>
        <v>-0.62945189090120701</v>
      </c>
      <c r="AT64" s="11">
        <f>IF(('OddsRatio_working_3-way'!X64=0),IF(Q64&gt;0,-Q64^(1/3),(-Q64)^(1/3)),'OddsRatio_working_3-way'!AN64-'OddsRatio_working_3-way'!R64/3)</f>
        <v>-0.41415978203409987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2.95</v>
      </c>
      <c r="B65" s="4">
        <f>IF('True_Odds_Calculator_3-way'!B64="","",'True_Odds_Calculator_3-way'!B64)</f>
        <v>3.69</v>
      </c>
      <c r="C65" s="4">
        <f>IF('True_Odds_Calculator_3-way'!C64="","",'True_Odds_Calculator_3-way'!C64)</f>
        <v>2.39</v>
      </c>
      <c r="D65" s="9">
        <f t="shared" si="13"/>
        <v>0.32941836095440258</v>
      </c>
      <c r="E65" s="9">
        <f t="shared" si="14"/>
        <v>0.26259415322255164</v>
      </c>
      <c r="F65" s="9">
        <f t="shared" si="15"/>
        <v>0.4079874858230455</v>
      </c>
      <c r="G65" s="9">
        <f t="shared" si="16"/>
        <v>1.0439248711791858</v>
      </c>
      <c r="H65" s="9">
        <f t="shared" si="17"/>
        <v>3.0356534987994128</v>
      </c>
      <c r="I65" s="9">
        <f t="shared" si="18"/>
        <v>3.8081579034720101</v>
      </c>
      <c r="J65" s="9">
        <f t="shared" si="19"/>
        <v>2.4510555709390687</v>
      </c>
      <c r="K65" s="11">
        <f t="shared" si="20"/>
        <v>0.33898305084745761</v>
      </c>
      <c r="L65" s="11">
        <f t="shared" si="21"/>
        <v>0.2710027100271003</v>
      </c>
      <c r="M65" s="11">
        <f t="shared" si="22"/>
        <v>0.41841004184100417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-0.2802563157891701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0.23177736918848518</v>
      </c>
      <c r="Q65" s="11">
        <f>2*'OddsRatio_working_3-way'!K65*'OddsRatio_working_3-way'!L65*'OddsRatio_working_3-way'!M65</f>
        <v>7.687474931624716E-2</v>
      </c>
      <c r="R65" s="11">
        <f t="shared" si="23"/>
        <v>0</v>
      </c>
      <c r="S65" s="11">
        <f t="shared" si="24"/>
        <v>-0.82701925391342679</v>
      </c>
      <c r="T65" s="11">
        <f t="shared" si="25"/>
        <v>-0.27430157675403871</v>
      </c>
      <c r="U65" s="11">
        <f>'OddsRatio_working_3-way'!S65-'OddsRatio_working_3-way'!R65^2/3</f>
        <v>-0.82701925391342679</v>
      </c>
      <c r="V65" s="11">
        <f>'OddsRatio_working_3-way'!S65*'OddsRatio_working_3-way'!R65/3-2*'OddsRatio_working_3-way'!R65^3/27-'OddsRatio_working_3-way'!T65</f>
        <v>0.27430157675403871</v>
      </c>
      <c r="W65" s="11">
        <f>'OddsRatio_working_3-way'!V65^2+4*'OddsRatio_working_3-way'!U65^3/27</f>
        <v>-8.558465560472614E-3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0.14474099330374965</v>
      </c>
      <c r="Y65" s="11">
        <f>IF('OddsRatio_working_3-way'!W65&gt;=0,IF('OddsRatio_working_3-way'!V65+SQRT('OddsRatio_working_3-way'!W65)&gt;0,0,PI()),ACOS('OddsRatio_working_3-way'!V65/(2*'OddsRatio_working_3-way'!X65)))</f>
        <v>0.3252837381917062</v>
      </c>
      <c r="Z65" s="11">
        <f>'OddsRatio_working_3-way'!X65^(1/3)*COS('OddsRatio_working_3-way'!Y65/3)</f>
        <v>0.52196243558959288</v>
      </c>
      <c r="AA65" s="11">
        <f>'OddsRatio_working_3-way'!X65^(1/3)*COS(('OddsRatio_working_3-way'!Y65+2*PI())/3)</f>
        <v>-0.3101871661485448</v>
      </c>
      <c r="AB65" s="11">
        <f>'OddsRatio_working_3-way'!X65^(1/3)*COS(('OddsRatio_working_3-way'!Y65+4*PI())/3)</f>
        <v>-0.21177526944104808</v>
      </c>
      <c r="AC65" s="11">
        <f>'OddsRatio_working_3-way'!X65^(1/3)*SIN('OddsRatio_working_3-way'!Y65/3)</f>
        <v>5.6818135055534943E-2</v>
      </c>
      <c r="AD65" s="11">
        <f>'OddsRatio_working_3-way'!X65^(1/3)*SIN(('OddsRatio_working_3-way'!Y65+2*PI())/3)</f>
        <v>0.42362366151401892</v>
      </c>
      <c r="AE65" s="11">
        <f>'OddsRatio_working_3-way'!X65^(1/3)*SIN(('OddsRatio_working_3-way'!Y65+4*PI())/3)</f>
        <v>-0.48044179656955377</v>
      </c>
      <c r="AF65" s="11">
        <f>-'OddsRatio_working_3-way'!U65/(3*'OddsRatio_working_3-way'!X65^(1/3))*COS(('OddsRatio_working_3-way'!Y65)/3)</f>
        <v>0.52196243558959277</v>
      </c>
      <c r="AG65" s="11">
        <f>-'OddsRatio_working_3-way'!U65/(3*'OddsRatio_working_3-way'!X65^(1/3))*COS(('OddsRatio_working_3-way'!Y65+2*PI())/3)</f>
        <v>-0.31018716614854475</v>
      </c>
      <c r="AH65" s="11">
        <f>-'OddsRatio_working_3-way'!U65/(3*'OddsRatio_working_3-way'!X65^(1/3))*COS(('OddsRatio_working_3-way'!Y65+4*PI())/3)</f>
        <v>-0.21177526944104802</v>
      </c>
      <c r="AI65" s="11">
        <f>'OddsRatio_working_3-way'!U65/(3*'OddsRatio_working_3-way'!X65^(1/3))*SIN(('OddsRatio_working_3-way'!Y65)/3)</f>
        <v>-5.681813505553493E-2</v>
      </c>
      <c r="AJ65" s="11">
        <f>'OddsRatio_working_3-way'!U65/(3*'OddsRatio_working_3-way'!X65^(1/3))*SIN(('OddsRatio_working_3-way'!Y65+2*PI())/3)</f>
        <v>-0.42362366151401881</v>
      </c>
      <c r="AK65" s="11">
        <f>'OddsRatio_working_3-way'!U65/(3*'OddsRatio_working_3-way'!X65^(1/3))*SIN(('OddsRatio_working_3-way'!Y65+4*PI())/3)</f>
        <v>0.48044179656955366</v>
      </c>
      <c r="AL65" s="11">
        <f>'OddsRatio_working_3-way'!Z65+'OddsRatio_working_3-way'!AF65</f>
        <v>1.0439248711791858</v>
      </c>
      <c r="AM65" s="11">
        <f>'OddsRatio_working_3-way'!AA65+'OddsRatio_working_3-way'!AG65</f>
        <v>-0.6203743322970896</v>
      </c>
      <c r="AN65" s="11">
        <f>'OddsRatio_working_3-way'!AB65+'OddsRatio_working_3-way'!AH65</f>
        <v>-0.42355053888209609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1.0439248711791858</v>
      </c>
      <c r="AS65" s="11">
        <f>IF(('OddsRatio_working_3-way'!X65=0),IF(Q65&gt;0,-Q65^(1/3),(-Q65)^(1/3)),'OddsRatio_working_3-way'!AM65-'OddsRatio_working_3-way'!R65/3)</f>
        <v>-0.6203743322970896</v>
      </c>
      <c r="AT65" s="11">
        <f>IF(('OddsRatio_working_3-way'!X65=0),IF(Q65&gt;0,-Q65^(1/3),(-Q65)^(1/3)),'OddsRatio_working_3-way'!AN65-'OddsRatio_working_3-way'!R65/3)</f>
        <v>-0.42355053888209609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2.75</v>
      </c>
      <c r="B66" s="4">
        <f>IF('True_Odds_Calculator_3-way'!B65="","",'True_Odds_Calculator_3-way'!B65)</f>
        <v>3.97</v>
      </c>
      <c r="C66" s="4">
        <f>IF('True_Odds_Calculator_3-way'!C65="","",'True_Odds_Calculator_3-way'!C65)</f>
        <v>2.4300000000000002</v>
      </c>
      <c r="D66" s="9">
        <f t="shared" si="13"/>
        <v>0.3541763559190429</v>
      </c>
      <c r="E66" s="9">
        <f t="shared" si="14"/>
        <v>0.24422059159910464</v>
      </c>
      <c r="F66" s="9">
        <f t="shared" si="15"/>
        <v>0.40160305248185274</v>
      </c>
      <c r="G66" s="9">
        <f t="shared" si="16"/>
        <v>1.0419726674705823</v>
      </c>
      <c r="H66" s="9">
        <f t="shared" si="17"/>
        <v>2.8234521680735192</v>
      </c>
      <c r="I66" s="9">
        <f t="shared" si="18"/>
        <v>4.094658822387629</v>
      </c>
      <c r="J66" s="9">
        <f t="shared" si="19"/>
        <v>2.4900209144829324</v>
      </c>
      <c r="K66" s="11">
        <f t="shared" si="20"/>
        <v>0.36363636363636365</v>
      </c>
      <c r="L66" s="11">
        <f t="shared" si="21"/>
        <v>0.25188916876574308</v>
      </c>
      <c r="M66" s="11">
        <f t="shared" si="22"/>
        <v>0.41152263374485593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-0.28015673103834327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0.23181719235455592</v>
      </c>
      <c r="Q66" s="11">
        <f>2*'OddsRatio_working_3-way'!K66*'OddsRatio_working_3-way'!L66*'OddsRatio_working_3-way'!M66</f>
        <v>7.5387704830749885E-2</v>
      </c>
      <c r="R66" s="11">
        <f t="shared" si="23"/>
        <v>0</v>
      </c>
      <c r="S66" s="11">
        <f t="shared" si="24"/>
        <v>-0.827455372909918</v>
      </c>
      <c r="T66" s="11">
        <f t="shared" si="25"/>
        <v>-0.26909117818208711</v>
      </c>
      <c r="U66" s="11">
        <f>'OddsRatio_working_3-way'!S66-'OddsRatio_working_3-way'!R66^2/3</f>
        <v>-0.827455372909918</v>
      </c>
      <c r="V66" s="11">
        <f>'OddsRatio_working_3-way'!S66*'OddsRatio_working_3-way'!R66/3-2*'OddsRatio_working_3-way'!R66^3/27-'OddsRatio_working_3-way'!T66</f>
        <v>0.26909117818208711</v>
      </c>
      <c r="W66" s="11">
        <f>'OddsRatio_working_3-way'!V66^2+4*'OddsRatio_working_3-way'!U66^3/27</f>
        <v>-1.1522400903456617E-2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0.14485549961848218</v>
      </c>
      <c r="Y66" s="11">
        <f>IF('OddsRatio_working_3-way'!W66&gt;=0,IF('OddsRatio_working_3-way'!V66+SQRT('OddsRatio_working_3-way'!W66)&gt;0,0,PI()),ACOS('OddsRatio_working_3-way'!V66/(2*'OddsRatio_working_3-way'!X66)))</f>
        <v>0.37956407657520486</v>
      </c>
      <c r="Z66" s="11">
        <f>'OddsRatio_working_3-way'!X66^(1/3)*COS('OddsRatio_working_3-way'!Y66/3)</f>
        <v>0.52098633373529113</v>
      </c>
      <c r="AA66" s="11">
        <f>'OddsRatio_working_3-way'!X66^(1/3)*COS(('OddsRatio_working_3-way'!Y66+2*PI())/3)</f>
        <v>-0.317884571043483</v>
      </c>
      <c r="AB66" s="11">
        <f>'OddsRatio_working_3-way'!X66^(1/3)*COS(('OddsRatio_working_3-way'!Y66+4*PI())/3)</f>
        <v>-0.2031017626918083</v>
      </c>
      <c r="AC66" s="11">
        <f>'OddsRatio_working_3-way'!X66^(1/3)*SIN('OddsRatio_working_3-way'!Y66/3)</f>
        <v>6.6269885300180617E-2</v>
      </c>
      <c r="AD66" s="11">
        <f>'OddsRatio_working_3-way'!X66^(1/3)*SIN(('OddsRatio_working_3-way'!Y66+2*PI())/3)</f>
        <v>0.4180524573891895</v>
      </c>
      <c r="AE66" s="11">
        <f>'OddsRatio_working_3-way'!X66^(1/3)*SIN(('OddsRatio_working_3-way'!Y66+4*PI())/3)</f>
        <v>-0.48432234268937019</v>
      </c>
      <c r="AF66" s="11">
        <f>-'OddsRatio_working_3-way'!U66/(3*'OddsRatio_working_3-way'!X66^(1/3))*COS(('OddsRatio_working_3-way'!Y66)/3)</f>
        <v>0.52098633373529113</v>
      </c>
      <c r="AG66" s="11">
        <f>-'OddsRatio_working_3-way'!U66/(3*'OddsRatio_working_3-way'!X66^(1/3))*COS(('OddsRatio_working_3-way'!Y66+2*PI())/3)</f>
        <v>-0.317884571043483</v>
      </c>
      <c r="AH66" s="11">
        <f>-'OddsRatio_working_3-way'!U66/(3*'OddsRatio_working_3-way'!X66^(1/3))*COS(('OddsRatio_working_3-way'!Y66+4*PI())/3)</f>
        <v>-0.2031017626918083</v>
      </c>
      <c r="AI66" s="11">
        <f>'OddsRatio_working_3-way'!U66/(3*'OddsRatio_working_3-way'!X66^(1/3))*SIN(('OddsRatio_working_3-way'!Y66)/3)</f>
        <v>-6.6269885300180617E-2</v>
      </c>
      <c r="AJ66" s="11">
        <f>'OddsRatio_working_3-way'!U66/(3*'OddsRatio_working_3-way'!X66^(1/3))*SIN(('OddsRatio_working_3-way'!Y66+2*PI())/3)</f>
        <v>-0.4180524573891895</v>
      </c>
      <c r="AK66" s="11">
        <f>'OddsRatio_working_3-way'!U66/(3*'OddsRatio_working_3-way'!X66^(1/3))*SIN(('OddsRatio_working_3-way'!Y66+4*PI())/3)</f>
        <v>0.48432234268937019</v>
      </c>
      <c r="AL66" s="11">
        <f>'OddsRatio_working_3-way'!Z66+'OddsRatio_working_3-way'!AF66</f>
        <v>1.0419726674705823</v>
      </c>
      <c r="AM66" s="11">
        <f>'OddsRatio_working_3-way'!AA66+'OddsRatio_working_3-way'!AG66</f>
        <v>-0.635769142086966</v>
      </c>
      <c r="AN66" s="11">
        <f>'OddsRatio_working_3-way'!AB66+'OddsRatio_working_3-way'!AH66</f>
        <v>-0.40620352538361659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1.0419726674705823</v>
      </c>
      <c r="AS66" s="11">
        <f>IF(('OddsRatio_working_3-way'!X66=0),IF(Q66&gt;0,-Q66^(1/3),(-Q66)^(1/3)),'OddsRatio_working_3-way'!AM66-'OddsRatio_working_3-way'!R66/3)</f>
        <v>-0.635769142086966</v>
      </c>
      <c r="AT66" s="11">
        <f>IF(('OddsRatio_working_3-way'!X66=0),IF(Q66&gt;0,-Q66^(1/3),(-Q66)^(1/3)),'OddsRatio_working_3-way'!AN66-'OddsRatio_working_3-way'!R66/3)</f>
        <v>-0.40620352538361659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1.98</v>
      </c>
      <c r="B67" s="4">
        <f>IF('True_Odds_Calculator_3-way'!B66="","",'True_Odds_Calculator_3-way'!B66)</f>
        <v>3.45</v>
      </c>
      <c r="C67" s="4">
        <f>IF('True_Odds_Calculator_3-way'!C66="","",'True_Odds_Calculator_3-way'!C66)</f>
        <v>4.1900000000000004</v>
      </c>
      <c r="D67" s="9">
        <f t="shared" si="13"/>
        <v>0.49178682130237206</v>
      </c>
      <c r="E67" s="9">
        <f t="shared" si="14"/>
        <v>0.27905651983211038</v>
      </c>
      <c r="F67" s="9">
        <f t="shared" si="15"/>
        <v>0.22915665886551745</v>
      </c>
      <c r="G67" s="9">
        <f t="shared" si="16"/>
        <v>1.0544912017949759</v>
      </c>
      <c r="H67" s="9">
        <f t="shared" si="17"/>
        <v>2.0334013777590765</v>
      </c>
      <c r="I67" s="9">
        <f t="shared" si="18"/>
        <v>3.5835034443976905</v>
      </c>
      <c r="J67" s="9">
        <f t="shared" si="19"/>
        <v>4.3638269337259734</v>
      </c>
      <c r="K67" s="11">
        <f t="shared" si="20"/>
        <v>0.50505050505050508</v>
      </c>
      <c r="L67" s="11">
        <f t="shared" si="21"/>
        <v>0.28985507246376813</v>
      </c>
      <c r="M67" s="11">
        <f t="shared" si="22"/>
        <v>0.2386634844868735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-0.26759902997321261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0.23129150450931088</v>
      </c>
      <c r="Q67" s="11">
        <f>2*'OddsRatio_working_3-way'!K67*'OddsRatio_working_3-way'!L67*'OddsRatio_working_3-way'!M67</f>
        <v>6.9876587465048601E-2</v>
      </c>
      <c r="R67" s="11">
        <f t="shared" si="23"/>
        <v>0</v>
      </c>
      <c r="S67" s="11">
        <f t="shared" si="24"/>
        <v>-0.86432116189832153</v>
      </c>
      <c r="T67" s="11">
        <f t="shared" si="25"/>
        <v>-0.26112421809616965</v>
      </c>
      <c r="U67" s="11">
        <f>'OddsRatio_working_3-way'!S67-'OddsRatio_working_3-way'!R67^2/3</f>
        <v>-0.86432116189832153</v>
      </c>
      <c r="V67" s="11">
        <f>'OddsRatio_working_3-way'!S67*'OddsRatio_working_3-way'!R67/3-2*'OddsRatio_working_3-way'!R67^3/27-'OddsRatio_working_3-way'!T67</f>
        <v>0.26112421809616965</v>
      </c>
      <c r="W67" s="11">
        <f>'OddsRatio_working_3-way'!V67^2+4*'OddsRatio_working_3-way'!U67^3/27</f>
        <v>-2.7472224146215696E-2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0.15464320339296492</v>
      </c>
      <c r="Y67" s="11">
        <f>IF('OddsRatio_working_3-way'!W67&gt;=0,IF('OddsRatio_working_3-way'!V67+SQRT('OddsRatio_working_3-way'!W67)&gt;0,0,PI()),ACOS('OddsRatio_working_3-way'!V67/(2*'OddsRatio_working_3-way'!X67)))</f>
        <v>0.56557677368869941</v>
      </c>
      <c r="Z67" s="11">
        <f>'OddsRatio_working_3-way'!X67^(1/3)*COS('OddsRatio_working_3-way'!Y67/3)</f>
        <v>0.52724560089748806</v>
      </c>
      <c r="AA67" s="11">
        <f>'OddsRatio_working_3-way'!X67^(1/3)*COS(('OddsRatio_working_3-way'!Y67+2*PI())/3)</f>
        <v>-0.35073966291098752</v>
      </c>
      <c r="AB67" s="11">
        <f>'OddsRatio_working_3-way'!X67^(1/3)*COS(('OddsRatio_working_3-way'!Y67+4*PI())/3)</f>
        <v>-0.17650593798650049</v>
      </c>
      <c r="AC67" s="11">
        <f>'OddsRatio_working_3-way'!X67^(1/3)*SIN('OddsRatio_working_3-way'!Y67/3)</f>
        <v>0.10059388798706384</v>
      </c>
      <c r="AD67" s="11">
        <f>'OddsRatio_working_3-way'!X67^(1/3)*SIN(('OddsRatio_working_3-way'!Y67+2*PI())/3)</f>
        <v>0.40631114041728428</v>
      </c>
      <c r="AE67" s="11">
        <f>'OddsRatio_working_3-way'!X67^(1/3)*SIN(('OddsRatio_working_3-way'!Y67+4*PI())/3)</f>
        <v>-0.50690502840434803</v>
      </c>
      <c r="AF67" s="11">
        <f>-'OddsRatio_working_3-way'!U67/(3*'OddsRatio_working_3-way'!X67^(1/3))*COS(('OddsRatio_working_3-way'!Y67)/3)</f>
        <v>0.52724560089748795</v>
      </c>
      <c r="AG67" s="11">
        <f>-'OddsRatio_working_3-way'!U67/(3*'OddsRatio_working_3-way'!X67^(1/3))*COS(('OddsRatio_working_3-way'!Y67+2*PI())/3)</f>
        <v>-0.35073966291098746</v>
      </c>
      <c r="AH67" s="11">
        <f>-'OddsRatio_working_3-way'!U67/(3*'OddsRatio_working_3-way'!X67^(1/3))*COS(('OddsRatio_working_3-way'!Y67+4*PI())/3)</f>
        <v>-0.17650593798650047</v>
      </c>
      <c r="AI67" s="11">
        <f>'OddsRatio_working_3-way'!U67/(3*'OddsRatio_working_3-way'!X67^(1/3))*SIN(('OddsRatio_working_3-way'!Y67)/3)</f>
        <v>-0.10059388798706383</v>
      </c>
      <c r="AJ67" s="11">
        <f>'OddsRatio_working_3-way'!U67/(3*'OddsRatio_working_3-way'!X67^(1/3))*SIN(('OddsRatio_working_3-way'!Y67+2*PI())/3)</f>
        <v>-0.40631114041728417</v>
      </c>
      <c r="AK67" s="11">
        <f>'OddsRatio_working_3-way'!U67/(3*'OddsRatio_working_3-way'!X67^(1/3))*SIN(('OddsRatio_working_3-way'!Y67+4*PI())/3)</f>
        <v>0.50690502840434792</v>
      </c>
      <c r="AL67" s="11">
        <f>'OddsRatio_working_3-way'!Z67+'OddsRatio_working_3-way'!AF67</f>
        <v>1.0544912017949759</v>
      </c>
      <c r="AM67" s="11">
        <f>'OddsRatio_working_3-way'!AA67+'OddsRatio_working_3-way'!AG67</f>
        <v>-0.70147932582197492</v>
      </c>
      <c r="AN67" s="11">
        <f>'OddsRatio_working_3-way'!AB67+'OddsRatio_working_3-way'!AH67</f>
        <v>-0.35301187597300099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1.0544912017949759</v>
      </c>
      <c r="AS67" s="11">
        <f>IF(('OddsRatio_working_3-way'!X67=0),IF(Q67&gt;0,-Q67^(1/3),(-Q67)^(1/3)),'OddsRatio_working_3-way'!AM67-'OddsRatio_working_3-way'!R67/3)</f>
        <v>-0.70147932582197492</v>
      </c>
      <c r="AT67" s="11">
        <f>IF(('OddsRatio_working_3-way'!X67=0),IF(Q67&gt;0,-Q67^(1/3),(-Q67)^(1/3)),'OddsRatio_working_3-way'!AN67-'OddsRatio_working_3-way'!R67/3)</f>
        <v>-0.35301187597300099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4.4800000000000004</v>
      </c>
      <c r="B68" s="4">
        <f>IF('True_Odds_Calculator_3-way'!B67="","",'True_Odds_Calculator_3-way'!B67)</f>
        <v>3.62</v>
      </c>
      <c r="C68" s="4">
        <f>IF('True_Odds_Calculator_3-way'!C67="","",'True_Odds_Calculator_3-way'!C67)</f>
        <v>1.86</v>
      </c>
      <c r="D68" s="9">
        <f t="shared" ref="D68:D131" si="26">(K68/(AR68+K68-(AR68*K68)))</f>
        <v>0.21296097633937655</v>
      </c>
      <c r="E68" s="9">
        <f t="shared" ref="E68:E131" si="27">(L68/(AR68+L68-(AR68*L68)))</f>
        <v>0.2643829759222539</v>
      </c>
      <c r="F68" s="9">
        <f t="shared" ref="F68:F131" si="28">(M68/(AR68+M68-(AR68*M68)))</f>
        <v>0.52265604773836949</v>
      </c>
      <c r="G68" s="9">
        <f t="shared" ref="G68:G131" si="29">AR68</f>
        <v>1.0619816027821272</v>
      </c>
      <c r="H68" s="9">
        <f t="shared" ref="H68:H131" si="30">IF(A68="","",1/D68)</f>
        <v>4.6956959776818028</v>
      </c>
      <c r="I68" s="9">
        <f t="shared" ref="I68:I131" si="31">IF(B68="","",1/E68)</f>
        <v>3.7823917992891727</v>
      </c>
      <c r="J68" s="9">
        <f t="shared" ref="J68:J131" si="32">IF(C68="","",1/F68)</f>
        <v>1.9133041783926295</v>
      </c>
      <c r="K68" s="11">
        <f t="shared" ref="K68:K131" si="33">1/A68</f>
        <v>0.2232142857142857</v>
      </c>
      <c r="L68" s="11">
        <f t="shared" ref="L68:L131" si="34">1/B68</f>
        <v>0.27624309392265195</v>
      </c>
      <c r="M68" s="11">
        <f t="shared" ref="M68:M131" si="35">1/C68</f>
        <v>0.5376344086021505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-0.25994379662397837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0.23073299895613208</v>
      </c>
      <c r="Q68" s="11">
        <f>2*'OddsRatio_working_3-way'!K68*'OddsRatio_working_3-way'!L68*'OddsRatio_working_3-way'!M68</f>
        <v>6.6302585906934497E-2</v>
      </c>
      <c r="R68" s="11">
        <f t="shared" ref="R68:R131" si="36">O68/N68</f>
        <v>0</v>
      </c>
      <c r="S68" s="11">
        <f t="shared" ref="S68:S131" si="37">P68/N68</f>
        <v>-0.88762648677436551</v>
      </c>
      <c r="T68" s="11">
        <f t="shared" ref="T68:T131" si="38">Q68/N68</f>
        <v>-0.25506508240642684</v>
      </c>
      <c r="U68" s="11">
        <f>'OddsRatio_working_3-way'!S68-'OddsRatio_working_3-way'!R68^2/3</f>
        <v>-0.88762648677436551</v>
      </c>
      <c r="V68" s="11">
        <f>'OddsRatio_working_3-way'!S68*'OddsRatio_working_3-way'!R68/3-2*'OddsRatio_working_3-way'!R68^3/27-'OddsRatio_working_3-way'!T68</f>
        <v>0.25506508240642684</v>
      </c>
      <c r="W68" s="11">
        <f>'OddsRatio_working_3-way'!V68^2+4*'OddsRatio_working_3-way'!U68^3/27</f>
        <v>-3.8548299850961185E-2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0.16093981492623144</v>
      </c>
      <c r="Y68" s="11">
        <f>IF('OddsRatio_working_3-way'!W68&gt;=0,IF('OddsRatio_working_3-way'!V68+SQRT('OddsRatio_working_3-way'!W68)&gt;0,0,PI()),ACOS('OddsRatio_working_3-way'!V68/(2*'OddsRatio_working_3-way'!X68)))</f>
        <v>0.65602387559061015</v>
      </c>
      <c r="Z68" s="11">
        <f>'OddsRatio_working_3-way'!X68^(1/3)*COS('OddsRatio_working_3-way'!Y68/3)</f>
        <v>0.53099080139106369</v>
      </c>
      <c r="AA68" s="11">
        <f>'OddsRatio_working_3-way'!X68^(1/3)*COS(('OddsRatio_working_3-way'!Y68+2*PI())/3)</f>
        <v>-0.36768736868787666</v>
      </c>
      <c r="AB68" s="11">
        <f>'OddsRatio_working_3-way'!X68^(1/3)*COS(('OddsRatio_working_3-way'!Y68+4*PI())/3)</f>
        <v>-0.16330343270318715</v>
      </c>
      <c r="AC68" s="11">
        <f>'OddsRatio_working_3-way'!X68^(1/3)*SIN('OddsRatio_working_3-way'!Y68/3)</f>
        <v>0.11800112045879579</v>
      </c>
      <c r="AD68" s="11">
        <f>'OddsRatio_working_3-way'!X68^(1/3)*SIN(('OddsRatio_working_3-way'!Y68+2*PI())/3)</f>
        <v>0.40085096295112072</v>
      </c>
      <c r="AE68" s="11">
        <f>'OddsRatio_working_3-way'!X68^(1/3)*SIN(('OddsRatio_working_3-way'!Y68+4*PI())/3)</f>
        <v>-0.51885208340991651</v>
      </c>
      <c r="AF68" s="11">
        <f>-'OddsRatio_working_3-way'!U68/(3*'OddsRatio_working_3-way'!X68^(1/3))*COS(('OddsRatio_working_3-way'!Y68)/3)</f>
        <v>0.53099080139106347</v>
      </c>
      <c r="AG68" s="11">
        <f>-'OddsRatio_working_3-way'!U68/(3*'OddsRatio_working_3-way'!X68^(1/3))*COS(('OddsRatio_working_3-way'!Y68+2*PI())/3)</f>
        <v>-0.36768736868787649</v>
      </c>
      <c r="AH68" s="11">
        <f>-'OddsRatio_working_3-way'!U68/(3*'OddsRatio_working_3-way'!X68^(1/3))*COS(('OddsRatio_working_3-way'!Y68+4*PI())/3)</f>
        <v>-0.16330343270318709</v>
      </c>
      <c r="AI68" s="11">
        <f>'OddsRatio_working_3-way'!U68/(3*'OddsRatio_working_3-way'!X68^(1/3))*SIN(('OddsRatio_working_3-way'!Y68)/3)</f>
        <v>-0.11800112045879574</v>
      </c>
      <c r="AJ68" s="11">
        <f>'OddsRatio_working_3-way'!U68/(3*'OddsRatio_working_3-way'!X68^(1/3))*SIN(('OddsRatio_working_3-way'!Y68+2*PI())/3)</f>
        <v>-0.40085096295112055</v>
      </c>
      <c r="AK68" s="11">
        <f>'OddsRatio_working_3-way'!U68/(3*'OddsRatio_working_3-way'!X68^(1/3))*SIN(('OddsRatio_working_3-way'!Y68+4*PI())/3)</f>
        <v>0.51885208340991629</v>
      </c>
      <c r="AL68" s="11">
        <f>'OddsRatio_working_3-way'!Z68+'OddsRatio_working_3-way'!AF68</f>
        <v>1.0619816027821272</v>
      </c>
      <c r="AM68" s="11">
        <f>'OddsRatio_working_3-way'!AA68+'OddsRatio_working_3-way'!AG68</f>
        <v>-0.7353747373757531</v>
      </c>
      <c r="AN68" s="11">
        <f>'OddsRatio_working_3-way'!AB68+'OddsRatio_working_3-way'!AH68</f>
        <v>-0.32660686540637424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1.0619816027821272</v>
      </c>
      <c r="AS68" s="11">
        <f>IF(('OddsRatio_working_3-way'!X68=0),IF(Q68&gt;0,-Q68^(1/3),(-Q68)^(1/3)),'OddsRatio_working_3-way'!AM68-'OddsRatio_working_3-way'!R68/3)</f>
        <v>-0.7353747373757531</v>
      </c>
      <c r="AT68" s="11">
        <f>IF(('OddsRatio_working_3-way'!X68=0),IF(Q68&gt;0,-Q68^(1/3),(-Q68)^(1/3)),'OddsRatio_working_3-way'!AN68-'OddsRatio_working_3-way'!R68/3)</f>
        <v>-0.32660686540637424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2.19</v>
      </c>
      <c r="B69" s="4">
        <f>IF('True_Odds_Calculator_3-way'!B68="","",'True_Odds_Calculator_3-way'!B68)</f>
        <v>3.17</v>
      </c>
      <c r="C69" s="4">
        <f>IF('True_Odds_Calculator_3-way'!C68="","",'True_Odds_Calculator_3-way'!C68)</f>
        <v>3.81</v>
      </c>
      <c r="D69" s="9">
        <f t="shared" si="26"/>
        <v>0.44351644634999071</v>
      </c>
      <c r="E69" s="9">
        <f t="shared" si="27"/>
        <v>0.30413656629662539</v>
      </c>
      <c r="F69" s="9">
        <f t="shared" si="28"/>
        <v>0.25234698735338401</v>
      </c>
      <c r="G69" s="9">
        <f t="shared" si="29"/>
        <v>1.0543763195476421</v>
      </c>
      <c r="H69" s="9">
        <f t="shared" si="30"/>
        <v>2.2547078202616939</v>
      </c>
      <c r="I69" s="9">
        <f t="shared" si="31"/>
        <v>3.2879966134183838</v>
      </c>
      <c r="J69" s="9">
        <f t="shared" si="32"/>
        <v>3.9627974579288745</v>
      </c>
      <c r="K69" s="11">
        <f t="shared" si="33"/>
        <v>0.45662100456621008</v>
      </c>
      <c r="L69" s="11">
        <f t="shared" si="34"/>
        <v>0.31545741324921134</v>
      </c>
      <c r="M69" s="11">
        <f t="shared" si="35"/>
        <v>0.26246719160104987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-0.27433717516220979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0.23326888382502595</v>
      </c>
      <c r="Q69" s="11">
        <f>2*'OddsRatio_working_3-way'!K69*'OddsRatio_working_3-way'!L69*'OddsRatio_working_3-way'!M69</f>
        <v>7.5613900753655094E-2</v>
      </c>
      <c r="R69" s="11">
        <f t="shared" si="36"/>
        <v>0</v>
      </c>
      <c r="S69" s="11">
        <f t="shared" si="37"/>
        <v>-0.85029994089243999</v>
      </c>
      <c r="T69" s="11">
        <f t="shared" si="38"/>
        <v>-0.27562396787437282</v>
      </c>
      <c r="U69" s="11">
        <f>'OddsRatio_working_3-way'!S69-'OddsRatio_working_3-way'!R69^2/3</f>
        <v>-0.85029994089243999</v>
      </c>
      <c r="V69" s="11">
        <f>'OddsRatio_working_3-way'!S69*'OddsRatio_working_3-way'!R69/3-2*'OddsRatio_working_3-way'!R69^3/27-'OddsRatio_working_3-way'!T69</f>
        <v>0.27562396787437282</v>
      </c>
      <c r="W69" s="11">
        <f>'OddsRatio_working_3-way'!V69^2+4*'OddsRatio_working_3-way'!U69^3/27</f>
        <v>-1.5109258158508498E-2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0.15089551834408618</v>
      </c>
      <c r="Y69" s="11">
        <f>IF('OddsRatio_working_3-way'!W69&gt;=0,IF('OddsRatio_working_3-way'!V69+SQRT('OddsRatio_working_3-way'!W69)&gt;0,0,PI()),ACOS('OddsRatio_working_3-way'!V69/(2*'OddsRatio_working_3-way'!X69)))</f>
        <v>0.41949662210155081</v>
      </c>
      <c r="Z69" s="11">
        <f>'OddsRatio_working_3-way'!X69^(1/3)*COS('OddsRatio_working_3-way'!Y69/3)</f>
        <v>0.52718815977382116</v>
      </c>
      <c r="AA69" s="11">
        <f>'OddsRatio_working_3-way'!X69^(1/3)*COS(('OddsRatio_working_3-way'!Y69+2*PI())/3)</f>
        <v>-0.32785501956903057</v>
      </c>
      <c r="AB69" s="11">
        <f>'OddsRatio_working_3-way'!X69^(1/3)*COS(('OddsRatio_working_3-way'!Y69+4*PI())/3)</f>
        <v>-0.19933314020479065</v>
      </c>
      <c r="AC69" s="11">
        <f>'OddsRatio_working_3-way'!X69^(1/3)*SIN('OddsRatio_working_3-way'!Y69/3)</f>
        <v>7.4202141647700462E-2</v>
      </c>
      <c r="AD69" s="11">
        <f>'OddsRatio_working_3-way'!X69^(1/3)*SIN(('OddsRatio_working_3-way'!Y69+2*PI())/3)</f>
        <v>0.41945726811464829</v>
      </c>
      <c r="AE69" s="11">
        <f>'OddsRatio_working_3-way'!X69^(1/3)*SIN(('OddsRatio_working_3-way'!Y69+4*PI())/3)</f>
        <v>-0.49365940976234879</v>
      </c>
      <c r="AF69" s="11">
        <f>-'OddsRatio_working_3-way'!U69/(3*'OddsRatio_working_3-way'!X69^(1/3))*COS(('OddsRatio_working_3-way'!Y69)/3)</f>
        <v>0.52718815977382105</v>
      </c>
      <c r="AG69" s="11">
        <f>-'OddsRatio_working_3-way'!U69/(3*'OddsRatio_working_3-way'!X69^(1/3))*COS(('OddsRatio_working_3-way'!Y69+2*PI())/3)</f>
        <v>-0.32785501956903051</v>
      </c>
      <c r="AH69" s="11">
        <f>-'OddsRatio_working_3-way'!U69/(3*'OddsRatio_working_3-way'!X69^(1/3))*COS(('OddsRatio_working_3-way'!Y69+4*PI())/3)</f>
        <v>-0.19933314020479062</v>
      </c>
      <c r="AI69" s="11">
        <f>'OddsRatio_working_3-way'!U69/(3*'OddsRatio_working_3-way'!X69^(1/3))*SIN(('OddsRatio_working_3-way'!Y69)/3)</f>
        <v>-7.4202141647700448E-2</v>
      </c>
      <c r="AJ69" s="11">
        <f>'OddsRatio_working_3-way'!U69/(3*'OddsRatio_working_3-way'!X69^(1/3))*SIN(('OddsRatio_working_3-way'!Y69+2*PI())/3)</f>
        <v>-0.41945726811464817</v>
      </c>
      <c r="AK69" s="11">
        <f>'OddsRatio_working_3-way'!U69/(3*'OddsRatio_working_3-way'!X69^(1/3))*SIN(('OddsRatio_working_3-way'!Y69+4*PI())/3)</f>
        <v>0.49365940976234868</v>
      </c>
      <c r="AL69" s="11">
        <f>'OddsRatio_working_3-way'!Z69+'OddsRatio_working_3-way'!AF69</f>
        <v>1.0543763195476421</v>
      </c>
      <c r="AM69" s="11">
        <f>'OddsRatio_working_3-way'!AA69+'OddsRatio_working_3-way'!AG69</f>
        <v>-0.65571003913806103</v>
      </c>
      <c r="AN69" s="11">
        <f>'OddsRatio_working_3-way'!AB69+'OddsRatio_working_3-way'!AH69</f>
        <v>-0.3986662804095813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1.0543763195476421</v>
      </c>
      <c r="AS69" s="11">
        <f>IF(('OddsRatio_working_3-way'!X69=0),IF(Q69&gt;0,-Q69^(1/3),(-Q69)^(1/3)),'OddsRatio_working_3-way'!AM69-'OddsRatio_working_3-way'!R69/3)</f>
        <v>-0.65571003913806103</v>
      </c>
      <c r="AT69" s="11">
        <f>IF(('OddsRatio_working_3-way'!X69=0),IF(Q69&gt;0,-Q69^(1/3),(-Q69)^(1/3)),'OddsRatio_working_3-way'!AN69-'OddsRatio_working_3-way'!R69/3)</f>
        <v>-0.3986662804095813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4.9000000000000004</v>
      </c>
      <c r="B70" s="4">
        <f>IF('True_Odds_Calculator_3-way'!B69="","",'True_Odds_Calculator_3-way'!B69)</f>
        <v>3.81</v>
      </c>
      <c r="C70" s="4">
        <f>IF('True_Odds_Calculator_3-way'!C69="","",'True_Odds_Calculator_3-way'!C69)</f>
        <v>1.76</v>
      </c>
      <c r="D70" s="9">
        <f t="shared" si="26"/>
        <v>0.19479125865441063</v>
      </c>
      <c r="E70" s="9">
        <f t="shared" si="27"/>
        <v>0.25135832321236345</v>
      </c>
      <c r="F70" s="9">
        <f t="shared" si="28"/>
        <v>0.55385041813322577</v>
      </c>
      <c r="G70" s="9">
        <f t="shared" si="29"/>
        <v>1.0599232288883176</v>
      </c>
      <c r="H70" s="9">
        <f t="shared" si="30"/>
        <v>5.1337005926644395</v>
      </c>
      <c r="I70" s="9">
        <f t="shared" si="31"/>
        <v>3.9783842731761725</v>
      </c>
      <c r="J70" s="9">
        <f t="shared" si="32"/>
        <v>1.8055416539551215</v>
      </c>
      <c r="K70" s="11">
        <f t="shared" si="33"/>
        <v>0.2040816326530612</v>
      </c>
      <c r="L70" s="11">
        <f t="shared" si="34"/>
        <v>0.26246719160104987</v>
      </c>
      <c r="M70" s="11">
        <f t="shared" si="35"/>
        <v>0.56818181818181823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-0.25348414240427741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0.22734577009042706</v>
      </c>
      <c r="Q70" s="11">
        <f>2*'OddsRatio_working_3-way'!K70*'OddsRatio_working_3-way'!L70*'OddsRatio_working_3-way'!M70</f>
        <v>6.0869014749779647E-2</v>
      </c>
      <c r="R70" s="11">
        <f t="shared" si="36"/>
        <v>0</v>
      </c>
      <c r="S70" s="11">
        <f t="shared" si="37"/>
        <v>-0.89688359963692432</v>
      </c>
      <c r="T70" s="11">
        <f t="shared" si="38"/>
        <v>-0.2401294778144375</v>
      </c>
      <c r="U70" s="11">
        <f>'OddsRatio_working_3-way'!S70-'OddsRatio_working_3-way'!R70^2/3</f>
        <v>-0.89688359963692432</v>
      </c>
      <c r="V70" s="11">
        <f>'OddsRatio_working_3-way'!S70*'OddsRatio_working_3-way'!R70/3-2*'OddsRatio_working_3-way'!R70^3/27-'OddsRatio_working_3-way'!T70</f>
        <v>0.2401294778144375</v>
      </c>
      <c r="W70" s="11">
        <f>'OddsRatio_working_3-way'!V70^2+4*'OddsRatio_working_3-way'!U70^3/27</f>
        <v>-4.9219810050447031E-2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0.16346404510310628</v>
      </c>
      <c r="Y70" s="11">
        <f>IF('OddsRatio_working_3-way'!W70&gt;=0,IF('OddsRatio_working_3-way'!V70+SQRT('OddsRatio_working_3-way'!W70)&gt;0,0,PI()),ACOS('OddsRatio_working_3-way'!V70/(2*'OddsRatio_working_3-way'!X70)))</f>
        <v>0.7458631556309343</v>
      </c>
      <c r="Z70" s="11">
        <f>'OddsRatio_working_3-way'!X70^(1/3)*COS('OddsRatio_working_3-way'!Y70/3)</f>
        <v>0.52996161444415868</v>
      </c>
      <c r="AA70" s="11">
        <f>'OddsRatio_working_3-way'!X70^(1/3)*COS(('OddsRatio_working_3-way'!Y70+2*PI())/3)</f>
        <v>-0.38149868276500509</v>
      </c>
      <c r="AB70" s="11">
        <f>'OddsRatio_working_3-way'!X70^(1/3)*COS(('OddsRatio_working_3-way'!Y70+4*PI())/3)</f>
        <v>-0.14846293167915375</v>
      </c>
      <c r="AC70" s="11">
        <f>'OddsRatio_working_3-way'!X70^(1/3)*SIN('OddsRatio_working_3-way'!Y70/3)</f>
        <v>0.13454325362022299</v>
      </c>
      <c r="AD70" s="11">
        <f>'OddsRatio_working_3-way'!X70^(1/3)*SIN(('OddsRatio_working_3-way'!Y70+2*PI())/3)</f>
        <v>0.39168859432914405</v>
      </c>
      <c r="AE70" s="11">
        <f>'OddsRatio_working_3-way'!X70^(1/3)*SIN(('OddsRatio_working_3-way'!Y70+4*PI())/3)</f>
        <v>-0.52623184794936695</v>
      </c>
      <c r="AF70" s="11">
        <f>-'OddsRatio_working_3-way'!U70/(3*'OddsRatio_working_3-way'!X70^(1/3))*COS(('OddsRatio_working_3-way'!Y70)/3)</f>
        <v>0.52996161444415879</v>
      </c>
      <c r="AG70" s="11">
        <f>-'OddsRatio_working_3-way'!U70/(3*'OddsRatio_working_3-way'!X70^(1/3))*COS(('OddsRatio_working_3-way'!Y70+2*PI())/3)</f>
        <v>-0.38149868276500515</v>
      </c>
      <c r="AH70" s="11">
        <f>-'OddsRatio_working_3-way'!U70/(3*'OddsRatio_working_3-way'!X70^(1/3))*COS(('OddsRatio_working_3-way'!Y70+4*PI())/3)</f>
        <v>-0.14846293167915378</v>
      </c>
      <c r="AI70" s="11">
        <f>'OddsRatio_working_3-way'!U70/(3*'OddsRatio_working_3-way'!X70^(1/3))*SIN(('OddsRatio_working_3-way'!Y70)/3)</f>
        <v>-0.13454325362022301</v>
      </c>
      <c r="AJ70" s="11">
        <f>'OddsRatio_working_3-way'!U70/(3*'OddsRatio_working_3-way'!X70^(1/3))*SIN(('OddsRatio_working_3-way'!Y70+2*PI())/3)</f>
        <v>-0.39168859432914416</v>
      </c>
      <c r="AK70" s="11">
        <f>'OddsRatio_working_3-way'!U70/(3*'OddsRatio_working_3-way'!X70^(1/3))*SIN(('OddsRatio_working_3-way'!Y70+4*PI())/3)</f>
        <v>0.52623184794936706</v>
      </c>
      <c r="AL70" s="11">
        <f>'OddsRatio_working_3-way'!Z70+'OddsRatio_working_3-way'!AF70</f>
        <v>1.0599232288883176</v>
      </c>
      <c r="AM70" s="11">
        <f>'OddsRatio_working_3-way'!AA70+'OddsRatio_working_3-way'!AG70</f>
        <v>-0.76299736553001019</v>
      </c>
      <c r="AN70" s="11">
        <f>'OddsRatio_working_3-way'!AB70+'OddsRatio_working_3-way'!AH70</f>
        <v>-0.29692586335830751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1.0599232288883176</v>
      </c>
      <c r="AS70" s="11">
        <f>IF(('OddsRatio_working_3-way'!X70=0),IF(Q70&gt;0,-Q70^(1/3),(-Q70)^(1/3)),'OddsRatio_working_3-way'!AM70-'OddsRatio_working_3-way'!R70/3)</f>
        <v>-0.76299736553001019</v>
      </c>
      <c r="AT70" s="11">
        <f>IF(('OddsRatio_working_3-way'!X70=0),IF(Q70&gt;0,-Q70^(1/3),(-Q70)^(1/3)),'OddsRatio_working_3-way'!AN70-'OddsRatio_working_3-way'!R70/3)</f>
        <v>-0.29692586335830751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2.56</v>
      </c>
      <c r="B71" s="4">
        <f>IF('True_Odds_Calculator_3-way'!B70="","",'True_Odds_Calculator_3-way'!B70)</f>
        <v>2.97</v>
      </c>
      <c r="C71" s="4">
        <f>IF('True_Odds_Calculator_3-way'!C70="","",'True_Odds_Calculator_3-way'!C70)</f>
        <v>3.28</v>
      </c>
      <c r="D71" s="9">
        <f t="shared" si="26"/>
        <v>0.37921538600057725</v>
      </c>
      <c r="E71" s="9">
        <f t="shared" si="27"/>
        <v>0.32602310837832832</v>
      </c>
      <c r="F71" s="9">
        <f t="shared" si="28"/>
        <v>0.29476150562109432</v>
      </c>
      <c r="G71" s="9">
        <f t="shared" si="29"/>
        <v>1.0493742337955383</v>
      </c>
      <c r="H71" s="9">
        <f t="shared" si="30"/>
        <v>2.6370238047210401</v>
      </c>
      <c r="I71" s="9">
        <f t="shared" si="31"/>
        <v>3.0672672405772108</v>
      </c>
      <c r="J71" s="9">
        <f t="shared" si="32"/>
        <v>3.3925732530538273</v>
      </c>
      <c r="K71" s="11">
        <f t="shared" si="33"/>
        <v>0.390625</v>
      </c>
      <c r="L71" s="11">
        <f t="shared" si="34"/>
        <v>0.33670033670033667</v>
      </c>
      <c r="M71" s="11">
        <f t="shared" si="35"/>
        <v>0.3048780487804878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-0.28096706393200288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0.23297315122772444</v>
      </c>
      <c r="Q71" s="11">
        <f>2*'OddsRatio_working_3-way'!K71*'OddsRatio_working_3-way'!L71*'OddsRatio_working_3-way'!M71</f>
        <v>8.0197298185103058E-2</v>
      </c>
      <c r="R71" s="11">
        <f t="shared" si="36"/>
        <v>0</v>
      </c>
      <c r="S71" s="11">
        <f t="shared" si="37"/>
        <v>-0.8291831361561528</v>
      </c>
      <c r="T71" s="11">
        <f t="shared" si="38"/>
        <v>-0.28543309334118849</v>
      </c>
      <c r="U71" s="11">
        <f>'OddsRatio_working_3-way'!S71-'OddsRatio_working_3-way'!R71^2/3</f>
        <v>-0.8291831361561528</v>
      </c>
      <c r="V71" s="11">
        <f>'OddsRatio_working_3-way'!S71*'OddsRatio_working_3-way'!R71/3-2*'OddsRatio_working_3-way'!R71^3/27-'OddsRatio_working_3-way'!T71</f>
        <v>0.28543309334118849</v>
      </c>
      <c r="W71" s="11">
        <f>'OddsRatio_working_3-way'!V71^2+4*'OddsRatio_working_3-way'!U71^3/27</f>
        <v>-2.9872749208712107E-3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0.14530943336135377</v>
      </c>
      <c r="Y71" s="11">
        <f>IF('OddsRatio_working_3-way'!W71&gt;=0,IF('OddsRatio_working_3-way'!V71+SQRT('OddsRatio_working_3-way'!W71)&gt;0,0,PI()),ACOS('OddsRatio_working_3-way'!V71/(2*'OddsRatio_working_3-way'!X71)))</f>
        <v>0.18919418229321616</v>
      </c>
      <c r="Z71" s="11">
        <f>'OddsRatio_working_3-way'!X71^(1/3)*COS('OddsRatio_working_3-way'!Y71/3)</f>
        <v>0.52468711689776915</v>
      </c>
      <c r="AA71" s="11">
        <f>'OddsRatio_working_3-way'!X71^(1/3)*COS(('OddsRatio_working_3-way'!Y71+2*PI())/3)</f>
        <v>-0.2910377400920019</v>
      </c>
      <c r="AB71" s="11">
        <f>'OddsRatio_working_3-way'!X71^(1/3)*COS(('OddsRatio_working_3-way'!Y71+4*PI())/3)</f>
        <v>-0.23364937680576717</v>
      </c>
      <c r="AC71" s="11">
        <f>'OddsRatio_working_3-way'!X71^(1/3)*SIN('OddsRatio_working_3-way'!Y71/3)</f>
        <v>3.3133186991659742E-2</v>
      </c>
      <c r="AD71" s="11">
        <f>'OddsRatio_working_3-way'!X71^(1/3)*SIN(('OddsRatio_working_3-way'!Y71+2*PI())/3)</f>
        <v>0.43782577877605372</v>
      </c>
      <c r="AE71" s="11">
        <f>'OddsRatio_working_3-way'!X71^(1/3)*SIN(('OddsRatio_working_3-way'!Y71+4*PI())/3)</f>
        <v>-0.4709589657677134</v>
      </c>
      <c r="AF71" s="11">
        <f>-'OddsRatio_working_3-way'!U71/(3*'OddsRatio_working_3-way'!X71^(1/3))*COS(('OddsRatio_working_3-way'!Y71)/3)</f>
        <v>0.52468711689776915</v>
      </c>
      <c r="AG71" s="11">
        <f>-'OddsRatio_working_3-way'!U71/(3*'OddsRatio_working_3-way'!X71^(1/3))*COS(('OddsRatio_working_3-way'!Y71+2*PI())/3)</f>
        <v>-0.2910377400920019</v>
      </c>
      <c r="AH71" s="11">
        <f>-'OddsRatio_working_3-way'!U71/(3*'OddsRatio_working_3-way'!X71^(1/3))*COS(('OddsRatio_working_3-way'!Y71+4*PI())/3)</f>
        <v>-0.23364937680576717</v>
      </c>
      <c r="AI71" s="11">
        <f>'OddsRatio_working_3-way'!U71/(3*'OddsRatio_working_3-way'!X71^(1/3))*SIN(('OddsRatio_working_3-way'!Y71)/3)</f>
        <v>-3.3133186991659742E-2</v>
      </c>
      <c r="AJ71" s="11">
        <f>'OddsRatio_working_3-way'!U71/(3*'OddsRatio_working_3-way'!X71^(1/3))*SIN(('OddsRatio_working_3-way'!Y71+2*PI())/3)</f>
        <v>-0.43782577877605372</v>
      </c>
      <c r="AK71" s="11">
        <f>'OddsRatio_working_3-way'!U71/(3*'OddsRatio_working_3-way'!X71^(1/3))*SIN(('OddsRatio_working_3-way'!Y71+4*PI())/3)</f>
        <v>0.4709589657677134</v>
      </c>
      <c r="AL71" s="11">
        <f>'OddsRatio_working_3-way'!Z71+'OddsRatio_working_3-way'!AF71</f>
        <v>1.0493742337955383</v>
      </c>
      <c r="AM71" s="11">
        <f>'OddsRatio_working_3-way'!AA71+'OddsRatio_working_3-way'!AG71</f>
        <v>-0.58207548018400379</v>
      </c>
      <c r="AN71" s="11">
        <f>'OddsRatio_working_3-way'!AB71+'OddsRatio_working_3-way'!AH71</f>
        <v>-0.46729875361153433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1.0493742337955383</v>
      </c>
      <c r="AS71" s="11">
        <f>IF(('OddsRatio_working_3-way'!X71=0),IF(Q71&gt;0,-Q71^(1/3),(-Q71)^(1/3)),'OddsRatio_working_3-way'!AM71-'OddsRatio_working_3-way'!R71/3)</f>
        <v>-0.58207548018400379</v>
      </c>
      <c r="AT71" s="11">
        <f>IF(('OddsRatio_working_3-way'!X71=0),IF(Q71&gt;0,-Q71^(1/3),(-Q71)^(1/3)),'OddsRatio_working_3-way'!AN71-'OddsRatio_working_3-way'!R71/3)</f>
        <v>-0.46729875361153433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4.5</v>
      </c>
      <c r="B72" s="4">
        <f>IF('True_Odds_Calculator_3-way'!B71="","",'True_Odds_Calculator_3-way'!B71)</f>
        <v>3.8</v>
      </c>
      <c r="C72" s="4">
        <f>IF('True_Odds_Calculator_3-way'!C71="","",'True_Odds_Calculator_3-way'!C71)</f>
        <v>1.8</v>
      </c>
      <c r="D72" s="9">
        <f t="shared" si="26"/>
        <v>0.21080572167814352</v>
      </c>
      <c r="E72" s="9">
        <f t="shared" si="27"/>
        <v>0.25031518385290236</v>
      </c>
      <c r="F72" s="9">
        <f t="shared" si="28"/>
        <v>0.53887909446895399</v>
      </c>
      <c r="G72" s="9">
        <f t="shared" si="29"/>
        <v>1.0696297886297303</v>
      </c>
      <c r="H72" s="9">
        <f t="shared" si="30"/>
        <v>4.7437042602040567</v>
      </c>
      <c r="I72" s="9">
        <f t="shared" si="31"/>
        <v>3.9949634081632448</v>
      </c>
      <c r="J72" s="9">
        <f t="shared" si="32"/>
        <v>1.8557038309037839</v>
      </c>
      <c r="K72" s="11">
        <f t="shared" si="33"/>
        <v>0.22222222222222221</v>
      </c>
      <c r="L72" s="11">
        <f t="shared" si="34"/>
        <v>0.26315789473684209</v>
      </c>
      <c r="M72" s="11">
        <f t="shared" si="35"/>
        <v>0.55555555555555558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-0.25471085120207915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0.23066926575698504</v>
      </c>
      <c r="Q72" s="11">
        <f>2*'OddsRatio_working_3-way'!K72*'OddsRatio_working_3-way'!L72*'OddsRatio_working_3-way'!M72</f>
        <v>6.4977257959714096E-2</v>
      </c>
      <c r="R72" s="11">
        <f t="shared" si="36"/>
        <v>0</v>
      </c>
      <c r="S72" s="11">
        <f t="shared" si="37"/>
        <v>-0.90561224489795955</v>
      </c>
      <c r="T72" s="11">
        <f t="shared" si="38"/>
        <v>-0.25510204081632665</v>
      </c>
      <c r="U72" s="11">
        <f>'OddsRatio_working_3-way'!S72-'OddsRatio_working_3-way'!R72^2/3</f>
        <v>-0.90561224489795955</v>
      </c>
      <c r="V72" s="11">
        <f>'OddsRatio_working_3-way'!S72*'OddsRatio_working_3-way'!R72/3-2*'OddsRatio_working_3-way'!R72^3/27-'OddsRatio_working_3-way'!T72</f>
        <v>0.25510204081632665</v>
      </c>
      <c r="W72" s="11">
        <f>'OddsRatio_working_3-way'!V72^2+4*'OddsRatio_working_3-way'!U72^3/27</f>
        <v>-4.4955982039953823E-2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0.16585613741177066</v>
      </c>
      <c r="Y72" s="11">
        <f>IF('OddsRatio_working_3-way'!W72&gt;=0,IF('OddsRatio_working_3-way'!V72+SQRT('OddsRatio_working_3-way'!W72)&gt;0,0,PI()),ACOS('OddsRatio_working_3-way'!V72/(2*'OddsRatio_working_3-way'!X72)))</f>
        <v>0.6934488226389941</v>
      </c>
      <c r="Z72" s="11">
        <f>'OddsRatio_working_3-way'!X72^(1/3)*COS('OddsRatio_working_3-way'!Y72/3)</f>
        <v>0.53481489431486506</v>
      </c>
      <c r="AA72" s="11">
        <f>'OddsRatio_working_3-way'!X72^(1/3)*COS(('OddsRatio_working_3-way'!Y72+2*PI())/3)</f>
        <v>-0.37641585435029395</v>
      </c>
      <c r="AB72" s="11">
        <f>'OddsRatio_working_3-way'!X72^(1/3)*COS(('OddsRatio_working_3-way'!Y72+4*PI())/3)</f>
        <v>-0.15839903996457116</v>
      </c>
      <c r="AC72" s="11">
        <f>'OddsRatio_working_3-way'!X72^(1/3)*SIN('OddsRatio_working_3-way'!Y72/3)</f>
        <v>0.12587206647346172</v>
      </c>
      <c r="AD72" s="11">
        <f>'OddsRatio_working_3-way'!X72^(1/3)*SIN(('OddsRatio_working_3-way'!Y72+2*PI())/3)</f>
        <v>0.40022725156223193</v>
      </c>
      <c r="AE72" s="11">
        <f>'OddsRatio_working_3-way'!X72^(1/3)*SIN(('OddsRatio_working_3-way'!Y72+4*PI())/3)</f>
        <v>-0.52609931803569365</v>
      </c>
      <c r="AF72" s="11">
        <f>-'OddsRatio_working_3-way'!U72/(3*'OddsRatio_working_3-way'!X72^(1/3))*COS(('OddsRatio_working_3-way'!Y72)/3)</f>
        <v>0.53481489431486517</v>
      </c>
      <c r="AG72" s="11">
        <f>-'OddsRatio_working_3-way'!U72/(3*'OddsRatio_working_3-way'!X72^(1/3))*COS(('OddsRatio_working_3-way'!Y72+2*PI())/3)</f>
        <v>-0.37641585435029401</v>
      </c>
      <c r="AH72" s="11">
        <f>-'OddsRatio_working_3-way'!U72/(3*'OddsRatio_working_3-way'!X72^(1/3))*COS(('OddsRatio_working_3-way'!Y72+4*PI())/3)</f>
        <v>-0.15839903996457119</v>
      </c>
      <c r="AI72" s="11">
        <f>'OddsRatio_working_3-way'!U72/(3*'OddsRatio_working_3-way'!X72^(1/3))*SIN(('OddsRatio_working_3-way'!Y72)/3)</f>
        <v>-0.12587206647346175</v>
      </c>
      <c r="AJ72" s="11">
        <f>'OddsRatio_working_3-way'!U72/(3*'OddsRatio_working_3-way'!X72^(1/3))*SIN(('OddsRatio_working_3-way'!Y72+2*PI())/3)</f>
        <v>-0.40022725156223204</v>
      </c>
      <c r="AK72" s="11">
        <f>'OddsRatio_working_3-way'!U72/(3*'OddsRatio_working_3-way'!X72^(1/3))*SIN(('OddsRatio_working_3-way'!Y72+4*PI())/3)</f>
        <v>0.52609931803569376</v>
      </c>
      <c r="AL72" s="11">
        <f>'OddsRatio_working_3-way'!Z72+'OddsRatio_working_3-way'!AF72</f>
        <v>1.0696297886297303</v>
      </c>
      <c r="AM72" s="11">
        <f>'OddsRatio_working_3-way'!AA72+'OddsRatio_working_3-way'!AG72</f>
        <v>-0.75283170870058802</v>
      </c>
      <c r="AN72" s="11">
        <f>'OddsRatio_working_3-way'!AB72+'OddsRatio_working_3-way'!AH72</f>
        <v>-0.31679807992914233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1.0696297886297303</v>
      </c>
      <c r="AS72" s="11">
        <f>IF(('OddsRatio_working_3-way'!X72=0),IF(Q72&gt;0,-Q72^(1/3),(-Q72)^(1/3)),'OddsRatio_working_3-way'!AM72-'OddsRatio_working_3-way'!R72/3)</f>
        <v>-0.75283170870058802</v>
      </c>
      <c r="AT72" s="11">
        <f>IF(('OddsRatio_working_3-way'!X72=0),IF(Q72&gt;0,-Q72^(1/3),(-Q72)^(1/3)),'OddsRatio_working_3-way'!AN72-'OddsRatio_working_3-way'!R72/3)</f>
        <v>-0.31679807992914233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1.57</v>
      </c>
      <c r="B73" s="4">
        <f>IF('True_Odds_Calculator_3-way'!B72="","",'True_Odds_Calculator_3-way'!B72)</f>
        <v>4.2</v>
      </c>
      <c r="C73" s="4">
        <f>IF('True_Odds_Calculator_3-way'!C72="","",'True_Odds_Calculator_3-way'!C72)</f>
        <v>5.75</v>
      </c>
      <c r="D73" s="9">
        <f t="shared" si="26"/>
        <v>0.61614558142758957</v>
      </c>
      <c r="E73" s="9">
        <f t="shared" si="27"/>
        <v>0.22234550665434585</v>
      </c>
      <c r="F73" s="9">
        <f t="shared" si="28"/>
        <v>0.16150891191806507</v>
      </c>
      <c r="G73" s="9">
        <f t="shared" si="29"/>
        <v>1.0929702732797142</v>
      </c>
      <c r="H73" s="9">
        <f t="shared" si="30"/>
        <v>1.622993055769437</v>
      </c>
      <c r="I73" s="9">
        <f t="shared" si="31"/>
        <v>4.4975048744950854</v>
      </c>
      <c r="J73" s="9">
        <f t="shared" si="32"/>
        <v>6.191608798078641</v>
      </c>
      <c r="K73" s="11">
        <f t="shared" si="33"/>
        <v>0.63694267515923564</v>
      </c>
      <c r="L73" s="11">
        <f t="shared" si="34"/>
        <v>0.23809523809523808</v>
      </c>
      <c r="M73" s="11">
        <f t="shared" si="35"/>
        <v>0.17391304347826086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-0.22850812992048142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0.22471021086363091</v>
      </c>
      <c r="Q73" s="11">
        <f>2*'OddsRatio_working_3-way'!K73*'OddsRatio_working_3-way'!L73*'OddsRatio_working_3-way'!M73</f>
        <v>5.2748875789584725E-2</v>
      </c>
      <c r="R73" s="11">
        <f t="shared" si="36"/>
        <v>0</v>
      </c>
      <c r="S73" s="11">
        <f t="shared" si="37"/>
        <v>-0.98337950138503982</v>
      </c>
      <c r="T73" s="11">
        <f t="shared" si="38"/>
        <v>-0.23084025854108917</v>
      </c>
      <c r="U73" s="11">
        <f>'OddsRatio_working_3-way'!S73-'OddsRatio_working_3-way'!R73^2/3</f>
        <v>-0.98337950138503982</v>
      </c>
      <c r="V73" s="11">
        <f>'OddsRatio_working_3-way'!S73*'OddsRatio_working_3-way'!R73/3-2*'OddsRatio_working_3-way'!R73^3/27-'OddsRatio_working_3-way'!T73</f>
        <v>0.23084025854108917</v>
      </c>
      <c r="W73" s="11">
        <f>'OddsRatio_working_3-way'!V73^2+4*'OddsRatio_working_3-way'!U73^3/27</f>
        <v>-8.7596128490760122E-2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0.18767215660166336</v>
      </c>
      <c r="Y73" s="11">
        <f>IF('OddsRatio_working_3-way'!W73&gt;=0,IF('OddsRatio_working_3-way'!V73+SQRT('OddsRatio_working_3-way'!W73)&gt;0,0,PI()),ACOS('OddsRatio_working_3-way'!V73/(2*'OddsRatio_working_3-way'!X73)))</f>
        <v>0.90839851467659061</v>
      </c>
      <c r="Z73" s="11">
        <f>'OddsRatio_working_3-way'!X73^(1/3)*COS('OddsRatio_working_3-way'!Y73/3)</f>
        <v>0.54648513663985709</v>
      </c>
      <c r="AA73" s="11">
        <f>'OddsRatio_working_3-way'!X73^(1/3)*COS(('OddsRatio_working_3-way'!Y73+2*PI())/3)</f>
        <v>-0.42109510269133349</v>
      </c>
      <c r="AB73" s="11">
        <f>'OddsRatio_working_3-way'!X73^(1/3)*COS(('OddsRatio_working_3-way'!Y73+4*PI())/3)</f>
        <v>-0.1253900339485233</v>
      </c>
      <c r="AC73" s="11">
        <f>'OddsRatio_working_3-way'!X73^(1/3)*SIN('OddsRatio_working_3-way'!Y73/3)</f>
        <v>0.17072540103939826</v>
      </c>
      <c r="AD73" s="11">
        <f>'OddsRatio_working_3-way'!X73^(1/3)*SIN(('OddsRatio_working_3-way'!Y73+2*PI())/3)</f>
        <v>0.3879073106010274</v>
      </c>
      <c r="AE73" s="11">
        <f>'OddsRatio_working_3-way'!X73^(1/3)*SIN(('OddsRatio_working_3-way'!Y73+4*PI())/3)</f>
        <v>-0.55863271164042549</v>
      </c>
      <c r="AF73" s="11">
        <f>-'OddsRatio_working_3-way'!U73/(3*'OddsRatio_working_3-way'!X73^(1/3))*COS(('OddsRatio_working_3-way'!Y73)/3)</f>
        <v>0.54648513663985698</v>
      </c>
      <c r="AG73" s="11">
        <f>-'OddsRatio_working_3-way'!U73/(3*'OddsRatio_working_3-way'!X73^(1/3))*COS(('OddsRatio_working_3-way'!Y73+2*PI())/3)</f>
        <v>-0.42109510269133343</v>
      </c>
      <c r="AH73" s="11">
        <f>-'OddsRatio_working_3-way'!U73/(3*'OddsRatio_working_3-way'!X73^(1/3))*COS(('OddsRatio_working_3-way'!Y73+4*PI())/3)</f>
        <v>-0.12539003394852327</v>
      </c>
      <c r="AI73" s="11">
        <f>'OddsRatio_working_3-way'!U73/(3*'OddsRatio_working_3-way'!X73^(1/3))*SIN(('OddsRatio_working_3-way'!Y73)/3)</f>
        <v>-0.17072540103939821</v>
      </c>
      <c r="AJ73" s="11">
        <f>'OddsRatio_working_3-way'!U73/(3*'OddsRatio_working_3-way'!X73^(1/3))*SIN(('OddsRatio_working_3-way'!Y73+2*PI())/3)</f>
        <v>-0.38790731060102729</v>
      </c>
      <c r="AK73" s="11">
        <f>'OddsRatio_working_3-way'!U73/(3*'OddsRatio_working_3-way'!X73^(1/3))*SIN(('OddsRatio_working_3-way'!Y73+4*PI())/3)</f>
        <v>0.55863271164042538</v>
      </c>
      <c r="AL73" s="11">
        <f>'OddsRatio_working_3-way'!Z73+'OddsRatio_working_3-way'!AF73</f>
        <v>1.0929702732797142</v>
      </c>
      <c r="AM73" s="11">
        <f>'OddsRatio_working_3-way'!AA73+'OddsRatio_working_3-way'!AG73</f>
        <v>-0.84219020538266687</v>
      </c>
      <c r="AN73" s="11">
        <f>'OddsRatio_working_3-way'!AB73+'OddsRatio_working_3-way'!AH73</f>
        <v>-0.25078006789704654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1.0929702732797142</v>
      </c>
      <c r="AS73" s="11">
        <f>IF(('OddsRatio_working_3-way'!X73=0),IF(Q73&gt;0,-Q73^(1/3),(-Q73)^(1/3)),'OddsRatio_working_3-way'!AM73-'OddsRatio_working_3-way'!R73/3)</f>
        <v>-0.84219020538266687</v>
      </c>
      <c r="AT73" s="11">
        <f>IF(('OddsRatio_working_3-way'!X73=0),IF(Q73&gt;0,-Q73^(1/3),(-Q73)^(1/3)),'OddsRatio_working_3-way'!AN73-'OddsRatio_working_3-way'!R73/3)</f>
        <v>-0.25078006789704654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1.91</v>
      </c>
      <c r="B74" s="4">
        <f>IF('True_Odds_Calculator_3-way'!B73="","",'True_Odds_Calculator_3-way'!B73)</f>
        <v>3.7</v>
      </c>
      <c r="C74" s="4">
        <f>IF('True_Odds_Calculator_3-way'!C73="","",'True_Odds_Calculator_3-way'!C73)</f>
        <v>4.2</v>
      </c>
      <c r="D74" s="9">
        <f t="shared" si="26"/>
        <v>0.51077597397751351</v>
      </c>
      <c r="E74" s="9">
        <f t="shared" si="27"/>
        <v>0.26029191431690296</v>
      </c>
      <c r="F74" s="9">
        <f t="shared" si="28"/>
        <v>0.22893211170558334</v>
      </c>
      <c r="G74" s="9">
        <f t="shared" si="29"/>
        <v>1.052533492557342</v>
      </c>
      <c r="H74" s="9">
        <f t="shared" si="30"/>
        <v>1.957805478227181</v>
      </c>
      <c r="I74" s="9">
        <f t="shared" si="31"/>
        <v>3.8418404299048237</v>
      </c>
      <c r="J74" s="9">
        <f t="shared" si="32"/>
        <v>4.3681071761834946</v>
      </c>
      <c r="K74" s="11">
        <f t="shared" si="33"/>
        <v>0.52356020942408377</v>
      </c>
      <c r="L74" s="11">
        <f t="shared" si="34"/>
        <v>0.27027027027027023</v>
      </c>
      <c r="M74" s="11">
        <f t="shared" si="35"/>
        <v>0.23809523809523808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-0.26489316541672547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0.22943661687117184</v>
      </c>
      <c r="Q74" s="11">
        <f>2*'OddsRatio_working_3-way'!K74*'OddsRatio_working_3-way'!L74*'OddsRatio_working_3-way'!M74</f>
        <v>6.7382266335145907E-2</v>
      </c>
      <c r="R74" s="11">
        <f t="shared" si="36"/>
        <v>0</v>
      </c>
      <c r="S74" s="11">
        <f t="shared" si="37"/>
        <v>-0.86614774114774162</v>
      </c>
      <c r="T74" s="11">
        <f t="shared" si="38"/>
        <v>-0.25437525437525449</v>
      </c>
      <c r="U74" s="11">
        <f>'OddsRatio_working_3-way'!S74-'OddsRatio_working_3-way'!R74^2/3</f>
        <v>-0.86614774114774162</v>
      </c>
      <c r="V74" s="11">
        <f>'OddsRatio_working_3-way'!S74*'OddsRatio_working_3-way'!R74/3-2*'OddsRatio_working_3-way'!R74^3/27-'OddsRatio_working_3-way'!T74</f>
        <v>0.25437525437525449</v>
      </c>
      <c r="W74" s="11">
        <f>'OddsRatio_working_3-way'!V74^2+4*'OddsRatio_working_3-way'!U74^3/27</f>
        <v>-3.1559059708416215E-2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0.15513367602401135</v>
      </c>
      <c r="Y74" s="11">
        <f>IF('OddsRatio_working_3-way'!W74&gt;=0,IF('OddsRatio_working_3-way'!V74+SQRT('OddsRatio_working_3-way'!W74)&gt;0,0,PI()),ACOS('OddsRatio_working_3-way'!V74/(2*'OddsRatio_working_3-way'!X74)))</f>
        <v>0.60963288710803698</v>
      </c>
      <c r="Z74" s="11">
        <f>'OddsRatio_working_3-way'!X74^(1/3)*COS('OddsRatio_working_3-way'!Y74/3)</f>
        <v>0.52626674627867098</v>
      </c>
      <c r="AA74" s="11">
        <f>'OddsRatio_working_3-way'!X74^(1/3)*COS(('OddsRatio_working_3-way'!Y74+2*PI())/3)</f>
        <v>-0.35704513549039107</v>
      </c>
      <c r="AB74" s="11">
        <f>'OddsRatio_working_3-way'!X74^(1/3)*COS(('OddsRatio_working_3-way'!Y74+4*PI())/3)</f>
        <v>-0.16922161078828021</v>
      </c>
      <c r="AC74" s="11">
        <f>'OddsRatio_working_3-way'!X74^(1/3)*SIN('OddsRatio_working_3-way'!Y74/3)</f>
        <v>0.10843996254690824</v>
      </c>
      <c r="AD74" s="11">
        <f>'OddsRatio_working_3-way'!X74^(1/3)*SIN(('OddsRatio_working_3-way'!Y74+2*PI())/3)</f>
        <v>0.40154039017085463</v>
      </c>
      <c r="AE74" s="11">
        <f>'OddsRatio_working_3-way'!X74^(1/3)*SIN(('OddsRatio_working_3-way'!Y74+4*PI())/3)</f>
        <v>-0.50998035271776276</v>
      </c>
      <c r="AF74" s="11">
        <f>-'OddsRatio_working_3-way'!U74/(3*'OddsRatio_working_3-way'!X74^(1/3))*COS(('OddsRatio_working_3-way'!Y74)/3)</f>
        <v>0.52626674627867087</v>
      </c>
      <c r="AG74" s="11">
        <f>-'OddsRatio_working_3-way'!U74/(3*'OddsRatio_working_3-way'!X74^(1/3))*COS(('OddsRatio_working_3-way'!Y74+2*PI())/3)</f>
        <v>-0.35704513549039102</v>
      </c>
      <c r="AH74" s="11">
        <f>-'OddsRatio_working_3-way'!U74/(3*'OddsRatio_working_3-way'!X74^(1/3))*COS(('OddsRatio_working_3-way'!Y74+4*PI())/3)</f>
        <v>-0.16922161078828019</v>
      </c>
      <c r="AI74" s="11">
        <f>'OddsRatio_working_3-way'!U74/(3*'OddsRatio_working_3-way'!X74^(1/3))*SIN(('OddsRatio_working_3-way'!Y74)/3)</f>
        <v>-0.10843996254690823</v>
      </c>
      <c r="AJ74" s="11">
        <f>'OddsRatio_working_3-way'!U74/(3*'OddsRatio_working_3-way'!X74^(1/3))*SIN(('OddsRatio_working_3-way'!Y74+2*PI())/3)</f>
        <v>-0.40154039017085452</v>
      </c>
      <c r="AK74" s="11">
        <f>'OddsRatio_working_3-way'!U74/(3*'OddsRatio_working_3-way'!X74^(1/3))*SIN(('OddsRatio_working_3-way'!Y74+4*PI())/3)</f>
        <v>0.50998035271776265</v>
      </c>
      <c r="AL74" s="11">
        <f>'OddsRatio_working_3-way'!Z74+'OddsRatio_working_3-way'!AF74</f>
        <v>1.052533492557342</v>
      </c>
      <c r="AM74" s="11">
        <f>'OddsRatio_working_3-way'!AA74+'OddsRatio_working_3-way'!AG74</f>
        <v>-0.71409027098078215</v>
      </c>
      <c r="AN74" s="11">
        <f>'OddsRatio_working_3-way'!AB74+'OddsRatio_working_3-way'!AH74</f>
        <v>-0.33844322157656037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1.052533492557342</v>
      </c>
      <c r="AS74" s="11">
        <f>IF(('OddsRatio_working_3-way'!X74=0),IF(Q74&gt;0,-Q74^(1/3),(-Q74)^(1/3)),'OddsRatio_working_3-way'!AM74-'OddsRatio_working_3-way'!R74/3)</f>
        <v>-0.71409027098078215</v>
      </c>
      <c r="AT74" s="11">
        <f>IF(('OddsRatio_working_3-way'!X74=0),IF(Q74&gt;0,-Q74^(1/3),(-Q74)^(1/3)),'OddsRatio_working_3-way'!AN74-'OddsRatio_working_3-way'!R74/3)</f>
        <v>-0.33844322157656037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1.18</v>
      </c>
      <c r="B75" s="4">
        <f>IF('True_Odds_Calculator_3-way'!B74="","",'True_Odds_Calculator_3-way'!B74)</f>
        <v>8</v>
      </c>
      <c r="C75" s="4">
        <f>IF('True_Odds_Calculator_3-way'!C74="","",'True_Odds_Calculator_3-way'!C74)</f>
        <v>23</v>
      </c>
      <c r="D75" s="9">
        <f t="shared" si="26"/>
        <v>0.83993817479986033</v>
      </c>
      <c r="E75" s="9">
        <f t="shared" si="27"/>
        <v>0.11889454046163826</v>
      </c>
      <c r="F75" s="9">
        <f t="shared" si="28"/>
        <v>4.1167284738501404E-2</v>
      </c>
      <c r="G75" s="9">
        <f t="shared" si="29"/>
        <v>1.0586878759676384</v>
      </c>
      <c r="H75" s="9">
        <f t="shared" si="30"/>
        <v>1.1905638176741746</v>
      </c>
      <c r="I75" s="9">
        <f t="shared" si="31"/>
        <v>8.4108151317734681</v>
      </c>
      <c r="J75" s="9">
        <f t="shared" si="32"/>
        <v>24.291133271288043</v>
      </c>
      <c r="K75" s="11">
        <f t="shared" si="33"/>
        <v>0.84745762711864414</v>
      </c>
      <c r="L75" s="11">
        <f t="shared" si="34"/>
        <v>0.125</v>
      </c>
      <c r="M75" s="11">
        <f t="shared" si="35"/>
        <v>4.3478260869565216E-2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-0.12767133382461304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0.13439572586588064</v>
      </c>
      <c r="Q75" s="11">
        <f>2*'OddsRatio_working_3-way'!K75*'OddsRatio_working_3-way'!L75*'OddsRatio_working_3-way'!M75</f>
        <v>9.2114959469417838E-3</v>
      </c>
      <c r="R75" s="11">
        <f t="shared" si="36"/>
        <v>0</v>
      </c>
      <c r="S75" s="11">
        <f t="shared" si="37"/>
        <v>-1.0526695526695535</v>
      </c>
      <c r="T75" s="11">
        <f t="shared" si="38"/>
        <v>-7.21500721500722E-2</v>
      </c>
      <c r="U75" s="11">
        <f>'OddsRatio_working_3-way'!S75-'OddsRatio_working_3-way'!R75^2/3</f>
        <v>-1.0526695526695535</v>
      </c>
      <c r="V75" s="11">
        <f>'OddsRatio_working_3-way'!S75*'OddsRatio_working_3-way'!R75/3-2*'OddsRatio_working_3-way'!R75^3/27-'OddsRatio_working_3-way'!T75</f>
        <v>7.21500721500722E-2</v>
      </c>
      <c r="W75" s="11">
        <f>'OddsRatio_working_3-way'!V75^2+4*'OddsRatio_working_3-way'!U75^3/27</f>
        <v>-0.16760577642062541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0.20785295844171067</v>
      </c>
      <c r="Y75" s="11">
        <f>IF('OddsRatio_working_3-way'!W75&gt;=0,IF('OddsRatio_working_3-way'!V75+SQRT('OddsRatio_working_3-way'!W75)&gt;0,0,PI()),ACOS('OddsRatio_working_3-way'!V75/(2*'OddsRatio_working_3-way'!X75)))</f>
        <v>1.3963525645907735</v>
      </c>
      <c r="Z75" s="11">
        <f>'OddsRatio_working_3-way'!X75^(1/3)*COS('OddsRatio_working_3-way'!Y75/3)</f>
        <v>0.52934393798381918</v>
      </c>
      <c r="AA75" s="11">
        <f>'OddsRatio_working_3-way'!X75^(1/3)*COS(('OddsRatio_working_3-way'!Y75+2*PI())/3)</f>
        <v>-0.49491886833525656</v>
      </c>
      <c r="AB75" s="11">
        <f>'OddsRatio_working_3-way'!X75^(1/3)*COS(('OddsRatio_working_3-way'!Y75+4*PI())/3)</f>
        <v>-3.4425069648562311E-2</v>
      </c>
      <c r="AC75" s="11">
        <f>'OddsRatio_working_3-way'!X75^(1/3)*SIN('OddsRatio_working_3-way'!Y75/3)</f>
        <v>0.26586621863191612</v>
      </c>
      <c r="AD75" s="11">
        <f>'OddsRatio_working_3-way'!X75^(1/3)*SIN(('OddsRatio_working_3-way'!Y75+2*PI())/3)</f>
        <v>0.32549218831732385</v>
      </c>
      <c r="AE75" s="11">
        <f>'OddsRatio_working_3-way'!X75^(1/3)*SIN(('OddsRatio_working_3-way'!Y75+4*PI())/3)</f>
        <v>-0.59135840694923991</v>
      </c>
      <c r="AF75" s="11">
        <f>-'OddsRatio_working_3-way'!U75/(3*'OddsRatio_working_3-way'!X75^(1/3))*COS(('OddsRatio_working_3-way'!Y75)/3)</f>
        <v>0.52934393798381918</v>
      </c>
      <c r="AG75" s="11">
        <f>-'OddsRatio_working_3-way'!U75/(3*'OddsRatio_working_3-way'!X75^(1/3))*COS(('OddsRatio_working_3-way'!Y75+2*PI())/3)</f>
        <v>-0.49491886833525656</v>
      </c>
      <c r="AH75" s="11">
        <f>-'OddsRatio_working_3-way'!U75/(3*'OddsRatio_working_3-way'!X75^(1/3))*COS(('OddsRatio_working_3-way'!Y75+4*PI())/3)</f>
        <v>-3.4425069648562311E-2</v>
      </c>
      <c r="AI75" s="11">
        <f>'OddsRatio_working_3-way'!U75/(3*'OddsRatio_working_3-way'!X75^(1/3))*SIN(('OddsRatio_working_3-way'!Y75)/3)</f>
        <v>-0.26586621863191612</v>
      </c>
      <c r="AJ75" s="11">
        <f>'OddsRatio_working_3-way'!U75/(3*'OddsRatio_working_3-way'!X75^(1/3))*SIN(('OddsRatio_working_3-way'!Y75+2*PI())/3)</f>
        <v>-0.32549218831732385</v>
      </c>
      <c r="AK75" s="11">
        <f>'OddsRatio_working_3-way'!U75/(3*'OddsRatio_working_3-way'!X75^(1/3))*SIN(('OddsRatio_working_3-way'!Y75+4*PI())/3)</f>
        <v>0.59135840694923991</v>
      </c>
      <c r="AL75" s="11">
        <f>'OddsRatio_working_3-way'!Z75+'OddsRatio_working_3-way'!AF75</f>
        <v>1.0586878759676384</v>
      </c>
      <c r="AM75" s="11">
        <f>'OddsRatio_working_3-way'!AA75+'OddsRatio_working_3-way'!AG75</f>
        <v>-0.98983773667051311</v>
      </c>
      <c r="AN75" s="11">
        <f>'OddsRatio_working_3-way'!AB75+'OddsRatio_working_3-way'!AH75</f>
        <v>-6.8850139297124621E-2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1.0586878759676384</v>
      </c>
      <c r="AS75" s="11">
        <f>IF(('OddsRatio_working_3-way'!X75=0),IF(Q75&gt;0,-Q75^(1/3),(-Q75)^(1/3)),'OddsRatio_working_3-way'!AM75-'OddsRatio_working_3-way'!R75/3)</f>
        <v>-0.98983773667051311</v>
      </c>
      <c r="AT75" s="11">
        <f>IF(('OddsRatio_working_3-way'!X75=0),IF(Q75&gt;0,-Q75^(1/3),(-Q75)^(1/3)),'OddsRatio_working_3-way'!AN75-'OddsRatio_working_3-way'!R75/3)</f>
        <v>-6.8850139297124621E-2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1.22</v>
      </c>
      <c r="B76" s="4">
        <f>IF('True_Odds_Calculator_3-way'!B75="","",'True_Odds_Calculator_3-way'!B75)</f>
        <v>6.5</v>
      </c>
      <c r="C76" s="4">
        <f>IF('True_Odds_Calculator_3-way'!C75="","",'True_Odds_Calculator_3-way'!C75)</f>
        <v>15</v>
      </c>
      <c r="D76" s="9">
        <f t="shared" si="26"/>
        <v>0.80139650379928207</v>
      </c>
      <c r="E76" s="9">
        <f t="shared" si="27"/>
        <v>0.13897489639638264</v>
      </c>
      <c r="F76" s="9">
        <f t="shared" si="28"/>
        <v>5.9628599804334957E-2</v>
      </c>
      <c r="G76" s="9">
        <f t="shared" si="29"/>
        <v>1.1264625691140013</v>
      </c>
      <c r="H76" s="9">
        <f t="shared" si="30"/>
        <v>1.2478217652050803</v>
      </c>
      <c r="I76" s="9">
        <f t="shared" si="31"/>
        <v>7.1955441301270069</v>
      </c>
      <c r="J76" s="9">
        <f t="shared" si="32"/>
        <v>16.770475967596017</v>
      </c>
      <c r="K76" s="11">
        <f t="shared" si="33"/>
        <v>0.81967213114754101</v>
      </c>
      <c r="L76" s="11">
        <f t="shared" si="34"/>
        <v>0.15384615384615385</v>
      </c>
      <c r="M76" s="11">
        <f t="shared" si="35"/>
        <v>6.6666666666666666E-2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-0.14241277847835199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0.16578394283312317</v>
      </c>
      <c r="Q76" s="11">
        <f>2*'OddsRatio_working_3-way'!K76*'OddsRatio_working_3-way'!L76*'OddsRatio_working_3-way'!M76</f>
        <v>1.6813787305590584E-2</v>
      </c>
      <c r="R76" s="11">
        <f t="shared" si="36"/>
        <v>0</v>
      </c>
      <c r="S76" s="11">
        <f t="shared" si="37"/>
        <v>-1.1641086186540754</v>
      </c>
      <c r="T76" s="11">
        <f t="shared" si="38"/>
        <v>-0.118063754427391</v>
      </c>
      <c r="U76" s="11">
        <f>'OddsRatio_working_3-way'!S76-'OddsRatio_working_3-way'!R76^2/3</f>
        <v>-1.1641086186540754</v>
      </c>
      <c r="V76" s="11">
        <f>'OddsRatio_working_3-way'!S76*'OddsRatio_working_3-way'!R76/3-2*'OddsRatio_working_3-way'!R76^3/27-'OddsRatio_working_3-way'!T76</f>
        <v>0.118063754427391</v>
      </c>
      <c r="W76" s="11">
        <f>'OddsRatio_working_3-way'!V76^2+4*'OddsRatio_working_3-way'!U76^3/27</f>
        <v>-0.21977065154084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0.24171765639394824</v>
      </c>
      <c r="Y76" s="11">
        <f>IF('OddsRatio_working_3-way'!W76&gt;=0,IF('OddsRatio_working_3-way'!V76+SQRT('OddsRatio_working_3-way'!W76)&gt;0,0,PI()),ACOS('OddsRatio_working_3-way'!V76/(2*'OddsRatio_working_3-way'!X76)))</f>
        <v>1.3240828160245937</v>
      </c>
      <c r="Z76" s="11">
        <f>'OddsRatio_working_3-way'!X76^(1/3)*COS('OddsRatio_working_3-way'!Y76/3)</f>
        <v>0.56323128455700067</v>
      </c>
      <c r="AA76" s="11">
        <f>'OddsRatio_working_3-way'!X76^(1/3)*COS(('OddsRatio_working_3-way'!Y76+2*PI())/3)</f>
        <v>-0.51206096059875184</v>
      </c>
      <c r="AB76" s="11">
        <f>'OddsRatio_working_3-way'!X76^(1/3)*COS(('OddsRatio_working_3-way'!Y76+4*PI())/3)</f>
        <v>-5.117032395824845E-2</v>
      </c>
      <c r="AC76" s="11">
        <f>'OddsRatio_working_3-way'!X76^(1/3)*SIN('OddsRatio_working_3-way'!Y76/3)</f>
        <v>0.26609533313137257</v>
      </c>
      <c r="AD76" s="11">
        <f>'OddsRatio_working_3-way'!X76^(1/3)*SIN(('OddsRatio_working_3-way'!Y76+2*PI())/3)</f>
        <v>0.35472493406681838</v>
      </c>
      <c r="AE76" s="11">
        <f>'OddsRatio_working_3-way'!X76^(1/3)*SIN(('OddsRatio_working_3-way'!Y76+4*PI())/3)</f>
        <v>-0.62082026719819083</v>
      </c>
      <c r="AF76" s="11">
        <f>-'OddsRatio_working_3-way'!U76/(3*'OddsRatio_working_3-way'!X76^(1/3))*COS(('OddsRatio_working_3-way'!Y76)/3)</f>
        <v>0.56323128455700067</v>
      </c>
      <c r="AG76" s="11">
        <f>-'OddsRatio_working_3-way'!U76/(3*'OddsRatio_working_3-way'!X76^(1/3))*COS(('OddsRatio_working_3-way'!Y76+2*PI())/3)</f>
        <v>-0.51206096059875184</v>
      </c>
      <c r="AH76" s="11">
        <f>-'OddsRatio_working_3-way'!U76/(3*'OddsRatio_working_3-way'!X76^(1/3))*COS(('OddsRatio_working_3-way'!Y76+4*PI())/3)</f>
        <v>-5.117032395824845E-2</v>
      </c>
      <c r="AI76" s="11">
        <f>'OddsRatio_working_3-way'!U76/(3*'OddsRatio_working_3-way'!X76^(1/3))*SIN(('OddsRatio_working_3-way'!Y76)/3)</f>
        <v>-0.26609533313137257</v>
      </c>
      <c r="AJ76" s="11">
        <f>'OddsRatio_working_3-way'!U76/(3*'OddsRatio_working_3-way'!X76^(1/3))*SIN(('OddsRatio_working_3-way'!Y76+2*PI())/3)</f>
        <v>-0.35472493406681838</v>
      </c>
      <c r="AK76" s="11">
        <f>'OddsRatio_working_3-way'!U76/(3*'OddsRatio_working_3-way'!X76^(1/3))*SIN(('OddsRatio_working_3-way'!Y76+4*PI())/3)</f>
        <v>0.62082026719819083</v>
      </c>
      <c r="AL76" s="11">
        <f>'OddsRatio_working_3-way'!Z76+'OddsRatio_working_3-way'!AF76</f>
        <v>1.1264625691140013</v>
      </c>
      <c r="AM76" s="11">
        <f>'OddsRatio_working_3-way'!AA76+'OddsRatio_working_3-way'!AG76</f>
        <v>-1.0241219211975037</v>
      </c>
      <c r="AN76" s="11">
        <f>'OddsRatio_working_3-way'!AB76+'OddsRatio_working_3-way'!AH76</f>
        <v>-0.1023406479164969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1.1264625691140013</v>
      </c>
      <c r="AS76" s="11">
        <f>IF(('OddsRatio_working_3-way'!X76=0),IF(Q76&gt;0,-Q76^(1/3),(-Q76)^(1/3)),'OddsRatio_working_3-way'!AM76-'OddsRatio_working_3-way'!R76/3)</f>
        <v>-1.0241219211975037</v>
      </c>
      <c r="AT76" s="11">
        <f>IF(('OddsRatio_working_3-way'!X76=0),IF(Q76&gt;0,-Q76^(1/3),(-Q76)^(1/3)),'OddsRatio_working_3-way'!AN76-'OddsRatio_working_3-way'!R76/3)</f>
        <v>-0.1023406479164969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3.56</v>
      </c>
      <c r="C77" s="4">
        <f>IF('True_Odds_Calculator_3-way'!C76="","",'True_Odds_Calculator_3-way'!C76)</f>
        <v>3.32</v>
      </c>
      <c r="D77" s="9">
        <f t="shared" si="26"/>
        <v>0.44198780037244373</v>
      </c>
      <c r="E77" s="9">
        <f t="shared" si="27"/>
        <v>0.26910808341332831</v>
      </c>
      <c r="F77" s="9">
        <f t="shared" si="28"/>
        <v>0.2889041162142279</v>
      </c>
      <c r="G77" s="9">
        <f t="shared" si="29"/>
        <v>1.0609293161891258</v>
      </c>
      <c r="H77" s="9">
        <f t="shared" si="30"/>
        <v>2.2625058862650596</v>
      </c>
      <c r="I77" s="9">
        <f t="shared" si="31"/>
        <v>3.715979049444162</v>
      </c>
      <c r="J77" s="9">
        <f t="shared" si="32"/>
        <v>3.4613560135587718</v>
      </c>
      <c r="K77" s="11">
        <f t="shared" si="33"/>
        <v>0.45662100456621008</v>
      </c>
      <c r="L77" s="11">
        <f t="shared" si="34"/>
        <v>0.2808988764044944</v>
      </c>
      <c r="M77" s="11">
        <f t="shared" si="35"/>
        <v>0.30120481927710846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-0.2730503358670946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0.23450736917193171</v>
      </c>
      <c r="Q77" s="11">
        <f>2*'OddsRatio_working_3-way'!K77*'OddsRatio_working_3-way'!L77*'OddsRatio_working_3-way'!M77</f>
        <v>7.7267666942975863E-2</v>
      </c>
      <c r="R77" s="11">
        <f t="shared" si="36"/>
        <v>0</v>
      </c>
      <c r="S77" s="11">
        <f t="shared" si="37"/>
        <v>-0.85884299840625933</v>
      </c>
      <c r="T77" s="11">
        <f t="shared" si="38"/>
        <v>-0.28297957113880051</v>
      </c>
      <c r="U77" s="11">
        <f>'OddsRatio_working_3-way'!S77-'OddsRatio_working_3-way'!R77^2/3</f>
        <v>-0.85884299840625933</v>
      </c>
      <c r="V77" s="11">
        <f>'OddsRatio_working_3-way'!S77*'OddsRatio_working_3-way'!R77/3-2*'OddsRatio_working_3-way'!R77^3/27-'OddsRatio_working_3-way'!T77</f>
        <v>0.28297957113880051</v>
      </c>
      <c r="W77" s="11">
        <f>'OddsRatio_working_3-way'!V77^2+4*'OddsRatio_working_3-way'!U77^3/27</f>
        <v>-1.3773272990533103E-2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0.15317531677169183</v>
      </c>
      <c r="Y77" s="11">
        <f>IF('OddsRatio_working_3-way'!W77&gt;=0,IF('OddsRatio_working_3-way'!V77+SQRT('OddsRatio_working_3-way'!W77)&gt;0,0,PI()),ACOS('OddsRatio_working_3-way'!V77/(2*'OddsRatio_working_3-way'!X77)))</f>
        <v>0.39313821283832984</v>
      </c>
      <c r="Z77" s="11">
        <f>'OddsRatio_working_3-way'!X77^(1/3)*COS('OddsRatio_working_3-way'!Y77/3)</f>
        <v>0.53046465809456289</v>
      </c>
      <c r="AA77" s="11">
        <f>'OddsRatio_working_3-way'!X77^(1/3)*COS(('OddsRatio_working_3-way'!Y77+2*PI())/3)</f>
        <v>-0.32578135452274781</v>
      </c>
      <c r="AB77" s="11">
        <f>'OddsRatio_working_3-way'!X77^(1/3)*COS(('OddsRatio_working_3-way'!Y77+4*PI())/3)</f>
        <v>-0.20468330357181475</v>
      </c>
      <c r="AC77" s="11">
        <f>'OddsRatio_working_3-way'!X77^(1/3)*SIN('OddsRatio_working_3-way'!Y77/3)</f>
        <v>6.991599231486019E-2</v>
      </c>
      <c r="AD77" s="11">
        <f>'OddsRatio_working_3-way'!X77^(1/3)*SIN(('OddsRatio_working_3-way'!Y77+2*PI())/3)</f>
        <v>0.42443787356228801</v>
      </c>
      <c r="AE77" s="11">
        <f>'OddsRatio_working_3-way'!X77^(1/3)*SIN(('OddsRatio_working_3-way'!Y77+4*PI())/3)</f>
        <v>-0.49435386587714814</v>
      </c>
      <c r="AF77" s="11">
        <f>-'OddsRatio_working_3-way'!U77/(3*'OddsRatio_working_3-way'!X77^(1/3))*COS(('OddsRatio_working_3-way'!Y77)/3)</f>
        <v>0.530464658094563</v>
      </c>
      <c r="AG77" s="11">
        <f>-'OddsRatio_working_3-way'!U77/(3*'OddsRatio_working_3-way'!X77^(1/3))*COS(('OddsRatio_working_3-way'!Y77+2*PI())/3)</f>
        <v>-0.32578135452274787</v>
      </c>
      <c r="AH77" s="11">
        <f>-'OddsRatio_working_3-way'!U77/(3*'OddsRatio_working_3-way'!X77^(1/3))*COS(('OddsRatio_working_3-way'!Y77+4*PI())/3)</f>
        <v>-0.2046833035718148</v>
      </c>
      <c r="AI77" s="11">
        <f>'OddsRatio_working_3-way'!U77/(3*'OddsRatio_working_3-way'!X77^(1/3))*SIN(('OddsRatio_working_3-way'!Y77)/3)</f>
        <v>-6.9915992314860204E-2</v>
      </c>
      <c r="AJ77" s="11">
        <f>'OddsRatio_working_3-way'!U77/(3*'OddsRatio_working_3-way'!X77^(1/3))*SIN(('OddsRatio_working_3-way'!Y77+2*PI())/3)</f>
        <v>-0.42443787356228813</v>
      </c>
      <c r="AK77" s="11">
        <f>'OddsRatio_working_3-way'!U77/(3*'OddsRatio_working_3-way'!X77^(1/3))*SIN(('OddsRatio_working_3-way'!Y77+4*PI())/3)</f>
        <v>0.49435386587714825</v>
      </c>
      <c r="AL77" s="11">
        <f>'OddsRatio_working_3-way'!Z77+'OddsRatio_working_3-way'!AF77</f>
        <v>1.0609293161891258</v>
      </c>
      <c r="AM77" s="11">
        <f>'OddsRatio_working_3-way'!AA77+'OddsRatio_working_3-way'!AG77</f>
        <v>-0.65156270904549562</v>
      </c>
      <c r="AN77" s="11">
        <f>'OddsRatio_working_3-way'!AB77+'OddsRatio_working_3-way'!AH77</f>
        <v>-0.40936660714362955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1.0609293161891258</v>
      </c>
      <c r="AS77" s="11">
        <f>IF(('OddsRatio_working_3-way'!X77=0),IF(Q77&gt;0,-Q77^(1/3),(-Q77)^(1/3)),'OddsRatio_working_3-way'!AM77-'OddsRatio_working_3-way'!R77/3)</f>
        <v>-0.65156270904549562</v>
      </c>
      <c r="AT77" s="11">
        <f>IF(('OddsRatio_working_3-way'!X77=0),IF(Q77&gt;0,-Q77^(1/3),(-Q77)^(1/3)),'OddsRatio_working_3-way'!AN77-'OddsRatio_working_3-way'!R77/3)</f>
        <v>-0.40936660714362955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1.95</v>
      </c>
      <c r="B78" s="4">
        <f>IF('True_Odds_Calculator_3-way'!B77="","",'True_Odds_Calculator_3-way'!B77)</f>
        <v>3.63</v>
      </c>
      <c r="C78" s="4">
        <f>IF('True_Odds_Calculator_3-way'!C77="","",'True_Odds_Calculator_3-way'!C77)</f>
        <v>3.95</v>
      </c>
      <c r="D78" s="9">
        <f t="shared" si="26"/>
        <v>0.49643526643447949</v>
      </c>
      <c r="E78" s="9">
        <f t="shared" si="27"/>
        <v>0.26259268187795676</v>
      </c>
      <c r="F78" s="9">
        <f t="shared" si="28"/>
        <v>0.24097205168756369</v>
      </c>
      <c r="G78" s="9">
        <f t="shared" si="29"/>
        <v>1.0677487608855132</v>
      </c>
      <c r="H78" s="9">
        <f t="shared" si="30"/>
        <v>2.0143613228412369</v>
      </c>
      <c r="I78" s="9">
        <f t="shared" si="31"/>
        <v>3.8081792411288999</v>
      </c>
      <c r="J78" s="9">
        <f t="shared" si="32"/>
        <v>4.1498588446122646</v>
      </c>
      <c r="K78" s="11">
        <f t="shared" si="33"/>
        <v>0.51282051282051289</v>
      </c>
      <c r="L78" s="11">
        <f t="shared" si="34"/>
        <v>0.27548209366391185</v>
      </c>
      <c r="M78" s="11">
        <f t="shared" si="35"/>
        <v>0.25316455696202528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-0.26361070204568471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0.23354729913993433</v>
      </c>
      <c r="Q78" s="11">
        <f>2*'OddsRatio_working_3-way'!K78*'OddsRatio_working_3-way'!L78*'OddsRatio_working_3-way'!M78</f>
        <v>7.1530566352200411E-2</v>
      </c>
      <c r="R78" s="11">
        <f t="shared" si="36"/>
        <v>0</v>
      </c>
      <c r="S78" s="11">
        <f t="shared" si="37"/>
        <v>-0.88595530199475636</v>
      </c>
      <c r="T78" s="11">
        <f t="shared" si="38"/>
        <v>-0.27134925022810302</v>
      </c>
      <c r="U78" s="11">
        <f>'OddsRatio_working_3-way'!S78-'OddsRatio_working_3-way'!R78^2/3</f>
        <v>-0.88595530199475636</v>
      </c>
      <c r="V78" s="11">
        <f>'OddsRatio_working_3-way'!S78*'OddsRatio_working_3-way'!R78/3-2*'OddsRatio_working_3-way'!R78^3/27-'OddsRatio_working_3-way'!T78</f>
        <v>0.27134925022810302</v>
      </c>
      <c r="W78" s="11">
        <f>'OddsRatio_working_3-way'!V78^2+4*'OddsRatio_working_3-way'!U78^3/27</f>
        <v>-2.9391984110925931E-2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0.16048551313925472</v>
      </c>
      <c r="Y78" s="11">
        <f>IF('OddsRatio_working_3-way'!W78&gt;=0,IF('OddsRatio_working_3-way'!V78+SQRT('OddsRatio_working_3-way'!W78)&gt;0,0,PI()),ACOS('OddsRatio_working_3-way'!V78/(2*'OddsRatio_working_3-way'!X78)))</f>
        <v>0.56348071672661382</v>
      </c>
      <c r="Z78" s="11">
        <f>'OddsRatio_working_3-way'!X78^(1/3)*COS('OddsRatio_working_3-way'!Y78/3)</f>
        <v>0.53387438044275659</v>
      </c>
      <c r="AA78" s="11">
        <f>'OddsRatio_working_3-way'!X78^(1/3)*COS(('OddsRatio_working_3-way'!Y78+2*PI())/3)</f>
        <v>-0.35481457598606897</v>
      </c>
      <c r="AB78" s="11">
        <f>'OddsRatio_working_3-way'!X78^(1/3)*COS(('OddsRatio_working_3-way'!Y78+4*PI())/3)</f>
        <v>-0.17905980445668768</v>
      </c>
      <c r="AC78" s="11">
        <f>'OddsRatio_working_3-way'!X78^(1/3)*SIN('OddsRatio_working_3-way'!Y78/3)</f>
        <v>0.10147206465384942</v>
      </c>
      <c r="AD78" s="11">
        <f>'OddsRatio_working_3-way'!X78^(1/3)*SIN(('OddsRatio_working_3-way'!Y78+2*PI())/3)</f>
        <v>0.41161274356618044</v>
      </c>
      <c r="AE78" s="11">
        <f>'OddsRatio_working_3-way'!X78^(1/3)*SIN(('OddsRatio_working_3-way'!Y78+4*PI())/3)</f>
        <v>-0.51308480822002989</v>
      </c>
      <c r="AF78" s="11">
        <f>-'OddsRatio_working_3-way'!U78/(3*'OddsRatio_working_3-way'!X78^(1/3))*COS(('OddsRatio_working_3-way'!Y78)/3)</f>
        <v>0.53387438044275659</v>
      </c>
      <c r="AG78" s="11">
        <f>-'OddsRatio_working_3-way'!U78/(3*'OddsRatio_working_3-way'!X78^(1/3))*COS(('OddsRatio_working_3-way'!Y78+2*PI())/3)</f>
        <v>-0.35481457598606897</v>
      </c>
      <c r="AH78" s="11">
        <f>-'OddsRatio_working_3-way'!U78/(3*'OddsRatio_working_3-way'!X78^(1/3))*COS(('OddsRatio_working_3-way'!Y78+4*PI())/3)</f>
        <v>-0.17905980445668768</v>
      </c>
      <c r="AI78" s="11">
        <f>'OddsRatio_working_3-way'!U78/(3*'OddsRatio_working_3-way'!X78^(1/3))*SIN(('OddsRatio_working_3-way'!Y78)/3)</f>
        <v>-0.10147206465384942</v>
      </c>
      <c r="AJ78" s="11">
        <f>'OddsRatio_working_3-way'!U78/(3*'OddsRatio_working_3-way'!X78^(1/3))*SIN(('OddsRatio_working_3-way'!Y78+2*PI())/3)</f>
        <v>-0.41161274356618044</v>
      </c>
      <c r="AK78" s="11">
        <f>'OddsRatio_working_3-way'!U78/(3*'OddsRatio_working_3-way'!X78^(1/3))*SIN(('OddsRatio_working_3-way'!Y78+4*PI())/3)</f>
        <v>0.51308480822002989</v>
      </c>
      <c r="AL78" s="11">
        <f>'OddsRatio_working_3-way'!Z78+'OddsRatio_working_3-way'!AF78</f>
        <v>1.0677487608855132</v>
      </c>
      <c r="AM78" s="11">
        <f>'OddsRatio_working_3-way'!AA78+'OddsRatio_working_3-way'!AG78</f>
        <v>-0.70962915197213794</v>
      </c>
      <c r="AN78" s="11">
        <f>'OddsRatio_working_3-way'!AB78+'OddsRatio_working_3-way'!AH78</f>
        <v>-0.35811960891337535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1.0677487608855132</v>
      </c>
      <c r="AS78" s="11">
        <f>IF(('OddsRatio_working_3-way'!X78=0),IF(Q78&gt;0,-Q78^(1/3),(-Q78)^(1/3)),'OddsRatio_working_3-way'!AM78-'OddsRatio_working_3-way'!R78/3)</f>
        <v>-0.70962915197213794</v>
      </c>
      <c r="AT78" s="11">
        <f>IF(('OddsRatio_working_3-way'!X78=0),IF(Q78&gt;0,-Q78^(1/3),(-Q78)^(1/3)),'OddsRatio_working_3-way'!AN78-'OddsRatio_working_3-way'!R78/3)</f>
        <v>-0.35811960891337535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3.87</v>
      </c>
      <c r="B79" s="4">
        <f>IF('True_Odds_Calculator_3-way'!B78="","",'True_Odds_Calculator_3-way'!B78)</f>
        <v>3.84</v>
      </c>
      <c r="C79" s="4">
        <f>IF('True_Odds_Calculator_3-way'!C78="","",'True_Odds_Calculator_3-way'!C78)</f>
        <v>1.92</v>
      </c>
      <c r="D79" s="9">
        <f t="shared" si="26"/>
        <v>0.24648854093363373</v>
      </c>
      <c r="E79" s="9">
        <f t="shared" si="27"/>
        <v>0.24844540286405631</v>
      </c>
      <c r="F79" s="9">
        <f t="shared" si="28"/>
        <v>0.50506605620231004</v>
      </c>
      <c r="G79" s="9">
        <f t="shared" si="29"/>
        <v>1.0651511251539669</v>
      </c>
      <c r="H79" s="9">
        <f t="shared" si="30"/>
        <v>4.0569837291918853</v>
      </c>
      <c r="I79" s="9">
        <f t="shared" si="31"/>
        <v>4.0250291954372663</v>
      </c>
      <c r="J79" s="9">
        <f t="shared" si="32"/>
        <v>1.9799390351416497</v>
      </c>
      <c r="K79" s="11">
        <f t="shared" si="33"/>
        <v>0.25839793281653745</v>
      </c>
      <c r="L79" s="11">
        <f t="shared" si="34"/>
        <v>0.26041666666666669</v>
      </c>
      <c r="M79" s="11">
        <f t="shared" si="35"/>
        <v>0.52083333333333337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-0.26281167007608397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0.23236467754091303</v>
      </c>
      <c r="Q79" s="11">
        <f>2*'OddsRatio_working_3-way'!K79*'OddsRatio_working_3-way'!L79*'OddsRatio_working_3-way'!M79</f>
        <v>7.0094925351708304E-2</v>
      </c>
      <c r="R79" s="11">
        <f t="shared" si="36"/>
        <v>0</v>
      </c>
      <c r="S79" s="11">
        <f t="shared" si="37"/>
        <v>-0.8841490085795789</v>
      </c>
      <c r="T79" s="11">
        <f t="shared" si="38"/>
        <v>-0.26671161646442804</v>
      </c>
      <c r="U79" s="11">
        <f>'OddsRatio_working_3-way'!S79-'OddsRatio_working_3-way'!R79^2/3</f>
        <v>-0.8841490085795789</v>
      </c>
      <c r="V79" s="11">
        <f>'OddsRatio_working_3-way'!S79*'OddsRatio_working_3-way'!R79/3-2*'OddsRatio_working_3-way'!R79^3/27-'OddsRatio_working_3-way'!T79</f>
        <v>0.26671161646442804</v>
      </c>
      <c r="W79" s="11">
        <f>'OddsRatio_working_3-way'!V79^2+4*'OddsRatio_working_3-way'!U79^3/27</f>
        <v>-3.1258468284832766E-2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0.15999496448474632</v>
      </c>
      <c r="Y79" s="11">
        <f>IF('OddsRatio_working_3-way'!W79&gt;=0,IF('OddsRatio_working_3-way'!V79+SQRT('OddsRatio_working_3-way'!W79)&gt;0,0,PI()),ACOS('OddsRatio_working_3-way'!V79/(2*'OddsRatio_working_3-way'!X79)))</f>
        <v>0.58538390321037248</v>
      </c>
      <c r="Z79" s="11">
        <f>'OddsRatio_working_3-way'!X79^(1/3)*COS('OddsRatio_working_3-way'!Y79/3)</f>
        <v>0.53257556257698346</v>
      </c>
      <c r="AA79" s="11">
        <f>'OddsRatio_working_3-way'!X79^(1/3)*COS(('OddsRatio_working_3-way'!Y79+2*PI())/3)</f>
        <v>-0.35744536327842769</v>
      </c>
      <c r="AB79" s="11">
        <f>'OddsRatio_working_3-way'!X79^(1/3)*COS(('OddsRatio_working_3-way'!Y79+4*PI())/3)</f>
        <v>-0.17513019929855572</v>
      </c>
      <c r="AC79" s="11">
        <f>'OddsRatio_working_3-way'!X79^(1/3)*SIN('OddsRatio_working_3-way'!Y79/3)</f>
        <v>0.1052597090011298</v>
      </c>
      <c r="AD79" s="11">
        <f>'OddsRatio_working_3-way'!X79^(1/3)*SIN(('OddsRatio_working_3-way'!Y79+2*PI())/3)</f>
        <v>0.40859411212589186</v>
      </c>
      <c r="AE79" s="11">
        <f>'OddsRatio_working_3-way'!X79^(1/3)*SIN(('OddsRatio_working_3-way'!Y79+4*PI())/3)</f>
        <v>-0.5138538211270216</v>
      </c>
      <c r="AF79" s="11">
        <f>-'OddsRatio_working_3-way'!U79/(3*'OddsRatio_working_3-way'!X79^(1/3))*COS(('OddsRatio_working_3-way'!Y79)/3)</f>
        <v>0.53257556257698335</v>
      </c>
      <c r="AG79" s="11">
        <f>-'OddsRatio_working_3-way'!U79/(3*'OddsRatio_working_3-way'!X79^(1/3))*COS(('OddsRatio_working_3-way'!Y79+2*PI())/3)</f>
        <v>-0.35744536327842763</v>
      </c>
      <c r="AH79" s="11">
        <f>-'OddsRatio_working_3-way'!U79/(3*'OddsRatio_working_3-way'!X79^(1/3))*COS(('OddsRatio_working_3-way'!Y79+4*PI())/3)</f>
        <v>-0.17513019929855569</v>
      </c>
      <c r="AI79" s="11">
        <f>'OddsRatio_working_3-way'!U79/(3*'OddsRatio_working_3-way'!X79^(1/3))*SIN(('OddsRatio_working_3-way'!Y79)/3)</f>
        <v>-0.10525970900112978</v>
      </c>
      <c r="AJ79" s="11">
        <f>'OddsRatio_working_3-way'!U79/(3*'OddsRatio_working_3-way'!X79^(1/3))*SIN(('OddsRatio_working_3-way'!Y79+2*PI())/3)</f>
        <v>-0.40859411212589175</v>
      </c>
      <c r="AK79" s="11">
        <f>'OddsRatio_working_3-way'!U79/(3*'OddsRatio_working_3-way'!X79^(1/3))*SIN(('OddsRatio_working_3-way'!Y79+4*PI())/3)</f>
        <v>0.51385382112702149</v>
      </c>
      <c r="AL79" s="11">
        <f>'OddsRatio_working_3-way'!Z79+'OddsRatio_working_3-way'!AF79</f>
        <v>1.0651511251539669</v>
      </c>
      <c r="AM79" s="11">
        <f>'OddsRatio_working_3-way'!AA79+'OddsRatio_working_3-way'!AG79</f>
        <v>-0.71489072655685537</v>
      </c>
      <c r="AN79" s="11">
        <f>'OddsRatio_working_3-way'!AB79+'OddsRatio_working_3-way'!AH79</f>
        <v>-0.35026039859711144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1.0651511251539669</v>
      </c>
      <c r="AS79" s="11">
        <f>IF(('OddsRatio_working_3-way'!X79=0),IF(Q79&gt;0,-Q79^(1/3),(-Q79)^(1/3)),'OddsRatio_working_3-way'!AM79-'OddsRatio_working_3-way'!R79/3)</f>
        <v>-0.71489072655685537</v>
      </c>
      <c r="AT79" s="11">
        <f>IF(('OddsRatio_working_3-way'!X79=0),IF(Q79&gt;0,-Q79^(1/3),(-Q79)^(1/3)),'OddsRatio_working_3-way'!AN79-'OddsRatio_working_3-way'!R79/3)</f>
        <v>-0.35026039859711144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1.62</v>
      </c>
      <c r="B80" s="4">
        <f>IF('True_Odds_Calculator_3-way'!B79="","",'True_Odds_Calculator_3-way'!B79)</f>
        <v>4.3099999999999996</v>
      </c>
      <c r="C80" s="4">
        <f>IF('True_Odds_Calculator_3-way'!C79="","",'True_Odds_Calculator_3-way'!C79)</f>
        <v>5.17</v>
      </c>
      <c r="D80" s="9">
        <f t="shared" si="26"/>
        <v>0.59927454465836238</v>
      </c>
      <c r="E80" s="9">
        <f t="shared" si="27"/>
        <v>0.21882263609261832</v>
      </c>
      <c r="F80" s="9">
        <f t="shared" si="28"/>
        <v>0.18190281924901944</v>
      </c>
      <c r="G80" s="9">
        <f t="shared" si="29"/>
        <v>1.0785229997575656</v>
      </c>
      <c r="H80" s="9">
        <f t="shared" si="30"/>
        <v>1.6686842598496909</v>
      </c>
      <c r="I80" s="9">
        <f t="shared" si="31"/>
        <v>4.5699111291975409</v>
      </c>
      <c r="J80" s="9">
        <f t="shared" si="32"/>
        <v>5.4974409089890486</v>
      </c>
      <c r="K80" s="11">
        <f t="shared" si="33"/>
        <v>0.61728395061728392</v>
      </c>
      <c r="L80" s="11">
        <f t="shared" si="34"/>
        <v>0.23201856148491881</v>
      </c>
      <c r="M80" s="11">
        <f t="shared" si="35"/>
        <v>0.19342359767891684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-0.23706798614238023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0.22438932445349974</v>
      </c>
      <c r="Q80" s="11">
        <f>2*'OddsRatio_working_3-way'!K80*'OddsRatio_working_3-way'!L80*'OddsRatio_working_3-way'!M80</f>
        <v>5.5404771469999954E-2</v>
      </c>
      <c r="R80" s="11">
        <f t="shared" si="36"/>
        <v>0</v>
      </c>
      <c r="S80" s="11">
        <f t="shared" si="37"/>
        <v>-0.94651887884488195</v>
      </c>
      <c r="T80" s="11">
        <f t="shared" si="38"/>
        <v>-0.23370836514688451</v>
      </c>
      <c r="U80" s="11">
        <f>'OddsRatio_working_3-way'!S80-'OddsRatio_working_3-way'!R80^2/3</f>
        <v>-0.94651887884488195</v>
      </c>
      <c r="V80" s="11">
        <f>'OddsRatio_working_3-way'!S80*'OddsRatio_working_3-way'!R80/3-2*'OddsRatio_working_3-way'!R80^3/27-'OddsRatio_working_3-way'!T80</f>
        <v>0.23370836514688451</v>
      </c>
      <c r="W80" s="11">
        <f>'OddsRatio_working_3-way'!V80^2+4*'OddsRatio_working_3-way'!U80^3/27</f>
        <v>-7.1007712530058664E-2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0.17721971706732306</v>
      </c>
      <c r="Y80" s="11">
        <f>IF('OddsRatio_working_3-way'!W80&gt;=0,IF('OddsRatio_working_3-way'!V80+SQRT('OddsRatio_working_3-way'!W80)&gt;0,0,PI()),ACOS('OddsRatio_working_3-way'!V80/(2*'OddsRatio_working_3-way'!X80)))</f>
        <v>0.85080970484202501</v>
      </c>
      <c r="Z80" s="11">
        <f>'OddsRatio_working_3-way'!X80^(1/3)*COS('OddsRatio_working_3-way'!Y80/3)</f>
        <v>0.53926149987878291</v>
      </c>
      <c r="AA80" s="11">
        <f>'OddsRatio_working_3-way'!X80^(1/3)*COS(('OddsRatio_working_3-way'!Y80+2*PI())/3)</f>
        <v>-0.40574649396845142</v>
      </c>
      <c r="AB80" s="11">
        <f>'OddsRatio_working_3-way'!X80^(1/3)*COS(('OddsRatio_working_3-way'!Y80+4*PI())/3)</f>
        <v>-0.13351500591033166</v>
      </c>
      <c r="AC80" s="11">
        <f>'OddsRatio_working_3-way'!X80^(1/3)*SIN('OddsRatio_working_3-way'!Y80/3)</f>
        <v>0.15717292291224794</v>
      </c>
      <c r="AD80" s="11">
        <f>'OddsRatio_working_3-way'!X80^(1/3)*SIN(('OddsRatio_working_3-way'!Y80+2*PI())/3)</f>
        <v>0.38842769672180105</v>
      </c>
      <c r="AE80" s="11">
        <f>'OddsRatio_working_3-way'!X80^(1/3)*SIN(('OddsRatio_working_3-way'!Y80+4*PI())/3)</f>
        <v>-0.54560061963404893</v>
      </c>
      <c r="AF80" s="11">
        <f>-'OddsRatio_working_3-way'!U80/(3*'OddsRatio_working_3-way'!X80^(1/3))*COS(('OddsRatio_working_3-way'!Y80)/3)</f>
        <v>0.5392614998787828</v>
      </c>
      <c r="AG80" s="11">
        <f>-'OddsRatio_working_3-way'!U80/(3*'OddsRatio_working_3-way'!X80^(1/3))*COS(('OddsRatio_working_3-way'!Y80+2*PI())/3)</f>
        <v>-0.40574649396845131</v>
      </c>
      <c r="AH80" s="11">
        <f>-'OddsRatio_working_3-way'!U80/(3*'OddsRatio_working_3-way'!X80^(1/3))*COS(('OddsRatio_working_3-way'!Y80+4*PI())/3)</f>
        <v>-0.13351500591033164</v>
      </c>
      <c r="AI80" s="11">
        <f>'OddsRatio_working_3-way'!U80/(3*'OddsRatio_working_3-way'!X80^(1/3))*SIN(('OddsRatio_working_3-way'!Y80)/3)</f>
        <v>-0.15717292291224791</v>
      </c>
      <c r="AJ80" s="11">
        <f>'OddsRatio_working_3-way'!U80/(3*'OddsRatio_working_3-way'!X80^(1/3))*SIN(('OddsRatio_working_3-way'!Y80+2*PI())/3)</f>
        <v>-0.388427696721801</v>
      </c>
      <c r="AK80" s="11">
        <f>'OddsRatio_working_3-way'!U80/(3*'OddsRatio_working_3-way'!X80^(1/3))*SIN(('OddsRatio_working_3-way'!Y80+4*PI())/3)</f>
        <v>0.54560061963404882</v>
      </c>
      <c r="AL80" s="11">
        <f>'OddsRatio_working_3-way'!Z80+'OddsRatio_working_3-way'!AF80</f>
        <v>1.0785229997575656</v>
      </c>
      <c r="AM80" s="11">
        <f>'OddsRatio_working_3-way'!AA80+'OddsRatio_working_3-way'!AG80</f>
        <v>-0.81149298793690272</v>
      </c>
      <c r="AN80" s="11">
        <f>'OddsRatio_working_3-way'!AB80+'OddsRatio_working_3-way'!AH80</f>
        <v>-0.26703001182066333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1.0785229997575656</v>
      </c>
      <c r="AS80" s="11">
        <f>IF(('OddsRatio_working_3-way'!X80=0),IF(Q80&gt;0,-Q80^(1/3),(-Q80)^(1/3)),'OddsRatio_working_3-way'!AM80-'OddsRatio_working_3-way'!R80/3)</f>
        <v>-0.81149298793690272</v>
      </c>
      <c r="AT80" s="11">
        <f>IF(('OddsRatio_working_3-way'!X80=0),IF(Q80&gt;0,-Q80^(1/3),(-Q80)^(1/3)),'OddsRatio_working_3-way'!AN80-'OddsRatio_working_3-way'!R80/3)</f>
        <v>-0.26703001182066333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1.39</v>
      </c>
      <c r="B81" s="4">
        <f>IF('True_Odds_Calculator_3-way'!B80="","",'True_Odds_Calculator_3-way'!B80)</f>
        <v>5.42</v>
      </c>
      <c r="C81" s="4">
        <f>IF('True_Odds_Calculator_3-way'!C80="","",'True_Odds_Calculator_3-way'!C80)</f>
        <v>7.82</v>
      </c>
      <c r="D81" s="9">
        <f t="shared" si="26"/>
        <v>0.70528322090446405</v>
      </c>
      <c r="E81" s="9">
        <f t="shared" si="27"/>
        <v>0.17434173377049361</v>
      </c>
      <c r="F81" s="9">
        <f t="shared" si="28"/>
        <v>0.12037504532504235</v>
      </c>
      <c r="G81" s="9">
        <f t="shared" si="29"/>
        <v>1.0714618277658929</v>
      </c>
      <c r="H81" s="9">
        <f t="shared" si="30"/>
        <v>1.4178701128286981</v>
      </c>
      <c r="I81" s="9">
        <f t="shared" si="31"/>
        <v>5.7358612787252463</v>
      </c>
      <c r="J81" s="9">
        <f t="shared" si="32"/>
        <v>8.3073696653633906</v>
      </c>
      <c r="K81" s="11">
        <f t="shared" si="33"/>
        <v>0.71942446043165476</v>
      </c>
      <c r="L81" s="11">
        <f t="shared" si="34"/>
        <v>0.18450184501845018</v>
      </c>
      <c r="M81" s="11">
        <f t="shared" si="35"/>
        <v>0.12787723785166241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-0.19954939305414321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0.19740533014080991</v>
      </c>
      <c r="Q81" s="11">
        <f>2*'OddsRatio_working_3-way'!K81*'OddsRatio_working_3-way'!L81*'OddsRatio_working_3-way'!M81</f>
        <v>3.3947606215100588E-2</v>
      </c>
      <c r="R81" s="11">
        <f t="shared" si="36"/>
        <v>0</v>
      </c>
      <c r="S81" s="11">
        <f t="shared" si="37"/>
        <v>-0.98925547765133237</v>
      </c>
      <c r="T81" s="11">
        <f t="shared" si="38"/>
        <v>-0.17012132031837188</v>
      </c>
      <c r="U81" s="11">
        <f>'OddsRatio_working_3-way'!S81-'OddsRatio_working_3-way'!R81^2/3</f>
        <v>-0.98925547765133237</v>
      </c>
      <c r="V81" s="11">
        <f>'OddsRatio_working_3-way'!S81*'OddsRatio_working_3-way'!R81/3-2*'OddsRatio_working_3-way'!R81^3/27-'OddsRatio_working_3-way'!T81</f>
        <v>0.17012132031837188</v>
      </c>
      <c r="W81" s="11">
        <f>'OddsRatio_working_3-way'!V81^2+4*'OddsRatio_working_3-way'!U81^3/27</f>
        <v>-0.11448266627486592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0.18935675978277883</v>
      </c>
      <c r="Y81" s="11">
        <f>IF('OddsRatio_working_3-way'!W81&gt;=0,IF('OddsRatio_working_3-way'!V81+SQRT('OddsRatio_working_3-way'!W81)&gt;0,0,PI()),ACOS('OddsRatio_working_3-way'!V81/(2*'OddsRatio_working_3-way'!X81)))</f>
        <v>1.1049171345612196</v>
      </c>
      <c r="Z81" s="11">
        <f>'OddsRatio_working_3-way'!X81^(1/3)*COS('OddsRatio_working_3-way'!Y81/3)</f>
        <v>0.53573091388294647</v>
      </c>
      <c r="AA81" s="11">
        <f>'OddsRatio_working_3-way'!X81^(1/3)*COS(('OddsRatio_working_3-way'!Y81+2*PI())/3)</f>
        <v>-0.4469133844509543</v>
      </c>
      <c r="AB81" s="11">
        <f>'OddsRatio_working_3-way'!X81^(1/3)*COS(('OddsRatio_working_3-way'!Y81+4*PI())/3)</f>
        <v>-8.8817529431992379E-2</v>
      </c>
      <c r="AC81" s="11">
        <f>'OddsRatio_working_3-way'!X81^(1/3)*SIN('OddsRatio_working_3-way'!Y81/3)</f>
        <v>0.20674673829088708</v>
      </c>
      <c r="AD81" s="11">
        <f>'OddsRatio_working_3-way'!X81^(1/3)*SIN(('OddsRatio_working_3-way'!Y81+2*PI())/3)</f>
        <v>0.36058321186984166</v>
      </c>
      <c r="AE81" s="11">
        <f>'OddsRatio_working_3-way'!X81^(1/3)*SIN(('OddsRatio_working_3-way'!Y81+4*PI())/3)</f>
        <v>-0.56732995016072851</v>
      </c>
      <c r="AF81" s="11">
        <f>-'OddsRatio_working_3-way'!U81/(3*'OddsRatio_working_3-way'!X81^(1/3))*COS(('OddsRatio_working_3-way'!Y81)/3)</f>
        <v>0.53573091388294636</v>
      </c>
      <c r="AG81" s="11">
        <f>-'OddsRatio_working_3-way'!U81/(3*'OddsRatio_working_3-way'!X81^(1/3))*COS(('OddsRatio_working_3-way'!Y81+2*PI())/3)</f>
        <v>-0.44691338445095419</v>
      </c>
      <c r="AH81" s="11">
        <f>-'OddsRatio_working_3-way'!U81/(3*'OddsRatio_working_3-way'!X81^(1/3))*COS(('OddsRatio_working_3-way'!Y81+4*PI())/3)</f>
        <v>-8.8817529431992365E-2</v>
      </c>
      <c r="AI81" s="11">
        <f>'OddsRatio_working_3-way'!U81/(3*'OddsRatio_working_3-way'!X81^(1/3))*SIN(('OddsRatio_working_3-way'!Y81)/3)</f>
        <v>-0.20674673829088702</v>
      </c>
      <c r="AJ81" s="11">
        <f>'OddsRatio_working_3-way'!U81/(3*'OddsRatio_working_3-way'!X81^(1/3))*SIN(('OddsRatio_working_3-way'!Y81+2*PI())/3)</f>
        <v>-0.36058321186984155</v>
      </c>
      <c r="AK81" s="11">
        <f>'OddsRatio_working_3-way'!U81/(3*'OddsRatio_working_3-way'!X81^(1/3))*SIN(('OddsRatio_working_3-way'!Y81+4*PI())/3)</f>
        <v>0.5673299501607284</v>
      </c>
      <c r="AL81" s="11">
        <f>'OddsRatio_working_3-way'!Z81+'OddsRatio_working_3-way'!AF81</f>
        <v>1.0714618277658929</v>
      </c>
      <c r="AM81" s="11">
        <f>'OddsRatio_working_3-way'!AA81+'OddsRatio_working_3-way'!AG81</f>
        <v>-0.89382676890190849</v>
      </c>
      <c r="AN81" s="11">
        <f>'OddsRatio_working_3-way'!AB81+'OddsRatio_working_3-way'!AH81</f>
        <v>-0.17763505886398473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1.0714618277658929</v>
      </c>
      <c r="AS81" s="11">
        <f>IF(('OddsRatio_working_3-way'!X81=0),IF(Q81&gt;0,-Q81^(1/3),(-Q81)^(1/3)),'OddsRatio_working_3-way'!AM81-'OddsRatio_working_3-way'!R81/3)</f>
        <v>-0.89382676890190849</v>
      </c>
      <c r="AT81" s="11">
        <f>IF(('OddsRatio_working_3-way'!X81=0),IF(Q81&gt;0,-Q81^(1/3),(-Q81)^(1/3)),'OddsRatio_working_3-way'!AN81-'OddsRatio_working_3-way'!R81/3)</f>
        <v>-0.17763505886398473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1.48</v>
      </c>
      <c r="B82" s="4">
        <f>IF('True_Odds_Calculator_3-way'!B81="","",'True_Odds_Calculator_3-way'!B81)</f>
        <v>4.6900000000000004</v>
      </c>
      <c r="C82" s="4">
        <f>IF('True_Odds_Calculator_3-way'!C81="","",'True_Odds_Calculator_3-way'!C81)</f>
        <v>7.06</v>
      </c>
      <c r="D82" s="9">
        <f t="shared" si="26"/>
        <v>0.66229217682905706</v>
      </c>
      <c r="E82" s="9">
        <f t="shared" si="27"/>
        <v>0.20325555326285805</v>
      </c>
      <c r="F82" s="9">
        <f t="shared" si="28"/>
        <v>0.13445226990808476</v>
      </c>
      <c r="G82" s="9">
        <f t="shared" si="29"/>
        <v>1.0623075276352818</v>
      </c>
      <c r="H82" s="9">
        <f t="shared" si="30"/>
        <v>1.5099076132649352</v>
      </c>
      <c r="I82" s="9">
        <f t="shared" si="31"/>
        <v>4.9199147769741911</v>
      </c>
      <c r="J82" s="9">
        <f t="shared" si="32"/>
        <v>7.4375836174698078</v>
      </c>
      <c r="K82" s="11">
        <f t="shared" si="33"/>
        <v>0.67567567567567566</v>
      </c>
      <c r="L82" s="11">
        <f t="shared" si="34"/>
        <v>0.21321961620469082</v>
      </c>
      <c r="M82" s="11">
        <f t="shared" si="35"/>
        <v>0.14164305949008499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-0.21902867127170522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0.20875475401711074</v>
      </c>
      <c r="Q82" s="11">
        <f>2*'OddsRatio_working_3-way'!K82*'OddsRatio_working_3-way'!L82*'OddsRatio_working_3-way'!M82</f>
        <v>4.081226862504609E-2</v>
      </c>
      <c r="R82" s="11">
        <f t="shared" si="36"/>
        <v>0</v>
      </c>
      <c r="S82" s="11">
        <f t="shared" si="37"/>
        <v>-0.95309327680735612</v>
      </c>
      <c r="T82" s="11">
        <f t="shared" si="38"/>
        <v>-0.18633299644327589</v>
      </c>
      <c r="U82" s="11">
        <f>'OddsRatio_working_3-way'!S82-'OddsRatio_working_3-way'!R82^2/3</f>
        <v>-0.95309327680735612</v>
      </c>
      <c r="V82" s="11">
        <f>'OddsRatio_working_3-way'!S82*'OddsRatio_working_3-way'!R82/3-2*'OddsRatio_working_3-way'!R82^3/27-'OddsRatio_working_3-way'!T82</f>
        <v>0.18633299644327589</v>
      </c>
      <c r="W82" s="11">
        <f>'OddsRatio_working_3-way'!V82^2+4*'OddsRatio_working_3-way'!U82^3/27</f>
        <v>-9.3543325011805956E-2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0.17906933753111937</v>
      </c>
      <c r="Y82" s="11">
        <f>IF('OddsRatio_working_3-way'!W82&gt;=0,IF('OddsRatio_working_3-way'!V82+SQRT('OddsRatio_working_3-way'!W82)&gt;0,0,PI()),ACOS('OddsRatio_working_3-way'!V82/(2*'OddsRatio_working_3-way'!X82)))</f>
        <v>1.0236155550696027</v>
      </c>
      <c r="Z82" s="11">
        <f>'OddsRatio_working_3-way'!X82^(1/3)*COS('OddsRatio_working_3-way'!Y82/3)</f>
        <v>0.5311537638176409</v>
      </c>
      <c r="AA82" s="11">
        <f>'OddsRatio_working_3-way'!X82^(1/3)*COS(('OddsRatio_working_3-way'!Y82+2*PI())/3)</f>
        <v>-0.42891725838874739</v>
      </c>
      <c r="AB82" s="11">
        <f>'OddsRatio_working_3-way'!X82^(1/3)*COS(('OddsRatio_working_3-way'!Y82+4*PI())/3)</f>
        <v>-0.10223650542889379</v>
      </c>
      <c r="AC82" s="11">
        <f>'OddsRatio_working_3-way'!X82^(1/3)*SIN('OddsRatio_working_3-way'!Y82/3)</f>
        <v>0.18860922066044136</v>
      </c>
      <c r="AD82" s="11">
        <f>'OddsRatio_working_3-way'!X82^(1/3)*SIN(('OddsRatio_working_3-way'!Y82+2*PI())/3)</f>
        <v>0.36568804245157632</v>
      </c>
      <c r="AE82" s="11">
        <f>'OddsRatio_working_3-way'!X82^(1/3)*SIN(('OddsRatio_working_3-way'!Y82+4*PI())/3)</f>
        <v>-0.55429726311201744</v>
      </c>
      <c r="AF82" s="11">
        <f>-'OddsRatio_working_3-way'!U82/(3*'OddsRatio_working_3-way'!X82^(1/3))*COS(('OddsRatio_working_3-way'!Y82)/3)</f>
        <v>0.5311537638176409</v>
      </c>
      <c r="AG82" s="11">
        <f>-'OddsRatio_working_3-way'!U82/(3*'OddsRatio_working_3-way'!X82^(1/3))*COS(('OddsRatio_working_3-way'!Y82+2*PI())/3)</f>
        <v>-0.42891725838874739</v>
      </c>
      <c r="AH82" s="11">
        <f>-'OddsRatio_working_3-way'!U82/(3*'OddsRatio_working_3-way'!X82^(1/3))*COS(('OddsRatio_working_3-way'!Y82+4*PI())/3)</f>
        <v>-0.10223650542889379</v>
      </c>
      <c r="AI82" s="11">
        <f>'OddsRatio_working_3-way'!U82/(3*'OddsRatio_working_3-way'!X82^(1/3))*SIN(('OddsRatio_working_3-way'!Y82)/3)</f>
        <v>-0.18860922066044136</v>
      </c>
      <c r="AJ82" s="11">
        <f>'OddsRatio_working_3-way'!U82/(3*'OddsRatio_working_3-way'!X82^(1/3))*SIN(('OddsRatio_working_3-way'!Y82+2*PI())/3)</f>
        <v>-0.36568804245157632</v>
      </c>
      <c r="AK82" s="11">
        <f>'OddsRatio_working_3-way'!U82/(3*'OddsRatio_working_3-way'!X82^(1/3))*SIN(('OddsRatio_working_3-way'!Y82+4*PI())/3)</f>
        <v>0.55429726311201744</v>
      </c>
      <c r="AL82" s="11">
        <f>'OddsRatio_working_3-way'!Z82+'OddsRatio_working_3-way'!AF82</f>
        <v>1.0623075276352818</v>
      </c>
      <c r="AM82" s="11">
        <f>'OddsRatio_working_3-way'!AA82+'OddsRatio_working_3-way'!AG82</f>
        <v>-0.85783451677749478</v>
      </c>
      <c r="AN82" s="11">
        <f>'OddsRatio_working_3-way'!AB82+'OddsRatio_working_3-way'!AH82</f>
        <v>-0.20447301085778757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1.0623075276352818</v>
      </c>
      <c r="AS82" s="11">
        <f>IF(('OddsRatio_working_3-way'!X82=0),IF(Q82&gt;0,-Q82^(1/3),(-Q82)^(1/3)),'OddsRatio_working_3-way'!AM82-'OddsRatio_working_3-way'!R82/3)</f>
        <v>-0.85783451677749478</v>
      </c>
      <c r="AT82" s="11">
        <f>IF(('OddsRatio_working_3-way'!X82=0),IF(Q82&gt;0,-Q82^(1/3),(-Q82)^(1/3)),'OddsRatio_working_3-way'!AN82-'OddsRatio_working_3-way'!R82/3)</f>
        <v>-0.20447301085778757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1.65</v>
      </c>
      <c r="B83" s="4">
        <f>IF('True_Odds_Calculator_3-way'!B82="","",'True_Odds_Calculator_3-way'!B82)</f>
        <v>3.91</v>
      </c>
      <c r="C83" s="4">
        <f>IF('True_Odds_Calculator_3-way'!C82="","",'True_Odds_Calculator_3-way'!C82)</f>
        <v>5.98</v>
      </c>
      <c r="D83" s="9">
        <f t="shared" si="26"/>
        <v>0.59372148555565551</v>
      </c>
      <c r="E83" s="9">
        <f t="shared" si="27"/>
        <v>0.24609205693953334</v>
      </c>
      <c r="F83" s="9">
        <f t="shared" si="28"/>
        <v>0.16018645750481111</v>
      </c>
      <c r="G83" s="9">
        <f t="shared" si="29"/>
        <v>1.0527560204275663</v>
      </c>
      <c r="H83" s="9">
        <f t="shared" si="30"/>
        <v>1.6842914132779181</v>
      </c>
      <c r="I83" s="9">
        <f t="shared" si="31"/>
        <v>4.0635200194442174</v>
      </c>
      <c r="J83" s="9">
        <f t="shared" si="32"/>
        <v>6.24272498172928</v>
      </c>
      <c r="K83" s="11">
        <f t="shared" si="33"/>
        <v>0.60606060606060608</v>
      </c>
      <c r="L83" s="11">
        <f t="shared" si="34"/>
        <v>0.25575447570332482</v>
      </c>
      <c r="M83" s="11">
        <f t="shared" si="35"/>
        <v>0.16722408026755853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-0.24415959887993677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0.22135838882197156</v>
      </c>
      <c r="Q83" s="11">
        <f>2*'OddsRatio_working_3-way'!K83*'OddsRatio_working_3-way'!L83*'OddsRatio_working_3-way'!M83</f>
        <v>5.184037208945471E-2</v>
      </c>
      <c r="R83" s="11">
        <f t="shared" si="36"/>
        <v>0</v>
      </c>
      <c r="S83" s="11">
        <f t="shared" si="37"/>
        <v>-0.90661350132223351</v>
      </c>
      <c r="T83" s="11">
        <f t="shared" si="38"/>
        <v>-0.21232166307312267</v>
      </c>
      <c r="U83" s="11">
        <f>'OddsRatio_working_3-way'!S83-'OddsRatio_working_3-way'!R83^2/3</f>
        <v>-0.90661350132223351</v>
      </c>
      <c r="V83" s="11">
        <f>'OddsRatio_working_3-way'!S83*'OddsRatio_working_3-way'!R83/3-2*'OddsRatio_working_3-way'!R83^3/27-'OddsRatio_working_3-way'!T83</f>
        <v>0.21232166307312267</v>
      </c>
      <c r="W83" s="11">
        <f>'OddsRatio_working_3-way'!V83^2+4*'OddsRatio_working_3-way'!U83^3/27</f>
        <v>-6.5317910079683766E-2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0.16613127240966735</v>
      </c>
      <c r="Y83" s="11">
        <f>IF('OddsRatio_working_3-way'!W83&gt;=0,IF('OddsRatio_working_3-way'!V83+SQRT('OddsRatio_working_3-way'!W83)&gt;0,0,PI()),ACOS('OddsRatio_working_3-way'!V83/(2*'OddsRatio_working_3-way'!X83)))</f>
        <v>0.87757573182314785</v>
      </c>
      <c r="Z83" s="11">
        <f>'OddsRatio_working_3-way'!X83^(1/3)*COS('OddsRatio_working_3-way'!Y83/3)</f>
        <v>0.52637801021378317</v>
      </c>
      <c r="AA83" s="11">
        <f>'OddsRatio_working_3-way'!X83^(1/3)*COS(('OddsRatio_working_3-way'!Y83+2*PI())/3)</f>
        <v>-0.40047708945179084</v>
      </c>
      <c r="AB83" s="11">
        <f>'OddsRatio_working_3-way'!X83^(1/3)*COS(('OddsRatio_working_3-way'!Y83+4*PI())/3)</f>
        <v>-0.12590092076199225</v>
      </c>
      <c r="AC83" s="11">
        <f>'OddsRatio_working_3-way'!X83^(1/3)*SIN('OddsRatio_working_3-way'!Y83/3)</f>
        <v>0.15852662490611125</v>
      </c>
      <c r="AD83" s="11">
        <f>'OddsRatio_working_3-way'!X83^(1/3)*SIN(('OddsRatio_working_3-way'!Y83+2*PI())/3)</f>
        <v>0.37659341638558536</v>
      </c>
      <c r="AE83" s="11">
        <f>'OddsRatio_working_3-way'!X83^(1/3)*SIN(('OddsRatio_working_3-way'!Y83+4*PI())/3)</f>
        <v>-0.53512004129169666</v>
      </c>
      <c r="AF83" s="11">
        <f>-'OddsRatio_working_3-way'!U83/(3*'OddsRatio_working_3-way'!X83^(1/3))*COS(('OddsRatio_working_3-way'!Y83)/3)</f>
        <v>0.52637801021378305</v>
      </c>
      <c r="AG83" s="11">
        <f>-'OddsRatio_working_3-way'!U83/(3*'OddsRatio_working_3-way'!X83^(1/3))*COS(('OddsRatio_working_3-way'!Y83+2*PI())/3)</f>
        <v>-0.40047708945179072</v>
      </c>
      <c r="AH83" s="11">
        <f>-'OddsRatio_working_3-way'!U83/(3*'OddsRatio_working_3-way'!X83^(1/3))*COS(('OddsRatio_working_3-way'!Y83+4*PI())/3)</f>
        <v>-0.12590092076199222</v>
      </c>
      <c r="AI83" s="11">
        <f>'OddsRatio_working_3-way'!U83/(3*'OddsRatio_working_3-way'!X83^(1/3))*SIN(('OddsRatio_working_3-way'!Y83)/3)</f>
        <v>-0.15852662490611122</v>
      </c>
      <c r="AJ83" s="11">
        <f>'OddsRatio_working_3-way'!U83/(3*'OddsRatio_working_3-way'!X83^(1/3))*SIN(('OddsRatio_working_3-way'!Y83+2*PI())/3)</f>
        <v>-0.3765934163855853</v>
      </c>
      <c r="AK83" s="11">
        <f>'OddsRatio_working_3-way'!U83/(3*'OddsRatio_working_3-way'!X83^(1/3))*SIN(('OddsRatio_working_3-way'!Y83+4*PI())/3)</f>
        <v>0.53512004129169655</v>
      </c>
      <c r="AL83" s="11">
        <f>'OddsRatio_working_3-way'!Z83+'OddsRatio_working_3-way'!AF83</f>
        <v>1.0527560204275663</v>
      </c>
      <c r="AM83" s="11">
        <f>'OddsRatio_working_3-way'!AA83+'OddsRatio_working_3-way'!AG83</f>
        <v>-0.80095417890358156</v>
      </c>
      <c r="AN83" s="11">
        <f>'OddsRatio_working_3-way'!AB83+'OddsRatio_working_3-way'!AH83</f>
        <v>-0.25180184152398444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1.0527560204275663</v>
      </c>
      <c r="AS83" s="11">
        <f>IF(('OddsRatio_working_3-way'!X83=0),IF(Q83&gt;0,-Q83^(1/3),(-Q83)^(1/3)),'OddsRatio_working_3-way'!AM83-'OddsRatio_working_3-way'!R83/3)</f>
        <v>-0.80095417890358156</v>
      </c>
      <c r="AT83" s="11">
        <f>IF(('OddsRatio_working_3-way'!X83=0),IF(Q83&gt;0,-Q83^(1/3),(-Q83)^(1/3)),'OddsRatio_working_3-way'!AN83-'OddsRatio_working_3-way'!R83/3)</f>
        <v>-0.25180184152398444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1.89</v>
      </c>
      <c r="B84" s="4">
        <f>IF('True_Odds_Calculator_3-way'!B83="","",'True_Odds_Calculator_3-way'!B83)</f>
        <v>3.46</v>
      </c>
      <c r="C84" s="4">
        <f>IF('True_Odds_Calculator_3-way'!C83="","",'True_Odds_Calculator_3-way'!C83)</f>
        <v>4.71</v>
      </c>
      <c r="D84" s="9">
        <f t="shared" si="26"/>
        <v>0.51680959351827926</v>
      </c>
      <c r="E84" s="9">
        <f t="shared" si="27"/>
        <v>0.27899917777958849</v>
      </c>
      <c r="F84" s="9">
        <f t="shared" si="28"/>
        <v>0.20419122870213241</v>
      </c>
      <c r="G84" s="9">
        <f t="shared" si="29"/>
        <v>1.0505040461509596</v>
      </c>
      <c r="H84" s="9">
        <f t="shared" si="30"/>
        <v>1.934948601074354</v>
      </c>
      <c r="I84" s="9">
        <f t="shared" si="31"/>
        <v>3.5842399535313603</v>
      </c>
      <c r="J84" s="9">
        <f t="shared" si="32"/>
        <v>4.89737001122006</v>
      </c>
      <c r="K84" s="11">
        <f t="shared" si="33"/>
        <v>0.52910052910052918</v>
      </c>
      <c r="L84" s="11">
        <f t="shared" si="34"/>
        <v>0.28901734104046245</v>
      </c>
      <c r="M84" s="11">
        <f t="shared" si="35"/>
        <v>0.21231422505307856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-0.2637182670686592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0.22921650745859479</v>
      </c>
      <c r="Q84" s="11">
        <f>2*'OddsRatio_working_3-way'!K84*'OddsRatio_working_3-way'!L84*'OddsRatio_working_3-way'!M84</f>
        <v>6.4933854804134508E-2</v>
      </c>
      <c r="R84" s="11">
        <f t="shared" si="36"/>
        <v>0</v>
      </c>
      <c r="S84" s="11">
        <f t="shared" si="37"/>
        <v>-0.86917190078045725</v>
      </c>
      <c r="T84" s="11">
        <f t="shared" si="38"/>
        <v>-0.24622433449871314</v>
      </c>
      <c r="U84" s="11">
        <f>'OddsRatio_working_3-way'!S84-'OddsRatio_working_3-way'!R84^2/3</f>
        <v>-0.86917190078045725</v>
      </c>
      <c r="V84" s="11">
        <f>'OddsRatio_working_3-way'!S84*'OddsRatio_working_3-way'!R84/3-2*'OddsRatio_working_3-way'!R84^3/27-'OddsRatio_working_3-way'!T84</f>
        <v>0.24622433449871314</v>
      </c>
      <c r="W84" s="11">
        <f>'OddsRatio_working_3-way'!V84^2+4*'OddsRatio_working_3-way'!U84^3/27</f>
        <v>-3.6651269595099158E-2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0.15594685993506999</v>
      </c>
      <c r="Y84" s="11">
        <f>IF('OddsRatio_working_3-way'!W84&gt;=0,IF('OddsRatio_working_3-way'!V84+SQRT('OddsRatio_working_3-way'!W84)&gt;0,0,PI()),ACOS('OddsRatio_working_3-way'!V84/(2*'OddsRatio_working_3-way'!X84)))</f>
        <v>0.66088473165234274</v>
      </c>
      <c r="Z84" s="11">
        <f>'OddsRatio_working_3-way'!X84^(1/3)*COS('OddsRatio_working_3-way'!Y84/3)</f>
        <v>0.52525202307547991</v>
      </c>
      <c r="AA84" s="11">
        <f>'OddsRatio_working_3-way'!X84^(1/3)*COS(('OddsRatio_working_3-way'!Y84+2*PI())/3)</f>
        <v>-0.3644872376566658</v>
      </c>
      <c r="AB84" s="11">
        <f>'OddsRatio_working_3-way'!X84^(1/3)*COS(('OddsRatio_working_3-way'!Y84+4*PI())/3)</f>
        <v>-0.16076478541881403</v>
      </c>
      <c r="AC84" s="11">
        <f>'OddsRatio_working_3-way'!X84^(1/3)*SIN('OddsRatio_working_3-way'!Y84/3)</f>
        <v>0.11761921263949442</v>
      </c>
      <c r="AD84" s="11">
        <f>'OddsRatio_working_3-way'!X84^(1/3)*SIN(('OddsRatio_working_3-way'!Y84+2*PI())/3)</f>
        <v>0.39607198905278862</v>
      </c>
      <c r="AE84" s="11">
        <f>'OddsRatio_working_3-way'!X84^(1/3)*SIN(('OddsRatio_working_3-way'!Y84+4*PI())/3)</f>
        <v>-0.51369120169228299</v>
      </c>
      <c r="AF84" s="11">
        <f>-'OddsRatio_working_3-way'!U84/(3*'OddsRatio_working_3-way'!X84^(1/3))*COS(('OddsRatio_working_3-way'!Y84)/3)</f>
        <v>0.5252520230754798</v>
      </c>
      <c r="AG84" s="11">
        <f>-'OddsRatio_working_3-way'!U84/(3*'OddsRatio_working_3-way'!X84^(1/3))*COS(('OddsRatio_working_3-way'!Y84+2*PI())/3)</f>
        <v>-0.36448723765666574</v>
      </c>
      <c r="AH84" s="11">
        <f>-'OddsRatio_working_3-way'!U84/(3*'OddsRatio_working_3-way'!X84^(1/3))*COS(('OddsRatio_working_3-way'!Y84+4*PI())/3)</f>
        <v>-0.160764785418814</v>
      </c>
      <c r="AI84" s="11">
        <f>'OddsRatio_working_3-way'!U84/(3*'OddsRatio_working_3-way'!X84^(1/3))*SIN(('OddsRatio_working_3-way'!Y84)/3)</f>
        <v>-0.1176192126394944</v>
      </c>
      <c r="AJ84" s="11">
        <f>'OddsRatio_working_3-way'!U84/(3*'OddsRatio_working_3-way'!X84^(1/3))*SIN(('OddsRatio_working_3-way'!Y84+2*PI())/3)</f>
        <v>-0.39607198905278856</v>
      </c>
      <c r="AK84" s="11">
        <f>'OddsRatio_working_3-way'!U84/(3*'OddsRatio_working_3-way'!X84^(1/3))*SIN(('OddsRatio_working_3-way'!Y84+4*PI())/3)</f>
        <v>0.51369120169228288</v>
      </c>
      <c r="AL84" s="11">
        <f>'OddsRatio_working_3-way'!Z84+'OddsRatio_working_3-way'!AF84</f>
        <v>1.0505040461509596</v>
      </c>
      <c r="AM84" s="11">
        <f>'OddsRatio_working_3-way'!AA84+'OddsRatio_working_3-way'!AG84</f>
        <v>-0.72897447531333159</v>
      </c>
      <c r="AN84" s="11">
        <f>'OddsRatio_working_3-way'!AB84+'OddsRatio_working_3-way'!AH84</f>
        <v>-0.32152957083762801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1.0505040461509596</v>
      </c>
      <c r="AS84" s="11">
        <f>IF(('OddsRatio_working_3-way'!X84=0),IF(Q84&gt;0,-Q84^(1/3),(-Q84)^(1/3)),'OddsRatio_working_3-way'!AM84-'OddsRatio_working_3-way'!R84/3)</f>
        <v>-0.72897447531333159</v>
      </c>
      <c r="AT84" s="11">
        <f>IF(('OddsRatio_working_3-way'!X84=0),IF(Q84&gt;0,-Q84^(1/3),(-Q84)^(1/3)),'OddsRatio_working_3-way'!AN84-'OddsRatio_working_3-way'!R84/3)</f>
        <v>-0.32152957083762801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2.88</v>
      </c>
      <c r="B85" s="4">
        <f>IF('True_Odds_Calculator_3-way'!B84="","",'True_Odds_Calculator_3-way'!B84)</f>
        <v>3.48</v>
      </c>
      <c r="C85" s="4">
        <f>IF('True_Odds_Calculator_3-way'!C84="","",'True_Odds_Calculator_3-way'!C84)</f>
        <v>2.54</v>
      </c>
      <c r="D85" s="9">
        <f t="shared" si="26"/>
        <v>0.33765676934100669</v>
      </c>
      <c r="E85" s="9">
        <f t="shared" si="27"/>
        <v>0.27873587034218122</v>
      </c>
      <c r="F85" s="9">
        <f t="shared" si="28"/>
        <v>0.38360736031681197</v>
      </c>
      <c r="G85" s="9">
        <f t="shared" si="29"/>
        <v>1.0433975002530662</v>
      </c>
      <c r="H85" s="9">
        <f t="shared" si="30"/>
        <v>2.9615873004757649</v>
      </c>
      <c r="I85" s="9">
        <f t="shared" si="31"/>
        <v>3.5876258006276043</v>
      </c>
      <c r="J85" s="9">
        <f t="shared" si="32"/>
        <v>2.6068321503897223</v>
      </c>
      <c r="K85" s="11">
        <f t="shared" si="33"/>
        <v>0.34722222222222221</v>
      </c>
      <c r="L85" s="11">
        <f t="shared" si="34"/>
        <v>0.28735632183908044</v>
      </c>
      <c r="M85" s="11">
        <f t="shared" si="35"/>
        <v>0.39370078740157477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-0.28204915477519332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0.23176431250691365</v>
      </c>
      <c r="Q85" s="11">
        <f>2*'OddsRatio_working_3-way'!K85*'OddsRatio_working_3-way'!L85*'OddsRatio_working_3-way'!M85</f>
        <v>7.856417373115715E-2</v>
      </c>
      <c r="R85" s="11">
        <f t="shared" si="36"/>
        <v>0</v>
      </c>
      <c r="S85" s="11">
        <f t="shared" si="37"/>
        <v>-0.8217160327661357</v>
      </c>
      <c r="T85" s="11">
        <f t="shared" si="38"/>
        <v>-0.27854780771733406</v>
      </c>
      <c r="U85" s="11">
        <f>'OddsRatio_working_3-way'!S85-'OddsRatio_working_3-way'!R85^2/3</f>
        <v>-0.8217160327661357</v>
      </c>
      <c r="V85" s="11">
        <f>'OddsRatio_working_3-way'!S85*'OddsRatio_working_3-way'!R85/3-2*'OddsRatio_working_3-way'!R85^3/27-'OddsRatio_working_3-way'!T85</f>
        <v>0.27854780771733406</v>
      </c>
      <c r="W85" s="11">
        <f>'OddsRatio_working_3-way'!V85^2+4*'OddsRatio_working_3-way'!U85^3/27</f>
        <v>-4.6091677758027944E-3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0.14335101059979985</v>
      </c>
      <c r="Y85" s="11">
        <f>IF('OddsRatio_working_3-way'!W85&gt;=0,IF('OddsRatio_working_3-way'!V85+SQRT('OddsRatio_working_3-way'!W85)&gt;0,0,PI()),ACOS('OddsRatio_working_3-way'!V85/(2*'OddsRatio_working_3-way'!X85)))</f>
        <v>0.23907017434893185</v>
      </c>
      <c r="Z85" s="11">
        <f>'OddsRatio_working_3-way'!X85^(1/3)*COS('OddsRatio_working_3-way'!Y85/3)</f>
        <v>0.52169875012653311</v>
      </c>
      <c r="AA85" s="11">
        <f>'OddsRatio_working_3-way'!X85^(1/3)*COS(('OddsRatio_working_3-way'!Y85+2*PI())/3)</f>
        <v>-0.29693010092686062</v>
      </c>
      <c r="AB85" s="11">
        <f>'OddsRatio_working_3-way'!X85^(1/3)*COS(('OddsRatio_working_3-way'!Y85+4*PI())/3)</f>
        <v>-0.22476864919967243</v>
      </c>
      <c r="AC85" s="11">
        <f>'OddsRatio_working_3-way'!X85^(1/3)*SIN('OddsRatio_working_3-way'!Y85/3)</f>
        <v>4.1662433579806292E-2</v>
      </c>
      <c r="AD85" s="11">
        <f>'OddsRatio_working_3-way'!X85^(1/3)*SIN(('OddsRatio_working_3-way'!Y85+2*PI())/3)</f>
        <v>0.43097315394226471</v>
      </c>
      <c r="AE85" s="11">
        <f>'OddsRatio_working_3-way'!X85^(1/3)*SIN(('OddsRatio_working_3-way'!Y85+4*PI())/3)</f>
        <v>-0.47263558752207097</v>
      </c>
      <c r="AF85" s="11">
        <f>-'OddsRatio_working_3-way'!U85/(3*'OddsRatio_working_3-way'!X85^(1/3))*COS(('OddsRatio_working_3-way'!Y85)/3)</f>
        <v>0.521698750126533</v>
      </c>
      <c r="AG85" s="11">
        <f>-'OddsRatio_working_3-way'!U85/(3*'OddsRatio_working_3-way'!X85^(1/3))*COS(('OddsRatio_working_3-way'!Y85+2*PI())/3)</f>
        <v>-0.29693010092686056</v>
      </c>
      <c r="AH85" s="11">
        <f>-'OddsRatio_working_3-way'!U85/(3*'OddsRatio_working_3-way'!X85^(1/3))*COS(('OddsRatio_working_3-way'!Y85+4*PI())/3)</f>
        <v>-0.22476864919967238</v>
      </c>
      <c r="AI85" s="11">
        <f>'OddsRatio_working_3-way'!U85/(3*'OddsRatio_working_3-way'!X85^(1/3))*SIN(('OddsRatio_working_3-way'!Y85)/3)</f>
        <v>-4.1662433579806285E-2</v>
      </c>
      <c r="AJ85" s="11">
        <f>'OddsRatio_working_3-way'!U85/(3*'OddsRatio_working_3-way'!X85^(1/3))*SIN(('OddsRatio_working_3-way'!Y85+2*PI())/3)</f>
        <v>-0.43097315394226465</v>
      </c>
      <c r="AK85" s="11">
        <f>'OddsRatio_working_3-way'!U85/(3*'OddsRatio_working_3-way'!X85^(1/3))*SIN(('OddsRatio_working_3-way'!Y85+4*PI())/3)</f>
        <v>0.47263558752207085</v>
      </c>
      <c r="AL85" s="11">
        <f>'OddsRatio_working_3-way'!Z85+'OddsRatio_working_3-way'!AF85</f>
        <v>1.0433975002530662</v>
      </c>
      <c r="AM85" s="11">
        <f>'OddsRatio_working_3-way'!AA85+'OddsRatio_working_3-way'!AG85</f>
        <v>-0.59386020185372113</v>
      </c>
      <c r="AN85" s="11">
        <f>'OddsRatio_working_3-way'!AB85+'OddsRatio_working_3-way'!AH85</f>
        <v>-0.44953729839934481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1.0433975002530662</v>
      </c>
      <c r="AS85" s="11">
        <f>IF(('OddsRatio_working_3-way'!X85=0),IF(Q85&gt;0,-Q85^(1/3),(-Q85)^(1/3)),'OddsRatio_working_3-way'!AM85-'OddsRatio_working_3-way'!R85/3)</f>
        <v>-0.59386020185372113</v>
      </c>
      <c r="AT85" s="11">
        <f>IF(('OddsRatio_working_3-way'!X85=0),IF(Q85&gt;0,-Q85^(1/3),(-Q85)^(1/3)),'OddsRatio_working_3-way'!AN85-'OddsRatio_working_3-way'!R85/3)</f>
        <v>-0.44953729839934481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2.04</v>
      </c>
      <c r="B86" s="4">
        <f>IF('True_Odds_Calculator_3-way'!B85="","",'True_Odds_Calculator_3-way'!B85)</f>
        <v>4.01</v>
      </c>
      <c r="C86" s="4">
        <f>IF('True_Odds_Calculator_3-way'!C85="","",'True_Odds_Calculator_3-way'!C85)</f>
        <v>3.45</v>
      </c>
      <c r="D86" s="9">
        <f t="shared" si="26"/>
        <v>0.47868724225154524</v>
      </c>
      <c r="E86" s="9">
        <f t="shared" si="27"/>
        <v>0.24085054275414344</v>
      </c>
      <c r="F86" s="9">
        <f t="shared" si="28"/>
        <v>0.28046221499431129</v>
      </c>
      <c r="G86" s="9">
        <f t="shared" si="29"/>
        <v>1.0471602809134688</v>
      </c>
      <c r="H86" s="9">
        <f t="shared" si="30"/>
        <v>2.0890466921500077</v>
      </c>
      <c r="I86" s="9">
        <f t="shared" si="31"/>
        <v>4.15195244554954</v>
      </c>
      <c r="J86" s="9">
        <f t="shared" si="32"/>
        <v>3.5655426882379979</v>
      </c>
      <c r="K86" s="11">
        <f t="shared" si="33"/>
        <v>0.49019607843137253</v>
      </c>
      <c r="L86" s="11">
        <f t="shared" si="34"/>
        <v>0.24937655860349128</v>
      </c>
      <c r="M86" s="11">
        <f t="shared" si="35"/>
        <v>0.28985507246376813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-0.27175170910461832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0.23031367304954437</v>
      </c>
      <c r="Q86" s="11">
        <f>2*'OddsRatio_working_3-way'!K86*'OddsRatio_working_3-way'!L86*'OddsRatio_working_3-way'!M86</f>
        <v>7.0865745553705964E-2</v>
      </c>
      <c r="R86" s="11">
        <f t="shared" si="36"/>
        <v>0</v>
      </c>
      <c r="S86" s="11">
        <f t="shared" si="37"/>
        <v>-0.84751508576852685</v>
      </c>
      <c r="T86" s="11">
        <f t="shared" si="38"/>
        <v>-0.26077387254416212</v>
      </c>
      <c r="U86" s="11">
        <f>'OddsRatio_working_3-way'!S86-'OddsRatio_working_3-way'!R86^2/3</f>
        <v>-0.84751508576852685</v>
      </c>
      <c r="V86" s="11">
        <f>'OddsRatio_working_3-way'!S86*'OddsRatio_working_3-way'!R86/3-2*'OddsRatio_working_3-way'!R86^3/27-'OddsRatio_working_3-way'!T86</f>
        <v>0.26077387254416212</v>
      </c>
      <c r="W86" s="11">
        <f>'OddsRatio_working_3-way'!V86^2+4*'OddsRatio_working_3-way'!U86^3/27</f>
        <v>-2.2182865738501534E-2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0.15015481872069611</v>
      </c>
      <c r="Y86" s="11">
        <f>IF('OddsRatio_working_3-way'!W86&gt;=0,IF('OddsRatio_working_3-way'!V86+SQRT('OddsRatio_working_3-way'!W86)&gt;0,0,PI()),ACOS('OddsRatio_working_3-way'!V86/(2*'OddsRatio_working_3-way'!X86)))</f>
        <v>0.51893070228025362</v>
      </c>
      <c r="Z86" s="11">
        <f>'OddsRatio_working_3-way'!X86^(1/3)*COS('OddsRatio_working_3-way'!Y86/3)</f>
        <v>0.52358014045673451</v>
      </c>
      <c r="AA86" s="11">
        <f>'OddsRatio_working_3-way'!X86^(1/3)*COS(('OddsRatio_working_3-way'!Y86+2*PI())/3)</f>
        <v>-0.34101537446641617</v>
      </c>
      <c r="AB86" s="11">
        <f>'OddsRatio_working_3-way'!X86^(1/3)*COS(('OddsRatio_working_3-way'!Y86+4*PI())/3)</f>
        <v>-0.18256476599031796</v>
      </c>
      <c r="AC86" s="11">
        <f>'OddsRatio_working_3-way'!X86^(1/3)*SIN('OddsRatio_working_3-way'!Y86/3)</f>
        <v>9.1481501456935246E-2</v>
      </c>
      <c r="AD86" s="11">
        <f>'OddsRatio_working_3-way'!X86^(1/3)*SIN(('OddsRatio_working_3-way'!Y86+2*PI())/3)</f>
        <v>0.40769295182408904</v>
      </c>
      <c r="AE86" s="11">
        <f>'OddsRatio_working_3-way'!X86^(1/3)*SIN(('OddsRatio_working_3-way'!Y86+4*PI())/3)</f>
        <v>-0.49917445328102428</v>
      </c>
      <c r="AF86" s="11">
        <f>-'OddsRatio_working_3-way'!U86/(3*'OddsRatio_working_3-way'!X86^(1/3))*COS(('OddsRatio_working_3-way'!Y86)/3)</f>
        <v>0.5235801404567344</v>
      </c>
      <c r="AG86" s="11">
        <f>-'OddsRatio_working_3-way'!U86/(3*'OddsRatio_working_3-way'!X86^(1/3))*COS(('OddsRatio_working_3-way'!Y86+2*PI())/3)</f>
        <v>-0.34101537446641611</v>
      </c>
      <c r="AH86" s="11">
        <f>-'OddsRatio_working_3-way'!U86/(3*'OddsRatio_working_3-way'!X86^(1/3))*COS(('OddsRatio_working_3-way'!Y86+4*PI())/3)</f>
        <v>-0.1825647659903179</v>
      </c>
      <c r="AI86" s="11">
        <f>'OddsRatio_working_3-way'!U86/(3*'OddsRatio_working_3-way'!X86^(1/3))*SIN(('OddsRatio_working_3-way'!Y86)/3)</f>
        <v>-9.1481501456935232E-2</v>
      </c>
      <c r="AJ86" s="11">
        <f>'OddsRatio_working_3-way'!U86/(3*'OddsRatio_working_3-way'!X86^(1/3))*SIN(('OddsRatio_working_3-way'!Y86+2*PI())/3)</f>
        <v>-0.40769295182408893</v>
      </c>
      <c r="AK86" s="11">
        <f>'OddsRatio_working_3-way'!U86/(3*'OddsRatio_working_3-way'!X86^(1/3))*SIN(('OddsRatio_working_3-way'!Y86+4*PI())/3)</f>
        <v>0.49917445328102417</v>
      </c>
      <c r="AL86" s="11">
        <f>'OddsRatio_working_3-way'!Z86+'OddsRatio_working_3-way'!AF86</f>
        <v>1.0471602809134688</v>
      </c>
      <c r="AM86" s="11">
        <f>'OddsRatio_working_3-way'!AA86+'OddsRatio_working_3-way'!AG86</f>
        <v>-0.68203074893283233</v>
      </c>
      <c r="AN86" s="11">
        <f>'OddsRatio_working_3-way'!AB86+'OddsRatio_working_3-way'!AH86</f>
        <v>-0.36512953198063586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1.0471602809134688</v>
      </c>
      <c r="AS86" s="11">
        <f>IF(('OddsRatio_working_3-way'!X86=0),IF(Q86&gt;0,-Q86^(1/3),(-Q86)^(1/3)),'OddsRatio_working_3-way'!AM86-'OddsRatio_working_3-way'!R86/3)</f>
        <v>-0.68203074893283233</v>
      </c>
      <c r="AT86" s="11">
        <f>IF(('OddsRatio_working_3-way'!X86=0),IF(Q86&gt;0,-Q86^(1/3),(-Q86)^(1/3)),'OddsRatio_working_3-way'!AN86-'OddsRatio_working_3-way'!R86/3)</f>
        <v>-0.36512953198063586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2.41</v>
      </c>
      <c r="B87" s="4">
        <f>IF('True_Odds_Calculator_3-way'!B86="","",'True_Odds_Calculator_3-way'!B86)</f>
        <v>3.45</v>
      </c>
      <c r="C87" s="4">
        <f>IF('True_Odds_Calculator_3-way'!C86="","",'True_Odds_Calculator_3-way'!C86)</f>
        <v>3.09</v>
      </c>
      <c r="D87" s="9">
        <f t="shared" si="26"/>
        <v>0.40457231254346887</v>
      </c>
      <c r="E87" s="9">
        <f t="shared" si="27"/>
        <v>0.28111293526762482</v>
      </c>
      <c r="F87" s="9">
        <f t="shared" si="28"/>
        <v>0.31431475218890648</v>
      </c>
      <c r="G87" s="9">
        <f t="shared" si="29"/>
        <v>1.0437914977059153</v>
      </c>
      <c r="H87" s="9">
        <f t="shared" si="30"/>
        <v>2.4717460117653403</v>
      </c>
      <c r="I87" s="9">
        <f t="shared" si="31"/>
        <v>3.5572891693794921</v>
      </c>
      <c r="J87" s="9">
        <f t="shared" si="32"/>
        <v>3.1815242302053628</v>
      </c>
      <c r="K87" s="11">
        <f t="shared" si="33"/>
        <v>0.41493775933609955</v>
      </c>
      <c r="L87" s="11">
        <f t="shared" si="34"/>
        <v>0.28985507246376813</v>
      </c>
      <c r="M87" s="11">
        <f t="shared" si="35"/>
        <v>0.3236245954692557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-0.2810197648627647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0.23159135763329985</v>
      </c>
      <c r="Q87" s="11">
        <f>2*'OddsRatio_working_3-way'!K87*'OddsRatio_working_3-way'!L87*'OddsRatio_working_3-way'!M87</f>
        <v>7.7845834498588173E-2</v>
      </c>
      <c r="R87" s="11">
        <f t="shared" si="36"/>
        <v>0</v>
      </c>
      <c r="S87" s="11">
        <f t="shared" si="37"/>
        <v>-0.82411056655177584</v>
      </c>
      <c r="T87" s="11">
        <f t="shared" si="38"/>
        <v>-0.277011955143454</v>
      </c>
      <c r="U87" s="11">
        <f>'OddsRatio_working_3-way'!S87-'OddsRatio_working_3-way'!R87^2/3</f>
        <v>-0.82411056655177584</v>
      </c>
      <c r="V87" s="11">
        <f>'OddsRatio_working_3-way'!S87*'OddsRatio_working_3-way'!R87/3-2*'OddsRatio_working_3-way'!R87^3/27-'OddsRatio_working_3-way'!T87</f>
        <v>0.277011955143454</v>
      </c>
      <c r="W87" s="11">
        <f>'OddsRatio_working_3-way'!V87^2+4*'OddsRatio_working_3-way'!U87^3/27</f>
        <v>-6.1831130522875949E-3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0.14397806807347999</v>
      </c>
      <c r="Y87" s="11">
        <f>IF('OddsRatio_working_3-way'!W87&gt;=0,IF('OddsRatio_working_3-way'!V87+SQRT('OddsRatio_working_3-way'!W87)&gt;0,0,PI()),ACOS('OddsRatio_working_3-way'!V87/(2*'OddsRatio_working_3-way'!X87)))</f>
        <v>0.27658501484139997</v>
      </c>
      <c r="Z87" s="11">
        <f>'OddsRatio_working_3-way'!X87^(1/3)*COS('OddsRatio_working_3-way'!Y87/3)</f>
        <v>0.52189574885295764</v>
      </c>
      <c r="AA87" s="11">
        <f>'OddsRatio_working_3-way'!X87^(1/3)*COS(('OddsRatio_working_3-way'!Y87+2*PI())/3)</f>
        <v>-0.30273617583790091</v>
      </c>
      <c r="AB87" s="11">
        <f>'OddsRatio_working_3-way'!X87^(1/3)*COS(('OddsRatio_working_3-way'!Y87+4*PI())/3)</f>
        <v>-0.21915957301505684</v>
      </c>
      <c r="AC87" s="11">
        <f>'OddsRatio_working_3-way'!X87^(1/3)*SIN('OddsRatio_working_3-way'!Y87/3)</f>
        <v>4.8252974137723482E-2</v>
      </c>
      <c r="AD87" s="11">
        <f>'OddsRatio_working_3-way'!X87^(1/3)*SIN(('OddsRatio_working_3-way'!Y87+2*PI())/3)</f>
        <v>0.4278484895649029</v>
      </c>
      <c r="AE87" s="11">
        <f>'OddsRatio_working_3-way'!X87^(1/3)*SIN(('OddsRatio_working_3-way'!Y87+4*PI())/3)</f>
        <v>-0.47610146370262635</v>
      </c>
      <c r="AF87" s="11">
        <f>-'OddsRatio_working_3-way'!U87/(3*'OddsRatio_working_3-way'!X87^(1/3))*COS(('OddsRatio_working_3-way'!Y87)/3)</f>
        <v>0.52189574885295764</v>
      </c>
      <c r="AG87" s="11">
        <f>-'OddsRatio_working_3-way'!U87/(3*'OddsRatio_working_3-way'!X87^(1/3))*COS(('OddsRatio_working_3-way'!Y87+2*PI())/3)</f>
        <v>-0.30273617583790091</v>
      </c>
      <c r="AH87" s="11">
        <f>-'OddsRatio_working_3-way'!U87/(3*'OddsRatio_working_3-way'!X87^(1/3))*COS(('OddsRatio_working_3-way'!Y87+4*PI())/3)</f>
        <v>-0.21915957301505684</v>
      </c>
      <c r="AI87" s="11">
        <f>'OddsRatio_working_3-way'!U87/(3*'OddsRatio_working_3-way'!X87^(1/3))*SIN(('OddsRatio_working_3-way'!Y87)/3)</f>
        <v>-4.8252974137723482E-2</v>
      </c>
      <c r="AJ87" s="11">
        <f>'OddsRatio_working_3-way'!U87/(3*'OddsRatio_working_3-way'!X87^(1/3))*SIN(('OddsRatio_working_3-way'!Y87+2*PI())/3)</f>
        <v>-0.4278484895649029</v>
      </c>
      <c r="AK87" s="11">
        <f>'OddsRatio_working_3-way'!U87/(3*'OddsRatio_working_3-way'!X87^(1/3))*SIN(('OddsRatio_working_3-way'!Y87+4*PI())/3)</f>
        <v>0.47610146370262635</v>
      </c>
      <c r="AL87" s="11">
        <f>'OddsRatio_working_3-way'!Z87+'OddsRatio_working_3-way'!AF87</f>
        <v>1.0437914977059153</v>
      </c>
      <c r="AM87" s="11">
        <f>'OddsRatio_working_3-way'!AA87+'OddsRatio_working_3-way'!AG87</f>
        <v>-0.60547235167580182</v>
      </c>
      <c r="AN87" s="11">
        <f>'OddsRatio_working_3-way'!AB87+'OddsRatio_working_3-way'!AH87</f>
        <v>-0.43831914603011368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1.0437914977059153</v>
      </c>
      <c r="AS87" s="11">
        <f>IF(('OddsRatio_working_3-way'!X87=0),IF(Q87&gt;0,-Q87^(1/3),(-Q87)^(1/3)),'OddsRatio_working_3-way'!AM87-'OddsRatio_working_3-way'!R87/3)</f>
        <v>-0.60547235167580182</v>
      </c>
      <c r="AT87" s="11">
        <f>IF(('OddsRatio_working_3-way'!X87=0),IF(Q87&gt;0,-Q87^(1/3),(-Q87)^(1/3)),'OddsRatio_working_3-way'!AN87-'OddsRatio_working_3-way'!R87/3)</f>
        <v>-0.43831914603011368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1.34</v>
      </c>
      <c r="B88" s="4">
        <f>IF('True_Odds_Calculator_3-way'!B87="","",'True_Odds_Calculator_3-way'!B87)</f>
        <v>5.46</v>
      </c>
      <c r="C88" s="4">
        <f>IF('True_Odds_Calculator_3-way'!C87="","",'True_Odds_Calculator_3-way'!C87)</f>
        <v>9.86</v>
      </c>
      <c r="D88" s="9">
        <f t="shared" si="26"/>
        <v>0.73236647900061125</v>
      </c>
      <c r="E88" s="9">
        <f t="shared" si="27"/>
        <v>0.17260221431050818</v>
      </c>
      <c r="F88" s="9">
        <f t="shared" si="28"/>
        <v>9.5031306688880657E-2</v>
      </c>
      <c r="G88" s="9">
        <f t="shared" si="29"/>
        <v>1.074813549328802</v>
      </c>
      <c r="H88" s="9">
        <f t="shared" si="30"/>
        <v>1.3654366067717927</v>
      </c>
      <c r="I88" s="9">
        <f t="shared" si="31"/>
        <v>5.7936684300064574</v>
      </c>
      <c r="J88" s="9">
        <f t="shared" si="32"/>
        <v>10.522848047053184</v>
      </c>
      <c r="K88" s="11">
        <f t="shared" si="33"/>
        <v>0.74626865671641784</v>
      </c>
      <c r="L88" s="11">
        <f t="shared" si="34"/>
        <v>0.18315018315018314</v>
      </c>
      <c r="M88" s="11">
        <f t="shared" si="35"/>
        <v>0.10141987829614606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-0.18624007661578434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0.18935481077105609</v>
      </c>
      <c r="Q88" s="11">
        <f>2*'OddsRatio_working_3-way'!K88*'OddsRatio_working_3-way'!L88*'OddsRatio_working_3-way'!M88</f>
        <v>2.7723984007475271E-2</v>
      </c>
      <c r="R88" s="11">
        <f t="shared" si="36"/>
        <v>0</v>
      </c>
      <c r="S88" s="11">
        <f t="shared" si="37"/>
        <v>-1.0167242959295892</v>
      </c>
      <c r="T88" s="11">
        <f t="shared" si="38"/>
        <v>-0.14886153673932492</v>
      </c>
      <c r="U88" s="11">
        <f>'OddsRatio_working_3-way'!S88-'OddsRatio_working_3-way'!R88^2/3</f>
        <v>-1.0167242959295892</v>
      </c>
      <c r="V88" s="11">
        <f>'OddsRatio_working_3-way'!S88*'OddsRatio_working_3-way'!R88/3-2*'OddsRatio_working_3-way'!R88^3/27-'OddsRatio_working_3-way'!T88</f>
        <v>0.14886153673932492</v>
      </c>
      <c r="W88" s="11">
        <f>'OddsRatio_working_3-way'!V88^2+4*'OddsRatio_working_3-way'!U88^3/27</f>
        <v>-0.13354641648435514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0.1972981079513616</v>
      </c>
      <c r="Y88" s="11">
        <f>IF('OddsRatio_working_3-way'!W88&gt;=0,IF('OddsRatio_working_3-way'!V88+SQRT('OddsRatio_working_3-way'!W88)&gt;0,0,PI()),ACOS('OddsRatio_working_3-way'!V88/(2*'OddsRatio_working_3-way'!X88)))</f>
        <v>1.1839709249935264</v>
      </c>
      <c r="Z88" s="11">
        <f>'OddsRatio_working_3-way'!X88^(1/3)*COS('OddsRatio_working_3-way'!Y88/3)</f>
        <v>0.53740677466440112</v>
      </c>
      <c r="AA88" s="11">
        <f>'OddsRatio_working_3-way'!X88^(1/3)*COS(('OddsRatio_working_3-way'!Y88+2*PI())/3)</f>
        <v>-0.46255008679082327</v>
      </c>
      <c r="AB88" s="11">
        <f>'OddsRatio_working_3-way'!X88^(1/3)*COS(('OddsRatio_working_3-way'!Y88+4*PI())/3)</f>
        <v>-7.4856687873578201E-2</v>
      </c>
      <c r="AC88" s="11">
        <f>'OddsRatio_working_3-way'!X88^(1/3)*SIN('OddsRatio_working_3-way'!Y88/3)</f>
        <v>0.22383488822791264</v>
      </c>
      <c r="AD88" s="11">
        <f>'OddsRatio_working_3-way'!X88^(1/3)*SIN(('OddsRatio_working_3-way'!Y88+2*PI())/3)</f>
        <v>0.3534904749112745</v>
      </c>
      <c r="AE88" s="11">
        <f>'OddsRatio_working_3-way'!X88^(1/3)*SIN(('OddsRatio_working_3-way'!Y88+4*PI())/3)</f>
        <v>-0.57732536313918703</v>
      </c>
      <c r="AF88" s="11">
        <f>-'OddsRatio_working_3-way'!U88/(3*'OddsRatio_working_3-way'!X88^(1/3))*COS(('OddsRatio_working_3-way'!Y88)/3)</f>
        <v>0.5374067746644009</v>
      </c>
      <c r="AG88" s="11">
        <f>-'OddsRatio_working_3-way'!U88/(3*'OddsRatio_working_3-way'!X88^(1/3))*COS(('OddsRatio_working_3-way'!Y88+2*PI())/3)</f>
        <v>-0.4625500867908231</v>
      </c>
      <c r="AH88" s="11">
        <f>-'OddsRatio_working_3-way'!U88/(3*'OddsRatio_working_3-way'!X88^(1/3))*COS(('OddsRatio_working_3-way'!Y88+4*PI())/3)</f>
        <v>-7.4856687873578173E-2</v>
      </c>
      <c r="AI88" s="11">
        <f>'OddsRatio_working_3-way'!U88/(3*'OddsRatio_working_3-way'!X88^(1/3))*SIN(('OddsRatio_working_3-way'!Y88)/3)</f>
        <v>-0.22383488822791256</v>
      </c>
      <c r="AJ88" s="11">
        <f>'OddsRatio_working_3-way'!U88/(3*'OddsRatio_working_3-way'!X88^(1/3))*SIN(('OddsRatio_working_3-way'!Y88+2*PI())/3)</f>
        <v>-0.35349047491127439</v>
      </c>
      <c r="AK88" s="11">
        <f>'OddsRatio_working_3-way'!U88/(3*'OddsRatio_working_3-way'!X88^(1/3))*SIN(('OddsRatio_working_3-way'!Y88+4*PI())/3)</f>
        <v>0.57732536313918681</v>
      </c>
      <c r="AL88" s="11">
        <f>'OddsRatio_working_3-way'!Z88+'OddsRatio_working_3-way'!AF88</f>
        <v>1.074813549328802</v>
      </c>
      <c r="AM88" s="11">
        <f>'OddsRatio_working_3-way'!AA88+'OddsRatio_working_3-way'!AG88</f>
        <v>-0.92510017358164642</v>
      </c>
      <c r="AN88" s="11">
        <f>'OddsRatio_working_3-way'!AB88+'OddsRatio_working_3-way'!AH88</f>
        <v>-0.14971337574715637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1.074813549328802</v>
      </c>
      <c r="AS88" s="11">
        <f>IF(('OddsRatio_working_3-way'!X88=0),IF(Q88&gt;0,-Q88^(1/3),(-Q88)^(1/3)),'OddsRatio_working_3-way'!AM88-'OddsRatio_working_3-way'!R88/3)</f>
        <v>-0.92510017358164642</v>
      </c>
      <c r="AT88" s="11">
        <f>IF(('OddsRatio_working_3-way'!X88=0),IF(Q88&gt;0,-Q88^(1/3),(-Q88)^(1/3)),'OddsRatio_working_3-way'!AN88-'OddsRatio_working_3-way'!R88/3)</f>
        <v>-0.14971337574715637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1.48</v>
      </c>
      <c r="B89" s="4">
        <f>IF('True_Odds_Calculator_3-way'!B88="","",'True_Odds_Calculator_3-way'!B88)</f>
        <v>4.9800000000000004</v>
      </c>
      <c r="C89" s="4">
        <f>IF('True_Odds_Calculator_3-way'!C88="","",'True_Odds_Calculator_3-way'!C88)</f>
        <v>6.5</v>
      </c>
      <c r="D89" s="9">
        <f t="shared" si="26"/>
        <v>0.66242026013767541</v>
      </c>
      <c r="E89" s="9">
        <f t="shared" si="27"/>
        <v>0.19136693234681615</v>
      </c>
      <c r="F89" s="9">
        <f t="shared" si="28"/>
        <v>0.14621280751550858</v>
      </c>
      <c r="G89" s="9">
        <f t="shared" si="29"/>
        <v>1.0616992973116588</v>
      </c>
      <c r="H89" s="9">
        <f t="shared" si="30"/>
        <v>1.5096156627095962</v>
      </c>
      <c r="I89" s="9">
        <f t="shared" si="31"/>
        <v>5.2255632033004025</v>
      </c>
      <c r="J89" s="9">
        <f t="shared" si="32"/>
        <v>6.8393461352141225</v>
      </c>
      <c r="K89" s="11">
        <f t="shared" si="33"/>
        <v>0.67567567567567566</v>
      </c>
      <c r="L89" s="11">
        <f t="shared" si="34"/>
        <v>0.20080321285140559</v>
      </c>
      <c r="M89" s="11">
        <f t="shared" si="35"/>
        <v>0.15384615384615385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-0.21932219522580976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0.20790020790020791</v>
      </c>
      <c r="Q89" s="11">
        <f>2*'OddsRatio_working_3-way'!K89*'OddsRatio_working_3-way'!L89*'OddsRatio_working_3-way'!M89</f>
        <v>4.1747029698836924E-2</v>
      </c>
      <c r="R89" s="11">
        <f t="shared" si="36"/>
        <v>0</v>
      </c>
      <c r="S89" s="11">
        <f t="shared" si="37"/>
        <v>-0.94792142530835977</v>
      </c>
      <c r="T89" s="11">
        <f t="shared" si="38"/>
        <v>-0.19034566773260234</v>
      </c>
      <c r="U89" s="11">
        <f>'OddsRatio_working_3-way'!S89-'OddsRatio_working_3-way'!R89^2/3</f>
        <v>-0.94792142530835977</v>
      </c>
      <c r="V89" s="11">
        <f>'OddsRatio_working_3-way'!S89*'OddsRatio_working_3-way'!R89/3-2*'OddsRatio_working_3-way'!R89^3/27-'OddsRatio_working_3-way'!T89</f>
        <v>0.19034566773260234</v>
      </c>
      <c r="W89" s="11">
        <f>'OddsRatio_working_3-way'!V89^2+4*'OddsRatio_working_3-way'!U89^3/27</f>
        <v>-8.9955128759028655E-2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0.17761376775436</v>
      </c>
      <c r="Y89" s="11">
        <f>IF('OddsRatio_working_3-way'!W89&gt;=0,IF('OddsRatio_working_3-way'!V89+SQRT('OddsRatio_working_3-way'!W89)&gt;0,0,PI()),ACOS('OddsRatio_working_3-way'!V89/(2*'OddsRatio_working_3-way'!X89)))</f>
        <v>1.0052921919174609</v>
      </c>
      <c r="Z89" s="11">
        <f>'OddsRatio_working_3-way'!X89^(1/3)*COS('OddsRatio_working_3-way'!Y89/3)</f>
        <v>0.5308496486558294</v>
      </c>
      <c r="AA89" s="11">
        <f>'OddsRatio_working_3-way'!X89^(1/3)*COS(('OddsRatio_working_3-way'!Y89+2*PI())/3)</f>
        <v>-0.42551649874784425</v>
      </c>
      <c r="AB89" s="11">
        <f>'OddsRatio_working_3-way'!X89^(1/3)*COS(('OddsRatio_working_3-way'!Y89+4*PI())/3)</f>
        <v>-0.10533314990798533</v>
      </c>
      <c r="AC89" s="11">
        <f>'OddsRatio_working_3-way'!X89^(1/3)*SIN('OddsRatio_working_3-way'!Y89/3)</f>
        <v>0.18485794264272853</v>
      </c>
      <c r="AD89" s="11">
        <f>'OddsRatio_working_3-way'!X89^(1/3)*SIN(('OddsRatio_working_3-way'!Y89+2*PI())/3)</f>
        <v>0.36730031000462787</v>
      </c>
      <c r="AE89" s="11">
        <f>'OddsRatio_working_3-way'!X89^(1/3)*SIN(('OddsRatio_working_3-way'!Y89+4*PI())/3)</f>
        <v>-0.5521582526473563</v>
      </c>
      <c r="AF89" s="11">
        <f>-'OddsRatio_working_3-way'!U89/(3*'OddsRatio_working_3-way'!X89^(1/3))*COS(('OddsRatio_working_3-way'!Y89)/3)</f>
        <v>0.5308496486558294</v>
      </c>
      <c r="AG89" s="11">
        <f>-'OddsRatio_working_3-way'!U89/(3*'OddsRatio_working_3-way'!X89^(1/3))*COS(('OddsRatio_working_3-way'!Y89+2*PI())/3)</f>
        <v>-0.42551649874784425</v>
      </c>
      <c r="AH89" s="11">
        <f>-'OddsRatio_working_3-way'!U89/(3*'OddsRatio_working_3-way'!X89^(1/3))*COS(('OddsRatio_working_3-way'!Y89+4*PI())/3)</f>
        <v>-0.10533314990798533</v>
      </c>
      <c r="AI89" s="11">
        <f>'OddsRatio_working_3-way'!U89/(3*'OddsRatio_working_3-way'!X89^(1/3))*SIN(('OddsRatio_working_3-way'!Y89)/3)</f>
        <v>-0.18485794264272853</v>
      </c>
      <c r="AJ89" s="11">
        <f>'OddsRatio_working_3-way'!U89/(3*'OddsRatio_working_3-way'!X89^(1/3))*SIN(('OddsRatio_working_3-way'!Y89+2*PI())/3)</f>
        <v>-0.36730031000462787</v>
      </c>
      <c r="AK89" s="11">
        <f>'OddsRatio_working_3-way'!U89/(3*'OddsRatio_working_3-way'!X89^(1/3))*SIN(('OddsRatio_working_3-way'!Y89+4*PI())/3)</f>
        <v>0.5521582526473563</v>
      </c>
      <c r="AL89" s="11">
        <f>'OddsRatio_working_3-way'!Z89+'OddsRatio_working_3-way'!AF89</f>
        <v>1.0616992973116588</v>
      </c>
      <c r="AM89" s="11">
        <f>'OddsRatio_working_3-way'!AA89+'OddsRatio_working_3-way'!AG89</f>
        <v>-0.8510329974956885</v>
      </c>
      <c r="AN89" s="11">
        <f>'OddsRatio_working_3-way'!AB89+'OddsRatio_working_3-way'!AH89</f>
        <v>-0.21066629981597065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1.0616992973116588</v>
      </c>
      <c r="AS89" s="11">
        <f>IF(('OddsRatio_working_3-way'!X89=0),IF(Q89&gt;0,-Q89^(1/3),(-Q89)^(1/3)),'OddsRatio_working_3-way'!AM89-'OddsRatio_working_3-way'!R89/3)</f>
        <v>-0.8510329974956885</v>
      </c>
      <c r="AT89" s="11">
        <f>IF(('OddsRatio_working_3-way'!X89=0),IF(Q89&gt;0,-Q89^(1/3),(-Q89)^(1/3)),'OddsRatio_working_3-way'!AN89-'OddsRatio_working_3-way'!R89/3)</f>
        <v>-0.21066629981597065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2.29</v>
      </c>
      <c r="B90" s="4">
        <f>IF('True_Odds_Calculator_3-way'!B89="","",'True_Odds_Calculator_3-way'!B89)</f>
        <v>3.94</v>
      </c>
      <c r="C90" s="4">
        <f>IF('True_Odds_Calculator_3-way'!C89="","",'True_Odds_Calculator_3-way'!C89)</f>
        <v>2.96</v>
      </c>
      <c r="D90" s="9">
        <f t="shared" si="26"/>
        <v>0.42606984231706241</v>
      </c>
      <c r="E90" s="9">
        <f t="shared" si="27"/>
        <v>0.24570131472221515</v>
      </c>
      <c r="F90" s="9">
        <f t="shared" si="28"/>
        <v>0.32822884296072236</v>
      </c>
      <c r="G90" s="9">
        <f t="shared" si="29"/>
        <v>1.0442116638894641</v>
      </c>
      <c r="H90" s="9">
        <f t="shared" si="30"/>
        <v>2.3470330464174087</v>
      </c>
      <c r="I90" s="9">
        <f t="shared" si="31"/>
        <v>4.069982291835025</v>
      </c>
      <c r="J90" s="9">
        <f t="shared" si="32"/>
        <v>3.0466548612233493</v>
      </c>
      <c r="K90" s="11">
        <f t="shared" si="33"/>
        <v>0.4366812227074236</v>
      </c>
      <c r="L90" s="11">
        <f t="shared" si="34"/>
        <v>0.25380710659898476</v>
      </c>
      <c r="M90" s="11">
        <f t="shared" si="35"/>
        <v>0.33783783783783783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-0.27833620200565412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0.23177534371646938</v>
      </c>
      <c r="Q90" s="11">
        <f>2*'OddsRatio_working_3-way'!K90*'OddsRatio_working_3-way'!L90*'OddsRatio_working_3-way'!M90</f>
        <v>7.488702543343112E-2</v>
      </c>
      <c r="R90" s="11">
        <f t="shared" si="36"/>
        <v>0</v>
      </c>
      <c r="S90" s="11">
        <f t="shared" si="37"/>
        <v>-0.83271720331860066</v>
      </c>
      <c r="T90" s="11">
        <f t="shared" si="38"/>
        <v>-0.26905240818048476</v>
      </c>
      <c r="U90" s="11">
        <f>'OddsRatio_working_3-way'!S90-'OddsRatio_working_3-way'!R90^2/3</f>
        <v>-0.83271720331860066</v>
      </c>
      <c r="V90" s="11">
        <f>'OddsRatio_working_3-way'!S90*'OddsRatio_working_3-way'!R90/3-2*'OddsRatio_working_3-way'!R90^3/27-'OddsRatio_working_3-way'!T90</f>
        <v>0.26905240818048476</v>
      </c>
      <c r="W90" s="11">
        <f>'OddsRatio_working_3-way'!V90^2+4*'OddsRatio_working_3-way'!U90^3/27</f>
        <v>-1.3154660661606074E-2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0.14623940902619603</v>
      </c>
      <c r="Y90" s="11">
        <f>IF('OddsRatio_working_3-way'!W90&gt;=0,IF('OddsRatio_working_3-way'!V90+SQRT('OddsRatio_working_3-way'!W90)&gt;0,0,PI()),ACOS('OddsRatio_working_3-way'!V90/(2*'OddsRatio_working_3-way'!X90)))</f>
        <v>0.40296095088668205</v>
      </c>
      <c r="Z90" s="11">
        <f>'OddsRatio_working_3-way'!X90^(1/3)*COS('OddsRatio_working_3-way'!Y90/3)</f>
        <v>0.52210583194473215</v>
      </c>
      <c r="AA90" s="11">
        <f>'OddsRatio_working_3-way'!X90^(1/3)*COS(('OddsRatio_working_3-way'!Y90+2*PI())/3)</f>
        <v>-0.32215468367694644</v>
      </c>
      <c r="AB90" s="11">
        <f>'OddsRatio_working_3-way'!X90^(1/3)*COS(('OddsRatio_working_3-way'!Y90+4*PI())/3)</f>
        <v>-0.19995114826778565</v>
      </c>
      <c r="AC90" s="11">
        <f>'OddsRatio_working_3-way'!X90^(1/3)*SIN('OddsRatio_working_3-way'!Y90/3)</f>
        <v>7.0554244064403013E-2</v>
      </c>
      <c r="AD90" s="11">
        <f>'OddsRatio_working_3-way'!X90^(1/3)*SIN(('OddsRatio_working_3-way'!Y90+2*PI())/3)</f>
        <v>0.41687979189594548</v>
      </c>
      <c r="AE90" s="11">
        <f>'OddsRatio_working_3-way'!X90^(1/3)*SIN(('OddsRatio_working_3-way'!Y90+4*PI())/3)</f>
        <v>-0.48743403596034846</v>
      </c>
      <c r="AF90" s="11">
        <f>-'OddsRatio_working_3-way'!U90/(3*'OddsRatio_working_3-way'!X90^(1/3))*COS(('OddsRatio_working_3-way'!Y90)/3)</f>
        <v>0.52210583194473204</v>
      </c>
      <c r="AG90" s="11">
        <f>-'OddsRatio_working_3-way'!U90/(3*'OddsRatio_working_3-way'!X90^(1/3))*COS(('OddsRatio_working_3-way'!Y90+2*PI())/3)</f>
        <v>-0.32215468367694639</v>
      </c>
      <c r="AH90" s="11">
        <f>-'OddsRatio_working_3-way'!U90/(3*'OddsRatio_working_3-way'!X90^(1/3))*COS(('OddsRatio_working_3-way'!Y90+4*PI())/3)</f>
        <v>-0.19995114826778559</v>
      </c>
      <c r="AI90" s="11">
        <f>'OddsRatio_working_3-way'!U90/(3*'OddsRatio_working_3-way'!X90^(1/3))*SIN(('OddsRatio_working_3-way'!Y90)/3)</f>
        <v>-7.0554244064402999E-2</v>
      </c>
      <c r="AJ90" s="11">
        <f>'OddsRatio_working_3-way'!U90/(3*'OddsRatio_working_3-way'!X90^(1/3))*SIN(('OddsRatio_working_3-way'!Y90+2*PI())/3)</f>
        <v>-0.41687979189594543</v>
      </c>
      <c r="AK90" s="11">
        <f>'OddsRatio_working_3-way'!U90/(3*'OddsRatio_working_3-way'!X90^(1/3))*SIN(('OddsRatio_working_3-way'!Y90+4*PI())/3)</f>
        <v>0.48743403596034834</v>
      </c>
      <c r="AL90" s="11">
        <f>'OddsRatio_working_3-way'!Z90+'OddsRatio_working_3-way'!AF90</f>
        <v>1.0442116638894641</v>
      </c>
      <c r="AM90" s="11">
        <f>'OddsRatio_working_3-way'!AA90+'OddsRatio_working_3-way'!AG90</f>
        <v>-0.64430936735389288</v>
      </c>
      <c r="AN90" s="11">
        <f>'OddsRatio_working_3-way'!AB90+'OddsRatio_working_3-way'!AH90</f>
        <v>-0.39990229653557124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1.0442116638894641</v>
      </c>
      <c r="AS90" s="11">
        <f>IF(('OddsRatio_working_3-way'!X90=0),IF(Q90&gt;0,-Q90^(1/3),(-Q90)^(1/3)),'OddsRatio_working_3-way'!AM90-'OddsRatio_working_3-way'!R90/3)</f>
        <v>-0.64430936735389288</v>
      </c>
      <c r="AT90" s="11">
        <f>IF(('OddsRatio_working_3-way'!X90=0),IF(Q90&gt;0,-Q90^(1/3),(-Q90)^(1/3)),'OddsRatio_working_3-way'!AN90-'OddsRatio_working_3-way'!R90/3)</f>
        <v>-0.39990229653557124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2.71</v>
      </c>
      <c r="B91" s="4">
        <f>IF('True_Odds_Calculator_3-way'!B90="","",'True_Odds_Calculator_3-way'!B90)</f>
        <v>3.8</v>
      </c>
      <c r="C91" s="4">
        <f>IF('True_Odds_Calculator_3-way'!C90="","",'True_Odds_Calculator_3-way'!C90)</f>
        <v>2.5299999999999998</v>
      </c>
      <c r="D91" s="9">
        <f t="shared" si="26"/>
        <v>0.3594062659422137</v>
      </c>
      <c r="E91" s="9">
        <f t="shared" si="27"/>
        <v>0.25520001534136516</v>
      </c>
      <c r="F91" s="9">
        <f t="shared" si="28"/>
        <v>0.38539371871642097</v>
      </c>
      <c r="G91" s="9">
        <f t="shared" si="29"/>
        <v>1.0423196650875175</v>
      </c>
      <c r="H91" s="9">
        <f t="shared" si="30"/>
        <v>2.782366627299655</v>
      </c>
      <c r="I91" s="9">
        <f t="shared" si="31"/>
        <v>3.9184950622450483</v>
      </c>
      <c r="J91" s="9">
        <f t="shared" si="32"/>
        <v>2.5947490875839012</v>
      </c>
      <c r="K91" s="11">
        <f t="shared" si="33"/>
        <v>0.36900369003690037</v>
      </c>
      <c r="L91" s="11">
        <f t="shared" si="34"/>
        <v>0.26315789473684209</v>
      </c>
      <c r="M91" s="11">
        <f t="shared" si="35"/>
        <v>0.39525691699604748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-0.28117206073246481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0.23182674098428113</v>
      </c>
      <c r="Q91" s="11">
        <f>2*'OddsRatio_working_3-way'!K91*'OddsRatio_working_3-way'!L91*'OddsRatio_working_3-way'!M91</f>
        <v>7.6763821517973868E-2</v>
      </c>
      <c r="R91" s="11">
        <f t="shared" si="36"/>
        <v>0</v>
      </c>
      <c r="S91" s="11">
        <f t="shared" si="37"/>
        <v>-0.82450134049721335</v>
      </c>
      <c r="T91" s="11">
        <f t="shared" si="38"/>
        <v>-0.27301368890636196</v>
      </c>
      <c r="U91" s="11">
        <f>'OddsRatio_working_3-way'!S91-'OddsRatio_working_3-way'!R91^2/3</f>
        <v>-0.82450134049721335</v>
      </c>
      <c r="V91" s="11">
        <f>'OddsRatio_working_3-way'!S91*'OddsRatio_working_3-way'!R91/3-2*'OddsRatio_working_3-way'!R91^3/27-'OddsRatio_working_3-way'!T91</f>
        <v>0.27301368890636196</v>
      </c>
      <c r="W91" s="11">
        <f>'OddsRatio_working_3-way'!V91^2+4*'OddsRatio_working_3-way'!U91^3/27</f>
        <v>-8.5002723275871828E-3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0.14408048675813717</v>
      </c>
      <c r="Y91" s="11">
        <f>IF('OddsRatio_working_3-way'!W91&gt;=0,IF('OddsRatio_working_3-way'!V91+SQRT('OddsRatio_working_3-way'!W91)&gt;0,0,PI()),ACOS('OddsRatio_working_3-way'!V91/(2*'OddsRatio_working_3-way'!X91)))</f>
        <v>0.32567604604732425</v>
      </c>
      <c r="Z91" s="11">
        <f>'OddsRatio_working_3-way'!X91^(1/3)*COS('OddsRatio_working_3-way'!Y91/3)</f>
        <v>0.52115983254375875</v>
      </c>
      <c r="AA91" s="11">
        <f>'OddsRatio_working_3-way'!X91^(1/3)*COS(('OddsRatio_working_3-way'!Y91+2*PI())/3)</f>
        <v>-0.3097699237075805</v>
      </c>
      <c r="AB91" s="11">
        <f>'OddsRatio_working_3-way'!X91^(1/3)*COS(('OddsRatio_working_3-way'!Y91+4*PI())/3)</f>
        <v>-0.21138990883617831</v>
      </c>
      <c r="AC91" s="11">
        <f>'OddsRatio_working_3-way'!X91^(1/3)*SIN('OddsRatio_working_3-way'!Y91/3)</f>
        <v>5.6799728068883559E-2</v>
      </c>
      <c r="AD91" s="11">
        <f>'OddsRatio_working_3-way'!X91^(1/3)*SIN(('OddsRatio_working_3-way'!Y91+2*PI())/3)</f>
        <v>0.42293779038049728</v>
      </c>
      <c r="AE91" s="11">
        <f>'OddsRatio_working_3-way'!X91^(1/3)*SIN(('OddsRatio_working_3-way'!Y91+4*PI())/3)</f>
        <v>-0.47973751844938078</v>
      </c>
      <c r="AF91" s="11">
        <f>-'OddsRatio_working_3-way'!U91/(3*'OddsRatio_working_3-way'!X91^(1/3))*COS(('OddsRatio_working_3-way'!Y91)/3)</f>
        <v>0.52115983254375886</v>
      </c>
      <c r="AG91" s="11">
        <f>-'OddsRatio_working_3-way'!U91/(3*'OddsRatio_working_3-way'!X91^(1/3))*COS(('OddsRatio_working_3-way'!Y91+2*PI())/3)</f>
        <v>-0.30976992370758055</v>
      </c>
      <c r="AH91" s="11">
        <f>-'OddsRatio_working_3-way'!U91/(3*'OddsRatio_working_3-way'!X91^(1/3))*COS(('OddsRatio_working_3-way'!Y91+4*PI())/3)</f>
        <v>-0.21138990883617836</v>
      </c>
      <c r="AI91" s="11">
        <f>'OddsRatio_working_3-way'!U91/(3*'OddsRatio_working_3-way'!X91^(1/3))*SIN(('OddsRatio_working_3-way'!Y91)/3)</f>
        <v>-5.6799728068883573E-2</v>
      </c>
      <c r="AJ91" s="11">
        <f>'OddsRatio_working_3-way'!U91/(3*'OddsRatio_working_3-way'!X91^(1/3))*SIN(('OddsRatio_working_3-way'!Y91+2*PI())/3)</f>
        <v>-0.42293779038049739</v>
      </c>
      <c r="AK91" s="11">
        <f>'OddsRatio_working_3-way'!U91/(3*'OddsRatio_working_3-way'!X91^(1/3))*SIN(('OddsRatio_working_3-way'!Y91+4*PI())/3)</f>
        <v>0.4797375184493809</v>
      </c>
      <c r="AL91" s="11">
        <f>'OddsRatio_working_3-way'!Z91+'OddsRatio_working_3-way'!AF91</f>
        <v>1.0423196650875175</v>
      </c>
      <c r="AM91" s="11">
        <f>'OddsRatio_working_3-way'!AA91+'OddsRatio_working_3-way'!AG91</f>
        <v>-0.61953984741516099</v>
      </c>
      <c r="AN91" s="11">
        <f>'OddsRatio_working_3-way'!AB91+'OddsRatio_working_3-way'!AH91</f>
        <v>-0.42277981767235667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1.0423196650875175</v>
      </c>
      <c r="AS91" s="11">
        <f>IF(('OddsRatio_working_3-way'!X91=0),IF(Q91&gt;0,-Q91^(1/3),(-Q91)^(1/3)),'OddsRatio_working_3-way'!AM91-'OddsRatio_working_3-way'!R91/3)</f>
        <v>-0.61953984741516099</v>
      </c>
      <c r="AT91" s="11">
        <f>IF(('OddsRatio_working_3-way'!X91=0),IF(Q91&gt;0,-Q91^(1/3),(-Q91)^(1/3)),'OddsRatio_working_3-way'!AN91-'OddsRatio_working_3-way'!R91/3)</f>
        <v>-0.42277981767235667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1.94</v>
      </c>
      <c r="B92" s="4">
        <f>IF('True_Odds_Calculator_3-way'!B91="","",'True_Odds_Calculator_3-way'!B91)</f>
        <v>3.18</v>
      </c>
      <c r="C92" s="4">
        <f>IF('True_Odds_Calculator_3-way'!C91="","",'True_Odds_Calculator_3-way'!C91)</f>
        <v>4.6900000000000004</v>
      </c>
      <c r="D92" s="9">
        <f t="shared" si="26"/>
        <v>0.4982685197257487</v>
      </c>
      <c r="E92" s="9">
        <f t="shared" si="27"/>
        <v>0.2998260713533128</v>
      </c>
      <c r="F92" s="9">
        <f t="shared" si="28"/>
        <v>0.2019054089209385</v>
      </c>
      <c r="G92" s="9">
        <f t="shared" si="29"/>
        <v>1.071223392163251</v>
      </c>
      <c r="H92" s="9">
        <f t="shared" si="30"/>
        <v>2.0069499886334552</v>
      </c>
      <c r="I92" s="9">
        <f t="shared" si="31"/>
        <v>3.3352669949158873</v>
      </c>
      <c r="J92" s="9">
        <f t="shared" si="32"/>
        <v>4.9528143170823959</v>
      </c>
      <c r="K92" s="11">
        <f t="shared" si="33"/>
        <v>0.51546391752577325</v>
      </c>
      <c r="L92" s="11">
        <f t="shared" si="34"/>
        <v>0.31446540880503143</v>
      </c>
      <c r="M92" s="11">
        <f t="shared" si="35"/>
        <v>0.21321961620469082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-0.2613418858966069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0.23536691732379317</v>
      </c>
      <c r="Q92" s="11">
        <f>2*'OddsRatio_working_3-way'!K92*'OddsRatio_working_3-way'!L92*'OddsRatio_working_3-way'!M92</f>
        <v>6.9123911108309288E-2</v>
      </c>
      <c r="R92" s="11">
        <f t="shared" si="36"/>
        <v>0</v>
      </c>
      <c r="S92" s="11">
        <f t="shared" si="37"/>
        <v>-0.90060924033015488</v>
      </c>
      <c r="T92" s="11">
        <f t="shared" si="38"/>
        <v>-0.26449610582383398</v>
      </c>
      <c r="U92" s="11">
        <f>'OddsRatio_working_3-way'!S92-'OddsRatio_working_3-way'!R92^2/3</f>
        <v>-0.90060924033015488</v>
      </c>
      <c r="V92" s="11">
        <f>'OddsRatio_working_3-way'!S92*'OddsRatio_working_3-way'!R92/3-2*'OddsRatio_working_3-way'!R92^3/27-'OddsRatio_working_3-way'!T92</f>
        <v>0.26449610582383398</v>
      </c>
      <c r="W92" s="11">
        <f>'OddsRatio_working_3-way'!V92^2+4*'OddsRatio_working_3-way'!U92^3/27</f>
        <v>-3.8261285025896263E-2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0.16448364282039493</v>
      </c>
      <c r="Y92" s="11">
        <f>IF('OddsRatio_working_3-way'!W92&gt;=0,IF('OddsRatio_working_3-way'!V92+SQRT('OddsRatio_working_3-way'!W92)&gt;0,0,PI()),ACOS('OddsRatio_working_3-way'!V92/(2*'OddsRatio_working_3-way'!X92)))</f>
        <v>0.63677173572135604</v>
      </c>
      <c r="Z92" s="11">
        <f>'OddsRatio_working_3-way'!X92^(1/3)*COS('OddsRatio_working_3-way'!Y92/3)</f>
        <v>0.53561169608162551</v>
      </c>
      <c r="AA92" s="11">
        <f>'OddsRatio_working_3-way'!X92^(1/3)*COS(('OddsRatio_working_3-way'!Y92+2*PI())/3)</f>
        <v>-0.36776780754522653</v>
      </c>
      <c r="AB92" s="11">
        <f>'OddsRatio_working_3-way'!X92^(1/3)*COS(('OddsRatio_working_3-way'!Y92+4*PI())/3)</f>
        <v>-0.16784388853639914</v>
      </c>
      <c r="AC92" s="11">
        <f>'OddsRatio_working_3-way'!X92^(1/3)*SIN('OddsRatio_working_3-way'!Y92/3)</f>
        <v>0.11542612845719158</v>
      </c>
      <c r="AD92" s="11">
        <f>'OddsRatio_working_3-way'!X92^(1/3)*SIN(('OddsRatio_working_3-way'!Y92+2*PI())/3)</f>
        <v>0.406140271142162</v>
      </c>
      <c r="AE92" s="11">
        <f>'OddsRatio_working_3-way'!X92^(1/3)*SIN(('OddsRatio_working_3-way'!Y92+4*PI())/3)</f>
        <v>-0.52156639959935347</v>
      </c>
      <c r="AF92" s="11">
        <f>-'OddsRatio_working_3-way'!U92/(3*'OddsRatio_working_3-way'!X92^(1/3))*COS(('OddsRatio_working_3-way'!Y92)/3)</f>
        <v>0.53561169608162551</v>
      </c>
      <c r="AG92" s="11">
        <f>-'OddsRatio_working_3-way'!U92/(3*'OddsRatio_working_3-way'!X92^(1/3))*COS(('OddsRatio_working_3-way'!Y92+2*PI())/3)</f>
        <v>-0.36776780754522653</v>
      </c>
      <c r="AH92" s="11">
        <f>-'OddsRatio_working_3-way'!U92/(3*'OddsRatio_working_3-way'!X92^(1/3))*COS(('OddsRatio_working_3-way'!Y92+4*PI())/3)</f>
        <v>-0.16784388853639914</v>
      </c>
      <c r="AI92" s="11">
        <f>'OddsRatio_working_3-way'!U92/(3*'OddsRatio_working_3-way'!X92^(1/3))*SIN(('OddsRatio_working_3-way'!Y92)/3)</f>
        <v>-0.11542612845719158</v>
      </c>
      <c r="AJ92" s="11">
        <f>'OddsRatio_working_3-way'!U92/(3*'OddsRatio_working_3-way'!X92^(1/3))*SIN(('OddsRatio_working_3-way'!Y92+2*PI())/3)</f>
        <v>-0.406140271142162</v>
      </c>
      <c r="AK92" s="11">
        <f>'OddsRatio_working_3-way'!U92/(3*'OddsRatio_working_3-way'!X92^(1/3))*SIN(('OddsRatio_working_3-way'!Y92+4*PI())/3)</f>
        <v>0.52156639959935347</v>
      </c>
      <c r="AL92" s="11">
        <f>'OddsRatio_working_3-way'!Z92+'OddsRatio_working_3-way'!AF92</f>
        <v>1.071223392163251</v>
      </c>
      <c r="AM92" s="11">
        <f>'OddsRatio_working_3-way'!AA92+'OddsRatio_working_3-way'!AG92</f>
        <v>-0.73553561509045307</v>
      </c>
      <c r="AN92" s="11">
        <f>'OddsRatio_working_3-way'!AB92+'OddsRatio_working_3-way'!AH92</f>
        <v>-0.33568777707279829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1.071223392163251</v>
      </c>
      <c r="AS92" s="11">
        <f>IF(('OddsRatio_working_3-way'!X92=0),IF(Q92&gt;0,-Q92^(1/3),(-Q92)^(1/3)),'OddsRatio_working_3-way'!AM92-'OddsRatio_working_3-way'!R92/3)</f>
        <v>-0.73553561509045307</v>
      </c>
      <c r="AT92" s="11">
        <f>IF(('OddsRatio_working_3-way'!X92=0),IF(Q92&gt;0,-Q92^(1/3),(-Q92)^(1/3)),'OddsRatio_working_3-way'!AN92-'OddsRatio_working_3-way'!R92/3)</f>
        <v>-0.33568777707279829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2.97</v>
      </c>
      <c r="B93" s="4">
        <f>IF('True_Odds_Calculator_3-way'!B92="","",'True_Odds_Calculator_3-way'!B92)</f>
        <v>3.5</v>
      </c>
      <c r="C93" s="4">
        <f>IF('True_Odds_Calculator_3-way'!C92="","",'True_Odds_Calculator_3-way'!C92)</f>
        <v>2.41</v>
      </c>
      <c r="D93" s="9">
        <f t="shared" si="26"/>
        <v>0.32426187322403366</v>
      </c>
      <c r="E93" s="9">
        <f t="shared" si="27"/>
        <v>0.27438021726440232</v>
      </c>
      <c r="F93" s="9">
        <f t="shared" si="28"/>
        <v>0.40135790951156403</v>
      </c>
      <c r="G93" s="9">
        <f t="shared" si="29"/>
        <v>1.0578310491479277</v>
      </c>
      <c r="H93" s="9">
        <f t="shared" si="30"/>
        <v>3.0839271668214181</v>
      </c>
      <c r="I93" s="9">
        <f t="shared" si="31"/>
        <v>3.6445776228698197</v>
      </c>
      <c r="J93" s="9">
        <f t="shared" si="32"/>
        <v>2.4915417792985783</v>
      </c>
      <c r="K93" s="11">
        <f t="shared" si="33"/>
        <v>0.33670033670033667</v>
      </c>
      <c r="L93" s="11">
        <f t="shared" si="34"/>
        <v>0.2857142857142857</v>
      </c>
      <c r="M93" s="11">
        <f t="shared" si="35"/>
        <v>0.41493775933609955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-0.27719399088693686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0.23471226790728861</v>
      </c>
      <c r="Q93" s="11">
        <f>2*'OddsRatio_working_3-way'!K93*'OddsRatio_working_3-way'!L93*'OddsRatio_working_3-way'!M93</f>
        <v>7.9834104730370281E-2</v>
      </c>
      <c r="R93" s="11">
        <f t="shared" si="36"/>
        <v>0</v>
      </c>
      <c r="S93" s="11">
        <f t="shared" si="37"/>
        <v>-0.8467437088238472</v>
      </c>
      <c r="T93" s="11">
        <f t="shared" si="38"/>
        <v>-0.28800806422579839</v>
      </c>
      <c r="U93" s="11">
        <f>'OddsRatio_working_3-way'!S93-'OddsRatio_working_3-way'!R93^2/3</f>
        <v>-0.8467437088238472</v>
      </c>
      <c r="V93" s="11">
        <f>'OddsRatio_working_3-way'!S93*'OddsRatio_working_3-way'!R93/3-2*'OddsRatio_working_3-way'!R93^3/27-'OddsRatio_working_3-way'!T93</f>
        <v>0.28800806422579839</v>
      </c>
      <c r="W93" s="11">
        <f>'OddsRatio_working_3-way'!V93^2+4*'OddsRatio_working_3-way'!U93^3/27</f>
        <v>-6.9912057705375646E-3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0.14994986731373688</v>
      </c>
      <c r="Y93" s="11">
        <f>IF('OddsRatio_working_3-way'!W93&gt;=0,IF('OddsRatio_working_3-way'!V93+SQRT('OddsRatio_working_3-way'!W93)&gt;0,0,PI()),ACOS('OddsRatio_working_3-way'!V93/(2*'OddsRatio_working_3-way'!X93)))</f>
        <v>0.28254914398847331</v>
      </c>
      <c r="Z93" s="11">
        <f>'OddsRatio_working_3-way'!X93^(1/3)*COS('OddsRatio_working_3-way'!Y93/3)</f>
        <v>0.52891552457396396</v>
      </c>
      <c r="AA93" s="11">
        <f>'OddsRatio_working_3-way'!X93^(1/3)*COS(('OddsRatio_working_3-way'!Y93+2*PI())/3)</f>
        <v>-0.30772672465549933</v>
      </c>
      <c r="AB93" s="11">
        <f>'OddsRatio_working_3-way'!X93^(1/3)*COS(('OddsRatio_working_3-way'!Y93+4*PI())/3)</f>
        <v>-0.22118879991846457</v>
      </c>
      <c r="AC93" s="11">
        <f>'OddsRatio_working_3-way'!X93^(1/3)*SIN('OddsRatio_working_3-way'!Y93/3)</f>
        <v>4.9962694142038633E-2</v>
      </c>
      <c r="AD93" s="11">
        <f>'OddsRatio_working_3-way'!X93^(1/3)*SIN(('OddsRatio_working_3-way'!Y93+2*PI())/3)</f>
        <v>0.43307293366600608</v>
      </c>
      <c r="AE93" s="11">
        <f>'OddsRatio_working_3-way'!X93^(1/3)*SIN(('OddsRatio_working_3-way'!Y93+4*PI())/3)</f>
        <v>-0.48303562780804471</v>
      </c>
      <c r="AF93" s="11">
        <f>-'OddsRatio_working_3-way'!U93/(3*'OddsRatio_working_3-way'!X93^(1/3))*COS(('OddsRatio_working_3-way'!Y93)/3)</f>
        <v>0.52891552457396385</v>
      </c>
      <c r="AG93" s="11">
        <f>-'OddsRatio_working_3-way'!U93/(3*'OddsRatio_working_3-way'!X93^(1/3))*COS(('OddsRatio_working_3-way'!Y93+2*PI())/3)</f>
        <v>-0.30772672465549927</v>
      </c>
      <c r="AH93" s="11">
        <f>-'OddsRatio_working_3-way'!U93/(3*'OddsRatio_working_3-way'!X93^(1/3))*COS(('OddsRatio_working_3-way'!Y93+4*PI())/3)</f>
        <v>-0.22118879991846452</v>
      </c>
      <c r="AI93" s="11">
        <f>'OddsRatio_working_3-way'!U93/(3*'OddsRatio_working_3-way'!X93^(1/3))*SIN(('OddsRatio_working_3-way'!Y93)/3)</f>
        <v>-4.9962694142038626E-2</v>
      </c>
      <c r="AJ93" s="11">
        <f>'OddsRatio_working_3-way'!U93/(3*'OddsRatio_working_3-way'!X93^(1/3))*SIN(('OddsRatio_working_3-way'!Y93+2*PI())/3)</f>
        <v>-0.43307293366600602</v>
      </c>
      <c r="AK93" s="11">
        <f>'OddsRatio_working_3-way'!U93/(3*'OddsRatio_working_3-way'!X93^(1/3))*SIN(('OddsRatio_working_3-way'!Y93+4*PI())/3)</f>
        <v>0.4830356278080446</v>
      </c>
      <c r="AL93" s="11">
        <f>'OddsRatio_working_3-way'!Z93+'OddsRatio_working_3-way'!AF93</f>
        <v>1.0578310491479277</v>
      </c>
      <c r="AM93" s="11">
        <f>'OddsRatio_working_3-way'!AA93+'OddsRatio_working_3-way'!AG93</f>
        <v>-0.61545344931099866</v>
      </c>
      <c r="AN93" s="11">
        <f>'OddsRatio_working_3-way'!AB93+'OddsRatio_working_3-way'!AH93</f>
        <v>-0.44237759983692909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1.0578310491479277</v>
      </c>
      <c r="AS93" s="11">
        <f>IF(('OddsRatio_working_3-way'!X93=0),IF(Q93&gt;0,-Q93^(1/3),(-Q93)^(1/3)),'OddsRatio_working_3-way'!AM93-'OddsRatio_working_3-way'!R93/3)</f>
        <v>-0.61545344931099866</v>
      </c>
      <c r="AT93" s="11">
        <f>IF(('OddsRatio_working_3-way'!X93=0),IF(Q93&gt;0,-Q93^(1/3),(-Q93)^(1/3)),'OddsRatio_working_3-way'!AN93-'OddsRatio_working_3-way'!R93/3)</f>
        <v>-0.44237759983692909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1.86</v>
      </c>
      <c r="B94" s="4">
        <f>IF('True_Odds_Calculator_3-way'!B93="","",'True_Odds_Calculator_3-way'!B93)</f>
        <v>3.64</v>
      </c>
      <c r="C94" s="4">
        <f>IF('True_Odds_Calculator_3-way'!C93="","",'True_Odds_Calculator_3-way'!C93)</f>
        <v>4.37</v>
      </c>
      <c r="D94" s="9">
        <f t="shared" si="26"/>
        <v>0.52104647492883127</v>
      </c>
      <c r="E94" s="9">
        <f t="shared" si="27"/>
        <v>0.26165851983366439</v>
      </c>
      <c r="F94" s="9">
        <f t="shared" si="28"/>
        <v>0.21729500523750461</v>
      </c>
      <c r="G94" s="9">
        <f t="shared" si="29"/>
        <v>1.0688541816681429</v>
      </c>
      <c r="H94" s="9">
        <f t="shared" si="30"/>
        <v>1.9192145962346028</v>
      </c>
      <c r="I94" s="9">
        <f t="shared" si="31"/>
        <v>3.8217750396038976</v>
      </c>
      <c r="J94" s="9">
        <f t="shared" si="32"/>
        <v>4.6020385922216418</v>
      </c>
      <c r="K94" s="11">
        <f t="shared" si="33"/>
        <v>0.5376344086021505</v>
      </c>
      <c r="L94" s="11">
        <f t="shared" si="34"/>
        <v>0.27472527472527469</v>
      </c>
      <c r="M94" s="11">
        <f t="shared" si="35"/>
        <v>0.22883295194508008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-0.25860475982274189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0.23219933532179779</v>
      </c>
      <c r="Q94" s="11">
        <f>2*'OddsRatio_working_3-way'!K94*'OddsRatio_working_3-way'!L94*'OddsRatio_working_3-way'!M94</f>
        <v>6.759805977344914E-2</v>
      </c>
      <c r="R94" s="11">
        <f t="shared" si="36"/>
        <v>0</v>
      </c>
      <c r="S94" s="11">
        <f t="shared" si="37"/>
        <v>-0.89789273593013741</v>
      </c>
      <c r="T94" s="11">
        <f t="shared" si="38"/>
        <v>-0.26139526519072415</v>
      </c>
      <c r="U94" s="11">
        <f>'OddsRatio_working_3-way'!S94-'OddsRatio_working_3-way'!R94^2/3</f>
        <v>-0.89789273593013741</v>
      </c>
      <c r="V94" s="11">
        <f>'OddsRatio_working_3-way'!S94*'OddsRatio_working_3-way'!R94/3-2*'OddsRatio_working_3-way'!R94^3/27-'OddsRatio_working_3-way'!T94</f>
        <v>0.26139526519072415</v>
      </c>
      <c r="W94" s="11">
        <f>'OddsRatio_working_3-way'!V94^2+4*'OddsRatio_working_3-way'!U94^3/27</f>
        <v>-3.8915675109177636E-2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0.16374000715563275</v>
      </c>
      <c r="Y94" s="11">
        <f>IF('OddsRatio_working_3-way'!W94&gt;=0,IF('OddsRatio_working_3-way'!V94+SQRT('OddsRatio_working_3-way'!W94)&gt;0,0,PI()),ACOS('OddsRatio_working_3-way'!V94/(2*'OddsRatio_working_3-way'!X94)))</f>
        <v>0.64649149865002553</v>
      </c>
      <c r="Z94" s="11">
        <f>'OddsRatio_working_3-way'!X94^(1/3)*COS('OddsRatio_working_3-way'!Y94/3)</f>
        <v>0.53442709083407158</v>
      </c>
      <c r="AA94" s="11">
        <f>'OddsRatio_working_3-way'!X94^(1/3)*COS(('OddsRatio_working_3-way'!Y94+2*PI())/3)</f>
        <v>-0.36852468705263136</v>
      </c>
      <c r="AB94" s="11">
        <f>'OddsRatio_working_3-way'!X94^(1/3)*COS(('OddsRatio_working_3-way'!Y94+4*PI())/3)</f>
        <v>-0.16590240378144031</v>
      </c>
      <c r="AC94" s="11">
        <f>'OddsRatio_working_3-way'!X94^(1/3)*SIN('OddsRatio_working_3-way'!Y94/3)</f>
        <v>0.11698402979043894</v>
      </c>
      <c r="AD94" s="11">
        <f>'OddsRatio_working_3-way'!X94^(1/3)*SIN(('OddsRatio_working_3-way'!Y94+2*PI())/3)</f>
        <v>0.4043354222377003</v>
      </c>
      <c r="AE94" s="11">
        <f>'OddsRatio_working_3-way'!X94^(1/3)*SIN(('OddsRatio_working_3-way'!Y94+4*PI())/3)</f>
        <v>-0.52131945202813901</v>
      </c>
      <c r="AF94" s="11">
        <f>-'OddsRatio_working_3-way'!U94/(3*'OddsRatio_working_3-way'!X94^(1/3))*COS(('OddsRatio_working_3-way'!Y94)/3)</f>
        <v>0.53442709083407136</v>
      </c>
      <c r="AG94" s="11">
        <f>-'OddsRatio_working_3-way'!U94/(3*'OddsRatio_working_3-way'!X94^(1/3))*COS(('OddsRatio_working_3-way'!Y94+2*PI())/3)</f>
        <v>-0.36852468705263119</v>
      </c>
      <c r="AH94" s="11">
        <f>-'OddsRatio_working_3-way'!U94/(3*'OddsRatio_working_3-way'!X94^(1/3))*COS(('OddsRatio_working_3-way'!Y94+4*PI())/3)</f>
        <v>-0.16590240378144025</v>
      </c>
      <c r="AI94" s="11">
        <f>'OddsRatio_working_3-way'!U94/(3*'OddsRatio_working_3-way'!X94^(1/3))*SIN(('OddsRatio_working_3-way'!Y94)/3)</f>
        <v>-0.11698402979043888</v>
      </c>
      <c r="AJ94" s="11">
        <f>'OddsRatio_working_3-way'!U94/(3*'OddsRatio_working_3-way'!X94^(1/3))*SIN(('OddsRatio_working_3-way'!Y94+2*PI())/3)</f>
        <v>-0.40433542223770014</v>
      </c>
      <c r="AK94" s="11">
        <f>'OddsRatio_working_3-way'!U94/(3*'OddsRatio_working_3-way'!X94^(1/3))*SIN(('OddsRatio_working_3-way'!Y94+4*PI())/3)</f>
        <v>0.52131945202813879</v>
      </c>
      <c r="AL94" s="11">
        <f>'OddsRatio_working_3-way'!Z94+'OddsRatio_working_3-way'!AF94</f>
        <v>1.0688541816681429</v>
      </c>
      <c r="AM94" s="11">
        <f>'OddsRatio_working_3-way'!AA94+'OddsRatio_working_3-way'!AG94</f>
        <v>-0.73704937410526261</v>
      </c>
      <c r="AN94" s="11">
        <f>'OddsRatio_working_3-way'!AB94+'OddsRatio_working_3-way'!AH94</f>
        <v>-0.33180480756288055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1.0688541816681429</v>
      </c>
      <c r="AS94" s="11">
        <f>IF(('OddsRatio_working_3-way'!X94=0),IF(Q94&gt;0,-Q94^(1/3),(-Q94)^(1/3)),'OddsRatio_working_3-way'!AM94-'OddsRatio_working_3-way'!R94/3)</f>
        <v>-0.73704937410526261</v>
      </c>
      <c r="AT94" s="11">
        <f>IF(('OddsRatio_working_3-way'!X94=0),IF(Q94&gt;0,-Q94^(1/3),(-Q94)^(1/3)),'OddsRatio_working_3-way'!AN94-'OddsRatio_working_3-way'!R94/3)</f>
        <v>-0.33180480756288055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2.58</v>
      </c>
      <c r="B95" s="4">
        <f>IF('True_Odds_Calculator_3-way'!B94="","",'True_Odds_Calculator_3-way'!B94)</f>
        <v>2.67</v>
      </c>
      <c r="C95" s="4">
        <f>IF('True_Odds_Calculator_3-way'!C94="","",'True_Odds_Calculator_3-way'!C94)</f>
        <v>3.41</v>
      </c>
      <c r="D95" s="9">
        <f t="shared" si="26"/>
        <v>0.36817977061093698</v>
      </c>
      <c r="E95" s="9">
        <f t="shared" si="27"/>
        <v>0.35538939173085815</v>
      </c>
      <c r="F95" s="9">
        <f t="shared" si="28"/>
        <v>0.27643083765820486</v>
      </c>
      <c r="G95" s="9">
        <f t="shared" si="29"/>
        <v>1.0861167642881884</v>
      </c>
      <c r="H95" s="9">
        <f t="shared" si="30"/>
        <v>2.7160644875753377</v>
      </c>
      <c r="I95" s="9">
        <f t="shared" si="31"/>
        <v>2.8138149963612742</v>
      </c>
      <c r="J95" s="9">
        <f t="shared" si="32"/>
        <v>3.6175414019345342</v>
      </c>
      <c r="K95" s="11">
        <f t="shared" si="33"/>
        <v>0.38759689922480617</v>
      </c>
      <c r="L95" s="11">
        <f t="shared" si="34"/>
        <v>0.37453183520599254</v>
      </c>
      <c r="M95" s="11">
        <f t="shared" si="35"/>
        <v>0.29325513196480935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-0.27071059559237765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0.24095230481096608</v>
      </c>
      <c r="Q95" s="11">
        <f>2*'OddsRatio_working_3-way'!K95*'OddsRatio_working_3-way'!L95*'OddsRatio_working_3-way'!M95</f>
        <v>8.5142157177019812E-2</v>
      </c>
      <c r="R95" s="11">
        <f t="shared" si="36"/>
        <v>0</v>
      </c>
      <c r="S95" s="11">
        <f t="shared" si="37"/>
        <v>-0.89007341690378416</v>
      </c>
      <c r="T95" s="11">
        <f t="shared" si="38"/>
        <v>-0.31451357487766224</v>
      </c>
      <c r="U95" s="11">
        <f>'OddsRatio_working_3-way'!S95-'OddsRatio_working_3-way'!R95^2/3</f>
        <v>-0.89007341690378416</v>
      </c>
      <c r="V95" s="11">
        <f>'OddsRatio_working_3-way'!S95*'OddsRatio_working_3-way'!R95/3-2*'OddsRatio_working_3-way'!R95^3/27-'OddsRatio_working_3-way'!T95</f>
        <v>0.31451357487766224</v>
      </c>
      <c r="W95" s="11">
        <f>'OddsRatio_working_3-way'!V95^2+4*'OddsRatio_working_3-way'!U95^3/27</f>
        <v>-5.5469112147501221E-3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0.1616057703155096</v>
      </c>
      <c r="Y95" s="11">
        <f>IF('OddsRatio_working_3-way'!W95&gt;=0,IF('OddsRatio_working_3-way'!V95+SQRT('OddsRatio_working_3-way'!W95)&gt;0,0,PI()),ACOS('OddsRatio_working_3-way'!V95/(2*'OddsRatio_working_3-way'!X95)))</f>
        <v>0.23251940328097587</v>
      </c>
      <c r="Z95" s="11">
        <f>'OddsRatio_working_3-way'!X95^(1/3)*COS('OddsRatio_working_3-way'!Y95/3)</f>
        <v>0.5430583821440943</v>
      </c>
      <c r="AA95" s="11">
        <f>'OddsRatio_working_3-way'!X95^(1/3)*COS(('OddsRatio_working_3-way'!Y95+2*PI())/3)</f>
        <v>-0.30805383225064298</v>
      </c>
      <c r="AB95" s="11">
        <f>'OddsRatio_working_3-way'!X95^(1/3)*COS(('OddsRatio_working_3-way'!Y95+4*PI())/3)</f>
        <v>-0.23500454989345099</v>
      </c>
      <c r="AC95" s="11">
        <f>'OddsRatio_working_3-way'!X95^(1/3)*SIN('OddsRatio_working_3-way'!Y95/3)</f>
        <v>4.217502283303378E-2</v>
      </c>
      <c r="AD95" s="11">
        <f>'OddsRatio_working_3-way'!X95^(1/3)*SIN(('OddsRatio_working_3-way'!Y95+2*PI())/3)</f>
        <v>0.44921484325834649</v>
      </c>
      <c r="AE95" s="11">
        <f>'OddsRatio_working_3-way'!X95^(1/3)*SIN(('OddsRatio_working_3-way'!Y95+4*PI())/3)</f>
        <v>-0.49138986609138025</v>
      </c>
      <c r="AF95" s="11">
        <f>-'OddsRatio_working_3-way'!U95/(3*'OddsRatio_working_3-way'!X95^(1/3))*COS(('OddsRatio_working_3-way'!Y95)/3)</f>
        <v>0.54305838214409419</v>
      </c>
      <c r="AG95" s="11">
        <f>-'OddsRatio_working_3-way'!U95/(3*'OddsRatio_working_3-way'!X95^(1/3))*COS(('OddsRatio_working_3-way'!Y95+2*PI())/3)</f>
        <v>-0.30805383225064292</v>
      </c>
      <c r="AH95" s="11">
        <f>-'OddsRatio_working_3-way'!U95/(3*'OddsRatio_working_3-way'!X95^(1/3))*COS(('OddsRatio_working_3-way'!Y95+4*PI())/3)</f>
        <v>-0.23500454989345093</v>
      </c>
      <c r="AI95" s="11">
        <f>'OddsRatio_working_3-way'!U95/(3*'OddsRatio_working_3-way'!X95^(1/3))*SIN(('OddsRatio_working_3-way'!Y95)/3)</f>
        <v>-4.2175022833033773E-2</v>
      </c>
      <c r="AJ95" s="11">
        <f>'OddsRatio_working_3-way'!U95/(3*'OddsRatio_working_3-way'!X95^(1/3))*SIN(('OddsRatio_working_3-way'!Y95+2*PI())/3)</f>
        <v>-0.44921484325834637</v>
      </c>
      <c r="AK95" s="11">
        <f>'OddsRatio_working_3-way'!U95/(3*'OddsRatio_working_3-way'!X95^(1/3))*SIN(('OddsRatio_working_3-way'!Y95+4*PI())/3)</f>
        <v>0.49138986609138013</v>
      </c>
      <c r="AL95" s="11">
        <f>'OddsRatio_working_3-way'!Z95+'OddsRatio_working_3-way'!AF95</f>
        <v>1.0861167642881884</v>
      </c>
      <c r="AM95" s="11">
        <f>'OddsRatio_working_3-way'!AA95+'OddsRatio_working_3-way'!AG95</f>
        <v>-0.61610766450128596</v>
      </c>
      <c r="AN95" s="11">
        <f>'OddsRatio_working_3-way'!AB95+'OddsRatio_working_3-way'!AH95</f>
        <v>-0.47000909978690192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1.0861167642881884</v>
      </c>
      <c r="AS95" s="11">
        <f>IF(('OddsRatio_working_3-way'!X95=0),IF(Q95&gt;0,-Q95^(1/3),(-Q95)^(1/3)),'OddsRatio_working_3-way'!AM95-'OddsRatio_working_3-way'!R95/3)</f>
        <v>-0.61610766450128596</v>
      </c>
      <c r="AT95" s="11">
        <f>IF(('OddsRatio_working_3-way'!X95=0),IF(Q95&gt;0,-Q95^(1/3),(-Q95)^(1/3)),'OddsRatio_working_3-way'!AN95-'OddsRatio_working_3-way'!R95/3)</f>
        <v>-0.47000909978690192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1.89</v>
      </c>
      <c r="B96" s="4">
        <f>IF('True_Odds_Calculator_3-way'!B95="","",'True_Odds_Calculator_3-way'!B95)</f>
        <v>3.29</v>
      </c>
      <c r="C96" s="4">
        <f>IF('True_Odds_Calculator_3-way'!C95="","",'True_Odds_Calculator_3-way'!C95)</f>
        <v>4.42</v>
      </c>
      <c r="D96" s="9">
        <f t="shared" si="26"/>
        <v>0.50551834259101758</v>
      </c>
      <c r="E96" s="9">
        <f t="shared" si="27"/>
        <v>0.28434470503197312</v>
      </c>
      <c r="F96" s="9">
        <f t="shared" si="28"/>
        <v>0.21013695237700919</v>
      </c>
      <c r="G96" s="9">
        <f t="shared" si="29"/>
        <v>1.0990647046110436</v>
      </c>
      <c r="H96" s="9">
        <f t="shared" si="30"/>
        <v>1.9781675871038289</v>
      </c>
      <c r="I96" s="9">
        <f t="shared" si="31"/>
        <v>3.5168581735592896</v>
      </c>
      <c r="J96" s="9">
        <f t="shared" si="32"/>
        <v>4.75880128976977</v>
      </c>
      <c r="K96" s="11">
        <f t="shared" si="33"/>
        <v>0.52910052910052918</v>
      </c>
      <c r="L96" s="11">
        <f t="shared" si="34"/>
        <v>0.303951367781155</v>
      </c>
      <c r="M96" s="11">
        <f t="shared" si="35"/>
        <v>0.22624434389140272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-0.2536130655208072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0.2401397001790351</v>
      </c>
      <c r="Q96" s="11">
        <f>2*'OddsRatio_working_3-way'!K96*'OddsRatio_working_3-way'!L96*'OddsRatio_working_3-way'!M96</f>
        <v>7.2769606114859109E-2</v>
      </c>
      <c r="R96" s="11">
        <f t="shared" si="36"/>
        <v>0</v>
      </c>
      <c r="S96" s="11">
        <f t="shared" si="37"/>
        <v>-0.94687432481404743</v>
      </c>
      <c r="T96" s="11">
        <f t="shared" si="38"/>
        <v>-0.28693161358001434</v>
      </c>
      <c r="U96" s="11">
        <f>'OddsRatio_working_3-way'!S96-'OddsRatio_working_3-way'!R96^2/3</f>
        <v>-0.94687432481404743</v>
      </c>
      <c r="V96" s="11">
        <f>'OddsRatio_working_3-way'!S96*'OddsRatio_working_3-way'!R96/3-2*'OddsRatio_working_3-way'!R96^3/27-'OddsRatio_working_3-way'!T96</f>
        <v>0.28693161358001434</v>
      </c>
      <c r="W96" s="11">
        <f>'OddsRatio_working_3-way'!V96^2+4*'OddsRatio_working_3-way'!U96^3/27</f>
        <v>-4.3439145121846254E-2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0.17731955334471503</v>
      </c>
      <c r="Y96" s="11">
        <f>IF('OddsRatio_working_3-way'!W96&gt;=0,IF('OddsRatio_working_3-way'!V96+SQRT('OddsRatio_working_3-way'!W96)&gt;0,0,PI()),ACOS('OddsRatio_working_3-way'!V96/(2*'OddsRatio_working_3-way'!X96)))</f>
        <v>0.62821034697971823</v>
      </c>
      <c r="Z96" s="11">
        <f>'OddsRatio_working_3-way'!X96^(1/3)*COS('OddsRatio_working_3-way'!Y96/3)</f>
        <v>0.54953235230552189</v>
      </c>
      <c r="AA96" s="11">
        <f>'OddsRatio_working_3-way'!X96^(1/3)*COS(('OddsRatio_working_3-way'!Y96+2*PI())/3)</f>
        <v>-0.37590581492353009</v>
      </c>
      <c r="AB96" s="11">
        <f>'OddsRatio_working_3-way'!X96^(1/3)*COS(('OddsRatio_working_3-way'!Y96+4*PI())/3)</f>
        <v>-0.17362653738199177</v>
      </c>
      <c r="AC96" s="11">
        <f>'OddsRatio_working_3-way'!X96^(1/3)*SIN('OddsRatio_working_3-way'!Y96/3)</f>
        <v>0.11678599534009018</v>
      </c>
      <c r="AD96" s="11">
        <f>'OddsRatio_working_3-way'!X96^(1/3)*SIN(('OddsRatio_working_3-way'!Y96+2*PI())/3)</f>
        <v>0.417515979627957</v>
      </c>
      <c r="AE96" s="11">
        <f>'OddsRatio_working_3-way'!X96^(1/3)*SIN(('OddsRatio_working_3-way'!Y96+4*PI())/3)</f>
        <v>-0.5343019749680471</v>
      </c>
      <c r="AF96" s="11">
        <f>-'OddsRatio_working_3-way'!U96/(3*'OddsRatio_working_3-way'!X96^(1/3))*COS(('OddsRatio_working_3-way'!Y96)/3)</f>
        <v>0.54953235230552178</v>
      </c>
      <c r="AG96" s="11">
        <f>-'OddsRatio_working_3-way'!U96/(3*'OddsRatio_working_3-way'!X96^(1/3))*COS(('OddsRatio_working_3-way'!Y96+2*PI())/3)</f>
        <v>-0.37590581492353004</v>
      </c>
      <c r="AH96" s="11">
        <f>-'OddsRatio_working_3-way'!U96/(3*'OddsRatio_working_3-way'!X96^(1/3))*COS(('OddsRatio_working_3-way'!Y96+4*PI())/3)</f>
        <v>-0.17362653738199174</v>
      </c>
      <c r="AI96" s="11">
        <f>'OddsRatio_working_3-way'!U96/(3*'OddsRatio_working_3-way'!X96^(1/3))*SIN(('OddsRatio_working_3-way'!Y96)/3)</f>
        <v>-0.11678599534009015</v>
      </c>
      <c r="AJ96" s="11">
        <f>'OddsRatio_working_3-way'!U96/(3*'OddsRatio_working_3-way'!X96^(1/3))*SIN(('OddsRatio_working_3-way'!Y96+2*PI())/3)</f>
        <v>-0.41751597962795695</v>
      </c>
      <c r="AK96" s="11">
        <f>'OddsRatio_working_3-way'!U96/(3*'OddsRatio_working_3-way'!X96^(1/3))*SIN(('OddsRatio_working_3-way'!Y96+4*PI())/3)</f>
        <v>0.53430197496804699</v>
      </c>
      <c r="AL96" s="11">
        <f>'OddsRatio_working_3-way'!Z96+'OddsRatio_working_3-way'!AF96</f>
        <v>1.0990647046110436</v>
      </c>
      <c r="AM96" s="11">
        <f>'OddsRatio_working_3-way'!AA96+'OddsRatio_working_3-way'!AG96</f>
        <v>-0.75181162984706007</v>
      </c>
      <c r="AN96" s="11">
        <f>'OddsRatio_working_3-way'!AB96+'OddsRatio_working_3-way'!AH96</f>
        <v>-0.34725307476398348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1.0990647046110436</v>
      </c>
      <c r="AS96" s="11">
        <f>IF(('OddsRatio_working_3-way'!X96=0),IF(Q96&gt;0,-Q96^(1/3),(-Q96)^(1/3)),'OddsRatio_working_3-way'!AM96-'OddsRatio_working_3-way'!R96/3)</f>
        <v>-0.75181162984706007</v>
      </c>
      <c r="AT96" s="11">
        <f>IF(('OddsRatio_working_3-way'!X96=0),IF(Q96&gt;0,-Q96^(1/3),(-Q96)^(1/3)),'OddsRatio_working_3-way'!AN96-'OddsRatio_working_3-way'!R96/3)</f>
        <v>-0.34725307476398348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1.52</v>
      </c>
      <c r="B97" s="4">
        <f>IF('True_Odds_Calculator_3-way'!B96="","",'True_Odds_Calculator_3-way'!B96)</f>
        <v>4.04</v>
      </c>
      <c r="C97" s="4">
        <f>IF('True_Odds_Calculator_3-way'!C96="","",'True_Odds_Calculator_3-way'!C96)</f>
        <v>6.29</v>
      </c>
      <c r="D97" s="9">
        <f t="shared" si="26"/>
        <v>0.63046817537568989</v>
      </c>
      <c r="E97" s="9">
        <f t="shared" si="27"/>
        <v>0.22590882599011783</v>
      </c>
      <c r="F97" s="9">
        <f t="shared" si="28"/>
        <v>0.14362299863419231</v>
      </c>
      <c r="G97" s="9">
        <f t="shared" si="29"/>
        <v>1.1271593904863755</v>
      </c>
      <c r="H97" s="9">
        <f t="shared" si="30"/>
        <v>1.5861228830529148</v>
      </c>
      <c r="I97" s="9">
        <f t="shared" si="31"/>
        <v>4.4265645470785815</v>
      </c>
      <c r="J97" s="9">
        <f t="shared" si="32"/>
        <v>6.9626731756729257</v>
      </c>
      <c r="K97" s="11">
        <f t="shared" si="33"/>
        <v>0.65789473684210531</v>
      </c>
      <c r="L97" s="11">
        <f t="shared" si="34"/>
        <v>0.24752475247524752</v>
      </c>
      <c r="M97" s="11">
        <f t="shared" si="35"/>
        <v>0.1589825119236884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-0.21649955138598109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0.22912246458517499</v>
      </c>
      <c r="Q97" s="11">
        <f>2*'OddsRatio_working_3-way'!K97*'OddsRatio_working_3-way'!L97*'OddsRatio_working_3-way'!M97</f>
        <v>5.177908804184745E-2</v>
      </c>
      <c r="R97" s="11">
        <f t="shared" si="36"/>
        <v>0</v>
      </c>
      <c r="S97" s="11">
        <f t="shared" si="37"/>
        <v>-1.0583045697710913</v>
      </c>
      <c r="T97" s="11">
        <f t="shared" si="38"/>
        <v>-0.23916487452454038</v>
      </c>
      <c r="U97" s="11">
        <f>'OddsRatio_working_3-way'!S97-'OddsRatio_working_3-way'!R97^2/3</f>
        <v>-1.0583045697710913</v>
      </c>
      <c r="V97" s="11">
        <f>'OddsRatio_working_3-way'!S97*'OddsRatio_working_3-way'!R97/3-2*'OddsRatio_working_3-way'!R97^3/27-'OddsRatio_working_3-way'!T97</f>
        <v>0.23916487452454038</v>
      </c>
      <c r="W97" s="11">
        <f>'OddsRatio_working_3-way'!V97^2+4*'OddsRatio_working_3-way'!U97^3/27</f>
        <v>-0.11840167090757944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0.20952416812501523</v>
      </c>
      <c r="Y97" s="11">
        <f>IF('OddsRatio_working_3-way'!W97&gt;=0,IF('OddsRatio_working_3-way'!V97+SQRT('OddsRatio_working_3-way'!W97)&gt;0,0,PI()),ACOS('OddsRatio_working_3-way'!V97/(2*'OddsRatio_working_3-way'!X97)))</f>
        <v>0.96339761588466266</v>
      </c>
      <c r="Z97" s="11">
        <f>'OddsRatio_working_3-way'!X97^(1/3)*COS('OddsRatio_working_3-way'!Y97/3)</f>
        <v>0.56357969524318785</v>
      </c>
      <c r="AA97" s="11">
        <f>'OddsRatio_working_3-way'!X97^(1/3)*COS(('OddsRatio_working_3-way'!Y97+2*PI())/3)</f>
        <v>-0.4441462080605047</v>
      </c>
      <c r="AB97" s="11">
        <f>'OddsRatio_working_3-way'!X97^(1/3)*COS(('OddsRatio_working_3-way'!Y97+4*PI())/3)</f>
        <v>-0.11943348718268301</v>
      </c>
      <c r="AC97" s="11">
        <f>'OddsRatio_working_3-way'!X97^(1/3)*SIN('OddsRatio_working_3-way'!Y97/3)</f>
        <v>0.1874729768081061</v>
      </c>
      <c r="AD97" s="11">
        <f>'OddsRatio_working_3-way'!X97^(1/3)*SIN(('OddsRatio_working_3-way'!Y97+2*PI())/3)</f>
        <v>0.39433784473363959</v>
      </c>
      <c r="AE97" s="11">
        <f>'OddsRatio_working_3-way'!X97^(1/3)*SIN(('OddsRatio_working_3-way'!Y97+4*PI())/3)</f>
        <v>-0.58181082154174568</v>
      </c>
      <c r="AF97" s="11">
        <f>-'OddsRatio_working_3-way'!U97/(3*'OddsRatio_working_3-way'!X97^(1/3))*COS(('OddsRatio_working_3-way'!Y97)/3)</f>
        <v>0.56357969524318774</v>
      </c>
      <c r="AG97" s="11">
        <f>-'OddsRatio_working_3-way'!U97/(3*'OddsRatio_working_3-way'!X97^(1/3))*COS(('OddsRatio_working_3-way'!Y97+2*PI())/3)</f>
        <v>-0.44414620806050459</v>
      </c>
      <c r="AH97" s="11">
        <f>-'OddsRatio_working_3-way'!U97/(3*'OddsRatio_working_3-way'!X97^(1/3))*COS(('OddsRatio_working_3-way'!Y97+4*PI())/3)</f>
        <v>-0.119433487182683</v>
      </c>
      <c r="AI97" s="11">
        <f>'OddsRatio_working_3-way'!U97/(3*'OddsRatio_working_3-way'!X97^(1/3))*SIN(('OddsRatio_working_3-way'!Y97)/3)</f>
        <v>-0.18747297680810604</v>
      </c>
      <c r="AJ97" s="11">
        <f>'OddsRatio_working_3-way'!U97/(3*'OddsRatio_working_3-way'!X97^(1/3))*SIN(('OddsRatio_working_3-way'!Y97+2*PI())/3)</f>
        <v>-0.39433784473363953</v>
      </c>
      <c r="AK97" s="11">
        <f>'OddsRatio_working_3-way'!U97/(3*'OddsRatio_working_3-way'!X97^(1/3))*SIN(('OddsRatio_working_3-way'!Y97+4*PI())/3)</f>
        <v>0.58181082154174557</v>
      </c>
      <c r="AL97" s="11">
        <f>'OddsRatio_working_3-way'!Z97+'OddsRatio_working_3-way'!AF97</f>
        <v>1.1271593904863755</v>
      </c>
      <c r="AM97" s="11">
        <f>'OddsRatio_working_3-way'!AA97+'OddsRatio_working_3-way'!AG97</f>
        <v>-0.88829241612100929</v>
      </c>
      <c r="AN97" s="11">
        <f>'OddsRatio_working_3-way'!AB97+'OddsRatio_working_3-way'!AH97</f>
        <v>-0.23886697436536602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1.1271593904863755</v>
      </c>
      <c r="AS97" s="11">
        <f>IF(('OddsRatio_working_3-way'!X97=0),IF(Q97&gt;0,-Q97^(1/3),(-Q97)^(1/3)),'OddsRatio_working_3-way'!AM97-'OddsRatio_working_3-way'!R97/3)</f>
        <v>-0.88829241612100929</v>
      </c>
      <c r="AT97" s="11">
        <f>IF(('OddsRatio_working_3-way'!X97=0),IF(Q97&gt;0,-Q97^(1/3),(-Q97)^(1/3)),'OddsRatio_working_3-way'!AN97-'OddsRatio_working_3-way'!R97/3)</f>
        <v>-0.23886697436536602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8.7100000000000009</v>
      </c>
      <c r="B98" s="4">
        <f>IF('True_Odds_Calculator_3-way'!B97="","",'True_Odds_Calculator_3-way'!B97)</f>
        <v>5.39</v>
      </c>
      <c r="C98" s="4">
        <f>IF('True_Odds_Calculator_3-way'!C97="","",'True_Odds_Calculator_3-way'!C97)</f>
        <v>1.33</v>
      </c>
      <c r="D98" s="9">
        <f t="shared" si="26"/>
        <v>0.10315296155241127</v>
      </c>
      <c r="E98" s="9">
        <f t="shared" si="27"/>
        <v>0.16805382767356103</v>
      </c>
      <c r="F98" s="9">
        <f t="shared" si="28"/>
        <v>0.72879321077402792</v>
      </c>
      <c r="G98" s="9">
        <f t="shared" si="29"/>
        <v>1.1276707069723795</v>
      </c>
      <c r="H98" s="9">
        <f t="shared" si="30"/>
        <v>9.6943411507570456</v>
      </c>
      <c r="I98" s="9">
        <f t="shared" si="31"/>
        <v>5.9504744036087454</v>
      </c>
      <c r="J98" s="9">
        <f t="shared" si="32"/>
        <v>1.3721313333008853</v>
      </c>
      <c r="K98" s="11">
        <f t="shared" si="33"/>
        <v>0.11481056257175659</v>
      </c>
      <c r="L98" s="11">
        <f t="shared" si="34"/>
        <v>0.1855287569573284</v>
      </c>
      <c r="M98" s="11">
        <f t="shared" si="35"/>
        <v>0.75187969924812026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-0.17888514486619578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0.19907309453135638</v>
      </c>
      <c r="Q98" s="11">
        <f>2*'OddsRatio_working_3-way'!K98*'OddsRatio_working_3-way'!L98*'OddsRatio_working_3-way'!M98</f>
        <v>3.2031069112044473E-2</v>
      </c>
      <c r="R98" s="11">
        <f t="shared" si="36"/>
        <v>0</v>
      </c>
      <c r="S98" s="11">
        <f t="shared" si="37"/>
        <v>-1.1128542545009033</v>
      </c>
      <c r="T98" s="11">
        <f t="shared" si="38"/>
        <v>-0.17905941343538267</v>
      </c>
      <c r="U98" s="11">
        <f>'OddsRatio_working_3-way'!S98-'OddsRatio_working_3-way'!R98^2/3</f>
        <v>-1.1128542545009033</v>
      </c>
      <c r="V98" s="11">
        <f>'OddsRatio_working_3-way'!S98*'OddsRatio_working_3-way'!R98/3-2*'OddsRatio_working_3-way'!R98^3/27-'OddsRatio_working_3-way'!T98</f>
        <v>0.17905941343538267</v>
      </c>
      <c r="W98" s="11">
        <f>'OddsRatio_working_3-way'!V98^2+4*'OddsRatio_working_3-way'!U98^3/27</f>
        <v>-0.17211673874233926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0.22593085904882634</v>
      </c>
      <c r="Y98" s="11">
        <f>IF('OddsRatio_working_3-way'!W98&gt;=0,IF('OddsRatio_working_3-way'!V98+SQRT('OddsRatio_working_3-way'!W98)&gt;0,0,PI()),ACOS('OddsRatio_working_3-way'!V98/(2*'OddsRatio_working_3-way'!X98)))</f>
        <v>1.1633452368949146</v>
      </c>
      <c r="Z98" s="11">
        <f>'OddsRatio_working_3-way'!X98^(1/3)*COS('OddsRatio_working_3-way'!Y98/3)</f>
        <v>0.56383535348618974</v>
      </c>
      <c r="AA98" s="11">
        <f>'OddsRatio_working_3-way'!X98^(1/3)*COS(('OddsRatio_working_3-way'!Y98+2*PI())/3)</f>
        <v>-0.48136900976584868</v>
      </c>
      <c r="AB98" s="11">
        <f>'OddsRatio_working_3-way'!X98^(1/3)*COS(('OddsRatio_working_3-way'!Y98+4*PI())/3)</f>
        <v>-8.2466343720341145E-2</v>
      </c>
      <c r="AC98" s="11">
        <f>'OddsRatio_working_3-way'!X98^(1/3)*SIN('OddsRatio_working_3-way'!Y98/3)</f>
        <v>0.23030656162183316</v>
      </c>
      <c r="AD98" s="11">
        <f>'OddsRatio_working_3-way'!X98^(1/3)*SIN(('OddsRatio_working_3-way'!Y98+2*PI())/3)</f>
        <v>0.37314245885990255</v>
      </c>
      <c r="AE98" s="11">
        <f>'OddsRatio_working_3-way'!X98^(1/3)*SIN(('OddsRatio_working_3-way'!Y98+4*PI())/3)</f>
        <v>-0.60344902048173577</v>
      </c>
      <c r="AF98" s="11">
        <f>-'OddsRatio_working_3-way'!U98/(3*'OddsRatio_working_3-way'!X98^(1/3))*COS(('OddsRatio_working_3-way'!Y98)/3)</f>
        <v>0.56383535348618974</v>
      </c>
      <c r="AG98" s="11">
        <f>-'OddsRatio_working_3-way'!U98/(3*'OddsRatio_working_3-way'!X98^(1/3))*COS(('OddsRatio_working_3-way'!Y98+2*PI())/3)</f>
        <v>-0.48136900976584868</v>
      </c>
      <c r="AH98" s="11">
        <f>-'OddsRatio_working_3-way'!U98/(3*'OddsRatio_working_3-way'!X98^(1/3))*COS(('OddsRatio_working_3-way'!Y98+4*PI())/3)</f>
        <v>-8.2466343720341145E-2</v>
      </c>
      <c r="AI98" s="11">
        <f>'OddsRatio_working_3-way'!U98/(3*'OddsRatio_working_3-way'!X98^(1/3))*SIN(('OddsRatio_working_3-way'!Y98)/3)</f>
        <v>-0.23030656162183316</v>
      </c>
      <c r="AJ98" s="11">
        <f>'OddsRatio_working_3-way'!U98/(3*'OddsRatio_working_3-way'!X98^(1/3))*SIN(('OddsRatio_working_3-way'!Y98+2*PI())/3)</f>
        <v>-0.37314245885990255</v>
      </c>
      <c r="AK98" s="11">
        <f>'OddsRatio_working_3-way'!U98/(3*'OddsRatio_working_3-way'!X98^(1/3))*SIN(('OddsRatio_working_3-way'!Y98+4*PI())/3)</f>
        <v>0.60344902048173577</v>
      </c>
      <c r="AL98" s="11">
        <f>'OddsRatio_working_3-way'!Z98+'OddsRatio_working_3-way'!AF98</f>
        <v>1.1276707069723795</v>
      </c>
      <c r="AM98" s="11">
        <f>'OddsRatio_working_3-way'!AA98+'OddsRatio_working_3-way'!AG98</f>
        <v>-0.96273801953169735</v>
      </c>
      <c r="AN98" s="11">
        <f>'OddsRatio_working_3-way'!AB98+'OddsRatio_working_3-way'!AH98</f>
        <v>-0.16493268744068229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1.1276707069723795</v>
      </c>
      <c r="AS98" s="11">
        <f>IF(('OddsRatio_working_3-way'!X98=0),IF(Q98&gt;0,-Q98^(1/3),(-Q98)^(1/3)),'OddsRatio_working_3-way'!AM98-'OddsRatio_working_3-way'!R98/3)</f>
        <v>-0.96273801953169735</v>
      </c>
      <c r="AT98" s="11">
        <f>IF(('OddsRatio_working_3-way'!X98=0),IF(Q98&gt;0,-Q98^(1/3),(-Q98)^(1/3)),'OddsRatio_working_3-way'!AN98-'OddsRatio_working_3-way'!R98/3)</f>
        <v>-0.16493268744068229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3.64</v>
      </c>
      <c r="C99" s="4">
        <f>IF('True_Odds_Calculator_3-way'!C98="","",'True_Odds_Calculator_3-way'!C98)</f>
        <v>3.92</v>
      </c>
      <c r="D99" s="9">
        <f t="shared" si="26"/>
        <v>0.49917565720542045</v>
      </c>
      <c r="E99" s="9">
        <f t="shared" si="27"/>
        <v>0.25986949151974298</v>
      </c>
      <c r="F99" s="9">
        <f t="shared" si="28"/>
        <v>0.24095485127483679</v>
      </c>
      <c r="G99" s="9">
        <f t="shared" si="29"/>
        <v>1.0788202327787739</v>
      </c>
      <c r="H99" s="9">
        <f t="shared" si="30"/>
        <v>2.0033028164842595</v>
      </c>
      <c r="I99" s="9">
        <f t="shared" si="31"/>
        <v>3.8480854145359626</v>
      </c>
      <c r="J99" s="9">
        <f t="shared" si="32"/>
        <v>4.1501550797140192</v>
      </c>
      <c r="K99" s="11">
        <f t="shared" si="33"/>
        <v>0.5181347150259068</v>
      </c>
      <c r="L99" s="11">
        <f t="shared" si="34"/>
        <v>0.27472527472527469</v>
      </c>
      <c r="M99" s="11">
        <f t="shared" si="35"/>
        <v>0.25510204081632654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-0.26033044886804024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0.23566763151197961</v>
      </c>
      <c r="Q99" s="11">
        <f>2*'OddsRatio_working_3-way'!K99*'OddsRatio_working_3-way'!L99*'OddsRatio_working_3-way'!M99</f>
        <v>7.262484792356845E-2</v>
      </c>
      <c r="R99" s="11">
        <f t="shared" si="36"/>
        <v>0</v>
      </c>
      <c r="S99" s="11">
        <f t="shared" si="37"/>
        <v>-0.90526341631069807</v>
      </c>
      <c r="T99" s="11">
        <f t="shared" si="38"/>
        <v>-0.27897177698326597</v>
      </c>
      <c r="U99" s="11">
        <f>'OddsRatio_working_3-way'!S99-'OddsRatio_working_3-way'!R99^2/3</f>
        <v>-0.90526341631069807</v>
      </c>
      <c r="V99" s="11">
        <f>'OddsRatio_working_3-way'!S99*'OddsRatio_working_3-way'!R99/3-2*'OddsRatio_working_3-way'!R99^3/27-'OddsRatio_working_3-way'!T99</f>
        <v>0.27897177698326597</v>
      </c>
      <c r="W99" s="11">
        <f>'OddsRatio_working_3-way'!V99^2+4*'OddsRatio_working_3-way'!U99^3/27</f>
        <v>-3.2080680541424267E-2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0.16576031860386956</v>
      </c>
      <c r="Y99" s="11">
        <f>IF('OddsRatio_working_3-way'!W99&gt;=0,IF('OddsRatio_working_3-way'!V99+SQRT('OddsRatio_working_3-way'!W99)&gt;0,0,PI()),ACOS('OddsRatio_working_3-way'!V99/(2*'OddsRatio_working_3-way'!X99)))</f>
        <v>0.57075847476207175</v>
      </c>
      <c r="Z99" s="11">
        <f>'OddsRatio_working_3-way'!X99^(1/3)*COS('OddsRatio_working_3-way'!Y99/3)</f>
        <v>0.53941011638938696</v>
      </c>
      <c r="AA99" s="11">
        <f>'OddsRatio_working_3-way'!X99^(1/3)*COS(('OddsRatio_working_3-way'!Y99+2*PI())/3)</f>
        <v>-0.35966837755467268</v>
      </c>
      <c r="AB99" s="11">
        <f>'OddsRatio_working_3-way'!X99^(1/3)*COS(('OddsRatio_working_3-way'!Y99+4*PI())/3)</f>
        <v>-0.17974173883471439</v>
      </c>
      <c r="AC99" s="11">
        <f>'OddsRatio_working_3-way'!X99^(1/3)*SIN('OddsRatio_working_3-way'!Y99/3)</f>
        <v>0.10388069329935244</v>
      </c>
      <c r="AD99" s="11">
        <f>'OddsRatio_working_3-way'!X99^(1/3)*SIN(('OddsRatio_working_3-way'!Y99+2*PI())/3)</f>
        <v>0.41520251720185358</v>
      </c>
      <c r="AE99" s="11">
        <f>'OddsRatio_working_3-way'!X99^(1/3)*SIN(('OddsRatio_working_3-way'!Y99+4*PI())/3)</f>
        <v>-0.51908321050120609</v>
      </c>
      <c r="AF99" s="11">
        <f>-'OddsRatio_working_3-way'!U99/(3*'OddsRatio_working_3-way'!X99^(1/3))*COS(('OddsRatio_working_3-way'!Y99)/3)</f>
        <v>0.53941011638938685</v>
      </c>
      <c r="AG99" s="11">
        <f>-'OddsRatio_working_3-way'!U99/(3*'OddsRatio_working_3-way'!X99^(1/3))*COS(('OddsRatio_working_3-way'!Y99+2*PI())/3)</f>
        <v>-0.35966837755467262</v>
      </c>
      <c r="AH99" s="11">
        <f>-'OddsRatio_working_3-way'!U99/(3*'OddsRatio_working_3-way'!X99^(1/3))*COS(('OddsRatio_working_3-way'!Y99+4*PI())/3)</f>
        <v>-0.17974173883471437</v>
      </c>
      <c r="AI99" s="11">
        <f>'OddsRatio_working_3-way'!U99/(3*'OddsRatio_working_3-way'!X99^(1/3))*SIN(('OddsRatio_working_3-way'!Y99)/3)</f>
        <v>-0.10388069329935243</v>
      </c>
      <c r="AJ99" s="11">
        <f>'OddsRatio_working_3-way'!U99/(3*'OddsRatio_working_3-way'!X99^(1/3))*SIN(('OddsRatio_working_3-way'!Y99+2*PI())/3)</f>
        <v>-0.41520251720185353</v>
      </c>
      <c r="AK99" s="11">
        <f>'OddsRatio_working_3-way'!U99/(3*'OddsRatio_working_3-way'!X99^(1/3))*SIN(('OddsRatio_working_3-way'!Y99+4*PI())/3)</f>
        <v>0.51908321050120598</v>
      </c>
      <c r="AL99" s="11">
        <f>'OddsRatio_working_3-way'!Z99+'OddsRatio_working_3-way'!AF99</f>
        <v>1.0788202327787739</v>
      </c>
      <c r="AM99" s="11">
        <f>'OddsRatio_working_3-way'!AA99+'OddsRatio_working_3-way'!AG99</f>
        <v>-0.71933675510934525</v>
      </c>
      <c r="AN99" s="11">
        <f>'OddsRatio_working_3-way'!AB99+'OddsRatio_working_3-way'!AH99</f>
        <v>-0.35948347766942879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1.0788202327787739</v>
      </c>
      <c r="AS99" s="11">
        <f>IF(('OddsRatio_working_3-way'!X99=0),IF(Q99&gt;0,-Q99^(1/3),(-Q99)^(1/3)),'OddsRatio_working_3-way'!AM99-'OddsRatio_working_3-way'!R99/3)</f>
        <v>-0.71933675510934525</v>
      </c>
      <c r="AT99" s="11">
        <f>IF(('OddsRatio_working_3-way'!X99=0),IF(Q99&gt;0,-Q99^(1/3),(-Q99)^(1/3)),'OddsRatio_working_3-way'!AN99-'OddsRatio_working_3-way'!R99/3)</f>
        <v>-0.35948347766942879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3.49</v>
      </c>
      <c r="B100" s="4">
        <f>IF('True_Odds_Calculator_3-way'!B99="","",'True_Odds_Calculator_3-way'!B99)</f>
        <v>3.53</v>
      </c>
      <c r="C100" s="4">
        <f>IF('True_Odds_Calculator_3-way'!C99="","",'True_Odds_Calculator_3-way'!C99)</f>
        <v>2.1</v>
      </c>
      <c r="D100" s="9">
        <f t="shared" si="26"/>
        <v>0.2722859275791753</v>
      </c>
      <c r="E100" s="9">
        <f t="shared" si="27"/>
        <v>0.26913963520988299</v>
      </c>
      <c r="F100" s="9">
        <f t="shared" si="28"/>
        <v>0.4585744372109416</v>
      </c>
      <c r="G100" s="9">
        <f t="shared" si="29"/>
        <v>1.0733373191810744</v>
      </c>
      <c r="H100" s="9">
        <f t="shared" si="30"/>
        <v>3.6726099247608746</v>
      </c>
      <c r="I100" s="9">
        <f t="shared" si="31"/>
        <v>3.7155434175281195</v>
      </c>
      <c r="J100" s="9">
        <f t="shared" si="32"/>
        <v>2.1806710510991825</v>
      </c>
      <c r="K100" s="11">
        <f t="shared" si="33"/>
        <v>0.28653295128939826</v>
      </c>
      <c r="L100" s="11">
        <f t="shared" si="34"/>
        <v>0.28328611898016998</v>
      </c>
      <c r="M100" s="11">
        <f t="shared" si="35"/>
        <v>0.47619047619047616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-0.26785091009869211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0.23655492538663397</v>
      </c>
      <c r="Q100" s="11">
        <f>2*'OddsRatio_working_3-way'!K100*'OddsRatio_working_3-way'!L100*'OddsRatio_working_3-way'!M100</f>
        <v>7.7305531172102593E-2</v>
      </c>
      <c r="R100" s="11">
        <f t="shared" si="36"/>
        <v>0</v>
      </c>
      <c r="S100" s="11">
        <f t="shared" si="37"/>
        <v>-0.88315893830442149</v>
      </c>
      <c r="T100" s="11">
        <f t="shared" si="38"/>
        <v>-0.28861403212562792</v>
      </c>
      <c r="U100" s="11">
        <f>'OddsRatio_working_3-way'!S100-'OddsRatio_working_3-way'!R100^2/3</f>
        <v>-0.88315893830442149</v>
      </c>
      <c r="V100" s="11">
        <f>'OddsRatio_working_3-way'!S100*'OddsRatio_working_3-way'!R100/3-2*'OddsRatio_working_3-way'!R100^3/27-'OddsRatio_working_3-way'!T100</f>
        <v>0.28861403212562792</v>
      </c>
      <c r="W100" s="11">
        <f>'OddsRatio_working_3-way'!V100^2+4*'OddsRatio_working_3-way'!U100^3/27</f>
        <v>-1.8751899166013858E-2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0.1597262961332814</v>
      </c>
      <c r="Y100" s="11">
        <f>IF('OddsRatio_working_3-way'!W100&gt;=0,IF('OddsRatio_working_3-way'!V100+SQRT('OddsRatio_working_3-way'!W100)&gt;0,0,PI()),ACOS('OddsRatio_working_3-way'!V100/(2*'OddsRatio_working_3-way'!X100)))</f>
        <v>0.44301263109346056</v>
      </c>
      <c r="Z100" s="11">
        <f>'OddsRatio_working_3-way'!X100^(1/3)*COS('OddsRatio_working_3-way'!Y100/3)</f>
        <v>0.53666865959053733</v>
      </c>
      <c r="AA100" s="11">
        <f>'OddsRatio_working_3-way'!X100^(1/3)*COS(('OddsRatio_working_3-way'!Y100+2*PI())/3)</f>
        <v>-0.33747040529914296</v>
      </c>
      <c r="AB100" s="11">
        <f>'OddsRatio_working_3-way'!X100^(1/3)*COS(('OddsRatio_working_3-way'!Y100+4*PI())/3)</f>
        <v>-0.19919825429139468</v>
      </c>
      <c r="AC100" s="11">
        <f>'OddsRatio_working_3-way'!X100^(1/3)*SIN('OddsRatio_working_3-way'!Y100/3)</f>
        <v>7.9831463605752287E-2</v>
      </c>
      <c r="AD100" s="11">
        <f>'OddsRatio_working_3-way'!X100^(1/3)*SIN(('OddsRatio_working_3-way'!Y100+2*PI())/3)</f>
        <v>0.42485296081747237</v>
      </c>
      <c r="AE100" s="11">
        <f>'OddsRatio_working_3-way'!X100^(1/3)*SIN(('OddsRatio_working_3-way'!Y100+4*PI())/3)</f>
        <v>-0.50468442442322448</v>
      </c>
      <c r="AF100" s="11">
        <f>-'OddsRatio_working_3-way'!U100/(3*'OddsRatio_working_3-way'!X100^(1/3))*COS(('OddsRatio_working_3-way'!Y100)/3)</f>
        <v>0.53666865959053722</v>
      </c>
      <c r="AG100" s="11">
        <f>-'OddsRatio_working_3-way'!U100/(3*'OddsRatio_working_3-way'!X100^(1/3))*COS(('OddsRatio_working_3-way'!Y100+2*PI())/3)</f>
        <v>-0.33747040529914285</v>
      </c>
      <c r="AH100" s="11">
        <f>-'OddsRatio_working_3-way'!U100/(3*'OddsRatio_working_3-way'!X100^(1/3))*COS(('OddsRatio_working_3-way'!Y100+4*PI())/3)</f>
        <v>-0.19919825429139465</v>
      </c>
      <c r="AI100" s="11">
        <f>'OddsRatio_working_3-way'!U100/(3*'OddsRatio_working_3-way'!X100^(1/3))*SIN(('OddsRatio_working_3-way'!Y100)/3)</f>
        <v>-7.9831463605752273E-2</v>
      </c>
      <c r="AJ100" s="11">
        <f>'OddsRatio_working_3-way'!U100/(3*'OddsRatio_working_3-way'!X100^(1/3))*SIN(('OddsRatio_working_3-way'!Y100+2*PI())/3)</f>
        <v>-0.42485296081747231</v>
      </c>
      <c r="AK100" s="11">
        <f>'OddsRatio_working_3-way'!U100/(3*'OddsRatio_working_3-way'!X100^(1/3))*SIN(('OddsRatio_working_3-way'!Y100+4*PI())/3)</f>
        <v>0.50468442442322436</v>
      </c>
      <c r="AL100" s="11">
        <f>'OddsRatio_working_3-way'!Z100+'OddsRatio_working_3-way'!AF100</f>
        <v>1.0733373191810744</v>
      </c>
      <c r="AM100" s="11">
        <f>'OddsRatio_working_3-way'!AA100+'OddsRatio_working_3-way'!AG100</f>
        <v>-0.67494081059828581</v>
      </c>
      <c r="AN100" s="11">
        <f>'OddsRatio_working_3-way'!AB100+'OddsRatio_working_3-way'!AH100</f>
        <v>-0.3983965085827893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1.0733373191810744</v>
      </c>
      <c r="AS100" s="11">
        <f>IF(('OddsRatio_working_3-way'!X100=0),IF(Q100&gt;0,-Q100^(1/3),(-Q100)^(1/3)),'OddsRatio_working_3-way'!AM100-'OddsRatio_working_3-way'!R100/3)</f>
        <v>-0.67494081059828581</v>
      </c>
      <c r="AT100" s="11">
        <f>IF(('OddsRatio_working_3-way'!X100=0),IF(Q100&gt;0,-Q100^(1/3),(-Q100)^(1/3)),'OddsRatio_working_3-way'!AN100-'OddsRatio_working_3-way'!R100/3)</f>
        <v>-0.3983965085827893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2.88</v>
      </c>
      <c r="B101" s="4">
        <f>IF('True_Odds_Calculator_3-way'!B100="","",'True_Odds_Calculator_3-way'!B100)</f>
        <v>3.52</v>
      </c>
      <c r="C101" s="4">
        <f>IF('True_Odds_Calculator_3-way'!C100="","",'True_Odds_Calculator_3-way'!C100)</f>
        <v>2.42</v>
      </c>
      <c r="D101" s="9">
        <f t="shared" si="26"/>
        <v>0.33221686999202221</v>
      </c>
      <c r="E101" s="9">
        <f t="shared" si="27"/>
        <v>0.27068250132116695</v>
      </c>
      <c r="F101" s="9">
        <f t="shared" si="28"/>
        <v>0.3971006286868109</v>
      </c>
      <c r="G101" s="9">
        <f t="shared" si="29"/>
        <v>1.0691925204339103</v>
      </c>
      <c r="H101" s="9">
        <f t="shared" si="30"/>
        <v>3.0100819384157518</v>
      </c>
      <c r="I101" s="9">
        <f t="shared" si="31"/>
        <v>3.6943651514934541</v>
      </c>
      <c r="J101" s="9">
        <f t="shared" si="32"/>
        <v>2.5182533790161523</v>
      </c>
      <c r="K101" s="11">
        <f t="shared" si="33"/>
        <v>0.34722222222222221</v>
      </c>
      <c r="L101" s="11">
        <f t="shared" si="34"/>
        <v>0.28409090909090912</v>
      </c>
      <c r="M101" s="11">
        <f t="shared" si="35"/>
        <v>0.41322314049586778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-0.27421816303531188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0.23723156148259456</v>
      </c>
      <c r="Q101" s="11">
        <f>2*'OddsRatio_working_3-way'!K101*'OddsRatio_working_3-way'!L101*'OddsRatio_working_3-way'!M101</f>
        <v>8.1522873361716333E-2</v>
      </c>
      <c r="R101" s="11">
        <f t="shared" si="36"/>
        <v>0</v>
      </c>
      <c r="S101" s="11">
        <f t="shared" si="37"/>
        <v>-0.86511979679495388</v>
      </c>
      <c r="T101" s="11">
        <f t="shared" si="38"/>
        <v>-0.2972920263900185</v>
      </c>
      <c r="U101" s="11">
        <f>'OddsRatio_working_3-way'!S101-'OddsRatio_working_3-way'!R101^2/3</f>
        <v>-0.86511979679495388</v>
      </c>
      <c r="V101" s="11">
        <f>'OddsRatio_working_3-way'!S101*'OddsRatio_working_3-way'!R101/3-2*'OddsRatio_working_3-way'!R101^3/27-'OddsRatio_working_3-way'!T101</f>
        <v>0.2972920263900185</v>
      </c>
      <c r="W101" s="11">
        <f>'OddsRatio_working_3-way'!V101^2+4*'OddsRatio_working_3-way'!U101^3/27</f>
        <v>-7.5409424692103738E-3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0.15485758895215132</v>
      </c>
      <c r="Y101" s="11">
        <f>IF('OddsRatio_working_3-way'!W101&gt;=0,IF('OddsRatio_working_3-way'!V101+SQRT('OddsRatio_working_3-way'!W101)&gt;0,0,PI()),ACOS('OddsRatio_working_3-way'!V101/(2*'OddsRatio_working_3-way'!X101)))</f>
        <v>0.28419218049850969</v>
      </c>
      <c r="Z101" s="11">
        <f>'OddsRatio_working_3-way'!X101^(1/3)*COS('OddsRatio_working_3-way'!Y101/3)</f>
        <v>0.53459626021695517</v>
      </c>
      <c r="AA101" s="11">
        <f>'OddsRatio_working_3-way'!X101^(1/3)*COS(('OddsRatio_working_3-way'!Y101+2*PI())/3)</f>
        <v>-0.31128765295509031</v>
      </c>
      <c r="AB101" s="11">
        <f>'OddsRatio_working_3-way'!X101^(1/3)*COS(('OddsRatio_working_3-way'!Y101+4*PI())/3)</f>
        <v>-0.22330860726186494</v>
      </c>
      <c r="AC101" s="11">
        <f>'OddsRatio_working_3-way'!X101^(1/3)*SIN('OddsRatio_working_3-way'!Y101/3)</f>
        <v>5.0794725714030139E-2</v>
      </c>
      <c r="AD101" s="11">
        <f>'OddsRatio_working_3-way'!X101^(1/3)*SIN(('OddsRatio_working_3-way'!Y101+2*PI())/3)</f>
        <v>0.43757657925902438</v>
      </c>
      <c r="AE101" s="11">
        <f>'OddsRatio_working_3-way'!X101^(1/3)*SIN(('OddsRatio_working_3-way'!Y101+4*PI())/3)</f>
        <v>-0.48837130497305442</v>
      </c>
      <c r="AF101" s="11">
        <f>-'OddsRatio_working_3-way'!U101/(3*'OddsRatio_working_3-way'!X101^(1/3))*COS(('OddsRatio_working_3-way'!Y101)/3)</f>
        <v>0.53459626021695517</v>
      </c>
      <c r="AG101" s="11">
        <f>-'OddsRatio_working_3-way'!U101/(3*'OddsRatio_working_3-way'!X101^(1/3))*COS(('OddsRatio_working_3-way'!Y101+2*PI())/3)</f>
        <v>-0.31128765295509031</v>
      </c>
      <c r="AH101" s="11">
        <f>-'OddsRatio_working_3-way'!U101/(3*'OddsRatio_working_3-way'!X101^(1/3))*COS(('OddsRatio_working_3-way'!Y101+4*PI())/3)</f>
        <v>-0.22330860726186494</v>
      </c>
      <c r="AI101" s="11">
        <f>'OddsRatio_working_3-way'!U101/(3*'OddsRatio_working_3-way'!X101^(1/3))*SIN(('OddsRatio_working_3-way'!Y101)/3)</f>
        <v>-5.0794725714030139E-2</v>
      </c>
      <c r="AJ101" s="11">
        <f>'OddsRatio_working_3-way'!U101/(3*'OddsRatio_working_3-way'!X101^(1/3))*SIN(('OddsRatio_working_3-way'!Y101+2*PI())/3)</f>
        <v>-0.43757657925902438</v>
      </c>
      <c r="AK101" s="11">
        <f>'OddsRatio_working_3-way'!U101/(3*'OddsRatio_working_3-way'!X101^(1/3))*SIN(('OddsRatio_working_3-way'!Y101+4*PI())/3)</f>
        <v>0.48837130497305442</v>
      </c>
      <c r="AL101" s="11">
        <f>'OddsRatio_working_3-way'!Z101+'OddsRatio_working_3-way'!AF101</f>
        <v>1.0691925204339103</v>
      </c>
      <c r="AM101" s="11">
        <f>'OddsRatio_working_3-way'!AA101+'OddsRatio_working_3-way'!AG101</f>
        <v>-0.62257530591018062</v>
      </c>
      <c r="AN101" s="11">
        <f>'OddsRatio_working_3-way'!AB101+'OddsRatio_working_3-way'!AH101</f>
        <v>-0.44661721452372988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1.0691925204339103</v>
      </c>
      <c r="AS101" s="11">
        <f>IF(('OddsRatio_working_3-way'!X101=0),IF(Q101&gt;0,-Q101^(1/3),(-Q101)^(1/3)),'OddsRatio_working_3-way'!AM101-'OddsRatio_working_3-way'!R101/3)</f>
        <v>-0.62257530591018062</v>
      </c>
      <c r="AT101" s="11">
        <f>IF(('OddsRatio_working_3-way'!X101=0),IF(Q101&gt;0,-Q101^(1/3),(-Q101)^(1/3)),'OddsRatio_working_3-way'!AN101-'OddsRatio_working_3-way'!R101/3)</f>
        <v>-0.44661721452372988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3.06</v>
      </c>
      <c r="B102" s="4">
        <f>IF('True_Odds_Calculator_3-way'!B101="","",'True_Odds_Calculator_3-way'!B101)</f>
        <v>3.68</v>
      </c>
      <c r="C102" s="4">
        <f>IF('True_Odds_Calculator_3-way'!C101="","",'True_Odds_Calculator_3-way'!C101)</f>
        <v>2.33</v>
      </c>
      <c r="D102" s="9">
        <f t="shared" si="26"/>
        <v>0.31760547938651618</v>
      </c>
      <c r="E102" s="9">
        <f t="shared" si="27"/>
        <v>0.2634897283820401</v>
      </c>
      <c r="F102" s="9">
        <f t="shared" si="28"/>
        <v>0.41890479223144378</v>
      </c>
      <c r="G102" s="9">
        <f t="shared" si="29"/>
        <v>1.0429904316065985</v>
      </c>
      <c r="H102" s="9">
        <f t="shared" si="30"/>
        <v>3.1485602891095921</v>
      </c>
      <c r="I102" s="9">
        <f t="shared" si="31"/>
        <v>3.7952143567056851</v>
      </c>
      <c r="J102" s="9">
        <f t="shared" si="32"/>
        <v>2.3871772740367763</v>
      </c>
      <c r="K102" s="11">
        <f t="shared" si="33"/>
        <v>0.32679738562091504</v>
      </c>
      <c r="L102" s="11">
        <f t="shared" si="34"/>
        <v>0.27173913043478259</v>
      </c>
      <c r="M102" s="11">
        <f t="shared" si="35"/>
        <v>0.42918454935622319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-0.27985204780425565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0.23134681502133728</v>
      </c>
      <c r="Q102" s="11">
        <f>2*'OddsRatio_working_3-way'!K102*'OddsRatio_working_3-way'!L102*'OddsRatio_working_3-way'!M102</f>
        <v>7.6226298194839295E-2</v>
      </c>
      <c r="R102" s="11">
        <f t="shared" si="36"/>
        <v>0</v>
      </c>
      <c r="S102" s="11">
        <f t="shared" si="37"/>
        <v>-0.82667544095712431</v>
      </c>
      <c r="T102" s="11">
        <f t="shared" si="38"/>
        <v>-0.27238070542244619</v>
      </c>
      <c r="U102" s="11">
        <f>'OddsRatio_working_3-way'!S102-'OddsRatio_working_3-way'!R102^2/3</f>
        <v>-0.82667544095712431</v>
      </c>
      <c r="V102" s="11">
        <f>'OddsRatio_working_3-way'!S102*'OddsRatio_working_3-way'!R102/3-2*'OddsRatio_working_3-way'!R102^3/27-'OddsRatio_working_3-way'!T102</f>
        <v>0.27238070542244619</v>
      </c>
      <c r="W102" s="11">
        <f>'OddsRatio_working_3-way'!V102^2+4*'OddsRatio_working_3-way'!U102^3/27</f>
        <v>-9.5041021707416434E-3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0.14465074391199223</v>
      </c>
      <c r="Y102" s="11">
        <f>IF('OddsRatio_working_3-way'!W102&gt;=0,IF('OddsRatio_working_3-way'!V102+SQRT('OddsRatio_working_3-way'!W102)&gt;0,0,PI()),ACOS('OddsRatio_working_3-way'!V102/(2*'OddsRatio_working_3-way'!X102)))</f>
        <v>0.34370806380034136</v>
      </c>
      <c r="Z102" s="11">
        <f>'OddsRatio_working_3-way'!X102^(1/3)*COS('OddsRatio_working_3-way'!Y102/3)</f>
        <v>0.52149521580329938</v>
      </c>
      <c r="AA102" s="11">
        <f>'OddsRatio_working_3-way'!X102^(1/3)*COS(('OddsRatio_working_3-way'!Y102+2*PI())/3)</f>
        <v>-0.31271793751368637</v>
      </c>
      <c r="AB102" s="11">
        <f>'OddsRatio_working_3-way'!X102^(1/3)*COS(('OddsRatio_working_3-way'!Y102+4*PI())/3)</f>
        <v>-0.20877727828961315</v>
      </c>
      <c r="AC102" s="11">
        <f>'OddsRatio_working_3-way'!X102^(1/3)*SIN('OddsRatio_working_3-way'!Y102/3)</f>
        <v>6.0010167582765873E-2</v>
      </c>
      <c r="AD102" s="11">
        <f>'OddsRatio_working_3-way'!X102^(1/3)*SIN(('OddsRatio_working_3-way'!Y102+2*PI())/3)</f>
        <v>0.42162302104632238</v>
      </c>
      <c r="AE102" s="11">
        <f>'OddsRatio_working_3-way'!X102^(1/3)*SIN(('OddsRatio_working_3-way'!Y102+4*PI())/3)</f>
        <v>-0.48163318862908827</v>
      </c>
      <c r="AF102" s="11">
        <f>-'OddsRatio_working_3-way'!U102/(3*'OddsRatio_working_3-way'!X102^(1/3))*COS(('OddsRatio_working_3-way'!Y102)/3)</f>
        <v>0.52149521580329927</v>
      </c>
      <c r="AG102" s="11">
        <f>-'OddsRatio_working_3-way'!U102/(3*'OddsRatio_working_3-way'!X102^(1/3))*COS(('OddsRatio_working_3-way'!Y102+2*PI())/3)</f>
        <v>-0.31271793751368632</v>
      </c>
      <c r="AH102" s="11">
        <f>-'OddsRatio_working_3-way'!U102/(3*'OddsRatio_working_3-way'!X102^(1/3))*COS(('OddsRatio_working_3-way'!Y102+4*PI())/3)</f>
        <v>-0.20877727828961312</v>
      </c>
      <c r="AI102" s="11">
        <f>'OddsRatio_working_3-way'!U102/(3*'OddsRatio_working_3-way'!X102^(1/3))*SIN(('OddsRatio_working_3-way'!Y102)/3)</f>
        <v>-6.001016758276586E-2</v>
      </c>
      <c r="AJ102" s="11">
        <f>'OddsRatio_working_3-way'!U102/(3*'OddsRatio_working_3-way'!X102^(1/3))*SIN(('OddsRatio_working_3-way'!Y102+2*PI())/3)</f>
        <v>-0.42162302104632227</v>
      </c>
      <c r="AK102" s="11">
        <f>'OddsRatio_working_3-way'!U102/(3*'OddsRatio_working_3-way'!X102^(1/3))*SIN(('OddsRatio_working_3-way'!Y102+4*PI())/3)</f>
        <v>0.48163318862908816</v>
      </c>
      <c r="AL102" s="11">
        <f>'OddsRatio_working_3-way'!Z102+'OddsRatio_working_3-way'!AF102</f>
        <v>1.0429904316065985</v>
      </c>
      <c r="AM102" s="11">
        <f>'OddsRatio_working_3-way'!AA102+'OddsRatio_working_3-way'!AG102</f>
        <v>-0.62543587502737275</v>
      </c>
      <c r="AN102" s="11">
        <f>'OddsRatio_working_3-way'!AB102+'OddsRatio_working_3-way'!AH102</f>
        <v>-0.41755455657922624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1.0429904316065985</v>
      </c>
      <c r="AS102" s="11">
        <f>IF(('OddsRatio_working_3-way'!X102=0),IF(Q102&gt;0,-Q102^(1/3),(-Q102)^(1/3)),'OddsRatio_working_3-way'!AM102-'OddsRatio_working_3-way'!R102/3)</f>
        <v>-0.62543587502737275</v>
      </c>
      <c r="AT102" s="11">
        <f>IF(('OddsRatio_working_3-way'!X102=0),IF(Q102&gt;0,-Q102^(1/3),(-Q102)^(1/3)),'OddsRatio_working_3-way'!AN102-'OddsRatio_working_3-way'!R102/3)</f>
        <v>-0.41755455657922624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1.78</v>
      </c>
      <c r="B103" s="4">
        <f>IF('True_Odds_Calculator_3-way'!B102="","",'True_Odds_Calculator_3-way'!B102)</f>
        <v>3.82</v>
      </c>
      <c r="C103" s="4">
        <f>IF('True_Odds_Calculator_3-way'!C102="","",'True_Odds_Calculator_3-way'!C102)</f>
        <v>4.7300000000000004</v>
      </c>
      <c r="D103" s="9">
        <f t="shared" si="26"/>
        <v>0.54742715422300281</v>
      </c>
      <c r="E103" s="9">
        <f t="shared" si="27"/>
        <v>0.25069339786566652</v>
      </c>
      <c r="F103" s="9">
        <f t="shared" si="28"/>
        <v>0.20187944791133072</v>
      </c>
      <c r="G103" s="9">
        <f t="shared" si="29"/>
        <v>1.0599064965521139</v>
      </c>
      <c r="H103" s="9">
        <f t="shared" si="30"/>
        <v>1.8267270673106484</v>
      </c>
      <c r="I103" s="9">
        <f t="shared" si="31"/>
        <v>3.9889363202769612</v>
      </c>
      <c r="J103" s="9">
        <f t="shared" si="32"/>
        <v>4.9534512321393853</v>
      </c>
      <c r="K103" s="11">
        <f t="shared" si="33"/>
        <v>0.5617977528089888</v>
      </c>
      <c r="L103" s="11">
        <f t="shared" si="34"/>
        <v>0.26178010471204188</v>
      </c>
      <c r="M103" s="11">
        <f t="shared" si="35"/>
        <v>0.21141649048625791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-0.25509857749373899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0.22790794682985333</v>
      </c>
      <c r="Q103" s="11">
        <f>2*'OddsRatio_working_3-way'!K103*'OddsRatio_working_3-way'!L103*'OddsRatio_working_3-way'!M103</f>
        <v>6.2184978671174167E-2</v>
      </c>
      <c r="R103" s="11">
        <f t="shared" si="36"/>
        <v>0</v>
      </c>
      <c r="S103" s="11">
        <f t="shared" si="37"/>
        <v>-0.89341128072518161</v>
      </c>
      <c r="T103" s="11">
        <f t="shared" si="38"/>
        <v>-0.24376842584588856</v>
      </c>
      <c r="U103" s="11">
        <f>'OddsRatio_working_3-way'!S103-'OddsRatio_working_3-way'!R103^2/3</f>
        <v>-0.89341128072518161</v>
      </c>
      <c r="V103" s="11">
        <f>'OddsRatio_working_3-way'!S103*'OddsRatio_working_3-way'!R103/3-2*'OddsRatio_working_3-way'!R103^3/27-'OddsRatio_working_3-way'!T103</f>
        <v>0.24376842584588856</v>
      </c>
      <c r="W103" s="11">
        <f>'OddsRatio_working_3-way'!V103^2+4*'OddsRatio_working_3-way'!U103^3/27</f>
        <v>-4.6222337736377628E-2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0.16251567860960378</v>
      </c>
      <c r="Y103" s="11">
        <f>IF('OddsRatio_working_3-way'!W103&gt;=0,IF('OddsRatio_working_3-way'!V103+SQRT('OddsRatio_working_3-way'!W103)&gt;0,0,PI()),ACOS('OddsRatio_working_3-way'!V103/(2*'OddsRatio_working_3-way'!X103)))</f>
        <v>0.72275793285311729</v>
      </c>
      <c r="Z103" s="11">
        <f>'OddsRatio_working_3-way'!X103^(1/3)*COS('OddsRatio_working_3-way'!Y103/3)</f>
        <v>0.52995324827605683</v>
      </c>
      <c r="AA103" s="11">
        <f>'OddsRatio_working_3-way'!X103^(1/3)*COS(('OddsRatio_working_3-way'!Y103+2*PI())/3)</f>
        <v>-0.37773737157496856</v>
      </c>
      <c r="AB103" s="11">
        <f>'OddsRatio_working_3-way'!X103^(1/3)*COS(('OddsRatio_working_3-way'!Y103+4*PI())/3)</f>
        <v>-0.15221587670108841</v>
      </c>
      <c r="AC103" s="11">
        <f>'OddsRatio_working_3-way'!X103^(1/3)*SIN('OddsRatio_working_3-way'!Y103/3)</f>
        <v>0.13020489577348174</v>
      </c>
      <c r="AD103" s="11">
        <f>'OddsRatio_working_3-way'!X103^(1/3)*SIN(('OddsRatio_working_3-way'!Y103+2*PI())/3)</f>
        <v>0.39385052793840619</v>
      </c>
      <c r="AE103" s="11">
        <f>'OddsRatio_working_3-way'!X103^(1/3)*SIN(('OddsRatio_working_3-way'!Y103+4*PI())/3)</f>
        <v>-0.52405542371188774</v>
      </c>
      <c r="AF103" s="11">
        <f>-'OddsRatio_working_3-way'!U103/(3*'OddsRatio_working_3-way'!X103^(1/3))*COS(('OddsRatio_working_3-way'!Y103)/3)</f>
        <v>0.52995324827605694</v>
      </c>
      <c r="AG103" s="11">
        <f>-'OddsRatio_working_3-way'!U103/(3*'OddsRatio_working_3-way'!X103^(1/3))*COS(('OddsRatio_working_3-way'!Y103+2*PI())/3)</f>
        <v>-0.37773737157496867</v>
      </c>
      <c r="AH103" s="11">
        <f>-'OddsRatio_working_3-way'!U103/(3*'OddsRatio_working_3-way'!X103^(1/3))*COS(('OddsRatio_working_3-way'!Y103+4*PI())/3)</f>
        <v>-0.15221587670108847</v>
      </c>
      <c r="AI103" s="11">
        <f>'OddsRatio_working_3-way'!U103/(3*'OddsRatio_working_3-way'!X103^(1/3))*SIN(('OddsRatio_working_3-way'!Y103)/3)</f>
        <v>-0.13020489577348177</v>
      </c>
      <c r="AJ103" s="11">
        <f>'OddsRatio_working_3-way'!U103/(3*'OddsRatio_working_3-way'!X103^(1/3))*SIN(('OddsRatio_working_3-way'!Y103+2*PI())/3)</f>
        <v>-0.3938505279384063</v>
      </c>
      <c r="AK103" s="11">
        <f>'OddsRatio_working_3-way'!U103/(3*'OddsRatio_working_3-way'!X103^(1/3))*SIN(('OddsRatio_working_3-way'!Y103+4*PI())/3)</f>
        <v>0.52405542371188785</v>
      </c>
      <c r="AL103" s="11">
        <f>'OddsRatio_working_3-way'!Z103+'OddsRatio_working_3-way'!AF103</f>
        <v>1.0599064965521139</v>
      </c>
      <c r="AM103" s="11">
        <f>'OddsRatio_working_3-way'!AA103+'OddsRatio_working_3-way'!AG103</f>
        <v>-0.75547474314993723</v>
      </c>
      <c r="AN103" s="11">
        <f>'OddsRatio_working_3-way'!AB103+'OddsRatio_working_3-way'!AH103</f>
        <v>-0.30443175340217687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1.0599064965521139</v>
      </c>
      <c r="AS103" s="11">
        <f>IF(('OddsRatio_working_3-way'!X103=0),IF(Q103&gt;0,-Q103^(1/3),(-Q103)^(1/3)),'OddsRatio_working_3-way'!AM103-'OddsRatio_working_3-way'!R103/3)</f>
        <v>-0.75547474314993723</v>
      </c>
      <c r="AT103" s="11">
        <f>IF(('OddsRatio_working_3-way'!X103=0),IF(Q103&gt;0,-Q103^(1/3),(-Q103)^(1/3)),'OddsRatio_working_3-way'!AN103-'OddsRatio_working_3-way'!R103/3)</f>
        <v>-0.30443175340217687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3.57</v>
      </c>
      <c r="B104" s="4">
        <f>IF('True_Odds_Calculator_3-way'!B103="","",'True_Odds_Calculator_3-way'!B103)</f>
        <v>3.7</v>
      </c>
      <c r="C104" s="4">
        <f>IF('True_Odds_Calculator_3-way'!C103="","",'True_Odds_Calculator_3-way'!C103)</f>
        <v>2.09</v>
      </c>
      <c r="D104" s="9">
        <f t="shared" si="26"/>
        <v>0.2711689520139739</v>
      </c>
      <c r="E104" s="9">
        <f t="shared" si="27"/>
        <v>0.26152724280068534</v>
      </c>
      <c r="F104" s="9">
        <f t="shared" si="28"/>
        <v>0.46730380518534065</v>
      </c>
      <c r="G104" s="9">
        <f t="shared" si="29"/>
        <v>1.0458123813922686</v>
      </c>
      <c r="H104" s="9">
        <f t="shared" si="30"/>
        <v>3.6877378201781297</v>
      </c>
      <c r="I104" s="9">
        <f t="shared" si="31"/>
        <v>3.8236934297591252</v>
      </c>
      <c r="J104" s="9">
        <f t="shared" si="32"/>
        <v>2.1399354957175727</v>
      </c>
      <c r="K104" s="11">
        <f t="shared" si="33"/>
        <v>0.28011204481792717</v>
      </c>
      <c r="L104" s="11">
        <f t="shared" si="34"/>
        <v>0.27027027027027023</v>
      </c>
      <c r="M104" s="11">
        <f t="shared" si="35"/>
        <v>0.47846889952153115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-0.27397261762586833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0.23037793935626755</v>
      </c>
      <c r="Q104" s="11">
        <f>2*'OddsRatio_working_3-way'!K104*'OddsRatio_working_3-way'!L104*'OddsRatio_working_3-way'!M104</f>
        <v>7.2445892879329413E-2</v>
      </c>
      <c r="R104" s="11">
        <f t="shared" si="36"/>
        <v>0</v>
      </c>
      <c r="S104" s="11">
        <f t="shared" si="37"/>
        <v>-0.84087943296168077</v>
      </c>
      <c r="T104" s="11">
        <f t="shared" si="38"/>
        <v>-0.26442749464203796</v>
      </c>
      <c r="U104" s="11">
        <f>'OddsRatio_working_3-way'!S104-'OddsRatio_working_3-way'!R104^2/3</f>
        <v>-0.84087943296168077</v>
      </c>
      <c r="V104" s="11">
        <f>'OddsRatio_working_3-way'!S104*'OddsRatio_working_3-way'!R104/3-2*'OddsRatio_working_3-way'!R104^3/27-'OddsRatio_working_3-way'!T104</f>
        <v>0.26442749464203796</v>
      </c>
      <c r="W104" s="11">
        <f>'OddsRatio_working_3-way'!V104^2+4*'OddsRatio_working_3-way'!U104^3/27</f>
        <v>-1.8162179091753258E-2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0.14839481039984034</v>
      </c>
      <c r="Y104" s="11">
        <f>IF('OddsRatio_working_3-way'!W104&gt;=0,IF('OddsRatio_working_3-way'!V104+SQRT('OddsRatio_working_3-way'!W104)&gt;0,0,PI()),ACOS('OddsRatio_working_3-way'!V104/(2*'OddsRatio_working_3-way'!X104)))</f>
        <v>0.47134274552574862</v>
      </c>
      <c r="Z104" s="11">
        <f>'OddsRatio_working_3-way'!X104^(1/3)*COS('OddsRatio_working_3-way'!Y104/3)</f>
        <v>0.52290619069613431</v>
      </c>
      <c r="AA104" s="11">
        <f>'OddsRatio_working_3-way'!X104^(1/3)*COS(('OddsRatio_working_3-way'!Y104+2*PI())/3)</f>
        <v>-0.33319356537136535</v>
      </c>
      <c r="AB104" s="11">
        <f>'OddsRatio_working_3-way'!X104^(1/3)*COS(('OddsRatio_working_3-way'!Y104+4*PI())/3)</f>
        <v>-0.18971262532476885</v>
      </c>
      <c r="AC104" s="11">
        <f>'OddsRatio_working_3-way'!X104^(1/3)*SIN('OddsRatio_working_3-way'!Y104/3)</f>
        <v>8.2838759359482997E-2</v>
      </c>
      <c r="AD104" s="11">
        <f>'OddsRatio_working_3-way'!X104^(1/3)*SIN(('OddsRatio_working_3-way'!Y104+2*PI())/3)</f>
        <v>0.41143066525926086</v>
      </c>
      <c r="AE104" s="11">
        <f>'OddsRatio_working_3-way'!X104^(1/3)*SIN(('OddsRatio_working_3-way'!Y104+4*PI())/3)</f>
        <v>-0.49426942461874385</v>
      </c>
      <c r="AF104" s="11">
        <f>-'OddsRatio_working_3-way'!U104/(3*'OddsRatio_working_3-way'!X104^(1/3))*COS(('OddsRatio_working_3-way'!Y104)/3)</f>
        <v>0.52290619069613431</v>
      </c>
      <c r="AG104" s="11">
        <f>-'OddsRatio_working_3-way'!U104/(3*'OddsRatio_working_3-way'!X104^(1/3))*COS(('OddsRatio_working_3-way'!Y104+2*PI())/3)</f>
        <v>-0.33319356537136535</v>
      </c>
      <c r="AH104" s="11">
        <f>-'OddsRatio_working_3-way'!U104/(3*'OddsRatio_working_3-way'!X104^(1/3))*COS(('OddsRatio_working_3-way'!Y104+4*PI())/3)</f>
        <v>-0.18971262532476885</v>
      </c>
      <c r="AI104" s="11">
        <f>'OddsRatio_working_3-way'!U104/(3*'OddsRatio_working_3-way'!X104^(1/3))*SIN(('OddsRatio_working_3-way'!Y104)/3)</f>
        <v>-8.2838759359482997E-2</v>
      </c>
      <c r="AJ104" s="11">
        <f>'OddsRatio_working_3-way'!U104/(3*'OddsRatio_working_3-way'!X104^(1/3))*SIN(('OddsRatio_working_3-way'!Y104+2*PI())/3)</f>
        <v>-0.41143066525926086</v>
      </c>
      <c r="AK104" s="11">
        <f>'OddsRatio_working_3-way'!U104/(3*'OddsRatio_working_3-way'!X104^(1/3))*SIN(('OddsRatio_working_3-way'!Y104+4*PI())/3)</f>
        <v>0.49426942461874385</v>
      </c>
      <c r="AL104" s="11">
        <f>'OddsRatio_working_3-way'!Z104+'OddsRatio_working_3-way'!AF104</f>
        <v>1.0458123813922686</v>
      </c>
      <c r="AM104" s="11">
        <f>'OddsRatio_working_3-way'!AA104+'OddsRatio_working_3-way'!AG104</f>
        <v>-0.6663871307427307</v>
      </c>
      <c r="AN104" s="11">
        <f>'OddsRatio_working_3-way'!AB104+'OddsRatio_working_3-way'!AH104</f>
        <v>-0.37942525064953769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1.0458123813922686</v>
      </c>
      <c r="AS104" s="11">
        <f>IF(('OddsRatio_working_3-way'!X104=0),IF(Q104&gt;0,-Q104^(1/3),(-Q104)^(1/3)),'OddsRatio_working_3-way'!AM104-'OddsRatio_working_3-way'!R104/3)</f>
        <v>-0.6663871307427307</v>
      </c>
      <c r="AT104" s="11">
        <f>IF(('OddsRatio_working_3-way'!X104=0),IF(Q104&gt;0,-Q104^(1/3),(-Q104)^(1/3)),'OddsRatio_working_3-way'!AN104-'OddsRatio_working_3-way'!R104/3)</f>
        <v>-0.37942525064953769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3.04</v>
      </c>
      <c r="B105" s="4">
        <f>IF('True_Odds_Calculator_3-way'!B104="","",'True_Odds_Calculator_3-way'!B104)</f>
        <v>3.26</v>
      </c>
      <c r="C105" s="4">
        <f>IF('True_Odds_Calculator_3-way'!C104="","",'True_Odds_Calculator_3-way'!C104)</f>
        <v>2.56</v>
      </c>
      <c r="D105" s="9">
        <f t="shared" si="26"/>
        <v>0.32029913701373797</v>
      </c>
      <c r="E105" s="9">
        <f t="shared" si="27"/>
        <v>0.29842431442036849</v>
      </c>
      <c r="F105" s="9">
        <f t="shared" si="28"/>
        <v>0.3812765485658936</v>
      </c>
      <c r="G105" s="9">
        <f t="shared" si="29"/>
        <v>1.0402360138984532</v>
      </c>
      <c r="H105" s="9">
        <f t="shared" si="30"/>
        <v>3.1220814683528446</v>
      </c>
      <c r="I105" s="9">
        <f t="shared" si="31"/>
        <v>3.3509333914105044</v>
      </c>
      <c r="J105" s="9">
        <f t="shared" si="32"/>
        <v>2.6227681816815869</v>
      </c>
      <c r="K105" s="11">
        <f t="shared" si="33"/>
        <v>0.32894736842105265</v>
      </c>
      <c r="L105" s="11">
        <f t="shared" si="34"/>
        <v>0.30674846625766872</v>
      </c>
      <c r="M105" s="11">
        <f t="shared" si="35"/>
        <v>0.390625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-0.28348628713270907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0.23097579310623184</v>
      </c>
      <c r="Q105" s="11">
        <f>2*'OddsRatio_working_3-way'!K105*'OddsRatio_working_3-way'!L105*'OddsRatio_working_3-way'!M105</f>
        <v>7.8831328705198586E-2</v>
      </c>
      <c r="R105" s="11">
        <f t="shared" si="36"/>
        <v>0</v>
      </c>
      <c r="S105" s="11">
        <f t="shared" si="37"/>
        <v>-0.814768839235263</v>
      </c>
      <c r="T105" s="11">
        <f t="shared" si="38"/>
        <v>-0.27807810212807615</v>
      </c>
      <c r="U105" s="11">
        <f>'OddsRatio_working_3-way'!S105-'OddsRatio_working_3-way'!R105^2/3</f>
        <v>-0.814768839235263</v>
      </c>
      <c r="V105" s="11">
        <f>'OddsRatio_working_3-way'!S105*'OddsRatio_working_3-way'!R105/3-2*'OddsRatio_working_3-way'!R105^3/27-'OddsRatio_working_3-way'!T105</f>
        <v>0.27807810212807615</v>
      </c>
      <c r="W105" s="11">
        <f>'OddsRatio_working_3-way'!V105^2+4*'OddsRatio_working_3-way'!U105^3/27</f>
        <v>-2.8033657627853231E-3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0.14153691801605869</v>
      </c>
      <c r="Y105" s="11">
        <f>IF('OddsRatio_working_3-way'!W105&gt;=0,IF('OddsRatio_working_3-way'!V105+SQRT('OddsRatio_working_3-way'!W105)&gt;0,0,PI()),ACOS('OddsRatio_working_3-way'!V105/(2*'OddsRatio_working_3-way'!X105)))</f>
        <v>0.18815058226932724</v>
      </c>
      <c r="Z105" s="11">
        <f>'OddsRatio_working_3-way'!X105^(1/3)*COS('OddsRatio_working_3-way'!Y105/3)</f>
        <v>0.52011800694922661</v>
      </c>
      <c r="AA105" s="11">
        <f>'OddsRatio_working_3-way'!X105^(1/3)*COS(('OddsRatio_working_3-way'!Y105+2*PI())/3)</f>
        <v>-0.28834599596566679</v>
      </c>
      <c r="AB105" s="11">
        <f>'OddsRatio_working_3-way'!X105^(1/3)*COS(('OddsRatio_working_3-way'!Y105+4*PI())/3)</f>
        <v>-0.23177201098356015</v>
      </c>
      <c r="AC105" s="11">
        <f>'OddsRatio_working_3-way'!X105^(1/3)*SIN('OddsRatio_working_3-way'!Y105/3)</f>
        <v>3.2663005458549325E-2</v>
      </c>
      <c r="AD105" s="11">
        <f>'OddsRatio_working_3-way'!X105^(1/3)*SIN(('OddsRatio_working_3-way'!Y105+2*PI())/3)</f>
        <v>0.43410390425448681</v>
      </c>
      <c r="AE105" s="11">
        <f>'OddsRatio_working_3-way'!X105^(1/3)*SIN(('OddsRatio_working_3-way'!Y105+4*PI())/3)</f>
        <v>-0.46676690971303597</v>
      </c>
      <c r="AF105" s="11">
        <f>-'OddsRatio_working_3-way'!U105/(3*'OddsRatio_working_3-way'!X105^(1/3))*COS(('OddsRatio_working_3-way'!Y105)/3)</f>
        <v>0.52011800694922661</v>
      </c>
      <c r="AG105" s="11">
        <f>-'OddsRatio_working_3-way'!U105/(3*'OddsRatio_working_3-way'!X105^(1/3))*COS(('OddsRatio_working_3-way'!Y105+2*PI())/3)</f>
        <v>-0.28834599596566679</v>
      </c>
      <c r="AH105" s="11">
        <f>-'OddsRatio_working_3-way'!U105/(3*'OddsRatio_working_3-way'!X105^(1/3))*COS(('OddsRatio_working_3-way'!Y105+4*PI())/3)</f>
        <v>-0.23177201098356015</v>
      </c>
      <c r="AI105" s="11">
        <f>'OddsRatio_working_3-way'!U105/(3*'OddsRatio_working_3-way'!X105^(1/3))*SIN(('OddsRatio_working_3-way'!Y105)/3)</f>
        <v>-3.2663005458549325E-2</v>
      </c>
      <c r="AJ105" s="11">
        <f>'OddsRatio_working_3-way'!U105/(3*'OddsRatio_working_3-way'!X105^(1/3))*SIN(('OddsRatio_working_3-way'!Y105+2*PI())/3)</f>
        <v>-0.43410390425448681</v>
      </c>
      <c r="AK105" s="11">
        <f>'OddsRatio_working_3-way'!U105/(3*'OddsRatio_working_3-way'!X105^(1/3))*SIN(('OddsRatio_working_3-way'!Y105+4*PI())/3)</f>
        <v>0.46676690971303597</v>
      </c>
      <c r="AL105" s="11">
        <f>'OddsRatio_working_3-way'!Z105+'OddsRatio_working_3-way'!AF105</f>
        <v>1.0402360138984532</v>
      </c>
      <c r="AM105" s="11">
        <f>'OddsRatio_working_3-way'!AA105+'OddsRatio_working_3-way'!AG105</f>
        <v>-0.57669199193133358</v>
      </c>
      <c r="AN105" s="11">
        <f>'OddsRatio_working_3-way'!AB105+'OddsRatio_working_3-way'!AH105</f>
        <v>-0.4635440219671203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1.0402360138984532</v>
      </c>
      <c r="AS105" s="11">
        <f>IF(('OddsRatio_working_3-way'!X105=0),IF(Q105&gt;0,-Q105^(1/3),(-Q105)^(1/3)),'OddsRatio_working_3-way'!AM105-'OddsRatio_working_3-way'!R105/3)</f>
        <v>-0.57669199193133358</v>
      </c>
      <c r="AT105" s="11">
        <f>IF(('OddsRatio_working_3-way'!X105=0),IF(Q105&gt;0,-Q105^(1/3),(-Q105)^(1/3)),'OddsRatio_working_3-way'!AN105-'OddsRatio_working_3-way'!R105/3)</f>
        <v>-0.4635440219671203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1.54</v>
      </c>
      <c r="B106" s="4">
        <f>IF('True_Odds_Calculator_3-way'!B105="","",'True_Odds_Calculator_3-way'!B105)</f>
        <v>4.37</v>
      </c>
      <c r="C106" s="4">
        <f>IF('True_Odds_Calculator_3-way'!C105="","",'True_Odds_Calculator_3-way'!C105)</f>
        <v>6.56</v>
      </c>
      <c r="D106" s="9">
        <f t="shared" si="26"/>
        <v>0.63608233062765218</v>
      </c>
      <c r="E106" s="9">
        <f t="shared" si="27"/>
        <v>0.21879565700774367</v>
      </c>
      <c r="F106" s="9">
        <f t="shared" si="28"/>
        <v>0.14512201236460415</v>
      </c>
      <c r="G106" s="9">
        <f t="shared" si="29"/>
        <v>1.0594880214386748</v>
      </c>
      <c r="H106" s="9">
        <f t="shared" si="30"/>
        <v>1.5721235315768844</v>
      </c>
      <c r="I106" s="9">
        <f t="shared" si="31"/>
        <v>4.5704746322483345</v>
      </c>
      <c r="J106" s="9">
        <f t="shared" si="32"/>
        <v>6.8907533991990322</v>
      </c>
      <c r="K106" s="11">
        <f t="shared" si="33"/>
        <v>0.64935064935064934</v>
      </c>
      <c r="L106" s="11">
        <f t="shared" si="34"/>
        <v>0.22883295194508008</v>
      </c>
      <c r="M106" s="11">
        <f t="shared" si="35"/>
        <v>0.1524390243902439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-0.22918830625198883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0.21450824110309513</v>
      </c>
      <c r="Q106" s="11">
        <f>2*'OddsRatio_working_3-way'!K106*'OddsRatio_working_3-way'!L106*'OddsRatio_working_3-way'!M106</f>
        <v>4.5302690834866974E-2</v>
      </c>
      <c r="R106" s="11">
        <f t="shared" si="36"/>
        <v>0</v>
      </c>
      <c r="S106" s="11">
        <f t="shared" si="37"/>
        <v>-0.93594758219141772</v>
      </c>
      <c r="T106" s="11">
        <f t="shared" si="38"/>
        <v>-0.19766580405309772</v>
      </c>
      <c r="U106" s="11">
        <f>'OddsRatio_working_3-way'!S106-'OddsRatio_working_3-way'!R106^2/3</f>
        <v>-0.93594758219141772</v>
      </c>
      <c r="V106" s="11">
        <f>'OddsRatio_working_3-way'!S106*'OddsRatio_working_3-way'!R106/3-2*'OddsRatio_working_3-way'!R106^3/27-'OddsRatio_working_3-way'!T106</f>
        <v>0.19766580405309772</v>
      </c>
      <c r="W106" s="11">
        <f>'OddsRatio_working_3-way'!V106^2+4*'OddsRatio_working_3-way'!U106^3/27</f>
        <v>-8.2393132814399195E-2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0.1742590764539661</v>
      </c>
      <c r="Y106" s="11">
        <f>IF('OddsRatio_working_3-way'!W106&gt;=0,IF('OddsRatio_working_3-way'!V106+SQRT('OddsRatio_working_3-way'!W106)&gt;0,0,PI()),ACOS('OddsRatio_working_3-way'!V106/(2*'OddsRatio_working_3-way'!X106)))</f>
        <v>0.96774196058331075</v>
      </c>
      <c r="Z106" s="11">
        <f>'OddsRatio_working_3-way'!X106^(1/3)*COS('OddsRatio_working_3-way'!Y106/3)</f>
        <v>0.52974401071933741</v>
      </c>
      <c r="AA106" s="11">
        <f>'OddsRatio_working_3-way'!X106^(1/3)*COS(('OddsRatio_working_3-way'!Y106+2*PI())/3)</f>
        <v>-0.41821918622093307</v>
      </c>
      <c r="AB106" s="11">
        <f>'OddsRatio_working_3-way'!X106^(1/3)*COS(('OddsRatio_working_3-way'!Y106+4*PI())/3)</f>
        <v>-0.11152482449840419</v>
      </c>
      <c r="AC106" s="11">
        <f>'OddsRatio_working_3-way'!X106^(1/3)*SIN('OddsRatio_working_3-way'!Y106/3)</f>
        <v>0.17707007229944249</v>
      </c>
      <c r="AD106" s="11">
        <f>'OddsRatio_working_3-way'!X106^(1/3)*SIN(('OddsRatio_working_3-way'!Y106+2*PI())/3)</f>
        <v>0.37023673463588092</v>
      </c>
      <c r="AE106" s="11">
        <f>'OddsRatio_working_3-way'!X106^(1/3)*SIN(('OddsRatio_working_3-way'!Y106+4*PI())/3)</f>
        <v>-0.54730680693532341</v>
      </c>
      <c r="AF106" s="11">
        <f>-'OddsRatio_working_3-way'!U106/(3*'OddsRatio_working_3-way'!X106^(1/3))*COS(('OddsRatio_working_3-way'!Y106)/3)</f>
        <v>0.52974401071933741</v>
      </c>
      <c r="AG106" s="11">
        <f>-'OddsRatio_working_3-way'!U106/(3*'OddsRatio_working_3-way'!X106^(1/3))*COS(('OddsRatio_working_3-way'!Y106+2*PI())/3)</f>
        <v>-0.41821918622093307</v>
      </c>
      <c r="AH106" s="11">
        <f>-'OddsRatio_working_3-way'!U106/(3*'OddsRatio_working_3-way'!X106^(1/3))*COS(('OddsRatio_working_3-way'!Y106+4*PI())/3)</f>
        <v>-0.11152482449840419</v>
      </c>
      <c r="AI106" s="11">
        <f>'OddsRatio_working_3-way'!U106/(3*'OddsRatio_working_3-way'!X106^(1/3))*SIN(('OddsRatio_working_3-way'!Y106)/3)</f>
        <v>-0.17707007229944249</v>
      </c>
      <c r="AJ106" s="11">
        <f>'OddsRatio_working_3-way'!U106/(3*'OddsRatio_working_3-way'!X106^(1/3))*SIN(('OddsRatio_working_3-way'!Y106+2*PI())/3)</f>
        <v>-0.37023673463588092</v>
      </c>
      <c r="AK106" s="11">
        <f>'OddsRatio_working_3-way'!U106/(3*'OddsRatio_working_3-way'!X106^(1/3))*SIN(('OddsRatio_working_3-way'!Y106+4*PI())/3)</f>
        <v>0.54730680693532341</v>
      </c>
      <c r="AL106" s="11">
        <f>'OddsRatio_working_3-way'!Z106+'OddsRatio_working_3-way'!AF106</f>
        <v>1.0594880214386748</v>
      </c>
      <c r="AM106" s="11">
        <f>'OddsRatio_working_3-way'!AA106+'OddsRatio_working_3-way'!AG106</f>
        <v>-0.83643837244186614</v>
      </c>
      <c r="AN106" s="11">
        <f>'OddsRatio_working_3-way'!AB106+'OddsRatio_working_3-way'!AH106</f>
        <v>-0.22304964899680838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1.0594880214386748</v>
      </c>
      <c r="AS106" s="11">
        <f>IF(('OddsRatio_working_3-way'!X106=0),IF(Q106&gt;0,-Q106^(1/3),(-Q106)^(1/3)),'OddsRatio_working_3-way'!AM106-'OddsRatio_working_3-way'!R106/3)</f>
        <v>-0.83643837244186614</v>
      </c>
      <c r="AT106" s="11">
        <f>IF(('OddsRatio_working_3-way'!X106=0),IF(Q106&gt;0,-Q106^(1/3),(-Q106)^(1/3)),'OddsRatio_working_3-way'!AN106-'OddsRatio_working_3-way'!R106/3)</f>
        <v>-0.22304964899680838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2.4500000000000002</v>
      </c>
      <c r="B107" s="4">
        <f>IF('True_Odds_Calculator_3-way'!B106="","",'True_Odds_Calculator_3-way'!B106)</f>
        <v>3.94</v>
      </c>
      <c r="C107" s="4">
        <f>IF('True_Odds_Calculator_3-way'!C106="","",'True_Odds_Calculator_3-way'!C106)</f>
        <v>2.62</v>
      </c>
      <c r="D107" s="9">
        <f t="shared" si="26"/>
        <v>0.3922987064669835</v>
      </c>
      <c r="E107" s="9">
        <f t="shared" si="27"/>
        <v>0.24149402643553392</v>
      </c>
      <c r="F107" s="9">
        <f t="shared" si="28"/>
        <v>0.36620726709748269</v>
      </c>
      <c r="G107" s="9">
        <f t="shared" si="29"/>
        <v>1.0683296515097482</v>
      </c>
      <c r="H107" s="9">
        <f t="shared" si="30"/>
        <v>2.5490779946891351</v>
      </c>
      <c r="I107" s="9">
        <f t="shared" si="31"/>
        <v>4.1408891754386596</v>
      </c>
      <c r="J107" s="9">
        <f t="shared" si="32"/>
        <v>2.7306940354457918</v>
      </c>
      <c r="K107" s="11">
        <f t="shared" si="33"/>
        <v>0.4081632653061224</v>
      </c>
      <c r="L107" s="11">
        <f t="shared" si="34"/>
        <v>0.25380710659898476</v>
      </c>
      <c r="M107" s="11">
        <f t="shared" si="35"/>
        <v>0.38167938931297707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-0.27306544735924376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0.23763525637325106</v>
      </c>
      <c r="Q107" s="11">
        <f>2*'OddsRatio_working_3-way'!K107*'OddsRatio_working_3-way'!L107*'OddsRatio_working_3-way'!M107</f>
        <v>7.9079952204076875E-2</v>
      </c>
      <c r="R107" s="11">
        <f t="shared" si="36"/>
        <v>0</v>
      </c>
      <c r="S107" s="11">
        <f t="shared" si="37"/>
        <v>-0.87025018606846694</v>
      </c>
      <c r="T107" s="11">
        <f t="shared" si="38"/>
        <v>-0.2896007274770272</v>
      </c>
      <c r="U107" s="11">
        <f>'OddsRatio_working_3-way'!S107-'OddsRatio_working_3-way'!R107^2/3</f>
        <v>-0.87025018606846694</v>
      </c>
      <c r="V107" s="11">
        <f>'OddsRatio_working_3-way'!S107*'OddsRatio_working_3-way'!R107/3-2*'OddsRatio_working_3-way'!R107^3/27-'OddsRatio_working_3-way'!T107</f>
        <v>0.2896007274770272</v>
      </c>
      <c r="W107" s="11">
        <f>'OddsRatio_working_3-way'!V107^2+4*'OddsRatio_working_3-way'!U107^3/27</f>
        <v>-1.3771605443182178E-2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0.15623714891024282</v>
      </c>
      <c r="Y107" s="11">
        <f>IF('OddsRatio_working_3-way'!W107&gt;=0,IF('OddsRatio_working_3-way'!V107+SQRT('OddsRatio_working_3-way'!W107)&gt;0,0,PI()),ACOS('OddsRatio_working_3-way'!V107/(2*'OddsRatio_working_3-way'!X107)))</f>
        <v>0.38499967613525676</v>
      </c>
      <c r="Z107" s="11">
        <f>'OddsRatio_working_3-way'!X107^(1/3)*COS('OddsRatio_working_3-way'!Y107/3)</f>
        <v>0.53416482575487412</v>
      </c>
      <c r="AA107" s="11">
        <f>'OddsRatio_working_3-way'!X107^(1/3)*COS(('OddsRatio_working_3-way'!Y107+2*PI())/3)</f>
        <v>-0.32677747726148365</v>
      </c>
      <c r="AB107" s="11">
        <f>'OddsRatio_working_3-way'!X107^(1/3)*COS(('OddsRatio_working_3-way'!Y107+4*PI())/3)</f>
        <v>-0.2073873484933903</v>
      </c>
      <c r="AC107" s="11">
        <f>'OddsRatio_working_3-way'!X107^(1/3)*SIN('OddsRatio_working_3-way'!Y107/3)</f>
        <v>6.8929922982842784E-2</v>
      </c>
      <c r="AD107" s="11">
        <f>'OddsRatio_working_3-way'!X107^(1/3)*SIN(('OddsRatio_working_3-way'!Y107+2*PI())/3)</f>
        <v>0.42813534742038778</v>
      </c>
      <c r="AE107" s="11">
        <f>'OddsRatio_working_3-way'!X107^(1/3)*SIN(('OddsRatio_working_3-way'!Y107+4*PI())/3)</f>
        <v>-0.49706527040323056</v>
      </c>
      <c r="AF107" s="11">
        <f>-'OddsRatio_working_3-way'!U107/(3*'OddsRatio_working_3-way'!X107^(1/3))*COS(('OddsRatio_working_3-way'!Y107)/3)</f>
        <v>0.53416482575487412</v>
      </c>
      <c r="AG107" s="11">
        <f>-'OddsRatio_working_3-way'!U107/(3*'OddsRatio_working_3-way'!X107^(1/3))*COS(('OddsRatio_working_3-way'!Y107+2*PI())/3)</f>
        <v>-0.32677747726148365</v>
      </c>
      <c r="AH107" s="11">
        <f>-'OddsRatio_working_3-way'!U107/(3*'OddsRatio_working_3-way'!X107^(1/3))*COS(('OddsRatio_working_3-way'!Y107+4*PI())/3)</f>
        <v>-0.2073873484933903</v>
      </c>
      <c r="AI107" s="11">
        <f>'OddsRatio_working_3-way'!U107/(3*'OddsRatio_working_3-way'!X107^(1/3))*SIN(('OddsRatio_working_3-way'!Y107)/3)</f>
        <v>-6.8929922982842784E-2</v>
      </c>
      <c r="AJ107" s="11">
        <f>'OddsRatio_working_3-way'!U107/(3*'OddsRatio_working_3-way'!X107^(1/3))*SIN(('OddsRatio_working_3-way'!Y107+2*PI())/3)</f>
        <v>-0.42813534742038778</v>
      </c>
      <c r="AK107" s="11">
        <f>'OddsRatio_working_3-way'!U107/(3*'OddsRatio_working_3-way'!X107^(1/3))*SIN(('OddsRatio_working_3-way'!Y107+4*PI())/3)</f>
        <v>0.49706527040323056</v>
      </c>
      <c r="AL107" s="11">
        <f>'OddsRatio_working_3-way'!Z107+'OddsRatio_working_3-way'!AF107</f>
        <v>1.0683296515097482</v>
      </c>
      <c r="AM107" s="11">
        <f>'OddsRatio_working_3-way'!AA107+'OddsRatio_working_3-way'!AG107</f>
        <v>-0.6535549545229673</v>
      </c>
      <c r="AN107" s="11">
        <f>'OddsRatio_working_3-way'!AB107+'OddsRatio_working_3-way'!AH107</f>
        <v>-0.4147746969867806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1.0683296515097482</v>
      </c>
      <c r="AS107" s="11">
        <f>IF(('OddsRatio_working_3-way'!X107=0),IF(Q107&gt;0,-Q107^(1/3),(-Q107)^(1/3)),'OddsRatio_working_3-way'!AM107-'OddsRatio_working_3-way'!R107/3)</f>
        <v>-0.6535549545229673</v>
      </c>
      <c r="AT107" s="11">
        <f>IF(('OddsRatio_working_3-way'!X107=0),IF(Q107&gt;0,-Q107^(1/3),(-Q107)^(1/3)),'OddsRatio_working_3-way'!AN107-'OddsRatio_working_3-way'!R107/3)</f>
        <v>-0.4147746969867806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4.63</v>
      </c>
      <c r="B108" s="4">
        <f>IF('True_Odds_Calculator_3-way'!B107="","",'True_Odds_Calculator_3-way'!B107)</f>
        <v>4.5</v>
      </c>
      <c r="C108" s="4">
        <f>IF('True_Odds_Calculator_3-way'!C107="","",'True_Odds_Calculator_3-way'!C107)</f>
        <v>1.64</v>
      </c>
      <c r="D108" s="9">
        <f t="shared" si="26"/>
        <v>0.20217332852066383</v>
      </c>
      <c r="E108" s="9">
        <f t="shared" si="27"/>
        <v>0.20811979066421726</v>
      </c>
      <c r="F108" s="9">
        <f t="shared" si="28"/>
        <v>0.58970688081511868</v>
      </c>
      <c r="G108" s="9">
        <f t="shared" si="29"/>
        <v>1.0871214489480665</v>
      </c>
      <c r="H108" s="9">
        <f t="shared" si="30"/>
        <v>4.9462508596814816</v>
      </c>
      <c r="I108" s="9">
        <f t="shared" si="31"/>
        <v>4.8049250713182339</v>
      </c>
      <c r="J108" s="9">
        <f t="shared" si="32"/>
        <v>1.695757727326763</v>
      </c>
      <c r="K108" s="11">
        <f t="shared" si="33"/>
        <v>0.21598272138228941</v>
      </c>
      <c r="L108" s="11">
        <f t="shared" si="34"/>
        <v>0.22222222222222221</v>
      </c>
      <c r="M108" s="11">
        <f t="shared" si="35"/>
        <v>0.6097560975609756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-0.23796730407908828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0.22739644243094692</v>
      </c>
      <c r="Q108" s="11">
        <f>2*'OddsRatio_working_3-way'!K108*'OddsRatio_working_3-way'!L108*'OddsRatio_working_3-way'!M108</f>
        <v>5.8531902813628557E-2</v>
      </c>
      <c r="R108" s="11">
        <f t="shared" si="36"/>
        <v>0</v>
      </c>
      <c r="S108" s="11">
        <f t="shared" si="37"/>
        <v>-0.955578512396694</v>
      </c>
      <c r="T108" s="11">
        <f t="shared" si="38"/>
        <v>-0.24596615505706412</v>
      </c>
      <c r="U108" s="11">
        <f>'OddsRatio_working_3-way'!S108-'OddsRatio_working_3-way'!R108^2/3</f>
        <v>-0.955578512396694</v>
      </c>
      <c r="V108" s="11">
        <f>'OddsRatio_working_3-way'!S108*'OddsRatio_working_3-way'!R108/3-2*'OddsRatio_working_3-way'!R108^3/27-'OddsRatio_working_3-way'!T108</f>
        <v>0.24596615505706412</v>
      </c>
      <c r="W108" s="11">
        <f>'OddsRatio_working_3-way'!V108^2+4*'OddsRatio_working_3-way'!U108^3/27</f>
        <v>-6.876993758093887E-2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0.17977019150466422</v>
      </c>
      <c r="Y108" s="11">
        <f>IF('OddsRatio_working_3-way'!W108&gt;=0,IF('OddsRatio_working_3-way'!V108+SQRT('OddsRatio_working_3-way'!W108)&gt;0,0,PI()),ACOS('OddsRatio_working_3-way'!V108/(2*'OddsRatio_working_3-way'!X108)))</f>
        <v>0.81740979276827808</v>
      </c>
      <c r="Z108" s="11">
        <f>'OddsRatio_working_3-way'!X108^(1/3)*COS('OddsRatio_working_3-way'!Y108/3)</f>
        <v>0.54356072447403314</v>
      </c>
      <c r="AA108" s="11">
        <f>'OddsRatio_working_3-way'!X108^(1/3)*COS(('OddsRatio_working_3-way'!Y108+2*PI())/3)</f>
        <v>-0.40331337028488878</v>
      </c>
      <c r="AB108" s="11">
        <f>'OddsRatio_working_3-way'!X108^(1/3)*COS(('OddsRatio_working_3-way'!Y108+4*PI())/3)</f>
        <v>-0.14024735418914455</v>
      </c>
      <c r="AC108" s="11">
        <f>'OddsRatio_working_3-way'!X108^(1/3)*SIN('OddsRatio_working_3-way'!Y108/3)</f>
        <v>0.15188123520752053</v>
      </c>
      <c r="AD108" s="11">
        <f>'OddsRatio_working_3-way'!X108^(1/3)*SIN(('OddsRatio_working_3-way'!Y108+2*PI())/3)</f>
        <v>0.39479677829022641</v>
      </c>
      <c r="AE108" s="11">
        <f>'OddsRatio_working_3-way'!X108^(1/3)*SIN(('OddsRatio_working_3-way'!Y108+4*PI())/3)</f>
        <v>-0.54667801349774681</v>
      </c>
      <c r="AF108" s="11">
        <f>-'OddsRatio_working_3-way'!U108/(3*'OddsRatio_working_3-way'!X108^(1/3))*COS(('OddsRatio_working_3-way'!Y108)/3)</f>
        <v>0.54356072447403325</v>
      </c>
      <c r="AG108" s="11">
        <f>-'OddsRatio_working_3-way'!U108/(3*'OddsRatio_working_3-way'!X108^(1/3))*COS(('OddsRatio_working_3-way'!Y108+2*PI())/3)</f>
        <v>-0.40331337028488884</v>
      </c>
      <c r="AH108" s="11">
        <f>-'OddsRatio_working_3-way'!U108/(3*'OddsRatio_working_3-way'!X108^(1/3))*COS(('OddsRatio_working_3-way'!Y108+4*PI())/3)</f>
        <v>-0.14024735418914458</v>
      </c>
      <c r="AI108" s="11">
        <f>'OddsRatio_working_3-way'!U108/(3*'OddsRatio_working_3-way'!X108^(1/3))*SIN(('OddsRatio_working_3-way'!Y108)/3)</f>
        <v>-0.15188123520752056</v>
      </c>
      <c r="AJ108" s="11">
        <f>'OddsRatio_working_3-way'!U108/(3*'OddsRatio_working_3-way'!X108^(1/3))*SIN(('OddsRatio_working_3-way'!Y108+2*PI())/3)</f>
        <v>-0.39479677829022647</v>
      </c>
      <c r="AK108" s="11">
        <f>'OddsRatio_working_3-way'!U108/(3*'OddsRatio_working_3-way'!X108^(1/3))*SIN(('OddsRatio_working_3-way'!Y108+4*PI())/3)</f>
        <v>0.54667801349774692</v>
      </c>
      <c r="AL108" s="11">
        <f>'OddsRatio_working_3-way'!Z108+'OddsRatio_working_3-way'!AF108</f>
        <v>1.0871214489480665</v>
      </c>
      <c r="AM108" s="11">
        <f>'OddsRatio_working_3-way'!AA108+'OddsRatio_working_3-way'!AG108</f>
        <v>-0.80662674056977757</v>
      </c>
      <c r="AN108" s="11">
        <f>'OddsRatio_working_3-way'!AB108+'OddsRatio_working_3-way'!AH108</f>
        <v>-0.28049470837828916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1.0871214489480665</v>
      </c>
      <c r="AS108" s="11">
        <f>IF(('OddsRatio_working_3-way'!X108=0),IF(Q108&gt;0,-Q108^(1/3),(-Q108)^(1/3)),'OddsRatio_working_3-way'!AM108-'OddsRatio_working_3-way'!R108/3)</f>
        <v>-0.80662674056977757</v>
      </c>
      <c r="AT108" s="11">
        <f>IF(('OddsRatio_working_3-way'!X108=0),IF(Q108&gt;0,-Q108^(1/3),(-Q108)^(1/3)),'OddsRatio_working_3-way'!AN108-'OddsRatio_working_3-way'!R108/3)</f>
        <v>-0.28049470837828916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2.31</v>
      </c>
      <c r="B109" s="4">
        <f>IF('True_Odds_Calculator_3-way'!B108="","",'True_Odds_Calculator_3-way'!B108)</f>
        <v>3.89</v>
      </c>
      <c r="C109" s="4">
        <f>IF('True_Odds_Calculator_3-way'!C108="","",'True_Odds_Calculator_3-way'!C108)</f>
        <v>2.82</v>
      </c>
      <c r="D109" s="9">
        <f t="shared" si="26"/>
        <v>0.41636607840707096</v>
      </c>
      <c r="E109" s="9">
        <f t="shared" si="27"/>
        <v>0.24435706214253766</v>
      </c>
      <c r="F109" s="9">
        <f t="shared" si="28"/>
        <v>0.33927685945039143</v>
      </c>
      <c r="G109" s="9">
        <f t="shared" si="29"/>
        <v>1.0700249147488865</v>
      </c>
      <c r="H109" s="9">
        <f t="shared" si="30"/>
        <v>2.4017326383210409</v>
      </c>
      <c r="I109" s="9">
        <f t="shared" si="31"/>
        <v>4.0923720036242814</v>
      </c>
      <c r="J109" s="9">
        <f t="shared" si="32"/>
        <v>2.9474453448429734</v>
      </c>
      <c r="K109" s="11">
        <f t="shared" si="33"/>
        <v>0.4329004329004329</v>
      </c>
      <c r="L109" s="11">
        <f t="shared" si="34"/>
        <v>0.25706940874035988</v>
      </c>
      <c r="M109" s="11">
        <f t="shared" si="35"/>
        <v>0.3546099290780142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-0.27191291573504561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0.23756682948281699</v>
      </c>
      <c r="Q109" s="11">
        <f>2*'OddsRatio_working_3-way'!K109*'OddsRatio_working_3-way'!L109*'OddsRatio_working_3-way'!M109</f>
        <v>7.8925856971035546E-2</v>
      </c>
      <c r="R109" s="11">
        <f t="shared" si="36"/>
        <v>0</v>
      </c>
      <c r="S109" s="11">
        <f t="shared" si="37"/>
        <v>-0.8736871834153852</v>
      </c>
      <c r="T109" s="11">
        <f t="shared" si="38"/>
        <v>-0.2902615227293639</v>
      </c>
      <c r="U109" s="11">
        <f>'OddsRatio_working_3-way'!S109-'OddsRatio_working_3-way'!R109^2/3</f>
        <v>-0.8736871834153852</v>
      </c>
      <c r="V109" s="11">
        <f>'OddsRatio_working_3-way'!S109*'OddsRatio_working_3-way'!R109/3-2*'OddsRatio_working_3-way'!R109^3/27-'OddsRatio_working_3-way'!T109</f>
        <v>0.2902615227293639</v>
      </c>
      <c r="W109" s="11">
        <f>'OddsRatio_working_3-way'!V109^2+4*'OddsRatio_working_3-way'!U109^3/27</f>
        <v>-1.4549881207864337E-2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0.15716363509494918</v>
      </c>
      <c r="Y109" s="11">
        <f>IF('OddsRatio_working_3-way'!W109&gt;=0,IF('OddsRatio_working_3-way'!V109+SQRT('OddsRatio_working_3-way'!W109)&gt;0,0,PI()),ACOS('OddsRatio_working_3-way'!V109/(2*'OddsRatio_working_3-way'!X109)))</f>
        <v>0.39385310830022124</v>
      </c>
      <c r="Z109" s="11">
        <f>'OddsRatio_working_3-way'!X109^(1/3)*COS('OddsRatio_working_3-way'!Y109/3)</f>
        <v>0.53501245737444314</v>
      </c>
      <c r="AA109" s="11">
        <f>'OddsRatio_working_3-way'!X109^(1/3)*COS(('OddsRatio_working_3-way'!Y109+2*PI())/3)</f>
        <v>-0.32868668875795004</v>
      </c>
      <c r="AB109" s="11">
        <f>'OddsRatio_working_3-way'!X109^(1/3)*COS(('OddsRatio_working_3-way'!Y109+4*PI())/3)</f>
        <v>-0.20632576861649329</v>
      </c>
      <c r="AC109" s="11">
        <f>'OddsRatio_working_3-way'!X109^(1/3)*SIN('OddsRatio_working_3-way'!Y109/3)</f>
        <v>7.0645110181960388E-2</v>
      </c>
      <c r="AD109" s="11">
        <f>'OddsRatio_working_3-way'!X109^(1/3)*SIN(('OddsRatio_working_3-way'!Y109+2*PI())/3)</f>
        <v>0.4280118243364267</v>
      </c>
      <c r="AE109" s="11">
        <f>'OddsRatio_working_3-way'!X109^(1/3)*SIN(('OddsRatio_working_3-way'!Y109+4*PI())/3)</f>
        <v>-0.49865693451838711</v>
      </c>
      <c r="AF109" s="11">
        <f>-'OddsRatio_working_3-way'!U109/(3*'OddsRatio_working_3-way'!X109^(1/3))*COS(('OddsRatio_working_3-way'!Y109)/3)</f>
        <v>0.53501245737444325</v>
      </c>
      <c r="AG109" s="11">
        <f>-'OddsRatio_working_3-way'!U109/(3*'OddsRatio_working_3-way'!X109^(1/3))*COS(('OddsRatio_working_3-way'!Y109+2*PI())/3)</f>
        <v>-0.3286866887579501</v>
      </c>
      <c r="AH109" s="11">
        <f>-'OddsRatio_working_3-way'!U109/(3*'OddsRatio_working_3-way'!X109^(1/3))*COS(('OddsRatio_working_3-way'!Y109+4*PI())/3)</f>
        <v>-0.20632576861649332</v>
      </c>
      <c r="AI109" s="11">
        <f>'OddsRatio_working_3-way'!U109/(3*'OddsRatio_working_3-way'!X109^(1/3))*SIN(('OddsRatio_working_3-way'!Y109)/3)</f>
        <v>-7.0645110181960402E-2</v>
      </c>
      <c r="AJ109" s="11">
        <f>'OddsRatio_working_3-way'!U109/(3*'OddsRatio_working_3-way'!X109^(1/3))*SIN(('OddsRatio_working_3-way'!Y109+2*PI())/3)</f>
        <v>-0.42801182433642676</v>
      </c>
      <c r="AK109" s="11">
        <f>'OddsRatio_working_3-way'!U109/(3*'OddsRatio_working_3-way'!X109^(1/3))*SIN(('OddsRatio_working_3-way'!Y109+4*PI())/3)</f>
        <v>0.49865693451838722</v>
      </c>
      <c r="AL109" s="11">
        <f>'OddsRatio_working_3-way'!Z109+'OddsRatio_working_3-way'!AF109</f>
        <v>1.0700249147488865</v>
      </c>
      <c r="AM109" s="11">
        <f>'OddsRatio_working_3-way'!AA109+'OddsRatio_working_3-way'!AG109</f>
        <v>-0.65737337751590008</v>
      </c>
      <c r="AN109" s="11">
        <f>'OddsRatio_working_3-way'!AB109+'OddsRatio_working_3-way'!AH109</f>
        <v>-0.41265153723298664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1.0700249147488865</v>
      </c>
      <c r="AS109" s="11">
        <f>IF(('OddsRatio_working_3-way'!X109=0),IF(Q109&gt;0,-Q109^(1/3),(-Q109)^(1/3)),'OddsRatio_working_3-way'!AM109-'OddsRatio_working_3-way'!R109/3)</f>
        <v>-0.65737337751590008</v>
      </c>
      <c r="AT109" s="11">
        <f>IF(('OddsRatio_working_3-way'!X109=0),IF(Q109&gt;0,-Q109^(1/3),(-Q109)^(1/3)),'OddsRatio_working_3-way'!AN109-'OddsRatio_working_3-way'!R109/3)</f>
        <v>-0.41265153723298664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2.48</v>
      </c>
      <c r="B110" s="4">
        <f>IF('True_Odds_Calculator_3-way'!B109="","",'True_Odds_Calculator_3-way'!B109)</f>
        <v>3.86</v>
      </c>
      <c r="C110" s="4">
        <f>IF('True_Odds_Calculator_3-way'!C109="","",'True_Odds_Calculator_3-way'!C109)</f>
        <v>2.74</v>
      </c>
      <c r="D110" s="9">
        <f t="shared" si="26"/>
        <v>0.3933308969509558</v>
      </c>
      <c r="E110" s="9">
        <f t="shared" si="27"/>
        <v>0.25122081945056357</v>
      </c>
      <c r="F110" s="9">
        <f t="shared" si="28"/>
        <v>0.35544828359848063</v>
      </c>
      <c r="G110" s="9">
        <f t="shared" si="29"/>
        <v>1.0421544793246453</v>
      </c>
      <c r="H110" s="9">
        <f t="shared" si="30"/>
        <v>2.5423886294004752</v>
      </c>
      <c r="I110" s="9">
        <f t="shared" si="31"/>
        <v>3.980561810868485</v>
      </c>
      <c r="J110" s="9">
        <f t="shared" si="32"/>
        <v>2.8133487940248827</v>
      </c>
      <c r="K110" s="11">
        <f t="shared" si="33"/>
        <v>0.40322580645161293</v>
      </c>
      <c r="L110" s="11">
        <f t="shared" si="34"/>
        <v>0.2590673575129534</v>
      </c>
      <c r="M110" s="11">
        <f t="shared" si="35"/>
        <v>0.36496350364963503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-0.28079375749538527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0.23180031988444144</v>
      </c>
      <c r="Q110" s="11">
        <f>2*'OddsRatio_working_3-way'!K110*'OddsRatio_working_3-way'!L110*'OddsRatio_working_3-way'!M110</f>
        <v>7.625010522514522E-2</v>
      </c>
      <c r="R110" s="11">
        <f t="shared" si="36"/>
        <v>0</v>
      </c>
      <c r="S110" s="11">
        <f t="shared" si="37"/>
        <v>-0.8255180668973775</v>
      </c>
      <c r="T110" s="11">
        <f t="shared" si="38"/>
        <v>-0.27155199568992683</v>
      </c>
      <c r="U110" s="11">
        <f>'OddsRatio_working_3-way'!S110-'OddsRatio_working_3-way'!R110^2/3</f>
        <v>-0.8255180668973775</v>
      </c>
      <c r="V110" s="11">
        <f>'OddsRatio_working_3-way'!S110*'OddsRatio_working_3-way'!R110/3-2*'OddsRatio_working_3-way'!R110^3/27-'OddsRatio_working_3-way'!T110</f>
        <v>0.27155199568992683</v>
      </c>
      <c r="W110" s="11">
        <f>'OddsRatio_working_3-way'!V110^2+4*'OddsRatio_working_3-way'!U110^3/27</f>
        <v>-9.6038273047544254E-3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0.14434707623289125</v>
      </c>
      <c r="Y110" s="11">
        <f>IF('OddsRatio_working_3-way'!W110&gt;=0,IF('OddsRatio_working_3-way'!V110+SQRT('OddsRatio_working_3-way'!W110)&gt;0,0,PI()),ACOS('OddsRatio_working_3-way'!V110/(2*'OddsRatio_working_3-way'!X110)))</f>
        <v>0.34633907334707326</v>
      </c>
      <c r="Z110" s="11">
        <f>'OddsRatio_working_3-way'!X110^(1/3)*COS('OddsRatio_working_3-way'!Y110/3)</f>
        <v>0.52107723966232278</v>
      </c>
      <c r="AA110" s="11">
        <f>'OddsRatio_working_3-way'!X110^(1/3)*COS(('OddsRatio_working_3-way'!Y110+2*PI())/3)</f>
        <v>-0.31286833847903039</v>
      </c>
      <c r="AB110" s="11">
        <f>'OddsRatio_working_3-way'!X110^(1/3)*COS(('OddsRatio_working_3-way'!Y110+4*PI())/3)</f>
        <v>-0.20820890118329249</v>
      </c>
      <c r="AC110" s="11">
        <f>'OddsRatio_working_3-way'!X110^(1/3)*SIN('OddsRatio_working_3-way'!Y110/3)</f>
        <v>6.0425154295929116E-2</v>
      </c>
      <c r="AD110" s="11">
        <f>'OddsRatio_working_3-way'!X110^(1/3)*SIN(('OddsRatio_working_3-way'!Y110+2*PI())/3)</f>
        <v>0.42105354973347919</v>
      </c>
      <c r="AE110" s="11">
        <f>'OddsRatio_working_3-way'!X110^(1/3)*SIN(('OddsRatio_working_3-way'!Y110+4*PI())/3)</f>
        <v>-0.48147870402940829</v>
      </c>
      <c r="AF110" s="11">
        <f>-'OddsRatio_working_3-way'!U110/(3*'OddsRatio_working_3-way'!X110^(1/3))*COS(('OddsRatio_working_3-way'!Y110)/3)</f>
        <v>0.52107723966232267</v>
      </c>
      <c r="AG110" s="11">
        <f>-'OddsRatio_working_3-way'!U110/(3*'OddsRatio_working_3-way'!X110^(1/3))*COS(('OddsRatio_working_3-way'!Y110+2*PI())/3)</f>
        <v>-0.31286833847903028</v>
      </c>
      <c r="AH110" s="11">
        <f>-'OddsRatio_working_3-way'!U110/(3*'OddsRatio_working_3-way'!X110^(1/3))*COS(('OddsRatio_working_3-way'!Y110+4*PI())/3)</f>
        <v>-0.20820890118329244</v>
      </c>
      <c r="AI110" s="11">
        <f>'OddsRatio_working_3-way'!U110/(3*'OddsRatio_working_3-way'!X110^(1/3))*SIN(('OddsRatio_working_3-way'!Y110)/3)</f>
        <v>-6.0425154295929102E-2</v>
      </c>
      <c r="AJ110" s="11">
        <f>'OddsRatio_working_3-way'!U110/(3*'OddsRatio_working_3-way'!X110^(1/3))*SIN(('OddsRatio_working_3-way'!Y110+2*PI())/3)</f>
        <v>-0.42105354973347914</v>
      </c>
      <c r="AK110" s="11">
        <f>'OddsRatio_working_3-way'!U110/(3*'OddsRatio_working_3-way'!X110^(1/3))*SIN(('OddsRatio_working_3-way'!Y110+4*PI())/3)</f>
        <v>0.48147870402940818</v>
      </c>
      <c r="AL110" s="11">
        <f>'OddsRatio_working_3-way'!Z110+'OddsRatio_working_3-way'!AF110</f>
        <v>1.0421544793246453</v>
      </c>
      <c r="AM110" s="11">
        <f>'OddsRatio_working_3-way'!AA110+'OddsRatio_working_3-way'!AG110</f>
        <v>-0.62573667695806068</v>
      </c>
      <c r="AN110" s="11">
        <f>'OddsRatio_working_3-way'!AB110+'OddsRatio_working_3-way'!AH110</f>
        <v>-0.41641780236658493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1.0421544793246453</v>
      </c>
      <c r="AS110" s="11">
        <f>IF(('OddsRatio_working_3-way'!X110=0),IF(Q110&gt;0,-Q110^(1/3),(-Q110)^(1/3)),'OddsRatio_working_3-way'!AM110-'OddsRatio_working_3-way'!R110/3)</f>
        <v>-0.62573667695806068</v>
      </c>
      <c r="AT110" s="11">
        <f>IF(('OddsRatio_working_3-way'!X110=0),IF(Q110&gt;0,-Q110^(1/3),(-Q110)^(1/3)),'OddsRatio_working_3-way'!AN110-'OddsRatio_working_3-way'!R110/3)</f>
        <v>-0.41641780236658493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1.66</v>
      </c>
      <c r="B111" s="4">
        <f>IF('True_Odds_Calculator_3-way'!B110="","",'True_Odds_Calculator_3-way'!B110)</f>
        <v>4.26</v>
      </c>
      <c r="C111" s="4">
        <f>IF('True_Odds_Calculator_3-way'!C110="","",'True_Odds_Calculator_3-way'!C110)</f>
        <v>5.18</v>
      </c>
      <c r="D111" s="9">
        <f t="shared" si="26"/>
        <v>0.58967816067106738</v>
      </c>
      <c r="E111" s="9">
        <f t="shared" si="27"/>
        <v>0.225376011237513</v>
      </c>
      <c r="F111" s="9">
        <f t="shared" si="28"/>
        <v>0.18494582809141968</v>
      </c>
      <c r="G111" s="9">
        <f t="shared" si="29"/>
        <v>1.0543035133800451</v>
      </c>
      <c r="H111" s="9">
        <f t="shared" si="30"/>
        <v>1.6958403188308295</v>
      </c>
      <c r="I111" s="9">
        <f t="shared" si="31"/>
        <v>4.4370294536189476</v>
      </c>
      <c r="J111" s="9">
        <f t="shared" si="32"/>
        <v>5.4069886859285887</v>
      </c>
      <c r="K111" s="11">
        <f t="shared" si="33"/>
        <v>0.60240963855421692</v>
      </c>
      <c r="L111" s="11">
        <f t="shared" si="34"/>
        <v>0.23474178403755869</v>
      </c>
      <c r="M111" s="11">
        <f t="shared" si="35"/>
        <v>0.19305019305019305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-0.24552197588002789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0.22112486052754171</v>
      </c>
      <c r="Q111" s="11">
        <f>2*'OddsRatio_working_3-way'!K111*'OddsRatio_working_3-way'!L111*'OddsRatio_working_3-way'!M111</f>
        <v>5.4598730994454746E-2</v>
      </c>
      <c r="R111" s="11">
        <f t="shared" si="36"/>
        <v>0</v>
      </c>
      <c r="S111" s="11">
        <f t="shared" si="37"/>
        <v>-0.90063164299228515</v>
      </c>
      <c r="T111" s="11">
        <f t="shared" si="38"/>
        <v>-0.22237818345488522</v>
      </c>
      <c r="U111" s="11">
        <f>'OddsRatio_working_3-way'!S111-'OddsRatio_working_3-way'!R111^2/3</f>
        <v>-0.90063164299228515</v>
      </c>
      <c r="V111" s="11">
        <f>'OddsRatio_working_3-way'!S111*'OddsRatio_working_3-way'!R111/3-2*'OddsRatio_working_3-way'!R111^3/27-'OddsRatio_working_3-way'!T111</f>
        <v>0.22237818345488522</v>
      </c>
      <c r="W111" s="11">
        <f>'OddsRatio_working_3-way'!V111^2+4*'OddsRatio_working_3-way'!U111^3/27</f>
        <v>-5.8775494627010531E-2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0.16448978015647744</v>
      </c>
      <c r="Y111" s="11">
        <f>IF('OddsRatio_working_3-way'!W111&gt;=0,IF('OddsRatio_working_3-way'!V111+SQRT('OddsRatio_working_3-way'!W111)&gt;0,0,PI()),ACOS('OddsRatio_working_3-way'!V111/(2*'OddsRatio_working_3-way'!X111)))</f>
        <v>0.82852493033851293</v>
      </c>
      <c r="Z111" s="11">
        <f>'OddsRatio_working_3-way'!X111^(1/3)*COS('OddsRatio_working_3-way'!Y111/3)</f>
        <v>0.52715175669002257</v>
      </c>
      <c r="AA111" s="11">
        <f>'OddsRatio_working_3-way'!X111^(1/3)*COS(('OddsRatio_working_3-way'!Y111+2*PI())/3)</f>
        <v>-0.3929635895545337</v>
      </c>
      <c r="AB111" s="11">
        <f>'OddsRatio_working_3-way'!X111^(1/3)*COS(('OddsRatio_working_3-way'!Y111+4*PI())/3)</f>
        <v>-0.13418816713548901</v>
      </c>
      <c r="AC111" s="11">
        <f>'OddsRatio_working_3-way'!X111^(1/3)*SIN('OddsRatio_working_3-way'!Y111/3)</f>
        <v>0.14940405979329463</v>
      </c>
      <c r="AD111" s="11">
        <f>'OddsRatio_working_3-way'!X111^(1/3)*SIN(('OddsRatio_working_3-way'!Y111+2*PI())/3)</f>
        <v>0.38182478304650558</v>
      </c>
      <c r="AE111" s="11">
        <f>'OddsRatio_working_3-way'!X111^(1/3)*SIN(('OddsRatio_working_3-way'!Y111+4*PI())/3)</f>
        <v>-0.53122884283980021</v>
      </c>
      <c r="AF111" s="11">
        <f>-'OddsRatio_working_3-way'!U111/(3*'OddsRatio_working_3-way'!X111^(1/3))*COS(('OddsRatio_working_3-way'!Y111)/3)</f>
        <v>0.52715175669002245</v>
      </c>
      <c r="AG111" s="11">
        <f>-'OddsRatio_working_3-way'!U111/(3*'OddsRatio_working_3-way'!X111^(1/3))*COS(('OddsRatio_working_3-way'!Y111+2*PI())/3)</f>
        <v>-0.39296358955453359</v>
      </c>
      <c r="AH111" s="11">
        <f>-'OddsRatio_working_3-way'!U111/(3*'OddsRatio_working_3-way'!X111^(1/3))*COS(('OddsRatio_working_3-way'!Y111+4*PI())/3)</f>
        <v>-0.13418816713548898</v>
      </c>
      <c r="AI111" s="11">
        <f>'OddsRatio_working_3-way'!U111/(3*'OddsRatio_working_3-way'!X111^(1/3))*SIN(('OddsRatio_working_3-way'!Y111)/3)</f>
        <v>-0.1494040597932946</v>
      </c>
      <c r="AJ111" s="11">
        <f>'OddsRatio_working_3-way'!U111/(3*'OddsRatio_working_3-way'!X111^(1/3))*SIN(('OddsRatio_working_3-way'!Y111+2*PI())/3)</f>
        <v>-0.38182478304650552</v>
      </c>
      <c r="AK111" s="11">
        <f>'OddsRatio_working_3-way'!U111/(3*'OddsRatio_working_3-way'!X111^(1/3))*SIN(('OddsRatio_working_3-way'!Y111+4*PI())/3)</f>
        <v>0.5312288428398001</v>
      </c>
      <c r="AL111" s="11">
        <f>'OddsRatio_working_3-way'!Z111+'OddsRatio_working_3-way'!AF111</f>
        <v>1.0543035133800451</v>
      </c>
      <c r="AM111" s="11">
        <f>'OddsRatio_working_3-way'!AA111+'OddsRatio_working_3-way'!AG111</f>
        <v>-0.78592717910906729</v>
      </c>
      <c r="AN111" s="11">
        <f>'OddsRatio_working_3-way'!AB111+'OddsRatio_working_3-way'!AH111</f>
        <v>-0.26837633427097796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1.0543035133800451</v>
      </c>
      <c r="AS111" s="11">
        <f>IF(('OddsRatio_working_3-way'!X111=0),IF(Q111&gt;0,-Q111^(1/3),(-Q111)^(1/3)),'OddsRatio_working_3-way'!AM111-'OddsRatio_working_3-way'!R111/3)</f>
        <v>-0.78592717910906729</v>
      </c>
      <c r="AT111" s="11">
        <f>IF(('OddsRatio_working_3-way'!X111=0),IF(Q111&gt;0,-Q111^(1/3),(-Q111)^(1/3)),'OddsRatio_working_3-way'!AN111-'OddsRatio_working_3-way'!R111/3)</f>
        <v>-0.26837633427097796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2.2400000000000002</v>
      </c>
      <c r="B112" s="4">
        <f>IF('True_Odds_Calculator_3-way'!B111="","",'True_Odds_Calculator_3-way'!B111)</f>
        <v>3.74</v>
      </c>
      <c r="C112" s="4">
        <f>IF('True_Odds_Calculator_3-way'!C111="","",'True_Odds_Calculator_3-way'!C111)</f>
        <v>3.18</v>
      </c>
      <c r="D112" s="9">
        <f t="shared" si="26"/>
        <v>0.43577521181527457</v>
      </c>
      <c r="E112" s="9">
        <f t="shared" si="27"/>
        <v>0.25899996761845295</v>
      </c>
      <c r="F112" s="9">
        <f t="shared" si="28"/>
        <v>0.30522482056627259</v>
      </c>
      <c r="G112" s="9">
        <f t="shared" si="29"/>
        <v>1.0441621692434313</v>
      </c>
      <c r="H112" s="9">
        <f t="shared" si="30"/>
        <v>2.2947610898618547</v>
      </c>
      <c r="I112" s="9">
        <f t="shared" si="31"/>
        <v>3.8610043437270032</v>
      </c>
      <c r="J112" s="9">
        <f t="shared" si="32"/>
        <v>3.2762735289506799</v>
      </c>
      <c r="K112" s="11">
        <f t="shared" si="33"/>
        <v>0.4464285714285714</v>
      </c>
      <c r="L112" s="11">
        <f t="shared" si="34"/>
        <v>0.26737967914438499</v>
      </c>
      <c r="M112" s="11">
        <f t="shared" si="35"/>
        <v>0.31446540880503143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-0.27802381673080911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0.23122456529781721</v>
      </c>
      <c r="Q112" s="11">
        <f>2*'OddsRatio_working_3-way'!K112*'OddsRatio_working_3-way'!L112*'OddsRatio_working_3-way'!M112</f>
        <v>7.5072910810979596E-2</v>
      </c>
      <c r="R112" s="11">
        <f t="shared" si="36"/>
        <v>0</v>
      </c>
      <c r="S112" s="11">
        <f t="shared" si="37"/>
        <v>-0.83167178990890434</v>
      </c>
      <c r="T112" s="11">
        <f t="shared" si="38"/>
        <v>-0.27002330841198185</v>
      </c>
      <c r="U112" s="11">
        <f>'OddsRatio_working_3-way'!S112-'OddsRatio_working_3-way'!R112^2/3</f>
        <v>-0.83167178990890434</v>
      </c>
      <c r="V112" s="11">
        <f>'OddsRatio_working_3-way'!S112*'OddsRatio_working_3-way'!R112/3-2*'OddsRatio_working_3-way'!R112^3/27-'OddsRatio_working_3-way'!T112</f>
        <v>0.27002330841198185</v>
      </c>
      <c r="W112" s="11">
        <f>'OddsRatio_working_3-way'!V112^2+4*'OddsRatio_working_3-way'!U112^3/27</f>
        <v>-1.2309494711599006E-2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0.14596410671578755</v>
      </c>
      <c r="Y112" s="11">
        <f>IF('OddsRatio_working_3-way'!W112&gt;=0,IF('OddsRatio_working_3-way'!V112+SQRT('OddsRatio_working_3-way'!W112)&gt;0,0,PI()),ACOS('OddsRatio_working_3-way'!V112/(2*'OddsRatio_working_3-way'!X112)))</f>
        <v>0.38985348037809886</v>
      </c>
      <c r="Z112" s="11">
        <f>'OddsRatio_working_3-way'!X112^(1/3)*COS('OddsRatio_working_3-way'!Y112/3)</f>
        <v>0.52208108462171565</v>
      </c>
      <c r="AA112" s="11">
        <f>'OddsRatio_working_3-way'!X112^(1/3)*COS(('OddsRatio_working_3-way'!Y112+2*PI())/3)</f>
        <v>-0.3201290630859277</v>
      </c>
      <c r="AB112" s="11">
        <f>'OddsRatio_working_3-way'!X112^(1/3)*COS(('OddsRatio_working_3-way'!Y112+4*PI())/3)</f>
        <v>-0.20195202153578787</v>
      </c>
      <c r="AC112" s="11">
        <f>'OddsRatio_working_3-way'!X112^(1/3)*SIN('OddsRatio_working_3-way'!Y112/3)</f>
        <v>6.8229546751006828E-2</v>
      </c>
      <c r="AD112" s="11">
        <f>'OddsRatio_working_3-way'!X112^(1/3)*SIN(('OddsRatio_working_3-way'!Y112+2*PI())/3)</f>
        <v>0.41802070874223557</v>
      </c>
      <c r="AE112" s="11">
        <f>'OddsRatio_working_3-way'!X112^(1/3)*SIN(('OddsRatio_working_3-way'!Y112+4*PI())/3)</f>
        <v>-0.48625025549324241</v>
      </c>
      <c r="AF112" s="11">
        <f>-'OddsRatio_working_3-way'!U112/(3*'OddsRatio_working_3-way'!X112^(1/3))*COS(('OddsRatio_working_3-way'!Y112)/3)</f>
        <v>0.52208108462171554</v>
      </c>
      <c r="AG112" s="11">
        <f>-'OddsRatio_working_3-way'!U112/(3*'OddsRatio_working_3-way'!X112^(1/3))*COS(('OddsRatio_working_3-way'!Y112+2*PI())/3)</f>
        <v>-0.32012906308592765</v>
      </c>
      <c r="AH112" s="11">
        <f>-'OddsRatio_working_3-way'!U112/(3*'OddsRatio_working_3-way'!X112^(1/3))*COS(('OddsRatio_working_3-way'!Y112+4*PI())/3)</f>
        <v>-0.20195202153578784</v>
      </c>
      <c r="AI112" s="11">
        <f>'OddsRatio_working_3-way'!U112/(3*'OddsRatio_working_3-way'!X112^(1/3))*SIN(('OddsRatio_working_3-way'!Y112)/3)</f>
        <v>-6.8229546751006814E-2</v>
      </c>
      <c r="AJ112" s="11">
        <f>'OddsRatio_working_3-way'!U112/(3*'OddsRatio_working_3-way'!X112^(1/3))*SIN(('OddsRatio_working_3-way'!Y112+2*PI())/3)</f>
        <v>-0.41802070874223551</v>
      </c>
      <c r="AK112" s="11">
        <f>'OddsRatio_working_3-way'!U112/(3*'OddsRatio_working_3-way'!X112^(1/3))*SIN(('OddsRatio_working_3-way'!Y112+4*PI())/3)</f>
        <v>0.4862502554932423</v>
      </c>
      <c r="AL112" s="11">
        <f>'OddsRatio_working_3-way'!Z112+'OddsRatio_working_3-way'!AF112</f>
        <v>1.0441621692434313</v>
      </c>
      <c r="AM112" s="11">
        <f>'OddsRatio_working_3-way'!AA112+'OddsRatio_working_3-way'!AG112</f>
        <v>-0.6402581261718554</v>
      </c>
      <c r="AN112" s="11">
        <f>'OddsRatio_working_3-way'!AB112+'OddsRatio_working_3-way'!AH112</f>
        <v>-0.40390404307157568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1.0441621692434313</v>
      </c>
      <c r="AS112" s="11">
        <f>IF(('OddsRatio_working_3-way'!X112=0),IF(Q112&gt;0,-Q112^(1/3),(-Q112)^(1/3)),'OddsRatio_working_3-way'!AM112-'OddsRatio_working_3-way'!R112/3)</f>
        <v>-0.6402581261718554</v>
      </c>
      <c r="AT112" s="11">
        <f>IF(('OddsRatio_working_3-way'!X112=0),IF(Q112&gt;0,-Q112^(1/3),(-Q112)^(1/3)),'OddsRatio_working_3-way'!AN112-'OddsRatio_working_3-way'!R112/3)</f>
        <v>-0.40390404307157568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1.63</v>
      </c>
      <c r="B113" s="4">
        <f>IF('True_Odds_Calculator_3-way'!B112="","",'True_Odds_Calculator_3-way'!B112)</f>
        <v>4.37</v>
      </c>
      <c r="C113" s="4">
        <f>IF('True_Odds_Calculator_3-way'!C112="","",'True_Odds_Calculator_3-way'!C112)</f>
        <v>5.34</v>
      </c>
      <c r="D113" s="9">
        <f t="shared" si="26"/>
        <v>0.60094069075274248</v>
      </c>
      <c r="E113" s="9">
        <f t="shared" si="27"/>
        <v>0.21967488155827511</v>
      </c>
      <c r="F113" s="9">
        <f t="shared" si="28"/>
        <v>0.17938442768898255</v>
      </c>
      <c r="G113" s="9">
        <f t="shared" si="29"/>
        <v>1.0540598843493378</v>
      </c>
      <c r="H113" s="9">
        <f t="shared" si="30"/>
        <v>1.6640577271400827</v>
      </c>
      <c r="I113" s="9">
        <f t="shared" si="31"/>
        <v>4.5521818102572693</v>
      </c>
      <c r="J113" s="9">
        <f t="shared" si="32"/>
        <v>5.5746198980761257</v>
      </c>
      <c r="K113" s="11">
        <f t="shared" si="33"/>
        <v>0.61349693251533743</v>
      </c>
      <c r="L113" s="11">
        <f t="shared" si="34"/>
        <v>0.22883295194508008</v>
      </c>
      <c r="M113" s="11">
        <f t="shared" si="35"/>
        <v>0.18726591760299627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-0.24224224429491081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0.21925815344568919</v>
      </c>
      <c r="Q113" s="11">
        <f>2*'OddsRatio_working_3-way'!K113*'OddsRatio_working_3-way'!L113*'OddsRatio_working_3-way'!M113</f>
        <v>5.2579892912635304E-2</v>
      </c>
      <c r="R113" s="11">
        <f t="shared" si="36"/>
        <v>0</v>
      </c>
      <c r="S113" s="11">
        <f t="shared" si="37"/>
        <v>-0.90511939436442679</v>
      </c>
      <c r="T113" s="11">
        <f t="shared" si="38"/>
        <v>-0.2170550106389513</v>
      </c>
      <c r="U113" s="11">
        <f>'OddsRatio_working_3-way'!S113-'OddsRatio_working_3-way'!R113^2/3</f>
        <v>-0.90511939436442679</v>
      </c>
      <c r="V113" s="11">
        <f>'OddsRatio_working_3-way'!S113*'OddsRatio_working_3-way'!R113/3-2*'OddsRatio_working_3-way'!R113^3/27-'OddsRatio_working_3-way'!T113</f>
        <v>0.2170550106389513</v>
      </c>
      <c r="W113" s="11">
        <f>'OddsRatio_working_3-way'!V113^2+4*'OddsRatio_working_3-way'!U113^3/27</f>
        <v>-6.2740607484234323E-2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0.1657207629777494</v>
      </c>
      <c r="Y113" s="11">
        <f>IF('OddsRatio_working_3-way'!W113&gt;=0,IF('OddsRatio_working_3-way'!V113+SQRT('OddsRatio_working_3-way'!W113)&gt;0,0,PI()),ACOS('OddsRatio_working_3-way'!V113/(2*'OddsRatio_working_3-way'!X113)))</f>
        <v>0.85677017151015411</v>
      </c>
      <c r="Z113" s="11">
        <f>'OddsRatio_working_3-way'!X113^(1/3)*COS('OddsRatio_working_3-way'!Y113/3)</f>
        <v>0.52702994217466892</v>
      </c>
      <c r="AA113" s="11">
        <f>'OddsRatio_working_3-way'!X113^(1/3)*COS(('OddsRatio_working_3-way'!Y113+2*PI())/3)</f>
        <v>-0.39752776387082417</v>
      </c>
      <c r="AB113" s="11">
        <f>'OddsRatio_working_3-way'!X113^(1/3)*COS(('OddsRatio_working_3-way'!Y113+4*PI())/3)</f>
        <v>-0.12950217830384489</v>
      </c>
      <c r="AC113" s="11">
        <f>'OddsRatio_working_3-way'!X113^(1/3)*SIN('OddsRatio_working_3-way'!Y113/3)</f>
        <v>0.15474464397680252</v>
      </c>
      <c r="AD113" s="11">
        <f>'OddsRatio_working_3-way'!X113^(1/3)*SIN(('OddsRatio_working_3-way'!Y113+2*PI())/3)</f>
        <v>0.3790489964899057</v>
      </c>
      <c r="AE113" s="11">
        <f>'OddsRatio_working_3-way'!X113^(1/3)*SIN(('OddsRatio_working_3-way'!Y113+4*PI())/3)</f>
        <v>-0.5337936404667083</v>
      </c>
      <c r="AF113" s="11">
        <f>-'OddsRatio_working_3-way'!U113/(3*'OddsRatio_working_3-way'!X113^(1/3))*COS(('OddsRatio_working_3-way'!Y113)/3)</f>
        <v>0.52702994217466892</v>
      </c>
      <c r="AG113" s="11">
        <f>-'OddsRatio_working_3-way'!U113/(3*'OddsRatio_working_3-way'!X113^(1/3))*COS(('OddsRatio_working_3-way'!Y113+2*PI())/3)</f>
        <v>-0.39752776387082417</v>
      </c>
      <c r="AH113" s="11">
        <f>-'OddsRatio_working_3-way'!U113/(3*'OddsRatio_working_3-way'!X113^(1/3))*COS(('OddsRatio_working_3-way'!Y113+4*PI())/3)</f>
        <v>-0.12950217830384489</v>
      </c>
      <c r="AI113" s="11">
        <f>'OddsRatio_working_3-way'!U113/(3*'OddsRatio_working_3-way'!X113^(1/3))*SIN(('OddsRatio_working_3-way'!Y113)/3)</f>
        <v>-0.15474464397680252</v>
      </c>
      <c r="AJ113" s="11">
        <f>'OddsRatio_working_3-way'!U113/(3*'OddsRatio_working_3-way'!X113^(1/3))*SIN(('OddsRatio_working_3-way'!Y113+2*PI())/3)</f>
        <v>-0.3790489964899057</v>
      </c>
      <c r="AK113" s="11">
        <f>'OddsRatio_working_3-way'!U113/(3*'OddsRatio_working_3-way'!X113^(1/3))*SIN(('OddsRatio_working_3-way'!Y113+4*PI())/3)</f>
        <v>0.5337936404667083</v>
      </c>
      <c r="AL113" s="11">
        <f>'OddsRatio_working_3-way'!Z113+'OddsRatio_working_3-way'!AF113</f>
        <v>1.0540598843493378</v>
      </c>
      <c r="AM113" s="11">
        <f>'OddsRatio_working_3-way'!AA113+'OddsRatio_working_3-way'!AG113</f>
        <v>-0.79505552774164834</v>
      </c>
      <c r="AN113" s="11">
        <f>'OddsRatio_working_3-way'!AB113+'OddsRatio_working_3-way'!AH113</f>
        <v>-0.25900435660768978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1.0540598843493378</v>
      </c>
      <c r="AS113" s="11">
        <f>IF(('OddsRatio_working_3-way'!X113=0),IF(Q113&gt;0,-Q113^(1/3),(-Q113)^(1/3)),'OddsRatio_working_3-way'!AM113-'OddsRatio_working_3-way'!R113/3)</f>
        <v>-0.79505552774164834</v>
      </c>
      <c r="AT113" s="11">
        <f>IF(('OddsRatio_working_3-way'!X113=0),IF(Q113&gt;0,-Q113^(1/3),(-Q113)^(1/3)),'OddsRatio_working_3-way'!AN113-'OddsRatio_working_3-way'!R113/3)</f>
        <v>-0.25900435660768978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2.37</v>
      </c>
      <c r="B114" s="4">
        <f>IF('True_Odds_Calculator_3-way'!B113="","",'True_Odds_Calculator_3-way'!B113)</f>
        <v>3.48</v>
      </c>
      <c r="C114" s="4">
        <f>IF('True_Odds_Calculator_3-way'!C113="","",'True_Odds_Calculator_3-way'!C113)</f>
        <v>3.14</v>
      </c>
      <c r="D114" s="9">
        <f t="shared" si="26"/>
        <v>0.41173539584316138</v>
      </c>
      <c r="E114" s="9">
        <f t="shared" si="27"/>
        <v>0.27883579966736227</v>
      </c>
      <c r="F114" s="9">
        <f t="shared" si="28"/>
        <v>0.30942880448947624</v>
      </c>
      <c r="G114" s="9">
        <f t="shared" si="29"/>
        <v>1.0428790586074719</v>
      </c>
      <c r="H114" s="9">
        <f t="shared" si="30"/>
        <v>2.4287443102922368</v>
      </c>
      <c r="I114" s="9">
        <f t="shared" si="31"/>
        <v>3.5863400653465303</v>
      </c>
      <c r="J114" s="9">
        <f t="shared" si="32"/>
        <v>3.2317611854199897</v>
      </c>
      <c r="K114" s="11">
        <f t="shared" si="33"/>
        <v>0.42194092827004215</v>
      </c>
      <c r="L114" s="11">
        <f t="shared" si="34"/>
        <v>0.28735632183908044</v>
      </c>
      <c r="M114" s="11">
        <f t="shared" si="35"/>
        <v>0.31847133757961782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-0.28075582999169335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0.23129677871161439</v>
      </c>
      <c r="Q114" s="11">
        <f>2*'OddsRatio_working_3-way'!K114*'OddsRatio_working_3-way'!L114*'OddsRatio_working_3-way'!M114</f>
        <v>7.7227638968819484E-2</v>
      </c>
      <c r="R114" s="11">
        <f t="shared" si="36"/>
        <v>0</v>
      </c>
      <c r="S114" s="11">
        <f t="shared" si="37"/>
        <v>-0.8238360668003144</v>
      </c>
      <c r="T114" s="11">
        <f t="shared" si="38"/>
        <v>-0.27507047305519672</v>
      </c>
      <c r="U114" s="11">
        <f>'OddsRatio_working_3-way'!S114-'OddsRatio_working_3-way'!R114^2/3</f>
        <v>-0.8238360668003144</v>
      </c>
      <c r="V114" s="11">
        <f>'OddsRatio_working_3-way'!S114*'OddsRatio_working_3-way'!R114/3-2*'OddsRatio_working_3-way'!R114^3/27-'OddsRatio_working_3-way'!T114</f>
        <v>0.27507047305519672</v>
      </c>
      <c r="W114" s="11">
        <f>'OddsRatio_working_3-way'!V114^2+4*'OddsRatio_working_3-way'!U114^3/27</f>
        <v>-7.1721415648622333E-3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0.14390613843029068</v>
      </c>
      <c r="Y114" s="11">
        <f>IF('OddsRatio_working_3-way'!W114&gt;=0,IF('OddsRatio_working_3-way'!V114+SQRT('OddsRatio_working_3-way'!W114)&gt;0,0,PI()),ACOS('OddsRatio_working_3-way'!V114/(2*'OddsRatio_working_3-way'!X114)))</f>
        <v>0.29866971785325847</v>
      </c>
      <c r="Z114" s="11">
        <f>'OddsRatio_working_3-way'!X114^(1/3)*COS('OddsRatio_working_3-way'!Y114/3)</f>
        <v>0.52143952930373594</v>
      </c>
      <c r="AA114" s="11">
        <f>'OddsRatio_working_3-way'!X114^(1/3)*COS(('OddsRatio_working_3-way'!Y114+2*PI())/3)</f>
        <v>-0.30582663397021426</v>
      </c>
      <c r="AB114" s="11">
        <f>'OddsRatio_working_3-way'!X114^(1/3)*COS(('OddsRatio_working_3-way'!Y114+4*PI())/3)</f>
        <v>-0.21561289533352179</v>
      </c>
      <c r="AC114" s="11">
        <f>'OddsRatio_working_3-way'!X114^(1/3)*SIN('OddsRatio_working_3-way'!Y114/3)</f>
        <v>5.2084926286497038E-2</v>
      </c>
      <c r="AD114" s="11">
        <f>'OddsRatio_working_3-way'!X114^(1/3)*SIN(('OddsRatio_working_3-way'!Y114+2*PI())/3)</f>
        <v>0.42553741577118698</v>
      </c>
      <c r="AE114" s="11">
        <f>'OddsRatio_working_3-way'!X114^(1/3)*SIN(('OddsRatio_working_3-way'!Y114+4*PI())/3)</f>
        <v>-0.477622342057684</v>
      </c>
      <c r="AF114" s="11">
        <f>-'OddsRatio_working_3-way'!U114/(3*'OddsRatio_working_3-way'!X114^(1/3))*COS(('OddsRatio_working_3-way'!Y114)/3)</f>
        <v>0.52143952930373583</v>
      </c>
      <c r="AG114" s="11">
        <f>-'OddsRatio_working_3-way'!U114/(3*'OddsRatio_working_3-way'!X114^(1/3))*COS(('OddsRatio_working_3-way'!Y114+2*PI())/3)</f>
        <v>-0.3058266339702142</v>
      </c>
      <c r="AH114" s="11">
        <f>-'OddsRatio_working_3-way'!U114/(3*'OddsRatio_working_3-way'!X114^(1/3))*COS(('OddsRatio_working_3-way'!Y114+4*PI())/3)</f>
        <v>-0.21561289533352176</v>
      </c>
      <c r="AI114" s="11">
        <f>'OddsRatio_working_3-way'!U114/(3*'OddsRatio_working_3-way'!X114^(1/3))*SIN(('OddsRatio_working_3-way'!Y114)/3)</f>
        <v>-5.2084926286497024E-2</v>
      </c>
      <c r="AJ114" s="11">
        <f>'OddsRatio_working_3-way'!U114/(3*'OddsRatio_working_3-way'!X114^(1/3))*SIN(('OddsRatio_working_3-way'!Y114+2*PI())/3)</f>
        <v>-0.42553741577118692</v>
      </c>
      <c r="AK114" s="11">
        <f>'OddsRatio_working_3-way'!U114/(3*'OddsRatio_working_3-way'!X114^(1/3))*SIN(('OddsRatio_working_3-way'!Y114+4*PI())/3)</f>
        <v>0.47762234205768389</v>
      </c>
      <c r="AL114" s="11">
        <f>'OddsRatio_working_3-way'!Z114+'OddsRatio_working_3-way'!AF114</f>
        <v>1.0428790586074719</v>
      </c>
      <c r="AM114" s="11">
        <f>'OddsRatio_working_3-way'!AA114+'OddsRatio_working_3-way'!AG114</f>
        <v>-0.61165326794042851</v>
      </c>
      <c r="AN114" s="11">
        <f>'OddsRatio_working_3-way'!AB114+'OddsRatio_working_3-way'!AH114</f>
        <v>-0.43122579066704358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1.0428790586074719</v>
      </c>
      <c r="AS114" s="11">
        <f>IF(('OddsRatio_working_3-way'!X114=0),IF(Q114&gt;0,-Q114^(1/3),(-Q114)^(1/3)),'OddsRatio_working_3-way'!AM114-'OddsRatio_working_3-way'!R114/3)</f>
        <v>-0.61165326794042851</v>
      </c>
      <c r="AT114" s="11">
        <f>IF(('OddsRatio_working_3-way'!X114=0),IF(Q114&gt;0,-Q114^(1/3),(-Q114)^(1/3)),'OddsRatio_working_3-way'!AN114-'OddsRatio_working_3-way'!R114/3)</f>
        <v>-0.43122579066704358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1.88</v>
      </c>
      <c r="B115" s="4">
        <f>IF('True_Odds_Calculator_3-way'!B114="","",'True_Odds_Calculator_3-way'!B114)</f>
        <v>4.01</v>
      </c>
      <c r="C115" s="4">
        <f>IF('True_Odds_Calculator_3-way'!C114="","",'True_Odds_Calculator_3-way'!C114)</f>
        <v>4.03</v>
      </c>
      <c r="D115" s="9">
        <f t="shared" si="26"/>
        <v>0.52005329946455603</v>
      </c>
      <c r="E115" s="9">
        <f t="shared" si="27"/>
        <v>0.24057727909606319</v>
      </c>
      <c r="F115" s="9">
        <f t="shared" si="28"/>
        <v>0.23936942143938078</v>
      </c>
      <c r="G115" s="9">
        <f t="shared" si="29"/>
        <v>1.0487270794026704</v>
      </c>
      <c r="H115" s="9">
        <f t="shared" si="30"/>
        <v>1.9228798298743501</v>
      </c>
      <c r="I115" s="9">
        <f t="shared" si="31"/>
        <v>4.1566685090020377</v>
      </c>
      <c r="J115" s="9">
        <f t="shared" si="32"/>
        <v>4.1776430505900919</v>
      </c>
      <c r="K115" s="11">
        <f t="shared" si="33"/>
        <v>0.53191489361702127</v>
      </c>
      <c r="L115" s="11">
        <f t="shared" si="34"/>
        <v>0.24937655860349128</v>
      </c>
      <c r="M115" s="11">
        <f t="shared" si="35"/>
        <v>0.24813895781637715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-0.26417062775720024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0.22777120869227596</v>
      </c>
      <c r="Q115" s="11">
        <f>2*'OddsRatio_working_3-way'!K115*'OddsRatio_working_3-way'!L115*'OddsRatio_working_3-way'!M115</f>
        <v>6.5829829101813869E-2</v>
      </c>
      <c r="R115" s="11">
        <f t="shared" si="36"/>
        <v>0</v>
      </c>
      <c r="S115" s="11">
        <f t="shared" si="37"/>
        <v>-0.86221246709388499</v>
      </c>
      <c r="T115" s="11">
        <f t="shared" si="38"/>
        <v>-0.24919435465141188</v>
      </c>
      <c r="U115" s="11">
        <f>'OddsRatio_working_3-way'!S115-'OddsRatio_working_3-way'!R115^2/3</f>
        <v>-0.86221246709388499</v>
      </c>
      <c r="V115" s="11">
        <f>'OddsRatio_working_3-way'!S115*'OddsRatio_working_3-way'!R115/3-2*'OddsRatio_working_3-way'!R115^3/27-'OddsRatio_working_3-way'!T115</f>
        <v>0.24919435465141188</v>
      </c>
      <c r="W115" s="11">
        <f>'OddsRatio_working_3-way'!V115^2+4*'OddsRatio_working_3-way'!U115^3/27</f>
        <v>-3.2861827231409624E-2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0.15407762136464145</v>
      </c>
      <c r="Y115" s="11">
        <f>IF('OddsRatio_working_3-way'!W115&gt;=0,IF('OddsRatio_working_3-way'!V115+SQRT('OddsRatio_working_3-way'!W115)&gt;0,0,PI()),ACOS('OddsRatio_working_3-way'!V115/(2*'OddsRatio_working_3-way'!X115)))</f>
        <v>0.62891715874087284</v>
      </c>
      <c r="Z115" s="11">
        <f>'OddsRatio_working_3-way'!X115^(1/3)*COS('OddsRatio_working_3-way'!Y115/3)</f>
        <v>0.5243635397013352</v>
      </c>
      <c r="AA115" s="11">
        <f>'OddsRatio_working_3-way'!X115^(1/3)*COS(('OddsRatio_working_3-way'!Y115+2*PI())/3)</f>
        <v>-0.35880099903091917</v>
      </c>
      <c r="AB115" s="11">
        <f>'OddsRatio_working_3-way'!X115^(1/3)*COS(('OddsRatio_working_3-way'!Y115+4*PI())/3)</f>
        <v>-0.16556254067041587</v>
      </c>
      <c r="AC115" s="11">
        <f>'OddsRatio_working_3-way'!X115^(1/3)*SIN('OddsRatio_working_3-way'!Y115/3)</f>
        <v>0.11156627595222493</v>
      </c>
      <c r="AD115" s="11">
        <f>'OddsRatio_working_3-way'!X115^(1/3)*SIN(('OddsRatio_working_3-way'!Y115+2*PI())/3)</f>
        <v>0.39832900822357392</v>
      </c>
      <c r="AE115" s="11">
        <f>'OddsRatio_working_3-way'!X115^(1/3)*SIN(('OddsRatio_working_3-way'!Y115+4*PI())/3)</f>
        <v>-0.50989528417579877</v>
      </c>
      <c r="AF115" s="11">
        <f>-'OddsRatio_working_3-way'!U115/(3*'OddsRatio_working_3-way'!X115^(1/3))*COS(('OddsRatio_working_3-way'!Y115)/3)</f>
        <v>0.5243635397013352</v>
      </c>
      <c r="AG115" s="11">
        <f>-'OddsRatio_working_3-way'!U115/(3*'OddsRatio_working_3-way'!X115^(1/3))*COS(('OddsRatio_working_3-way'!Y115+2*PI())/3)</f>
        <v>-0.35880099903091917</v>
      </c>
      <c r="AH115" s="11">
        <f>-'OddsRatio_working_3-way'!U115/(3*'OddsRatio_working_3-way'!X115^(1/3))*COS(('OddsRatio_working_3-way'!Y115+4*PI())/3)</f>
        <v>-0.16556254067041587</v>
      </c>
      <c r="AI115" s="11">
        <f>'OddsRatio_working_3-way'!U115/(3*'OddsRatio_working_3-way'!X115^(1/3))*SIN(('OddsRatio_working_3-way'!Y115)/3)</f>
        <v>-0.11156627595222493</v>
      </c>
      <c r="AJ115" s="11">
        <f>'OddsRatio_working_3-way'!U115/(3*'OddsRatio_working_3-way'!X115^(1/3))*SIN(('OddsRatio_working_3-way'!Y115+2*PI())/3)</f>
        <v>-0.39832900822357392</v>
      </c>
      <c r="AK115" s="11">
        <f>'OddsRatio_working_3-way'!U115/(3*'OddsRatio_working_3-way'!X115^(1/3))*SIN(('OddsRatio_working_3-way'!Y115+4*PI())/3)</f>
        <v>0.50989528417579877</v>
      </c>
      <c r="AL115" s="11">
        <f>'OddsRatio_working_3-way'!Z115+'OddsRatio_working_3-way'!AF115</f>
        <v>1.0487270794026704</v>
      </c>
      <c r="AM115" s="11">
        <f>'OddsRatio_working_3-way'!AA115+'OddsRatio_working_3-way'!AG115</f>
        <v>-0.71760199806183833</v>
      </c>
      <c r="AN115" s="11">
        <f>'OddsRatio_working_3-way'!AB115+'OddsRatio_working_3-way'!AH115</f>
        <v>-0.33112508134083174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1.0487270794026704</v>
      </c>
      <c r="AS115" s="11">
        <f>IF(('OddsRatio_working_3-way'!X115=0),IF(Q115&gt;0,-Q115^(1/3),(-Q115)^(1/3)),'OddsRatio_working_3-way'!AM115-'OddsRatio_working_3-way'!R115/3)</f>
        <v>-0.71760199806183833</v>
      </c>
      <c r="AT115" s="11">
        <f>IF(('OddsRatio_working_3-way'!X115=0),IF(Q115&gt;0,-Q115^(1/3),(-Q115)^(1/3)),'OddsRatio_working_3-way'!AN115-'OddsRatio_working_3-way'!R115/3)</f>
        <v>-0.33112508134083174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2.0099999999999998</v>
      </c>
      <c r="B116" s="4">
        <f>IF('True_Odds_Calculator_3-way'!B115="","",'True_Odds_Calculator_3-way'!B115)</f>
        <v>3.73</v>
      </c>
      <c r="C116" s="4">
        <f>IF('True_Odds_Calculator_3-way'!C115="","",'True_Odds_Calculator_3-way'!C115)</f>
        <v>3.82</v>
      </c>
      <c r="D116" s="9">
        <f t="shared" si="26"/>
        <v>0.48673981933932597</v>
      </c>
      <c r="E116" s="9">
        <f t="shared" si="27"/>
        <v>0.25972383073515437</v>
      </c>
      <c r="F116" s="9">
        <f t="shared" si="28"/>
        <v>0.2535363499255196</v>
      </c>
      <c r="G116" s="9">
        <f t="shared" si="29"/>
        <v>1.0440452506711089</v>
      </c>
      <c r="H116" s="9">
        <f t="shared" si="30"/>
        <v>2.0544857031778196</v>
      </c>
      <c r="I116" s="9">
        <f t="shared" si="31"/>
        <v>3.8502435343321273</v>
      </c>
      <c r="J116" s="9">
        <f t="shared" si="32"/>
        <v>3.9442076068925269</v>
      </c>
      <c r="K116" s="11">
        <f t="shared" si="33"/>
        <v>0.49751243781094534</v>
      </c>
      <c r="L116" s="11">
        <f t="shared" si="34"/>
        <v>0.26809651474530832</v>
      </c>
      <c r="M116" s="11">
        <f t="shared" si="35"/>
        <v>0.26178010471204188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-0.27149690118809255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0.22905279059274603</v>
      </c>
      <c r="Q116" s="11">
        <f>2*'OddsRatio_working_3-way'!K116*'OddsRatio_working_3-way'!L116*'OddsRatio_working_3-way'!M116</f>
        <v>6.983316786364209E-2</v>
      </c>
      <c r="R116" s="11">
        <f t="shared" si="36"/>
        <v>0</v>
      </c>
      <c r="S116" s="11">
        <f t="shared" si="37"/>
        <v>-0.84366631659658864</v>
      </c>
      <c r="T116" s="11">
        <f t="shared" si="38"/>
        <v>-0.25721534042578925</v>
      </c>
      <c r="U116" s="11">
        <f>'OddsRatio_working_3-way'!S116-'OddsRatio_working_3-way'!R116^2/3</f>
        <v>-0.84366631659658864</v>
      </c>
      <c r="V116" s="11">
        <f>'OddsRatio_working_3-way'!S116*'OddsRatio_working_3-way'!R116/3-2*'OddsRatio_working_3-way'!R116^3/27-'OddsRatio_working_3-way'!T116</f>
        <v>0.25721534042578925</v>
      </c>
      <c r="W116" s="11">
        <f>'OddsRatio_working_3-way'!V116^2+4*'OddsRatio_working_3-way'!U116^3/27</f>
        <v>-2.2803051136289901E-2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0.14913314729348784</v>
      </c>
      <c r="Y116" s="11">
        <f>IF('OddsRatio_working_3-way'!W116&gt;=0,IF('OddsRatio_working_3-way'!V116+SQRT('OddsRatio_working_3-way'!W116)&gt;0,0,PI()),ACOS('OddsRatio_working_3-way'!V116/(2*'OddsRatio_working_3-way'!X116)))</f>
        <v>0.53086767143267388</v>
      </c>
      <c r="Z116" s="11">
        <f>'OddsRatio_working_3-way'!X116^(1/3)*COS('OddsRatio_working_3-way'!Y116/3)</f>
        <v>0.52202262533555455</v>
      </c>
      <c r="AA116" s="11">
        <f>'OddsRatio_working_3-way'!X116^(1/3)*COS(('OddsRatio_working_3-way'!Y116+2*PI())/3)</f>
        <v>-0.34185599788256843</v>
      </c>
      <c r="AB116" s="11">
        <f>'OddsRatio_working_3-way'!X116^(1/3)*COS(('OddsRatio_working_3-way'!Y116+4*PI())/3)</f>
        <v>-0.18016662745298628</v>
      </c>
      <c r="AC116" s="11">
        <f>'OddsRatio_working_3-way'!X116^(1/3)*SIN('OddsRatio_working_3-way'!Y116/3)</f>
        <v>9.3351401542620588E-2</v>
      </c>
      <c r="AD116" s="11">
        <f>'OddsRatio_working_3-way'!X116^(1/3)*SIN(('OddsRatio_working_3-way'!Y116+2*PI())/3)</f>
        <v>0.40540915411952611</v>
      </c>
      <c r="AE116" s="11">
        <f>'OddsRatio_working_3-way'!X116^(1/3)*SIN(('OddsRatio_working_3-way'!Y116+4*PI())/3)</f>
        <v>-0.4987605556621465</v>
      </c>
      <c r="AF116" s="11">
        <f>-'OddsRatio_working_3-way'!U116/(3*'OddsRatio_working_3-way'!X116^(1/3))*COS(('OddsRatio_working_3-way'!Y116)/3)</f>
        <v>0.52202262533555432</v>
      </c>
      <c r="AG116" s="11">
        <f>-'OddsRatio_working_3-way'!U116/(3*'OddsRatio_working_3-way'!X116^(1/3))*COS(('OddsRatio_working_3-way'!Y116+2*PI())/3)</f>
        <v>-0.34185599788256826</v>
      </c>
      <c r="AH116" s="11">
        <f>-'OddsRatio_working_3-way'!U116/(3*'OddsRatio_working_3-way'!X116^(1/3))*COS(('OddsRatio_working_3-way'!Y116+4*PI())/3)</f>
        <v>-0.1801666274529862</v>
      </c>
      <c r="AI116" s="11">
        <f>'OddsRatio_working_3-way'!U116/(3*'OddsRatio_working_3-way'!X116^(1/3))*SIN(('OddsRatio_working_3-way'!Y116)/3)</f>
        <v>-9.3351401542620546E-2</v>
      </c>
      <c r="AJ116" s="11">
        <f>'OddsRatio_working_3-way'!U116/(3*'OddsRatio_working_3-way'!X116^(1/3))*SIN(('OddsRatio_working_3-way'!Y116+2*PI())/3)</f>
        <v>-0.40540915411952594</v>
      </c>
      <c r="AK116" s="11">
        <f>'OddsRatio_working_3-way'!U116/(3*'OddsRatio_working_3-way'!X116^(1/3))*SIN(('OddsRatio_working_3-way'!Y116+4*PI())/3)</f>
        <v>0.49876055566214628</v>
      </c>
      <c r="AL116" s="11">
        <f>'OddsRatio_working_3-way'!Z116+'OddsRatio_working_3-way'!AF116</f>
        <v>1.0440452506711089</v>
      </c>
      <c r="AM116" s="11">
        <f>'OddsRatio_working_3-way'!AA116+'OddsRatio_working_3-way'!AG116</f>
        <v>-0.68371199576513675</v>
      </c>
      <c r="AN116" s="11">
        <f>'OddsRatio_working_3-way'!AB116+'OddsRatio_working_3-way'!AH116</f>
        <v>-0.36033325490597246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1.0440452506711089</v>
      </c>
      <c r="AS116" s="11">
        <f>IF(('OddsRatio_working_3-way'!X116=0),IF(Q116&gt;0,-Q116^(1/3),(-Q116)^(1/3)),'OddsRatio_working_3-way'!AM116-'OddsRatio_working_3-way'!R116/3)</f>
        <v>-0.68371199576513675</v>
      </c>
      <c r="AT116" s="11">
        <f>IF(('OddsRatio_working_3-way'!X116=0),IF(Q116&gt;0,-Q116^(1/3),(-Q116)^(1/3)),'OddsRatio_working_3-way'!AN116-'OddsRatio_working_3-way'!R116/3)</f>
        <v>-0.36033325490597246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2.8</v>
      </c>
      <c r="B117" s="4">
        <f>IF('True_Odds_Calculator_3-way'!B116="","",'True_Odds_Calculator_3-way'!B116)</f>
        <v>3.33</v>
      </c>
      <c r="C117" s="4">
        <f>IF('True_Odds_Calculator_3-way'!C116="","",'True_Odds_Calculator_3-way'!C116)</f>
        <v>2.71</v>
      </c>
      <c r="D117" s="9">
        <f t="shared" si="26"/>
        <v>0.34810974865463762</v>
      </c>
      <c r="E117" s="9">
        <f t="shared" si="27"/>
        <v>0.29205174187149185</v>
      </c>
      <c r="F117" s="9">
        <f t="shared" si="28"/>
        <v>0.3598385094738708</v>
      </c>
      <c r="G117" s="9">
        <f t="shared" si="29"/>
        <v>1.0403651496319526</v>
      </c>
      <c r="H117" s="9">
        <f t="shared" si="30"/>
        <v>2.8726572693375152</v>
      </c>
      <c r="I117" s="9">
        <f t="shared" si="31"/>
        <v>3.4240507986424489</v>
      </c>
      <c r="J117" s="9">
        <f t="shared" si="32"/>
        <v>2.7790244058706386</v>
      </c>
      <c r="K117" s="11">
        <f t="shared" si="33"/>
        <v>0.35714285714285715</v>
      </c>
      <c r="L117" s="11">
        <f t="shared" si="34"/>
        <v>0.3003003003003003</v>
      </c>
      <c r="M117" s="11">
        <f t="shared" si="35"/>
        <v>0.36900369003690037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-0.28382652552394272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0.23112200233971453</v>
      </c>
      <c r="Q117" s="11">
        <f>2*'OddsRatio_working_3-way'!K117*'OddsRatio_working_3-way'!L117*'OddsRatio_working_3-way'!M117</f>
        <v>7.9151370664285792E-2</v>
      </c>
      <c r="R117" s="11">
        <f t="shared" si="36"/>
        <v>0</v>
      </c>
      <c r="S117" s="11">
        <f t="shared" si="37"/>
        <v>-0.81430726713461388</v>
      </c>
      <c r="T117" s="11">
        <f t="shared" si="38"/>
        <v>-0.27887235175842939</v>
      </c>
      <c r="U117" s="11">
        <f>'OddsRatio_working_3-way'!S117-'OddsRatio_working_3-way'!R117^2/3</f>
        <v>-0.81430726713461388</v>
      </c>
      <c r="V117" s="11">
        <f>'OddsRatio_working_3-way'!S117*'OddsRatio_working_3-way'!R117/3-2*'OddsRatio_working_3-way'!R117^3/27-'OddsRatio_working_3-way'!T117</f>
        <v>0.27887235175842939</v>
      </c>
      <c r="W117" s="11">
        <f>'OddsRatio_working_3-way'!V117^2+4*'OddsRatio_working_3-way'!U117^3/27</f>
        <v>-2.2249012778725319E-3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0.14141666260836247</v>
      </c>
      <c r="Y117" s="11">
        <f>IF('OddsRatio_working_3-way'!W117&gt;=0,IF('OddsRatio_working_3-way'!V117+SQRT('OddsRatio_working_3-way'!W117)&gt;0,0,PI()),ACOS('OddsRatio_working_3-way'!V117/(2*'OddsRatio_working_3-way'!X117)))</f>
        <v>0.16755555271984557</v>
      </c>
      <c r="Z117" s="11">
        <f>'OddsRatio_working_3-way'!X117^(1/3)*COS('OddsRatio_working_3-way'!Y117/3)</f>
        <v>0.5201825748159763</v>
      </c>
      <c r="AA117" s="11">
        <f>'OddsRatio_working_3-way'!X117^(1/3)*COS(('OddsRatio_working_3-way'!Y117+2*PI())/3)</f>
        <v>-0.28527825679732444</v>
      </c>
      <c r="AB117" s="11">
        <f>'OddsRatio_working_3-way'!X117^(1/3)*COS(('OddsRatio_working_3-way'!Y117+4*PI())/3)</f>
        <v>-0.23490431801865194</v>
      </c>
      <c r="AC117" s="11">
        <f>'OddsRatio_working_3-way'!X117^(1/3)*SIN('OddsRatio_working_3-way'!Y117/3)</f>
        <v>2.9083407114008551E-2</v>
      </c>
      <c r="AD117" s="11">
        <f>'OddsRatio_working_3-way'!X117^(1/3)*SIN(('OddsRatio_working_3-way'!Y117+2*PI())/3)</f>
        <v>0.43594962083963062</v>
      </c>
      <c r="AE117" s="11">
        <f>'OddsRatio_working_3-way'!X117^(1/3)*SIN(('OddsRatio_working_3-way'!Y117+4*PI())/3)</f>
        <v>-0.46503302795363893</v>
      </c>
      <c r="AF117" s="11">
        <f>-'OddsRatio_working_3-way'!U117/(3*'OddsRatio_working_3-way'!X117^(1/3))*COS(('OddsRatio_working_3-way'!Y117)/3)</f>
        <v>0.52018257481597641</v>
      </c>
      <c r="AG117" s="11">
        <f>-'OddsRatio_working_3-way'!U117/(3*'OddsRatio_working_3-way'!X117^(1/3))*COS(('OddsRatio_working_3-way'!Y117+2*PI())/3)</f>
        <v>-0.28527825679732449</v>
      </c>
      <c r="AH117" s="11">
        <f>-'OddsRatio_working_3-way'!U117/(3*'OddsRatio_working_3-way'!X117^(1/3))*COS(('OddsRatio_working_3-way'!Y117+4*PI())/3)</f>
        <v>-0.234904318018652</v>
      </c>
      <c r="AI117" s="11">
        <f>'OddsRatio_working_3-way'!U117/(3*'OddsRatio_working_3-way'!X117^(1/3))*SIN(('OddsRatio_working_3-way'!Y117)/3)</f>
        <v>-2.9083407114008558E-2</v>
      </c>
      <c r="AJ117" s="11">
        <f>'OddsRatio_working_3-way'!U117/(3*'OddsRatio_working_3-way'!X117^(1/3))*SIN(('OddsRatio_working_3-way'!Y117+2*PI())/3)</f>
        <v>-0.43594962083963074</v>
      </c>
      <c r="AK117" s="11">
        <f>'OddsRatio_working_3-way'!U117/(3*'OddsRatio_working_3-way'!X117^(1/3))*SIN(('OddsRatio_working_3-way'!Y117+4*PI())/3)</f>
        <v>0.46503302795363904</v>
      </c>
      <c r="AL117" s="11">
        <f>'OddsRatio_working_3-way'!Z117+'OddsRatio_working_3-way'!AF117</f>
        <v>1.0403651496319526</v>
      </c>
      <c r="AM117" s="11">
        <f>'OddsRatio_working_3-way'!AA117+'OddsRatio_working_3-way'!AG117</f>
        <v>-0.57055651359464887</v>
      </c>
      <c r="AN117" s="11">
        <f>'OddsRatio_working_3-way'!AB117+'OddsRatio_working_3-way'!AH117</f>
        <v>-0.46980863603730394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1.0403651496319526</v>
      </c>
      <c r="AS117" s="11">
        <f>IF(('OddsRatio_working_3-way'!X117=0),IF(Q117&gt;0,-Q117^(1/3),(-Q117)^(1/3)),'OddsRatio_working_3-way'!AM117-'OddsRatio_working_3-way'!R117/3)</f>
        <v>-0.57055651359464887</v>
      </c>
      <c r="AT117" s="11">
        <f>IF(('OddsRatio_working_3-way'!X117=0),IF(Q117&gt;0,-Q117^(1/3),(-Q117)^(1/3)),'OddsRatio_working_3-way'!AN117-'OddsRatio_working_3-way'!R117/3)</f>
        <v>-0.46980863603730394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1.54</v>
      </c>
      <c r="B118" s="4">
        <f>IF('True_Odds_Calculator_3-way'!B117="","",'True_Odds_Calculator_3-way'!B117)</f>
        <v>4.58</v>
      </c>
      <c r="C118" s="4">
        <f>IF('True_Odds_Calculator_3-way'!C117="","",'True_Odds_Calculator_3-way'!C117)</f>
        <v>6.15</v>
      </c>
      <c r="D118" s="9">
        <f t="shared" si="26"/>
        <v>0.63625462399644861</v>
      </c>
      <c r="E118" s="9">
        <f t="shared" si="27"/>
        <v>0.208761958630654</v>
      </c>
      <c r="F118" s="9">
        <f t="shared" si="28"/>
        <v>0.15498341737289734</v>
      </c>
      <c r="G118" s="9">
        <f t="shared" si="29"/>
        <v>1.058699650658232</v>
      </c>
      <c r="H118" s="9">
        <f t="shared" si="30"/>
        <v>1.5716978113554452</v>
      </c>
      <c r="I118" s="9">
        <f t="shared" si="31"/>
        <v>4.7901447493564708</v>
      </c>
      <c r="J118" s="9">
        <f t="shared" si="32"/>
        <v>6.4523032008898946</v>
      </c>
      <c r="K118" s="11">
        <f t="shared" si="33"/>
        <v>0.64935064935064934</v>
      </c>
      <c r="L118" s="11">
        <f t="shared" si="34"/>
        <v>0.2183406113537118</v>
      </c>
      <c r="M118" s="11">
        <f t="shared" si="35"/>
        <v>0.16260162601626016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-0.22952114452806749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0.21370683848050981</v>
      </c>
      <c r="Q118" s="11">
        <f>2*'OddsRatio_working_3-way'!K118*'OddsRatio_working_3-way'!L118*'OddsRatio_working_3-way'!M118</f>
        <v>4.6107192768179026E-2</v>
      </c>
      <c r="R118" s="11">
        <f t="shared" si="36"/>
        <v>0</v>
      </c>
      <c r="S118" s="11">
        <f t="shared" si="37"/>
        <v>-0.93109869646182519</v>
      </c>
      <c r="T118" s="11">
        <f t="shared" si="38"/>
        <v>-0.20088429265627292</v>
      </c>
      <c r="U118" s="11">
        <f>'OddsRatio_working_3-way'!S118-'OddsRatio_working_3-way'!R118^2/3</f>
        <v>-0.93109869646182519</v>
      </c>
      <c r="V118" s="11">
        <f>'OddsRatio_working_3-way'!S118*'OddsRatio_working_3-way'!R118/3-2*'OddsRatio_working_3-way'!R118^3/27-'OddsRatio_working_3-way'!T118</f>
        <v>0.20088429265627292</v>
      </c>
      <c r="W118" s="11">
        <f>'OddsRatio_working_3-way'!V118^2+4*'OddsRatio_working_3-way'!U118^3/27</f>
        <v>-7.923233902908447E-2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0.1729066497167587</v>
      </c>
      <c r="Y118" s="11">
        <f>IF('OddsRatio_working_3-way'!W118&gt;=0,IF('OddsRatio_working_3-way'!V118+SQRT('OddsRatio_working_3-way'!W118)&gt;0,0,PI()),ACOS('OddsRatio_working_3-way'!V118/(2*'OddsRatio_working_3-way'!X118)))</f>
        <v>0.95095760120980533</v>
      </c>
      <c r="Z118" s="11">
        <f>'OddsRatio_working_3-way'!X118^(1/3)*COS('OddsRatio_working_3-way'!Y118/3)</f>
        <v>0.52934982532911612</v>
      </c>
      <c r="AA118" s="11">
        <f>'OddsRatio_working_3-way'!X118^(1/3)*COS(('OddsRatio_working_3-way'!Y118+2*PI())/3)</f>
        <v>-0.41506189991239839</v>
      </c>
      <c r="AB118" s="11">
        <f>'OddsRatio_working_3-way'!X118^(1/3)*COS(('OddsRatio_working_3-way'!Y118+4*PI())/3)</f>
        <v>-0.11428792541671803</v>
      </c>
      <c r="AC118" s="11">
        <f>'OddsRatio_working_3-way'!X118^(1/3)*SIN('OddsRatio_working_3-way'!Y118/3)</f>
        <v>0.17365193514031496</v>
      </c>
      <c r="AD118" s="11">
        <f>'OddsRatio_working_3-way'!X118^(1/3)*SIN(('OddsRatio_working_3-way'!Y118+2*PI())/3)</f>
        <v>0.37160442865371235</v>
      </c>
      <c r="AE118" s="11">
        <f>'OddsRatio_working_3-way'!X118^(1/3)*SIN(('OddsRatio_working_3-way'!Y118+4*PI())/3)</f>
        <v>-0.5452563637940272</v>
      </c>
      <c r="AF118" s="11">
        <f>-'OddsRatio_working_3-way'!U118/(3*'OddsRatio_working_3-way'!X118^(1/3))*COS(('OddsRatio_working_3-way'!Y118)/3)</f>
        <v>0.5293498253291159</v>
      </c>
      <c r="AG118" s="11">
        <f>-'OddsRatio_working_3-way'!U118/(3*'OddsRatio_working_3-way'!X118^(1/3))*COS(('OddsRatio_working_3-way'!Y118+2*PI())/3)</f>
        <v>-0.41506189991239822</v>
      </c>
      <c r="AH118" s="11">
        <f>-'OddsRatio_working_3-way'!U118/(3*'OddsRatio_working_3-way'!X118^(1/3))*COS(('OddsRatio_working_3-way'!Y118+4*PI())/3)</f>
        <v>-0.11428792541671798</v>
      </c>
      <c r="AI118" s="11">
        <f>'OddsRatio_working_3-way'!U118/(3*'OddsRatio_working_3-way'!X118^(1/3))*SIN(('OddsRatio_working_3-way'!Y118)/3)</f>
        <v>-0.17365193514031491</v>
      </c>
      <c r="AJ118" s="11">
        <f>'OddsRatio_working_3-way'!U118/(3*'OddsRatio_working_3-way'!X118^(1/3))*SIN(('OddsRatio_working_3-way'!Y118+2*PI())/3)</f>
        <v>-0.37160442865371218</v>
      </c>
      <c r="AK118" s="11">
        <f>'OddsRatio_working_3-way'!U118/(3*'OddsRatio_working_3-way'!X118^(1/3))*SIN(('OddsRatio_working_3-way'!Y118+4*PI())/3)</f>
        <v>0.54525636379402698</v>
      </c>
      <c r="AL118" s="11">
        <f>'OddsRatio_working_3-way'!Z118+'OddsRatio_working_3-way'!AF118</f>
        <v>1.058699650658232</v>
      </c>
      <c r="AM118" s="11">
        <f>'OddsRatio_working_3-way'!AA118+'OddsRatio_working_3-way'!AG118</f>
        <v>-0.83012379982479656</v>
      </c>
      <c r="AN118" s="11">
        <f>'OddsRatio_working_3-way'!AB118+'OddsRatio_working_3-way'!AH118</f>
        <v>-0.22857585083343601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1.058699650658232</v>
      </c>
      <c r="AS118" s="11">
        <f>IF(('OddsRatio_working_3-way'!X118=0),IF(Q118&gt;0,-Q118^(1/3),(-Q118)^(1/3)),'OddsRatio_working_3-way'!AM118-'OddsRatio_working_3-way'!R118/3)</f>
        <v>-0.83012379982479656</v>
      </c>
      <c r="AT118" s="11">
        <f>IF(('OddsRatio_working_3-way'!X118=0),IF(Q118&gt;0,-Q118^(1/3),(-Q118)^(1/3)),'OddsRatio_working_3-way'!AN118-'OddsRatio_working_3-way'!R118/3)</f>
        <v>-0.22857585083343601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1.89</v>
      </c>
      <c r="B119" s="4">
        <f>IF('True_Odds_Calculator_3-way'!B118="","",'True_Odds_Calculator_3-way'!B118)</f>
        <v>3.54</v>
      </c>
      <c r="C119" s="4">
        <f>IF('True_Odds_Calculator_3-way'!C118="","",'True_Odds_Calculator_3-way'!C118)</f>
        <v>4.25</v>
      </c>
      <c r="D119" s="9">
        <f t="shared" si="26"/>
        <v>0.51038791772929015</v>
      </c>
      <c r="E119" s="9">
        <f t="shared" si="27"/>
        <v>0.267539881951042</v>
      </c>
      <c r="F119" s="9">
        <f t="shared" si="28"/>
        <v>0.22207220031966785</v>
      </c>
      <c r="G119" s="9">
        <f t="shared" si="29"/>
        <v>1.0778584602533949</v>
      </c>
      <c r="H119" s="9">
        <f t="shared" si="30"/>
        <v>1.9592940296255215</v>
      </c>
      <c r="I119" s="9">
        <f t="shared" si="31"/>
        <v>3.7377604890436231</v>
      </c>
      <c r="J119" s="9">
        <f t="shared" si="32"/>
        <v>4.5030399958235332</v>
      </c>
      <c r="K119" s="11">
        <f t="shared" si="33"/>
        <v>0.52910052910052918</v>
      </c>
      <c r="L119" s="11">
        <f t="shared" si="34"/>
        <v>0.2824858757062147</v>
      </c>
      <c r="M119" s="11">
        <f t="shared" si="35"/>
        <v>0.23529411764705882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-0.2583765458474665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0.23492133827793515</v>
      </c>
      <c r="Q119" s="11">
        <f>2*'OddsRatio_working_3-way'!K119*'OddsRatio_working_3-way'!L119*'OddsRatio_working_3-way'!M119</f>
        <v>7.0335730023333889E-2</v>
      </c>
      <c r="R119" s="11">
        <f t="shared" si="36"/>
        <v>0</v>
      </c>
      <c r="S119" s="11">
        <f t="shared" si="37"/>
        <v>-0.90922083313483804</v>
      </c>
      <c r="T119" s="11">
        <f t="shared" si="38"/>
        <v>-0.27222180632779586</v>
      </c>
      <c r="U119" s="11">
        <f>'OddsRatio_working_3-way'!S119-'OddsRatio_working_3-way'!R119^2/3</f>
        <v>-0.90922083313483804</v>
      </c>
      <c r="V119" s="11">
        <f>'OddsRatio_working_3-way'!S119*'OddsRatio_working_3-way'!R119/3-2*'OddsRatio_working_3-way'!R119^3/27-'OddsRatio_working_3-way'!T119</f>
        <v>0.27222180632779586</v>
      </c>
      <c r="W119" s="11">
        <f>'OddsRatio_working_3-way'!V119^2+4*'OddsRatio_working_3-way'!U119^3/27</f>
        <v>-3.7248913740311321E-2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0.16684845337961582</v>
      </c>
      <c r="Y119" s="11">
        <f>IF('OddsRatio_working_3-way'!W119&gt;=0,IF('OddsRatio_working_3-way'!V119+SQRT('OddsRatio_working_3-way'!W119)&gt;0,0,PI()),ACOS('OddsRatio_working_3-way'!V119/(2*'OddsRatio_working_3-way'!X119)))</f>
        <v>0.6167273216773359</v>
      </c>
      <c r="Z119" s="11">
        <f>'OddsRatio_working_3-way'!X119^(1/3)*COS('OddsRatio_working_3-way'!Y119/3)</f>
        <v>0.53892923012669747</v>
      </c>
      <c r="AA119" s="11">
        <f>'OddsRatio_working_3-way'!X119^(1/3)*COS(('OddsRatio_working_3-way'!Y119+2*PI())/3)</f>
        <v>-0.36678713028975179</v>
      </c>
      <c r="AB119" s="11">
        <f>'OddsRatio_working_3-way'!X119^(1/3)*COS(('OddsRatio_working_3-way'!Y119+4*PI())/3)</f>
        <v>-0.17214209983694578</v>
      </c>
      <c r="AC119" s="11">
        <f>'OddsRatio_working_3-way'!X119^(1/3)*SIN('OddsRatio_working_3-way'!Y119/3)</f>
        <v>0.1123783607283504</v>
      </c>
      <c r="AD119" s="11">
        <f>'OddsRatio_working_3-way'!X119^(1/3)*SIN(('OddsRatio_working_3-way'!Y119+2*PI())/3)</f>
        <v>0.4105372237675346</v>
      </c>
      <c r="AE119" s="11">
        <f>'OddsRatio_working_3-way'!X119^(1/3)*SIN(('OddsRatio_working_3-way'!Y119+4*PI())/3)</f>
        <v>-0.52291558449588504</v>
      </c>
      <c r="AF119" s="11">
        <f>-'OddsRatio_working_3-way'!U119/(3*'OddsRatio_working_3-way'!X119^(1/3))*COS(('OddsRatio_working_3-way'!Y119)/3)</f>
        <v>0.53892923012669736</v>
      </c>
      <c r="AG119" s="11">
        <f>-'OddsRatio_working_3-way'!U119/(3*'OddsRatio_working_3-way'!X119^(1/3))*COS(('OddsRatio_working_3-way'!Y119+2*PI())/3)</f>
        <v>-0.36678713028975168</v>
      </c>
      <c r="AH119" s="11">
        <f>-'OddsRatio_working_3-way'!U119/(3*'OddsRatio_working_3-way'!X119^(1/3))*COS(('OddsRatio_working_3-way'!Y119+4*PI())/3)</f>
        <v>-0.17214209983694573</v>
      </c>
      <c r="AI119" s="11">
        <f>'OddsRatio_working_3-way'!U119/(3*'OddsRatio_working_3-way'!X119^(1/3))*SIN(('OddsRatio_working_3-way'!Y119)/3)</f>
        <v>-0.11237836072835038</v>
      </c>
      <c r="AJ119" s="11">
        <f>'OddsRatio_working_3-way'!U119/(3*'OddsRatio_working_3-way'!X119^(1/3))*SIN(('OddsRatio_working_3-way'!Y119+2*PI())/3)</f>
        <v>-0.41053722376753449</v>
      </c>
      <c r="AK119" s="11">
        <f>'OddsRatio_working_3-way'!U119/(3*'OddsRatio_working_3-way'!X119^(1/3))*SIN(('OddsRatio_working_3-way'!Y119+4*PI())/3)</f>
        <v>0.52291558449588493</v>
      </c>
      <c r="AL119" s="11">
        <f>'OddsRatio_working_3-way'!Z119+'OddsRatio_working_3-way'!AF119</f>
        <v>1.0778584602533949</v>
      </c>
      <c r="AM119" s="11">
        <f>'OddsRatio_working_3-way'!AA119+'OddsRatio_working_3-way'!AG119</f>
        <v>-0.73357426057950348</v>
      </c>
      <c r="AN119" s="11">
        <f>'OddsRatio_working_3-way'!AB119+'OddsRatio_working_3-way'!AH119</f>
        <v>-0.34428419967389151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1.0778584602533949</v>
      </c>
      <c r="AS119" s="11">
        <f>IF(('OddsRatio_working_3-way'!X119=0),IF(Q119&gt;0,-Q119^(1/3),(-Q119)^(1/3)),'OddsRatio_working_3-way'!AM119-'OddsRatio_working_3-way'!R119/3)</f>
        <v>-0.73357426057950348</v>
      </c>
      <c r="AT119" s="11">
        <f>IF(('OddsRatio_working_3-way'!X119=0),IF(Q119&gt;0,-Q119^(1/3),(-Q119)^(1/3)),'OddsRatio_working_3-way'!AN119-'OddsRatio_working_3-way'!R119/3)</f>
        <v>-0.34428419967389151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1.66</v>
      </c>
      <c r="B120" s="4">
        <f>IF('True_Odds_Calculator_3-way'!B119="","",'True_Odds_Calculator_3-way'!B119)</f>
        <v>3.77</v>
      </c>
      <c r="C120" s="4">
        <f>IF('True_Odds_Calculator_3-way'!C119="","",'True_Odds_Calculator_3-way'!C119)</f>
        <v>5.49</v>
      </c>
      <c r="D120" s="9">
        <f t="shared" si="26"/>
        <v>0.58157310934455619</v>
      </c>
      <c r="E120" s="9">
        <f t="shared" si="27"/>
        <v>0.24878024749066852</v>
      </c>
      <c r="F120" s="9">
        <f t="shared" si="28"/>
        <v>0.16964664316477535</v>
      </c>
      <c r="G120" s="9">
        <f t="shared" si="29"/>
        <v>1.0901125364466058</v>
      </c>
      <c r="H120" s="9">
        <f t="shared" si="30"/>
        <v>1.7194742740547595</v>
      </c>
      <c r="I120" s="9">
        <f t="shared" si="31"/>
        <v>4.0196117259570974</v>
      </c>
      <c r="J120" s="9">
        <f t="shared" si="32"/>
        <v>5.89460528864526</v>
      </c>
      <c r="K120" s="11">
        <f t="shared" si="33"/>
        <v>0.60240963855421692</v>
      </c>
      <c r="L120" s="11">
        <f t="shared" si="34"/>
        <v>0.26525198938992045</v>
      </c>
      <c r="M120" s="11">
        <f t="shared" si="35"/>
        <v>0.18214936247723132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-0.23891766570565431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0.23051723352076831</v>
      </c>
      <c r="Q120" s="11">
        <f>2*'OddsRatio_working_3-way'!K120*'OddsRatio_working_3-way'!L120*'OddsRatio_working_3-way'!M120</f>
        <v>5.8211422606254629E-2</v>
      </c>
      <c r="R120" s="11">
        <f t="shared" si="36"/>
        <v>0</v>
      </c>
      <c r="S120" s="11">
        <f t="shared" si="37"/>
        <v>-0.96483963561223096</v>
      </c>
      <c r="T120" s="11">
        <f t="shared" si="38"/>
        <v>-0.24364637262935127</v>
      </c>
      <c r="U120" s="11">
        <f>'OddsRatio_working_3-way'!S120-'OddsRatio_working_3-way'!R120^2/3</f>
        <v>-0.96483963561223096</v>
      </c>
      <c r="V120" s="11">
        <f>'OddsRatio_working_3-way'!S120*'OddsRatio_working_3-way'!R120/3-2*'OddsRatio_working_3-way'!R120^3/27-'OddsRatio_working_3-way'!T120</f>
        <v>0.24364637262935127</v>
      </c>
      <c r="W120" s="11">
        <f>'OddsRatio_working_3-way'!V120^2+4*'OddsRatio_working_3-way'!U120^3/27</f>
        <v>-7.3700770062311668E-2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0.18238991539950364</v>
      </c>
      <c r="Y120" s="11">
        <f>IF('OddsRatio_working_3-way'!W120&gt;=0,IF('OddsRatio_working_3-way'!V120+SQRT('OddsRatio_working_3-way'!W120)&gt;0,0,PI()),ACOS('OddsRatio_working_3-way'!V120/(2*'OddsRatio_working_3-way'!X120)))</f>
        <v>0.8393761998181607</v>
      </c>
      <c r="Z120" s="11">
        <f>'OddsRatio_working_3-way'!X120^(1/3)*COS('OddsRatio_working_3-way'!Y120/3)</f>
        <v>0.54505626822330289</v>
      </c>
      <c r="AA120" s="11">
        <f>'OddsRatio_working_3-way'!X120^(1/3)*COS(('OddsRatio_working_3-way'!Y120+2*PI())/3)</f>
        <v>-0.40815688200796935</v>
      </c>
      <c r="AB120" s="11">
        <f>'OddsRatio_working_3-way'!X120^(1/3)*COS(('OddsRatio_working_3-way'!Y120+4*PI())/3)</f>
        <v>-0.13689938621533371</v>
      </c>
      <c r="AC120" s="11">
        <f>'OddsRatio_working_3-way'!X120^(1/3)*SIN('OddsRatio_working_3-way'!Y120/3)</f>
        <v>0.15661058821558213</v>
      </c>
      <c r="AD120" s="11">
        <f>'OddsRatio_working_3-way'!X120^(1/3)*SIN(('OddsRatio_working_3-way'!Y120+2*PI())/3)</f>
        <v>0.3937272806655342</v>
      </c>
      <c r="AE120" s="11">
        <f>'OddsRatio_working_3-way'!X120^(1/3)*SIN(('OddsRatio_working_3-way'!Y120+4*PI())/3)</f>
        <v>-0.55033786888111613</v>
      </c>
      <c r="AF120" s="11">
        <f>-'OddsRatio_working_3-way'!U120/(3*'OddsRatio_working_3-way'!X120^(1/3))*COS(('OddsRatio_working_3-way'!Y120)/3)</f>
        <v>0.54505626822330278</v>
      </c>
      <c r="AG120" s="11">
        <f>-'OddsRatio_working_3-way'!U120/(3*'OddsRatio_working_3-way'!X120^(1/3))*COS(('OddsRatio_working_3-way'!Y120+2*PI())/3)</f>
        <v>-0.40815688200796924</v>
      </c>
      <c r="AH120" s="11">
        <f>-'OddsRatio_working_3-way'!U120/(3*'OddsRatio_working_3-way'!X120^(1/3))*COS(('OddsRatio_working_3-way'!Y120+4*PI())/3)</f>
        <v>-0.13689938621533368</v>
      </c>
      <c r="AI120" s="11">
        <f>'OddsRatio_working_3-way'!U120/(3*'OddsRatio_working_3-way'!X120^(1/3))*SIN(('OddsRatio_working_3-way'!Y120)/3)</f>
        <v>-0.1566105882155821</v>
      </c>
      <c r="AJ120" s="11">
        <f>'OddsRatio_working_3-way'!U120/(3*'OddsRatio_working_3-way'!X120^(1/3))*SIN(('OddsRatio_working_3-way'!Y120+2*PI())/3)</f>
        <v>-0.39372728066553414</v>
      </c>
      <c r="AK120" s="11">
        <f>'OddsRatio_working_3-way'!U120/(3*'OddsRatio_working_3-way'!X120^(1/3))*SIN(('OddsRatio_working_3-way'!Y120+4*PI())/3)</f>
        <v>0.55033786888111602</v>
      </c>
      <c r="AL120" s="11">
        <f>'OddsRatio_working_3-way'!Z120+'OddsRatio_working_3-way'!AF120</f>
        <v>1.0901125364466058</v>
      </c>
      <c r="AM120" s="11">
        <f>'OddsRatio_working_3-way'!AA120+'OddsRatio_working_3-way'!AG120</f>
        <v>-0.81631376401593858</v>
      </c>
      <c r="AN120" s="11">
        <f>'OddsRatio_working_3-way'!AB120+'OddsRatio_working_3-way'!AH120</f>
        <v>-0.27379877243066741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1.0901125364466058</v>
      </c>
      <c r="AS120" s="11">
        <f>IF(('OddsRatio_working_3-way'!X120=0),IF(Q120&gt;0,-Q120^(1/3),(-Q120)^(1/3)),'OddsRatio_working_3-way'!AM120-'OddsRatio_working_3-way'!R120/3)</f>
        <v>-0.81631376401593858</v>
      </c>
      <c r="AT120" s="11">
        <f>IF(('OddsRatio_working_3-way'!X120=0),IF(Q120&gt;0,-Q120^(1/3),(-Q120)^(1/3)),'OddsRatio_working_3-way'!AN120-'OddsRatio_working_3-way'!R120/3)</f>
        <v>-0.27379877243066741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3.19</v>
      </c>
      <c r="B121" s="4">
        <f>IF('True_Odds_Calculator_3-way'!B120="","",'True_Odds_Calculator_3-way'!B120)</f>
        <v>3.66</v>
      </c>
      <c r="C121" s="4">
        <f>IF('True_Odds_Calculator_3-way'!C120="","",'True_Odds_Calculator_3-way'!C120)</f>
        <v>2.21</v>
      </c>
      <c r="D121" s="9">
        <f t="shared" si="26"/>
        <v>0.30075980734024055</v>
      </c>
      <c r="E121" s="9">
        <f t="shared" si="27"/>
        <v>0.26151542981596348</v>
      </c>
      <c r="F121" s="9">
        <f t="shared" si="28"/>
        <v>0.43772476284379608</v>
      </c>
      <c r="G121" s="9">
        <f t="shared" si="29"/>
        <v>1.0616038161115358</v>
      </c>
      <c r="H121" s="9">
        <f t="shared" si="30"/>
        <v>3.3249123572842629</v>
      </c>
      <c r="I121" s="9">
        <f t="shared" si="31"/>
        <v>3.8238661508566856</v>
      </c>
      <c r="J121" s="9">
        <f t="shared" si="32"/>
        <v>2.2845406174949581</v>
      </c>
      <c r="K121" s="11">
        <f t="shared" si="33"/>
        <v>0.31347962382445144</v>
      </c>
      <c r="L121" s="11">
        <f t="shared" si="34"/>
        <v>0.27322404371584696</v>
      </c>
      <c r="M121" s="11">
        <f t="shared" si="35"/>
        <v>0.45248868778280543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-0.27317885453089796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0.23485974338898891</v>
      </c>
      <c r="Q121" s="11">
        <f>2*'OddsRatio_working_3-way'!K121*'OddsRatio_working_3-way'!L121*'OddsRatio_working_3-way'!M121</f>
        <v>7.7511466465012835E-2</v>
      </c>
      <c r="R121" s="11">
        <f t="shared" si="36"/>
        <v>0</v>
      </c>
      <c r="S121" s="11">
        <f t="shared" si="37"/>
        <v>-0.8597288534366595</v>
      </c>
      <c r="T121" s="11">
        <f t="shared" si="38"/>
        <v>-0.28373889552365</v>
      </c>
      <c r="U121" s="11">
        <f>'OddsRatio_working_3-way'!S121-'OddsRatio_working_3-way'!R121^2/3</f>
        <v>-0.8597288534366595</v>
      </c>
      <c r="V121" s="11">
        <f>'OddsRatio_working_3-way'!S121*'OddsRatio_working_3-way'!R121/3-2*'OddsRatio_working_3-way'!R121^3/27-'OddsRatio_working_3-way'!T121</f>
        <v>0.28373889552365</v>
      </c>
      <c r="W121" s="11">
        <f>'OddsRatio_working_3-way'!V121^2+4*'OddsRatio_working_3-way'!U121^3/27</f>
        <v>-1.3633656895627969E-2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0.15341236727249921</v>
      </c>
      <c r="Y121" s="11">
        <f>IF('OddsRatio_working_3-way'!W121&gt;=0,IF('OddsRatio_working_3-way'!V121+SQRT('OddsRatio_working_3-way'!W121)&gt;0,0,PI()),ACOS('OddsRatio_working_3-way'!V121/(2*'OddsRatio_working_3-way'!X121)))</f>
        <v>0.39039484481409681</v>
      </c>
      <c r="Z121" s="11">
        <f>'OddsRatio_working_3-way'!X121^(1/3)*COS('OddsRatio_working_3-way'!Y121/3)</f>
        <v>0.53080190805576788</v>
      </c>
      <c r="AA121" s="11">
        <f>'OddsRatio_working_3-way'!X121^(1/3)*COS(('OddsRatio_working_3-way'!Y121+2*PI())/3)</f>
        <v>-0.32556085896823406</v>
      </c>
      <c r="AB121" s="11">
        <f>'OddsRatio_working_3-way'!X121^(1/3)*COS(('OddsRatio_working_3-way'!Y121+4*PI())/3)</f>
        <v>-0.20524104908753393</v>
      </c>
      <c r="AC121" s="11">
        <f>'OddsRatio_working_3-way'!X121^(1/3)*SIN('OddsRatio_working_3-way'!Y121/3)</f>
        <v>6.9466674623466867E-2</v>
      </c>
      <c r="AD121" s="11">
        <f>'OddsRatio_working_3-way'!X121^(1/3)*SIN(('OddsRatio_working_3-way'!Y121+2*PI())/3)</f>
        <v>0.42495459944181346</v>
      </c>
      <c r="AE121" s="11">
        <f>'OddsRatio_working_3-way'!X121^(1/3)*SIN(('OddsRatio_working_3-way'!Y121+4*PI())/3)</f>
        <v>-0.49442127406528025</v>
      </c>
      <c r="AF121" s="11">
        <f>-'OddsRatio_working_3-way'!U121/(3*'OddsRatio_working_3-way'!X121^(1/3))*COS(('OddsRatio_working_3-way'!Y121)/3)</f>
        <v>0.53080190805576788</v>
      </c>
      <c r="AG121" s="11">
        <f>-'OddsRatio_working_3-way'!U121/(3*'OddsRatio_working_3-way'!X121^(1/3))*COS(('OddsRatio_working_3-way'!Y121+2*PI())/3)</f>
        <v>-0.32556085896823406</v>
      </c>
      <c r="AH121" s="11">
        <f>-'OddsRatio_working_3-way'!U121/(3*'OddsRatio_working_3-way'!X121^(1/3))*COS(('OddsRatio_working_3-way'!Y121+4*PI())/3)</f>
        <v>-0.20524104908753393</v>
      </c>
      <c r="AI121" s="11">
        <f>'OddsRatio_working_3-way'!U121/(3*'OddsRatio_working_3-way'!X121^(1/3))*SIN(('OddsRatio_working_3-way'!Y121)/3)</f>
        <v>-6.9466674623466867E-2</v>
      </c>
      <c r="AJ121" s="11">
        <f>'OddsRatio_working_3-way'!U121/(3*'OddsRatio_working_3-way'!X121^(1/3))*SIN(('OddsRatio_working_3-way'!Y121+2*PI())/3)</f>
        <v>-0.42495459944181346</v>
      </c>
      <c r="AK121" s="11">
        <f>'OddsRatio_working_3-way'!U121/(3*'OddsRatio_working_3-way'!X121^(1/3))*SIN(('OddsRatio_working_3-way'!Y121+4*PI())/3)</f>
        <v>0.49442127406528025</v>
      </c>
      <c r="AL121" s="11">
        <f>'OddsRatio_working_3-way'!Z121+'OddsRatio_working_3-way'!AF121</f>
        <v>1.0616038161115358</v>
      </c>
      <c r="AM121" s="11">
        <f>'OddsRatio_working_3-way'!AA121+'OddsRatio_working_3-way'!AG121</f>
        <v>-0.65112171793646811</v>
      </c>
      <c r="AN121" s="11">
        <f>'OddsRatio_working_3-way'!AB121+'OddsRatio_working_3-way'!AH121</f>
        <v>-0.41048209817506787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1.0616038161115358</v>
      </c>
      <c r="AS121" s="11">
        <f>IF(('OddsRatio_working_3-way'!X121=0),IF(Q121&gt;0,-Q121^(1/3),(-Q121)^(1/3)),'OddsRatio_working_3-way'!AM121-'OddsRatio_working_3-way'!R121/3)</f>
        <v>-0.65112171793646811</v>
      </c>
      <c r="AT121" s="11">
        <f>IF(('OddsRatio_working_3-way'!X121=0),IF(Q121&gt;0,-Q121^(1/3),(-Q121)^(1/3)),'OddsRatio_working_3-way'!AN121-'OddsRatio_working_3-way'!R121/3)</f>
        <v>-0.41048209817506787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2.5499999999999998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2.83</v>
      </c>
      <c r="D122" s="9">
        <f t="shared" si="26"/>
        <v>0.37841381759823772</v>
      </c>
      <c r="E122" s="9">
        <f t="shared" si="27"/>
        <v>0.28137365146591392</v>
      </c>
      <c r="F122" s="9">
        <f t="shared" si="28"/>
        <v>0.34021253093584825</v>
      </c>
      <c r="G122" s="9">
        <f t="shared" si="29"/>
        <v>1.0597481509271285</v>
      </c>
      <c r="H122" s="9">
        <f t="shared" si="30"/>
        <v>2.6426096339370484</v>
      </c>
      <c r="I122" s="9">
        <f t="shared" si="31"/>
        <v>3.5539930437343799</v>
      </c>
      <c r="J122" s="9">
        <f t="shared" si="32"/>
        <v>2.9393391161966451</v>
      </c>
      <c r="K122" s="11">
        <f t="shared" si="33"/>
        <v>0.39215686274509809</v>
      </c>
      <c r="L122" s="11">
        <f t="shared" si="34"/>
        <v>0.29325513196480935</v>
      </c>
      <c r="M122" s="11">
        <f t="shared" si="35"/>
        <v>0.35335689045936397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-0.27779142495417697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0.23528680303142058</v>
      </c>
      <c r="Q122" s="11">
        <f>2*'OddsRatio_working_3-way'!K122*'OddsRatio_working_3-way'!L122*'OddsRatio_working_3-way'!M122</f>
        <v>8.1273507092027825E-2</v>
      </c>
      <c r="R122" s="11">
        <f t="shared" si="36"/>
        <v>0</v>
      </c>
      <c r="S122" s="11">
        <f t="shared" si="37"/>
        <v>-0.84699087839098086</v>
      </c>
      <c r="T122" s="11">
        <f t="shared" si="38"/>
        <v>-0.29257025160310213</v>
      </c>
      <c r="U122" s="11">
        <f>'OddsRatio_working_3-way'!S122-'OddsRatio_working_3-way'!R122^2/3</f>
        <v>-0.84699087839098086</v>
      </c>
      <c r="V122" s="11">
        <f>'OddsRatio_working_3-way'!S122*'OddsRatio_working_3-way'!R122/3-2*'OddsRatio_working_3-way'!R122^3/27-'OddsRatio_working_3-way'!T122</f>
        <v>0.29257025160310213</v>
      </c>
      <c r="W122" s="11">
        <f>'OddsRatio_working_3-way'!V122^2+4*'OddsRatio_working_3-way'!U122^3/27</f>
        <v>-4.4212836455205518E-3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0.15001552900335272</v>
      </c>
      <c r="Y122" s="11">
        <f>IF('OddsRatio_working_3-way'!W122&gt;=0,IF('OddsRatio_working_3-way'!V122+SQRT('OddsRatio_working_3-way'!W122)&gt;0,0,PI()),ACOS('OddsRatio_working_3-way'!V122/(2*'OddsRatio_working_3-way'!X122)))</f>
        <v>0.22347495911917092</v>
      </c>
      <c r="Z122" s="11">
        <f>'OddsRatio_working_3-way'!X122^(1/3)*COS('OddsRatio_working_3-way'!Y122/3)</f>
        <v>0.52987407546356424</v>
      </c>
      <c r="AA122" s="11">
        <f>'OddsRatio_working_3-way'!X122^(1/3)*COS(('OddsRatio_working_3-way'!Y122+2*PI())/3)</f>
        <v>-0.29918346399015322</v>
      </c>
      <c r="AB122" s="11">
        <f>'OddsRatio_working_3-way'!X122^(1/3)*COS(('OddsRatio_working_3-way'!Y122+4*PI())/3)</f>
        <v>-0.23069061147341102</v>
      </c>
      <c r="AC122" s="11">
        <f>'OddsRatio_working_3-way'!X122^(1/3)*SIN('OddsRatio_working_3-way'!Y122/3)</f>
        <v>3.9544366838106609E-2</v>
      </c>
      <c r="AD122" s="11">
        <f>'OddsRatio_working_3-way'!X122^(1/3)*SIN(('OddsRatio_working_3-way'!Y122+2*PI())/3)</f>
        <v>0.43911222673918604</v>
      </c>
      <c r="AE122" s="11">
        <f>'OddsRatio_working_3-way'!X122^(1/3)*SIN(('OddsRatio_working_3-way'!Y122+4*PI())/3)</f>
        <v>-0.47865659357729251</v>
      </c>
      <c r="AF122" s="11">
        <f>-'OddsRatio_working_3-way'!U122/(3*'OddsRatio_working_3-way'!X122^(1/3))*COS(('OddsRatio_working_3-way'!Y122)/3)</f>
        <v>0.52987407546356413</v>
      </c>
      <c r="AG122" s="11">
        <f>-'OddsRatio_working_3-way'!U122/(3*'OddsRatio_working_3-way'!X122^(1/3))*COS(('OddsRatio_working_3-way'!Y122+2*PI())/3)</f>
        <v>-0.29918346399015316</v>
      </c>
      <c r="AH122" s="11">
        <f>-'OddsRatio_working_3-way'!U122/(3*'OddsRatio_working_3-way'!X122^(1/3))*COS(('OddsRatio_working_3-way'!Y122+4*PI())/3)</f>
        <v>-0.23069061147341097</v>
      </c>
      <c r="AI122" s="11">
        <f>'OddsRatio_working_3-way'!U122/(3*'OddsRatio_working_3-way'!X122^(1/3))*SIN(('OddsRatio_working_3-way'!Y122)/3)</f>
        <v>-3.9544366838106602E-2</v>
      </c>
      <c r="AJ122" s="11">
        <f>'OddsRatio_working_3-way'!U122/(3*'OddsRatio_working_3-way'!X122^(1/3))*SIN(('OddsRatio_working_3-way'!Y122+2*PI())/3)</f>
        <v>-0.43911222673918598</v>
      </c>
      <c r="AK122" s="11">
        <f>'OddsRatio_working_3-way'!U122/(3*'OddsRatio_working_3-way'!X122^(1/3))*SIN(('OddsRatio_working_3-way'!Y122+4*PI())/3)</f>
        <v>0.4786565935772924</v>
      </c>
      <c r="AL122" s="11">
        <f>'OddsRatio_working_3-way'!Z122+'OddsRatio_working_3-way'!AF122</f>
        <v>1.0597481509271285</v>
      </c>
      <c r="AM122" s="11">
        <f>'OddsRatio_working_3-way'!AA122+'OddsRatio_working_3-way'!AG122</f>
        <v>-0.59836692798030633</v>
      </c>
      <c r="AN122" s="11">
        <f>'OddsRatio_working_3-way'!AB122+'OddsRatio_working_3-way'!AH122</f>
        <v>-0.46138122294682199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1.0597481509271285</v>
      </c>
      <c r="AS122" s="11">
        <f>IF(('OddsRatio_working_3-way'!X122=0),IF(Q122&gt;0,-Q122^(1/3),(-Q122)^(1/3)),'OddsRatio_working_3-way'!AM122-'OddsRatio_working_3-way'!R122/3)</f>
        <v>-0.59836692798030633</v>
      </c>
      <c r="AT122" s="11">
        <f>IF(('OddsRatio_working_3-way'!X122=0),IF(Q122&gt;0,-Q122^(1/3),(-Q122)^(1/3)),'OddsRatio_working_3-way'!AN122-'OddsRatio_working_3-way'!R122/3)</f>
        <v>-0.46138122294682199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3.85</v>
      </c>
      <c r="B123" s="4">
        <f>IF('True_Odds_Calculator_3-way'!B122="","",'True_Odds_Calculator_3-way'!B122)</f>
        <v>3.27</v>
      </c>
      <c r="C123" s="4">
        <f>IF('True_Odds_Calculator_3-way'!C122="","",'True_Odds_Calculator_3-way'!C122)</f>
        <v>2.11</v>
      </c>
      <c r="D123" s="9">
        <f t="shared" si="26"/>
        <v>0.24819761945628488</v>
      </c>
      <c r="E123" s="9">
        <f t="shared" si="27"/>
        <v>0.29303086719170918</v>
      </c>
      <c r="F123" s="9">
        <f t="shared" si="28"/>
        <v>0.45877151335200572</v>
      </c>
      <c r="G123" s="9">
        <f t="shared" si="29"/>
        <v>1.0628236867886982</v>
      </c>
      <c r="H123" s="9">
        <f t="shared" si="30"/>
        <v>4.0290475073477898</v>
      </c>
      <c r="I123" s="9">
        <f t="shared" si="31"/>
        <v>3.4126097690103459</v>
      </c>
      <c r="J123" s="9">
        <f t="shared" si="32"/>
        <v>2.1797342923354552</v>
      </c>
      <c r="K123" s="11">
        <f t="shared" si="33"/>
        <v>0.25974025974025972</v>
      </c>
      <c r="L123" s="11">
        <f t="shared" si="34"/>
        <v>0.3058103975535168</v>
      </c>
      <c r="M123" s="11">
        <f t="shared" si="35"/>
        <v>0.47393364928909953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-0.27033529972788206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0.23452930101045236</v>
      </c>
      <c r="Q123" s="11">
        <f>2*'OddsRatio_working_3-way'!K123*'OddsRatio_working_3-way'!L123*'OddsRatio_working_3-way'!M123</f>
        <v>7.5290305300305727E-2</v>
      </c>
      <c r="R123" s="11">
        <f t="shared" si="36"/>
        <v>0</v>
      </c>
      <c r="S123" s="11">
        <f t="shared" si="37"/>
        <v>-0.86754967348521705</v>
      </c>
      <c r="T123" s="11">
        <f t="shared" si="38"/>
        <v>-0.27850711829380959</v>
      </c>
      <c r="U123" s="11">
        <f>'OddsRatio_working_3-way'!S123-'OddsRatio_working_3-way'!R123^2/3</f>
        <v>-0.86754967348521705</v>
      </c>
      <c r="V123" s="11">
        <f>'OddsRatio_working_3-way'!S123*'OddsRatio_working_3-way'!R123/3-2*'OddsRatio_working_3-way'!R123^3/27-'OddsRatio_working_3-way'!T123</f>
        <v>0.27850711829380959</v>
      </c>
      <c r="W123" s="11">
        <f>'OddsRatio_working_3-way'!V123^2+4*'OddsRatio_working_3-way'!U123^3/27</f>
        <v>-1.9167814625893148E-2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0.1555104735751062</v>
      </c>
      <c r="Y123" s="11">
        <f>IF('OddsRatio_working_3-way'!W123&gt;=0,IF('OddsRatio_working_3-way'!V123+SQRT('OddsRatio_working_3-way'!W123)&gt;0,0,PI()),ACOS('OddsRatio_working_3-way'!V123/(2*'OddsRatio_working_3-way'!X123)))</f>
        <v>0.46133064374434385</v>
      </c>
      <c r="Z123" s="11">
        <f>'OddsRatio_working_3-way'!X123^(1/3)*COS('OddsRatio_working_3-way'!Y123/3)</f>
        <v>0.53141184339434899</v>
      </c>
      <c r="AA123" s="11">
        <f>'OddsRatio_working_3-way'!X123^(1/3)*COS(('OddsRatio_working_3-way'!Y123+2*PI())/3)</f>
        <v>-0.33703969978630399</v>
      </c>
      <c r="AB123" s="11">
        <f>'OddsRatio_working_3-way'!X123^(1/3)*COS(('OddsRatio_working_3-way'!Y123+4*PI())/3)</f>
        <v>-0.19437214360804481</v>
      </c>
      <c r="AC123" s="11">
        <f>'OddsRatio_working_3-way'!X123^(1/3)*SIN('OddsRatio_working_3-way'!Y123/3)</f>
        <v>8.2369151964144072E-2</v>
      </c>
      <c r="AD123" s="11">
        <f>'OddsRatio_working_3-way'!X123^(1/3)*SIN(('OddsRatio_working_3-way'!Y123+2*PI())/3)</f>
        <v>0.41903158026935194</v>
      </c>
      <c r="AE123" s="11">
        <f>'OddsRatio_working_3-way'!X123^(1/3)*SIN(('OddsRatio_working_3-way'!Y123+4*PI())/3)</f>
        <v>-0.5014007322334959</v>
      </c>
      <c r="AF123" s="11">
        <f>-'OddsRatio_working_3-way'!U123/(3*'OddsRatio_working_3-way'!X123^(1/3))*COS(('OddsRatio_working_3-way'!Y123)/3)</f>
        <v>0.5314118433943491</v>
      </c>
      <c r="AG123" s="11">
        <f>-'OddsRatio_working_3-way'!U123/(3*'OddsRatio_working_3-way'!X123^(1/3))*COS(('OddsRatio_working_3-way'!Y123+2*PI())/3)</f>
        <v>-0.3370396997863041</v>
      </c>
      <c r="AH123" s="11">
        <f>-'OddsRatio_working_3-way'!U123/(3*'OddsRatio_working_3-way'!X123^(1/3))*COS(('OddsRatio_working_3-way'!Y123+4*PI())/3)</f>
        <v>-0.19437214360804486</v>
      </c>
      <c r="AI123" s="11">
        <f>'OddsRatio_working_3-way'!U123/(3*'OddsRatio_working_3-way'!X123^(1/3))*SIN(('OddsRatio_working_3-way'!Y123)/3)</f>
        <v>-8.2369151964144086E-2</v>
      </c>
      <c r="AJ123" s="11">
        <f>'OddsRatio_working_3-way'!U123/(3*'OddsRatio_working_3-way'!X123^(1/3))*SIN(('OddsRatio_working_3-way'!Y123+2*PI())/3)</f>
        <v>-0.419031580269352</v>
      </c>
      <c r="AK123" s="11">
        <f>'OddsRatio_working_3-way'!U123/(3*'OddsRatio_working_3-way'!X123^(1/3))*SIN(('OddsRatio_working_3-way'!Y123+4*PI())/3)</f>
        <v>0.50140073223349602</v>
      </c>
      <c r="AL123" s="11">
        <f>'OddsRatio_working_3-way'!Z123+'OddsRatio_working_3-way'!AF123</f>
        <v>1.0628236867886982</v>
      </c>
      <c r="AM123" s="11">
        <f>'OddsRatio_working_3-way'!AA123+'OddsRatio_working_3-way'!AG123</f>
        <v>-0.6740793995726081</v>
      </c>
      <c r="AN123" s="11">
        <f>'OddsRatio_working_3-way'!AB123+'OddsRatio_working_3-way'!AH123</f>
        <v>-0.38874428721608967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1.0628236867886982</v>
      </c>
      <c r="AS123" s="11">
        <f>IF(('OddsRatio_working_3-way'!X123=0),IF(Q123&gt;0,-Q123^(1/3),(-Q123)^(1/3)),'OddsRatio_working_3-way'!AM123-'OddsRatio_working_3-way'!R123/3)</f>
        <v>-0.6740793995726081</v>
      </c>
      <c r="AT123" s="11">
        <f>IF(('OddsRatio_working_3-way'!X123=0),IF(Q123&gt;0,-Q123^(1/3),(-Q123)^(1/3)),'OddsRatio_working_3-way'!AN123-'OddsRatio_working_3-way'!R123/3)</f>
        <v>-0.38874428721608967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3.06</v>
      </c>
      <c r="B124" s="4">
        <f>IF('True_Odds_Calculator_3-way'!B123="","",'True_Odds_Calculator_3-way'!B123)</f>
        <v>3.37</v>
      </c>
      <c r="C124" s="4">
        <f>IF('True_Odds_Calculator_3-way'!C123="","",'True_Odds_Calculator_3-way'!C123)</f>
        <v>2.41</v>
      </c>
      <c r="D124" s="9">
        <f t="shared" si="26"/>
        <v>0.31420866509968159</v>
      </c>
      <c r="E124" s="9">
        <f t="shared" si="27"/>
        <v>0.28481527096771414</v>
      </c>
      <c r="F124" s="9">
        <f t="shared" si="28"/>
        <v>0.4009760639326041</v>
      </c>
      <c r="G124" s="9">
        <f t="shared" si="29"/>
        <v>1.0595137944223803</v>
      </c>
      <c r="H124" s="9">
        <f t="shared" si="30"/>
        <v>3.1825984165101033</v>
      </c>
      <c r="I124" s="9">
        <f t="shared" si="31"/>
        <v>3.5110476927810419</v>
      </c>
      <c r="J124" s="9">
        <f t="shared" si="32"/>
        <v>2.4939144501355561</v>
      </c>
      <c r="K124" s="11">
        <f t="shared" si="33"/>
        <v>0.32679738562091504</v>
      </c>
      <c r="L124" s="11">
        <f t="shared" si="34"/>
        <v>0.29673590504451036</v>
      </c>
      <c r="M124" s="11">
        <f t="shared" si="35"/>
        <v>0.41493775933609955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-0.27699141515576642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0.23498734649471709</v>
      </c>
      <c r="Q124" s="11">
        <f>2*'OddsRatio_working_3-way'!K124*'OddsRatio_working_3-way'!L124*'OddsRatio_working_3-way'!M124</f>
        <v>8.0475118662574327E-2</v>
      </c>
      <c r="R124" s="11">
        <f t="shared" si="36"/>
        <v>0</v>
      </c>
      <c r="S124" s="11">
        <f t="shared" si="37"/>
        <v>-0.84835606317463563</v>
      </c>
      <c r="T124" s="11">
        <f t="shared" si="38"/>
        <v>-0.29053289834747786</v>
      </c>
      <c r="U124" s="11">
        <f>'OddsRatio_working_3-way'!S124-'OddsRatio_working_3-way'!R124^2/3</f>
        <v>-0.84835606317463563</v>
      </c>
      <c r="V124" s="11">
        <f>'OddsRatio_working_3-way'!S124*'OddsRatio_working_3-way'!R124/3-2*'OddsRatio_working_3-way'!R124^3/27-'OddsRatio_working_3-way'!T124</f>
        <v>0.29053289834747786</v>
      </c>
      <c r="W124" s="11">
        <f>'OddsRatio_working_3-way'!V124^2+4*'OddsRatio_working_3-way'!U124^3/27</f>
        <v>-6.0452503756460579E-3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0.15037836895464052</v>
      </c>
      <c r="Y124" s="11">
        <f>IF('OddsRatio_working_3-way'!W124&gt;=0,IF('OddsRatio_working_3-way'!V124+SQRT('OddsRatio_working_3-way'!W124)&gt;0,0,PI()),ACOS('OddsRatio_working_3-way'!V124/(2*'OddsRatio_working_3-way'!X124)))</f>
        <v>0.26148834804177712</v>
      </c>
      <c r="Z124" s="11">
        <f>'OddsRatio_working_3-way'!X124^(1/3)*COS('OddsRatio_working_3-way'!Y124/3)</f>
        <v>0.52975689721119013</v>
      </c>
      <c r="AA124" s="11">
        <f>'OddsRatio_working_3-way'!X124^(1/3)*COS(('OddsRatio_working_3-way'!Y124+2*PI())/3)</f>
        <v>-0.30496882384128438</v>
      </c>
      <c r="AB124" s="11">
        <f>'OddsRatio_working_3-way'!X124^(1/3)*COS(('OddsRatio_working_3-way'!Y124+4*PI())/3)</f>
        <v>-0.22478807336990583</v>
      </c>
      <c r="AC124" s="11">
        <f>'OddsRatio_working_3-way'!X124^(1/3)*SIN('OddsRatio_working_3-way'!Y124/3)</f>
        <v>4.629237786847671E-2</v>
      </c>
      <c r="AD124" s="11">
        <f>'OddsRatio_working_3-way'!X124^(1/3)*SIN(('OddsRatio_working_3-way'!Y124+2*PI())/3)</f>
        <v>0.43563674188067392</v>
      </c>
      <c r="AE124" s="11">
        <f>'OddsRatio_working_3-way'!X124^(1/3)*SIN(('OddsRatio_working_3-way'!Y124+4*PI())/3)</f>
        <v>-0.48192911974915054</v>
      </c>
      <c r="AF124" s="11">
        <f>-'OddsRatio_working_3-way'!U124/(3*'OddsRatio_working_3-way'!X124^(1/3))*COS(('OddsRatio_working_3-way'!Y124)/3)</f>
        <v>0.52975689721119001</v>
      </c>
      <c r="AG124" s="11">
        <f>-'OddsRatio_working_3-way'!U124/(3*'OddsRatio_working_3-way'!X124^(1/3))*COS(('OddsRatio_working_3-way'!Y124+2*PI())/3)</f>
        <v>-0.30496882384128432</v>
      </c>
      <c r="AH124" s="11">
        <f>-'OddsRatio_working_3-way'!U124/(3*'OddsRatio_working_3-way'!X124^(1/3))*COS(('OddsRatio_working_3-way'!Y124+4*PI())/3)</f>
        <v>-0.22478807336990578</v>
      </c>
      <c r="AI124" s="11">
        <f>'OddsRatio_working_3-way'!U124/(3*'OddsRatio_working_3-way'!X124^(1/3))*SIN(('OddsRatio_working_3-way'!Y124)/3)</f>
        <v>-4.6292377868476703E-2</v>
      </c>
      <c r="AJ124" s="11">
        <f>'OddsRatio_working_3-way'!U124/(3*'OddsRatio_working_3-way'!X124^(1/3))*SIN(('OddsRatio_working_3-way'!Y124+2*PI())/3)</f>
        <v>-0.43563674188067386</v>
      </c>
      <c r="AK124" s="11">
        <f>'OddsRatio_working_3-way'!U124/(3*'OddsRatio_working_3-way'!X124^(1/3))*SIN(('OddsRatio_working_3-way'!Y124+4*PI())/3)</f>
        <v>0.48192911974915043</v>
      </c>
      <c r="AL124" s="11">
        <f>'OddsRatio_working_3-way'!Z124+'OddsRatio_working_3-way'!AF124</f>
        <v>1.0595137944223803</v>
      </c>
      <c r="AM124" s="11">
        <f>'OddsRatio_working_3-way'!AA124+'OddsRatio_working_3-way'!AG124</f>
        <v>-0.60993764768256864</v>
      </c>
      <c r="AN124" s="11">
        <f>'OddsRatio_working_3-way'!AB124+'OddsRatio_working_3-way'!AH124</f>
        <v>-0.44957614673981161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1.0595137944223803</v>
      </c>
      <c r="AS124" s="11">
        <f>IF(('OddsRatio_working_3-way'!X124=0),IF(Q124&gt;0,-Q124^(1/3),(-Q124)^(1/3)),'OddsRatio_working_3-way'!AM124-'OddsRatio_working_3-way'!R124/3)</f>
        <v>-0.60993764768256864</v>
      </c>
      <c r="AT124" s="11">
        <f>IF(('OddsRatio_working_3-way'!X124=0),IF(Q124&gt;0,-Q124^(1/3),(-Q124)^(1/3)),'OddsRatio_working_3-way'!AN124-'OddsRatio_working_3-way'!R124/3)</f>
        <v>-0.44957614673981161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2.2599999999999998</v>
      </c>
      <c r="B125" s="4">
        <f>IF('True_Odds_Calculator_3-way'!B124="","",'True_Odds_Calculator_3-way'!B124)</f>
        <v>3.51</v>
      </c>
      <c r="C125" s="4">
        <f>IF('True_Odds_Calculator_3-way'!C124="","",'True_Odds_Calculator_3-way'!C124)</f>
        <v>3.33</v>
      </c>
      <c r="D125" s="9">
        <f t="shared" si="26"/>
        <v>0.43210017635885228</v>
      </c>
      <c r="E125" s="9">
        <f t="shared" si="27"/>
        <v>0.27638620884121939</v>
      </c>
      <c r="F125" s="9">
        <f t="shared" si="28"/>
        <v>0.29151361479992849</v>
      </c>
      <c r="G125" s="9">
        <f t="shared" si="29"/>
        <v>1.0430779027792663</v>
      </c>
      <c r="H125" s="9">
        <f t="shared" si="30"/>
        <v>2.3142781575018754</v>
      </c>
      <c r="I125" s="9">
        <f t="shared" si="31"/>
        <v>3.6181255359759579</v>
      </c>
      <c r="J125" s="9">
        <f t="shared" si="32"/>
        <v>3.43037151347569</v>
      </c>
      <c r="K125" s="11">
        <f t="shared" si="33"/>
        <v>0.44247787610619471</v>
      </c>
      <c r="L125" s="11">
        <f t="shared" si="34"/>
        <v>0.28490028490028491</v>
      </c>
      <c r="M125" s="11">
        <f t="shared" si="35"/>
        <v>0.3003003003003003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-0.27895901347228791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0.23092451804349545</v>
      </c>
      <c r="Q125" s="11">
        <f>2*'OddsRatio_working_3-way'!K125*'OddsRatio_working_3-way'!L125*'OddsRatio_working_3-way'!M125</f>
        <v>7.5712956735572282E-2</v>
      </c>
      <c r="R125" s="11">
        <f t="shared" si="36"/>
        <v>0</v>
      </c>
      <c r="S125" s="11">
        <f t="shared" si="37"/>
        <v>-0.82780805383954992</v>
      </c>
      <c r="T125" s="11">
        <f t="shared" si="38"/>
        <v>-0.27141247666870494</v>
      </c>
      <c r="U125" s="11">
        <f>'OddsRatio_working_3-way'!S125-'OddsRatio_working_3-way'!R125^2/3</f>
        <v>-0.82780805383954992</v>
      </c>
      <c r="V125" s="11">
        <f>'OddsRatio_working_3-way'!S125*'OddsRatio_working_3-way'!R125/3-2*'OddsRatio_working_3-way'!R125^3/27-'OddsRatio_working_3-way'!T125</f>
        <v>0.27141247666870494</v>
      </c>
      <c r="W125" s="11">
        <f>'OddsRatio_working_3-way'!V125^2+4*'OddsRatio_working_3-way'!U125^3/27</f>
        <v>-1.037509830298311E-2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0.14494812071429505</v>
      </c>
      <c r="Y125" s="11">
        <f>IF('OddsRatio_working_3-way'!W125&gt;=0,IF('OddsRatio_working_3-way'!V125+SQRT('OddsRatio_working_3-way'!W125)&gt;0,0,PI()),ACOS('OddsRatio_working_3-way'!V125/(2*'OddsRatio_working_3-way'!X125)))</f>
        <v>0.35902436979169883</v>
      </c>
      <c r="Z125" s="11">
        <f>'OddsRatio_working_3-way'!X125^(1/3)*COS('OddsRatio_working_3-way'!Y125/3)</f>
        <v>0.52153895138963313</v>
      </c>
      <c r="AA125" s="11">
        <f>'OddsRatio_working_3-way'!X125^(1/3)*COS(('OddsRatio_working_3-way'!Y125+2*PI())/3)</f>
        <v>-0.31508204419823854</v>
      </c>
      <c r="AB125" s="11">
        <f>'OddsRatio_working_3-way'!X125^(1/3)*COS(('OddsRatio_working_3-way'!Y125+4*PI())/3)</f>
        <v>-0.20645690719139451</v>
      </c>
      <c r="AC125" s="11">
        <f>'OddsRatio_working_3-way'!X125^(1/3)*SIN('OddsRatio_working_3-way'!Y125/3)</f>
        <v>6.2714752091661302E-2</v>
      </c>
      <c r="AD125" s="11">
        <f>'OddsRatio_working_3-way'!X125^(1/3)*SIN(('OddsRatio_working_3-way'!Y125+2*PI())/3)</f>
        <v>0.42030860492068906</v>
      </c>
      <c r="AE125" s="11">
        <f>'OddsRatio_working_3-way'!X125^(1/3)*SIN(('OddsRatio_working_3-way'!Y125+4*PI())/3)</f>
        <v>-0.48302335701235044</v>
      </c>
      <c r="AF125" s="11">
        <f>-'OddsRatio_working_3-way'!U125/(3*'OddsRatio_working_3-way'!X125^(1/3))*COS(('OddsRatio_working_3-way'!Y125)/3)</f>
        <v>0.52153895138963313</v>
      </c>
      <c r="AG125" s="11">
        <f>-'OddsRatio_working_3-way'!U125/(3*'OddsRatio_working_3-way'!X125^(1/3))*COS(('OddsRatio_working_3-way'!Y125+2*PI())/3)</f>
        <v>-0.31508204419823854</v>
      </c>
      <c r="AH125" s="11">
        <f>-'OddsRatio_working_3-way'!U125/(3*'OddsRatio_working_3-way'!X125^(1/3))*COS(('OddsRatio_working_3-way'!Y125+4*PI())/3)</f>
        <v>-0.20645690719139451</v>
      </c>
      <c r="AI125" s="11">
        <f>'OddsRatio_working_3-way'!U125/(3*'OddsRatio_working_3-way'!X125^(1/3))*SIN(('OddsRatio_working_3-way'!Y125)/3)</f>
        <v>-6.2714752091661302E-2</v>
      </c>
      <c r="AJ125" s="11">
        <f>'OddsRatio_working_3-way'!U125/(3*'OddsRatio_working_3-way'!X125^(1/3))*SIN(('OddsRatio_working_3-way'!Y125+2*PI())/3)</f>
        <v>-0.42030860492068906</v>
      </c>
      <c r="AK125" s="11">
        <f>'OddsRatio_working_3-way'!U125/(3*'OddsRatio_working_3-way'!X125^(1/3))*SIN(('OddsRatio_working_3-way'!Y125+4*PI())/3)</f>
        <v>0.48302335701235044</v>
      </c>
      <c r="AL125" s="11">
        <f>'OddsRatio_working_3-way'!Z125+'OddsRatio_working_3-way'!AF125</f>
        <v>1.0430779027792663</v>
      </c>
      <c r="AM125" s="11">
        <f>'OddsRatio_working_3-way'!AA125+'OddsRatio_working_3-way'!AG125</f>
        <v>-0.63016408839647708</v>
      </c>
      <c r="AN125" s="11">
        <f>'OddsRatio_working_3-way'!AB125+'OddsRatio_working_3-way'!AH125</f>
        <v>-0.41291381438278901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1.0430779027792663</v>
      </c>
      <c r="AS125" s="11">
        <f>IF(('OddsRatio_working_3-way'!X125=0),IF(Q125&gt;0,-Q125^(1/3),(-Q125)^(1/3)),'OddsRatio_working_3-way'!AM125-'OddsRatio_working_3-way'!R125/3)</f>
        <v>-0.63016408839647708</v>
      </c>
      <c r="AT125" s="11">
        <f>IF(('OddsRatio_working_3-way'!X125=0),IF(Q125&gt;0,-Q125^(1/3),(-Q125)^(1/3)),'OddsRatio_working_3-way'!AN125-'OddsRatio_working_3-way'!R125/3)</f>
        <v>-0.41291381438278901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1.79</v>
      </c>
      <c r="B126" s="4">
        <f>IF('True_Odds_Calculator_3-way'!B125="","",'True_Odds_Calculator_3-way'!B125)</f>
        <v>3.86</v>
      </c>
      <c r="C126" s="4">
        <f>IF('True_Odds_Calculator_3-way'!C125="","",'True_Odds_Calculator_3-way'!C125)</f>
        <v>4.6900000000000004</v>
      </c>
      <c r="D126" s="9">
        <f t="shared" si="26"/>
        <v>0.5459512128823566</v>
      </c>
      <c r="E126" s="9">
        <f t="shared" si="27"/>
        <v>0.24932435285229135</v>
      </c>
      <c r="F126" s="9">
        <f t="shared" si="28"/>
        <v>0.20472443426535208</v>
      </c>
      <c r="G126" s="9">
        <f t="shared" si="29"/>
        <v>1.0527411361805394</v>
      </c>
      <c r="H126" s="9">
        <f t="shared" si="30"/>
        <v>1.8316654975826263</v>
      </c>
      <c r="I126" s="9">
        <f t="shared" si="31"/>
        <v>4.0108396494763419</v>
      </c>
      <c r="J126" s="9">
        <f t="shared" si="32"/>
        <v>4.8846147925061905</v>
      </c>
      <c r="K126" s="11">
        <f t="shared" si="33"/>
        <v>0.55865921787709494</v>
      </c>
      <c r="L126" s="11">
        <f t="shared" si="34"/>
        <v>0.2590673575129534</v>
      </c>
      <c r="M126" s="11">
        <f t="shared" si="35"/>
        <v>0.21321961620469082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-0.25728016892163175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0.22650765376768331</v>
      </c>
      <c r="Q126" s="11">
        <f>2*'OddsRatio_working_3-way'!K126*'OddsRatio_working_3-way'!L126*'OddsRatio_working_3-way'!M126</f>
        <v>6.1718706748687541E-2</v>
      </c>
      <c r="R126" s="11">
        <f t="shared" si="36"/>
        <v>0</v>
      </c>
      <c r="S126" s="11">
        <f t="shared" si="37"/>
        <v>-0.88039297671900307</v>
      </c>
      <c r="T126" s="11">
        <f t="shared" si="38"/>
        <v>-0.23988909447384277</v>
      </c>
      <c r="U126" s="11">
        <f>'OddsRatio_working_3-way'!S126-'OddsRatio_working_3-way'!R126^2/3</f>
        <v>-0.88039297671900307</v>
      </c>
      <c r="V126" s="11">
        <f>'OddsRatio_working_3-way'!S126*'OddsRatio_working_3-way'!R126/3-2*'OddsRatio_working_3-way'!R126^3/27-'OddsRatio_working_3-way'!T126</f>
        <v>0.23988909447384277</v>
      </c>
      <c r="W126" s="11">
        <f>'OddsRatio_working_3-way'!V126^2+4*'OddsRatio_working_3-way'!U126^3/27</f>
        <v>-4.3547351429753516E-2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0.15897651483570913</v>
      </c>
      <c r="Y126" s="11">
        <f>IF('OddsRatio_working_3-way'!W126&gt;=0,IF('OddsRatio_working_3-way'!V126+SQRT('OddsRatio_working_3-way'!W126)&gt;0,0,PI()),ACOS('OddsRatio_working_3-way'!V126/(2*'OddsRatio_working_3-way'!X126)))</f>
        <v>0.71593537571789778</v>
      </c>
      <c r="Z126" s="11">
        <f>'OddsRatio_working_3-way'!X126^(1/3)*COS('OddsRatio_working_3-way'!Y126/3)</f>
        <v>0.52637056809026961</v>
      </c>
      <c r="AA126" s="11">
        <f>'OddsRatio_working_3-way'!X126^(1/3)*COS(('OddsRatio_working_3-way'!Y126+2*PI())/3)</f>
        <v>-0.37408507198900715</v>
      </c>
      <c r="AB126" s="11">
        <f>'OddsRatio_working_3-way'!X126^(1/3)*COS(('OddsRatio_working_3-way'!Y126+4*PI())/3)</f>
        <v>-0.15228549610126238</v>
      </c>
      <c r="AC126" s="11">
        <f>'OddsRatio_working_3-way'!X126^(1/3)*SIN('OddsRatio_working_3-way'!Y126/3)</f>
        <v>0.12805604484493427</v>
      </c>
      <c r="AD126" s="11">
        <f>'OddsRatio_working_3-way'!X126^(1/3)*SIN(('OddsRatio_working_3-way'!Y126+2*PI())/3)</f>
        <v>0.39182226134815301</v>
      </c>
      <c r="AE126" s="11">
        <f>'OddsRatio_working_3-way'!X126^(1/3)*SIN(('OddsRatio_working_3-way'!Y126+4*PI())/3)</f>
        <v>-0.51987830619308728</v>
      </c>
      <c r="AF126" s="11">
        <f>-'OddsRatio_working_3-way'!U126/(3*'OddsRatio_working_3-way'!X126^(1/3))*COS(('OddsRatio_working_3-way'!Y126)/3)</f>
        <v>0.52637056809026972</v>
      </c>
      <c r="AG126" s="11">
        <f>-'OddsRatio_working_3-way'!U126/(3*'OddsRatio_working_3-way'!X126^(1/3))*COS(('OddsRatio_working_3-way'!Y126+2*PI())/3)</f>
        <v>-0.3740850719890072</v>
      </c>
      <c r="AH126" s="11">
        <f>-'OddsRatio_working_3-way'!U126/(3*'OddsRatio_working_3-way'!X126^(1/3))*COS(('OddsRatio_working_3-way'!Y126+4*PI())/3)</f>
        <v>-0.15228549610126241</v>
      </c>
      <c r="AI126" s="11">
        <f>'OddsRatio_working_3-way'!U126/(3*'OddsRatio_working_3-way'!X126^(1/3))*SIN(('OddsRatio_working_3-way'!Y126)/3)</f>
        <v>-0.1280560448449343</v>
      </c>
      <c r="AJ126" s="11">
        <f>'OddsRatio_working_3-way'!U126/(3*'OddsRatio_working_3-way'!X126^(1/3))*SIN(('OddsRatio_working_3-way'!Y126+2*PI())/3)</f>
        <v>-0.39182226134815312</v>
      </c>
      <c r="AK126" s="11">
        <f>'OddsRatio_working_3-way'!U126/(3*'OddsRatio_working_3-way'!X126^(1/3))*SIN(('OddsRatio_working_3-way'!Y126+4*PI())/3)</f>
        <v>0.51987830619308739</v>
      </c>
      <c r="AL126" s="11">
        <f>'OddsRatio_working_3-way'!Z126+'OddsRatio_working_3-way'!AF126</f>
        <v>1.0527411361805394</v>
      </c>
      <c r="AM126" s="11">
        <f>'OddsRatio_working_3-way'!AA126+'OddsRatio_working_3-way'!AG126</f>
        <v>-0.7481701439780144</v>
      </c>
      <c r="AN126" s="11">
        <f>'OddsRatio_working_3-way'!AB126+'OddsRatio_working_3-way'!AH126</f>
        <v>-0.30457099220252482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1.0527411361805394</v>
      </c>
      <c r="AS126" s="11">
        <f>IF(('OddsRatio_working_3-way'!X126=0),IF(Q126&gt;0,-Q126^(1/3),(-Q126)^(1/3)),'OddsRatio_working_3-way'!AM126-'OddsRatio_working_3-way'!R126/3)</f>
        <v>-0.7481701439780144</v>
      </c>
      <c r="AT126" s="11">
        <f>IF(('OddsRatio_working_3-way'!X126=0),IF(Q126&gt;0,-Q126^(1/3),(-Q126)^(1/3)),'OddsRatio_working_3-way'!AN126-'OddsRatio_working_3-way'!R126/3)</f>
        <v>-0.30457099220252482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3.52</v>
      </c>
      <c r="B127" s="4">
        <f>IF('True_Odds_Calculator_3-way'!B126="","",'True_Odds_Calculator_3-way'!B126)</f>
        <v>3.58</v>
      </c>
      <c r="C127" s="4">
        <f>IF('True_Odds_Calculator_3-way'!C126="","",'True_Odds_Calculator_3-way'!C126)</f>
        <v>2.15</v>
      </c>
      <c r="D127" s="9">
        <f t="shared" si="26"/>
        <v>0.27523546772840313</v>
      </c>
      <c r="E127" s="9">
        <f t="shared" si="27"/>
        <v>0.27056649161544982</v>
      </c>
      <c r="F127" s="9">
        <f t="shared" si="28"/>
        <v>0.45419804065614705</v>
      </c>
      <c r="G127" s="9">
        <f t="shared" si="29"/>
        <v>1.0449415385936103</v>
      </c>
      <c r="H127" s="9">
        <f t="shared" si="30"/>
        <v>3.6332526772558982</v>
      </c>
      <c r="I127" s="9">
        <f t="shared" si="31"/>
        <v>3.6959491695715148</v>
      </c>
      <c r="J127" s="9">
        <f t="shared" si="32"/>
        <v>2.2016827693826517</v>
      </c>
      <c r="K127" s="11">
        <f t="shared" si="33"/>
        <v>0.28409090909090912</v>
      </c>
      <c r="L127" s="11">
        <f t="shared" si="34"/>
        <v>0.27932960893854747</v>
      </c>
      <c r="M127" s="11">
        <f t="shared" si="35"/>
        <v>0.46511627906976744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-0.27596495683087863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0.23068314691674438</v>
      </c>
      <c r="Q127" s="11">
        <f>2*'OddsRatio_working_3-way'!K127*'OddsRatio_working_3-way'!L127*'OddsRatio_working_3-way'!M127</f>
        <v>7.3818607013358212E-2</v>
      </c>
      <c r="R127" s="11">
        <f t="shared" si="36"/>
        <v>0</v>
      </c>
      <c r="S127" s="11">
        <f t="shared" si="37"/>
        <v>-0.83591463773465779</v>
      </c>
      <c r="T127" s="11">
        <f t="shared" si="38"/>
        <v>-0.26749268407509053</v>
      </c>
      <c r="U127" s="11">
        <f>'OddsRatio_working_3-way'!S127-'OddsRatio_working_3-way'!R127^2/3</f>
        <v>-0.83591463773465779</v>
      </c>
      <c r="V127" s="11">
        <f>'OddsRatio_working_3-way'!S127*'OddsRatio_working_3-way'!R127/3-2*'OddsRatio_working_3-way'!R127^3/27-'OddsRatio_working_3-way'!T127</f>
        <v>0.26749268407509053</v>
      </c>
      <c r="W127" s="11">
        <f>'OddsRatio_working_3-way'!V127^2+4*'OddsRatio_working_3-way'!U127^3/27</f>
        <v>-1.4980715260684063E-2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0.14708250345841636</v>
      </c>
      <c r="Y127" s="11">
        <f>IF('OddsRatio_working_3-way'!W127&gt;=0,IF('OddsRatio_working_3-way'!V127+SQRT('OddsRatio_working_3-way'!W127)&gt;0,0,PI()),ACOS('OddsRatio_working_3-way'!V127/(2*'OddsRatio_working_3-way'!X127)))</f>
        <v>0.42912851153296905</v>
      </c>
      <c r="Z127" s="11">
        <f>'OddsRatio_working_3-way'!X127^(1/3)*COS('OddsRatio_working_3-way'!Y127/3)</f>
        <v>0.52247076929680514</v>
      </c>
      <c r="AA127" s="11">
        <f>'OddsRatio_working_3-way'!X127^(1/3)*COS(('OddsRatio_working_3-way'!Y127+2*PI())/3)</f>
        <v>-0.32640348157065385</v>
      </c>
      <c r="AB127" s="11">
        <f>'OddsRatio_working_3-way'!X127^(1/3)*COS(('OddsRatio_working_3-way'!Y127+4*PI())/3)</f>
        <v>-0.19606728772615137</v>
      </c>
      <c r="AC127" s="11">
        <f>'OddsRatio_working_3-way'!X127^(1/3)*SIN('OddsRatio_working_3-way'!Y127/3)</f>
        <v>7.52496366012749E-2</v>
      </c>
      <c r="AD127" s="11">
        <f>'OddsRatio_working_3-way'!X127^(1/3)*SIN(('OddsRatio_working_3-way'!Y127+2*PI())/3)</f>
        <v>0.41484814064519454</v>
      </c>
      <c r="AE127" s="11">
        <f>'OddsRatio_working_3-way'!X127^(1/3)*SIN(('OddsRatio_working_3-way'!Y127+4*PI())/3)</f>
        <v>-0.49009777724646936</v>
      </c>
      <c r="AF127" s="11">
        <f>-'OddsRatio_working_3-way'!U127/(3*'OddsRatio_working_3-way'!X127^(1/3))*COS(('OddsRatio_working_3-way'!Y127)/3)</f>
        <v>0.52247076929680514</v>
      </c>
      <c r="AG127" s="11">
        <f>-'OddsRatio_working_3-way'!U127/(3*'OddsRatio_working_3-way'!X127^(1/3))*COS(('OddsRatio_working_3-way'!Y127+2*PI())/3)</f>
        <v>-0.32640348157065385</v>
      </c>
      <c r="AH127" s="11">
        <f>-'OddsRatio_working_3-way'!U127/(3*'OddsRatio_working_3-way'!X127^(1/3))*COS(('OddsRatio_working_3-way'!Y127+4*PI())/3)</f>
        <v>-0.19606728772615137</v>
      </c>
      <c r="AI127" s="11">
        <f>'OddsRatio_working_3-way'!U127/(3*'OddsRatio_working_3-way'!X127^(1/3))*SIN(('OddsRatio_working_3-way'!Y127)/3)</f>
        <v>-7.52496366012749E-2</v>
      </c>
      <c r="AJ127" s="11">
        <f>'OddsRatio_working_3-way'!U127/(3*'OddsRatio_working_3-way'!X127^(1/3))*SIN(('OddsRatio_working_3-way'!Y127+2*PI())/3)</f>
        <v>-0.41484814064519454</v>
      </c>
      <c r="AK127" s="11">
        <f>'OddsRatio_working_3-way'!U127/(3*'OddsRatio_working_3-way'!X127^(1/3))*SIN(('OddsRatio_working_3-way'!Y127+4*PI())/3)</f>
        <v>0.49009777724646936</v>
      </c>
      <c r="AL127" s="11">
        <f>'OddsRatio_working_3-way'!Z127+'OddsRatio_working_3-way'!AF127</f>
        <v>1.0449415385936103</v>
      </c>
      <c r="AM127" s="11">
        <f>'OddsRatio_working_3-way'!AA127+'OddsRatio_working_3-way'!AG127</f>
        <v>-0.65280696314130771</v>
      </c>
      <c r="AN127" s="11">
        <f>'OddsRatio_working_3-way'!AB127+'OddsRatio_working_3-way'!AH127</f>
        <v>-0.39213457545230274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1.0449415385936103</v>
      </c>
      <c r="AS127" s="11">
        <f>IF(('OddsRatio_working_3-way'!X127=0),IF(Q127&gt;0,-Q127^(1/3),(-Q127)^(1/3)),'OddsRatio_working_3-way'!AM127-'OddsRatio_working_3-way'!R127/3)</f>
        <v>-0.65280696314130771</v>
      </c>
      <c r="AT127" s="11">
        <f>IF(('OddsRatio_working_3-way'!X127=0),IF(Q127&gt;0,-Q127^(1/3),(-Q127)^(1/3)),'OddsRatio_working_3-way'!AN127-'OddsRatio_working_3-way'!R127/3)</f>
        <v>-0.39213457545230274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1.9</v>
      </c>
      <c r="B128" s="4">
        <f>IF('True_Odds_Calculator_3-way'!B127="","",'True_Odds_Calculator_3-way'!B127)</f>
        <v>3.55</v>
      </c>
      <c r="C128" s="4">
        <f>IF('True_Odds_Calculator_3-way'!C127="","",'True_Odds_Calculator_3-way'!C127)</f>
        <v>4.7</v>
      </c>
      <c r="D128" s="9">
        <f t="shared" si="26"/>
        <v>0.51790538215283932</v>
      </c>
      <c r="E128" s="9">
        <f t="shared" si="27"/>
        <v>0.27492002806263249</v>
      </c>
      <c r="F128" s="9">
        <f t="shared" si="28"/>
        <v>0.20717458978452805</v>
      </c>
      <c r="G128" s="9">
        <f t="shared" si="29"/>
        <v>1.0342829114271805</v>
      </c>
      <c r="H128" s="9">
        <f t="shared" si="30"/>
        <v>1.9308546202844625</v>
      </c>
      <c r="I128" s="9">
        <f t="shared" si="31"/>
        <v>3.637421424139311</v>
      </c>
      <c r="J128" s="9">
        <f t="shared" si="32"/>
        <v>4.8268467722805681</v>
      </c>
      <c r="K128" s="11">
        <f t="shared" si="33"/>
        <v>0.52631578947368418</v>
      </c>
      <c r="L128" s="11">
        <f t="shared" si="34"/>
        <v>0.28169014084507044</v>
      </c>
      <c r="M128" s="11">
        <f t="shared" si="35"/>
        <v>0.21276595744680851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-0.26785798779237568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0.2255413781682255</v>
      </c>
      <c r="Q128" s="11">
        <f>2*'OddsRatio_working_3-way'!K128*'OddsRatio_working_3-way'!L128*'OddsRatio_working_3-way'!M128</f>
        <v>6.3088497389713422E-2</v>
      </c>
      <c r="R128" s="11">
        <f t="shared" si="36"/>
        <v>0</v>
      </c>
      <c r="S128" s="11">
        <f t="shared" si="37"/>
        <v>-0.84201848907731291</v>
      </c>
      <c r="T128" s="11">
        <f t="shared" si="38"/>
        <v>-0.23552964729435324</v>
      </c>
      <c r="U128" s="11">
        <f>'OddsRatio_working_3-way'!S128-'OddsRatio_working_3-way'!R128^2/3</f>
        <v>-0.84201848907731291</v>
      </c>
      <c r="V128" s="11">
        <f>'OddsRatio_working_3-way'!S128*'OddsRatio_working_3-way'!R128/3-2*'OddsRatio_working_3-way'!R128^3/27-'OddsRatio_working_3-way'!T128</f>
        <v>0.23552964729435324</v>
      </c>
      <c r="W128" s="11">
        <f>'OddsRatio_working_3-way'!V128^2+4*'OddsRatio_working_3-way'!U128^3/27</f>
        <v>-3.2968305709713625E-2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0.14869643612433694</v>
      </c>
      <c r="Y128" s="11">
        <f>IF('OddsRatio_working_3-way'!W128&gt;=0,IF('OddsRatio_working_3-way'!V128+SQRT('OddsRatio_working_3-way'!W128)&gt;0,0,PI()),ACOS('OddsRatio_working_3-way'!V128/(2*'OddsRatio_working_3-way'!X128)))</f>
        <v>0.6567486978512308</v>
      </c>
      <c r="Z128" s="11">
        <f>'OddsRatio_working_3-way'!X128^(1/3)*COS('OddsRatio_working_3-way'!Y128/3)</f>
        <v>0.51714145571359027</v>
      </c>
      <c r="AA128" s="11">
        <f>'OddsRatio_working_3-way'!X128^(1/3)*COS(('OddsRatio_working_3-way'!Y128+2*PI())/3)</f>
        <v>-0.35821087215692027</v>
      </c>
      <c r="AB128" s="11">
        <f>'OddsRatio_working_3-way'!X128^(1/3)*COS(('OddsRatio_working_3-way'!Y128+4*PI())/3)</f>
        <v>-0.1589305835566697</v>
      </c>
      <c r="AC128" s="11">
        <f>'OddsRatio_working_3-way'!X128^(1/3)*SIN('OddsRatio_working_3-way'!Y128/3)</f>
        <v>0.11505452826754096</v>
      </c>
      <c r="AD128" s="11">
        <f>'OddsRatio_working_3-way'!X128^(1/3)*SIN(('OddsRatio_working_3-way'!Y128+2*PI())/3)</f>
        <v>0.39033037386426411</v>
      </c>
      <c r="AE128" s="11">
        <f>'OddsRatio_working_3-way'!X128^(1/3)*SIN(('OddsRatio_working_3-way'!Y128+4*PI())/3)</f>
        <v>-0.50538490213180498</v>
      </c>
      <c r="AF128" s="11">
        <f>-'OddsRatio_working_3-way'!U128/(3*'OddsRatio_working_3-way'!X128^(1/3))*COS(('OddsRatio_working_3-way'!Y128)/3)</f>
        <v>0.51714145571359027</v>
      </c>
      <c r="AG128" s="11">
        <f>-'OddsRatio_working_3-way'!U128/(3*'OddsRatio_working_3-way'!X128^(1/3))*COS(('OddsRatio_working_3-way'!Y128+2*PI())/3)</f>
        <v>-0.35821087215692027</v>
      </c>
      <c r="AH128" s="11">
        <f>-'OddsRatio_working_3-way'!U128/(3*'OddsRatio_working_3-way'!X128^(1/3))*COS(('OddsRatio_working_3-way'!Y128+4*PI())/3)</f>
        <v>-0.1589305835566697</v>
      </c>
      <c r="AI128" s="11">
        <f>'OddsRatio_working_3-way'!U128/(3*'OddsRatio_working_3-way'!X128^(1/3))*SIN(('OddsRatio_working_3-way'!Y128)/3)</f>
        <v>-0.11505452826754096</v>
      </c>
      <c r="AJ128" s="11">
        <f>'OddsRatio_working_3-way'!U128/(3*'OddsRatio_working_3-way'!X128^(1/3))*SIN(('OddsRatio_working_3-way'!Y128+2*PI())/3)</f>
        <v>-0.39033037386426411</v>
      </c>
      <c r="AK128" s="11">
        <f>'OddsRatio_working_3-way'!U128/(3*'OddsRatio_working_3-way'!X128^(1/3))*SIN(('OddsRatio_working_3-way'!Y128+4*PI())/3)</f>
        <v>0.50538490213180498</v>
      </c>
      <c r="AL128" s="11">
        <f>'OddsRatio_working_3-way'!Z128+'OddsRatio_working_3-way'!AF128</f>
        <v>1.0342829114271805</v>
      </c>
      <c r="AM128" s="11">
        <f>'OddsRatio_working_3-way'!AA128+'OddsRatio_working_3-way'!AG128</f>
        <v>-0.71642174431384054</v>
      </c>
      <c r="AN128" s="11">
        <f>'OddsRatio_working_3-way'!AB128+'OddsRatio_working_3-way'!AH128</f>
        <v>-0.31786116711333939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1.0342829114271805</v>
      </c>
      <c r="AS128" s="11">
        <f>IF(('OddsRatio_working_3-way'!X128=0),IF(Q128&gt;0,-Q128^(1/3),(-Q128)^(1/3)),'OddsRatio_working_3-way'!AM128-'OddsRatio_working_3-way'!R128/3)</f>
        <v>-0.71642174431384054</v>
      </c>
      <c r="AT128" s="11">
        <f>IF(('OddsRatio_working_3-way'!X128=0),IF(Q128&gt;0,-Q128^(1/3),(-Q128)^(1/3)),'OddsRatio_working_3-way'!AN128-'OddsRatio_working_3-way'!R128/3)</f>
        <v>-0.31786116711333939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1.74</v>
      </c>
      <c r="B129" s="4">
        <f>IF('True_Odds_Calculator_3-way'!B128="","",'True_Odds_Calculator_3-way'!B128)</f>
        <v>4.34</v>
      </c>
      <c r="C129" s="4">
        <f>IF('True_Odds_Calculator_3-way'!C128="","",'True_Odds_Calculator_3-way'!C128)</f>
        <v>4.32</v>
      </c>
      <c r="D129" s="9">
        <f t="shared" si="26"/>
        <v>0.5596043438077265</v>
      </c>
      <c r="E129" s="9">
        <f t="shared" si="27"/>
        <v>0.21968217941598231</v>
      </c>
      <c r="F129" s="9">
        <f t="shared" si="28"/>
        <v>0.22071347677629122</v>
      </c>
      <c r="G129" s="9">
        <f t="shared" si="29"/>
        <v>1.0634822115125921</v>
      </c>
      <c r="H129" s="9">
        <f t="shared" si="30"/>
        <v>1.7869768365193182</v>
      </c>
      <c r="I129" s="9">
        <f t="shared" si="31"/>
        <v>4.5520305864520569</v>
      </c>
      <c r="J129" s="9">
        <f t="shared" si="32"/>
        <v>4.5307609422218063</v>
      </c>
      <c r="K129" s="11">
        <f t="shared" si="33"/>
        <v>0.57471264367816088</v>
      </c>
      <c r="L129" s="11">
        <f t="shared" si="34"/>
        <v>0.2304147465437788</v>
      </c>
      <c r="M129" s="11">
        <f t="shared" si="35"/>
        <v>0.23148148148148145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-0.25153217468753242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0.22683444077585707</v>
      </c>
      <c r="Q129" s="11">
        <f>2*'OddsRatio_working_3-way'!K129*'OddsRatio_working_3-way'!L129*'OddsRatio_working_3-way'!M129</f>
        <v>6.1306605615096516E-2</v>
      </c>
      <c r="R129" s="11">
        <f t="shared" si="36"/>
        <v>0</v>
      </c>
      <c r="S129" s="11">
        <f t="shared" si="37"/>
        <v>-0.90181083615900715</v>
      </c>
      <c r="T129" s="11">
        <f t="shared" si="38"/>
        <v>-0.24373265842135333</v>
      </c>
      <c r="U129" s="11">
        <f>'OddsRatio_working_3-way'!S129-'OddsRatio_working_3-way'!R129^2/3</f>
        <v>-0.90181083615900715</v>
      </c>
      <c r="V129" s="11">
        <f>'OddsRatio_working_3-way'!S129*'OddsRatio_working_3-way'!R129/3-2*'OddsRatio_working_3-way'!R129^3/27-'OddsRatio_working_3-way'!T129</f>
        <v>0.24373265842135333</v>
      </c>
      <c r="W129" s="11">
        <f>'OddsRatio_working_3-way'!V129^2+4*'OddsRatio_working_3-way'!U129^3/27</f>
        <v>-4.9247604766838572E-2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0.16481293452576673</v>
      </c>
      <c r="Y129" s="11">
        <f>IF('OddsRatio_working_3-way'!W129&gt;=0,IF('OddsRatio_working_3-way'!V129+SQRT('OddsRatio_working_3-way'!W129)&gt;0,0,PI()),ACOS('OddsRatio_working_3-way'!V129/(2*'OddsRatio_working_3-way'!X129)))</f>
        <v>0.73858472962341337</v>
      </c>
      <c r="Z129" s="11">
        <f>'OddsRatio_working_3-way'!X129^(1/3)*COS('OddsRatio_working_3-way'!Y129/3)</f>
        <v>0.53174110575629607</v>
      </c>
      <c r="AA129" s="11">
        <f>'OddsRatio_working_3-way'!X129^(1/3)*COS(('OddsRatio_working_3-way'!Y129+2*PI())/3)</f>
        <v>-0.38159114904216485</v>
      </c>
      <c r="AB129" s="11">
        <f>'OddsRatio_working_3-way'!X129^(1/3)*COS(('OddsRatio_working_3-way'!Y129+4*PI())/3)</f>
        <v>-0.15014995671413112</v>
      </c>
      <c r="AC129" s="11">
        <f>'OddsRatio_working_3-way'!X129^(1/3)*SIN('OddsRatio_working_3-way'!Y129/3)</f>
        <v>0.13362263469215815</v>
      </c>
      <c r="AD129" s="11">
        <f>'OddsRatio_working_3-way'!X129^(1/3)*SIN(('OddsRatio_working_3-way'!Y129+2*PI())/3)</f>
        <v>0.39368998847530112</v>
      </c>
      <c r="AE129" s="11">
        <f>'OddsRatio_working_3-way'!X129^(1/3)*SIN(('OddsRatio_working_3-way'!Y129+4*PI())/3)</f>
        <v>-0.5273126231674593</v>
      </c>
      <c r="AF129" s="11">
        <f>-'OddsRatio_working_3-way'!U129/(3*'OddsRatio_working_3-way'!X129^(1/3))*COS(('OddsRatio_working_3-way'!Y129)/3)</f>
        <v>0.53174110575629607</v>
      </c>
      <c r="AG129" s="11">
        <f>-'OddsRatio_working_3-way'!U129/(3*'OddsRatio_working_3-way'!X129^(1/3))*COS(('OddsRatio_working_3-way'!Y129+2*PI())/3)</f>
        <v>-0.38159114904216485</v>
      </c>
      <c r="AH129" s="11">
        <f>-'OddsRatio_working_3-way'!U129/(3*'OddsRatio_working_3-way'!X129^(1/3))*COS(('OddsRatio_working_3-way'!Y129+4*PI())/3)</f>
        <v>-0.15014995671413112</v>
      </c>
      <c r="AI129" s="11">
        <f>'OddsRatio_working_3-way'!U129/(3*'OddsRatio_working_3-way'!X129^(1/3))*SIN(('OddsRatio_working_3-way'!Y129)/3)</f>
        <v>-0.13362263469215815</v>
      </c>
      <c r="AJ129" s="11">
        <f>'OddsRatio_working_3-way'!U129/(3*'OddsRatio_working_3-way'!X129^(1/3))*SIN(('OddsRatio_working_3-way'!Y129+2*PI())/3)</f>
        <v>-0.39368998847530112</v>
      </c>
      <c r="AK129" s="11">
        <f>'OddsRatio_working_3-way'!U129/(3*'OddsRatio_working_3-way'!X129^(1/3))*SIN(('OddsRatio_working_3-way'!Y129+4*PI())/3)</f>
        <v>0.5273126231674593</v>
      </c>
      <c r="AL129" s="11">
        <f>'OddsRatio_working_3-way'!Z129+'OddsRatio_working_3-way'!AF129</f>
        <v>1.0634822115125921</v>
      </c>
      <c r="AM129" s="11">
        <f>'OddsRatio_working_3-way'!AA129+'OddsRatio_working_3-way'!AG129</f>
        <v>-0.76318229808432969</v>
      </c>
      <c r="AN129" s="11">
        <f>'OddsRatio_working_3-way'!AB129+'OddsRatio_working_3-way'!AH129</f>
        <v>-0.30029991342826223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1.0634822115125921</v>
      </c>
      <c r="AS129" s="11">
        <f>IF(('OddsRatio_working_3-way'!X129=0),IF(Q129&gt;0,-Q129^(1/3),(-Q129)^(1/3)),'OddsRatio_working_3-way'!AM129-'OddsRatio_working_3-way'!R129/3)</f>
        <v>-0.76318229808432969</v>
      </c>
      <c r="AT129" s="11">
        <f>IF(('OddsRatio_working_3-way'!X129=0),IF(Q129&gt;0,-Q129^(1/3),(-Q129)^(1/3)),'OddsRatio_working_3-way'!AN129-'OddsRatio_working_3-way'!R129/3)</f>
        <v>-0.30029991342826223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2.5099999999999998</v>
      </c>
      <c r="B130" s="4">
        <f>IF('True_Odds_Calculator_3-way'!B129="","",'True_Odds_Calculator_3-way'!B129)</f>
        <v>3.42</v>
      </c>
      <c r="C130" s="4">
        <f>IF('True_Odds_Calculator_3-way'!C129="","",'True_Odds_Calculator_3-way'!C129)</f>
        <v>2.97</v>
      </c>
      <c r="D130" s="9">
        <f t="shared" si="26"/>
        <v>0.38854442163218889</v>
      </c>
      <c r="E130" s="9">
        <f t="shared" si="27"/>
        <v>0.28392136029999138</v>
      </c>
      <c r="F130" s="9">
        <f t="shared" si="28"/>
        <v>0.32753421806781968</v>
      </c>
      <c r="G130" s="9">
        <f t="shared" si="29"/>
        <v>1.0421909222546635</v>
      </c>
      <c r="H130" s="9">
        <f t="shared" si="30"/>
        <v>2.5737082926045418</v>
      </c>
      <c r="I130" s="9">
        <f t="shared" si="31"/>
        <v>3.522102031856285</v>
      </c>
      <c r="J130" s="9">
        <f t="shared" si="32"/>
        <v>3.0531161168416872</v>
      </c>
      <c r="K130" s="11">
        <f t="shared" si="33"/>
        <v>0.39840637450199207</v>
      </c>
      <c r="L130" s="11">
        <f t="shared" si="34"/>
        <v>0.29239766081871343</v>
      </c>
      <c r="M130" s="11">
        <f t="shared" si="35"/>
        <v>0.33670033670033667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-0.28235940793896097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0.23141725338785057</v>
      </c>
      <c r="Q130" s="11">
        <f>2*'OddsRatio_working_3-way'!K130*'OddsRatio_working_3-way'!L130*'OddsRatio_working_3-way'!M130</f>
        <v>7.8446526572152717E-2</v>
      </c>
      <c r="R130" s="11">
        <f t="shared" si="36"/>
        <v>0</v>
      </c>
      <c r="S130" s="11">
        <f t="shared" si="37"/>
        <v>-0.81958400138690324</v>
      </c>
      <c r="T130" s="11">
        <f t="shared" si="38"/>
        <v>-0.27782508521589933</v>
      </c>
      <c r="U130" s="11">
        <f>'OddsRatio_working_3-way'!S130-'OddsRatio_working_3-way'!R130^2/3</f>
        <v>-0.81958400138690324</v>
      </c>
      <c r="V130" s="11">
        <f>'OddsRatio_working_3-way'!S130*'OddsRatio_working_3-way'!R130/3-2*'OddsRatio_working_3-way'!R130^3/27-'OddsRatio_working_3-way'!T130</f>
        <v>0.27782508521589933</v>
      </c>
      <c r="W130" s="11">
        <f>'OddsRatio_working_3-way'!V130^2+4*'OddsRatio_working_3-way'!U130^3/27</f>
        <v>-4.3731143567178471E-3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0.14279346302609547</v>
      </c>
      <c r="Y130" s="11">
        <f>IF('OddsRatio_working_3-way'!W130&gt;=0,IF('OddsRatio_working_3-way'!V130+SQRT('OddsRatio_working_3-way'!W130)&gt;0,0,PI()),ACOS('OddsRatio_working_3-way'!V130/(2*'OddsRatio_working_3-way'!X130)))</f>
        <v>0.23367742931926139</v>
      </c>
      <c r="Z130" s="11">
        <f>'OddsRatio_working_3-way'!X130^(1/3)*COS('OddsRatio_working_3-way'!Y130/3)</f>
        <v>0.52109546112733185</v>
      </c>
      <c r="AA130" s="11">
        <f>'OddsRatio_working_3-way'!X130^(1/3)*COS(('OddsRatio_working_3-way'!Y130+2*PI())/3)</f>
        <v>-0.29577045960466897</v>
      </c>
      <c r="AB130" s="11">
        <f>'OddsRatio_working_3-way'!X130^(1/3)*COS(('OddsRatio_working_3-way'!Y130+4*PI())/3)</f>
        <v>-0.22532500152266297</v>
      </c>
      <c r="AC130" s="11">
        <f>'OddsRatio_working_3-way'!X130^(1/3)*SIN('OddsRatio_working_3-way'!Y130/3)</f>
        <v>4.0671704186832892E-2</v>
      </c>
      <c r="AD130" s="11">
        <f>'OddsRatio_working_3-way'!X130^(1/3)*SIN(('OddsRatio_working_3-way'!Y130+2*PI())/3)</f>
        <v>0.43094605503961941</v>
      </c>
      <c r="AE130" s="11">
        <f>'OddsRatio_working_3-way'!X130^(1/3)*SIN(('OddsRatio_working_3-way'!Y130+4*PI())/3)</f>
        <v>-0.4716177592264521</v>
      </c>
      <c r="AF130" s="11">
        <f>-'OddsRatio_working_3-way'!U130/(3*'OddsRatio_working_3-way'!X130^(1/3))*COS(('OddsRatio_working_3-way'!Y130)/3)</f>
        <v>0.52109546112733163</v>
      </c>
      <c r="AG130" s="11">
        <f>-'OddsRatio_working_3-way'!U130/(3*'OddsRatio_working_3-way'!X130^(1/3))*COS(('OddsRatio_working_3-way'!Y130+2*PI())/3)</f>
        <v>-0.29577045960466886</v>
      </c>
      <c r="AH130" s="11">
        <f>-'OddsRatio_working_3-way'!U130/(3*'OddsRatio_working_3-way'!X130^(1/3))*COS(('OddsRatio_working_3-way'!Y130+4*PI())/3)</f>
        <v>-0.22532500152266288</v>
      </c>
      <c r="AI130" s="11">
        <f>'OddsRatio_working_3-way'!U130/(3*'OddsRatio_working_3-way'!X130^(1/3))*SIN(('OddsRatio_working_3-way'!Y130)/3)</f>
        <v>-4.0671704186832879E-2</v>
      </c>
      <c r="AJ130" s="11">
        <f>'OddsRatio_working_3-way'!U130/(3*'OddsRatio_working_3-way'!X130^(1/3))*SIN(('OddsRatio_working_3-way'!Y130+2*PI())/3)</f>
        <v>-0.43094605503961925</v>
      </c>
      <c r="AK130" s="11">
        <f>'OddsRatio_working_3-way'!U130/(3*'OddsRatio_working_3-way'!X130^(1/3))*SIN(('OddsRatio_working_3-way'!Y130+4*PI())/3)</f>
        <v>0.47161775922645188</v>
      </c>
      <c r="AL130" s="11">
        <f>'OddsRatio_working_3-way'!Z130+'OddsRatio_working_3-way'!AF130</f>
        <v>1.0421909222546635</v>
      </c>
      <c r="AM130" s="11">
        <f>'OddsRatio_working_3-way'!AA130+'OddsRatio_working_3-way'!AG130</f>
        <v>-0.59154091920933782</v>
      </c>
      <c r="AN130" s="11">
        <f>'OddsRatio_working_3-way'!AB130+'OddsRatio_working_3-way'!AH130</f>
        <v>-0.45065000304532588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1.0421909222546635</v>
      </c>
      <c r="AS130" s="11">
        <f>IF(('OddsRatio_working_3-way'!X130=0),IF(Q130&gt;0,-Q130^(1/3),(-Q130)^(1/3)),'OddsRatio_working_3-way'!AM130-'OddsRatio_working_3-way'!R130/3)</f>
        <v>-0.59154091920933782</v>
      </c>
      <c r="AT130" s="11">
        <f>IF(('OddsRatio_working_3-way'!X130=0),IF(Q130&gt;0,-Q130^(1/3),(-Q130)^(1/3)),'OddsRatio_working_3-way'!AN130-'OddsRatio_working_3-way'!R130/3)</f>
        <v>-0.45065000304532588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2.16</v>
      </c>
      <c r="B131" s="4">
        <f>IF('True_Odds_Calculator_3-way'!B130="","",'True_Odds_Calculator_3-way'!B130)</f>
        <v>3.98</v>
      </c>
      <c r="C131" s="4">
        <f>IF('True_Odds_Calculator_3-way'!C130="","",'True_Odds_Calculator_3-way'!C130)</f>
        <v>3.19</v>
      </c>
      <c r="D131" s="9">
        <f t="shared" si="26"/>
        <v>0.4523503031390585</v>
      </c>
      <c r="E131" s="9">
        <f t="shared" si="27"/>
        <v>0.24329804331479851</v>
      </c>
      <c r="F131" s="9">
        <f t="shared" si="28"/>
        <v>0.30435165354614319</v>
      </c>
      <c r="G131" s="9">
        <f t="shared" si="29"/>
        <v>1.0436862855237421</v>
      </c>
      <c r="H131" s="9">
        <f t="shared" si="30"/>
        <v>2.2106760912075409</v>
      </c>
      <c r="I131" s="9">
        <f t="shared" si="31"/>
        <v>4.110185130860752</v>
      </c>
      <c r="J131" s="9">
        <f t="shared" si="32"/>
        <v>3.2856729652969952</v>
      </c>
      <c r="K131" s="11">
        <f t="shared" si="33"/>
        <v>0.46296296296296291</v>
      </c>
      <c r="L131" s="11">
        <f t="shared" si="34"/>
        <v>0.25125628140703515</v>
      </c>
      <c r="M131" s="11">
        <f t="shared" si="35"/>
        <v>0.31347962382445144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-0.27605197705700224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0.23082147064125919</v>
      </c>
      <c r="Q131" s="11">
        <f>2*'OddsRatio_working_3-way'!K131*'OddsRatio_working_3-way'!L131*'OddsRatio_working_3-way'!M131</f>
        <v>7.2929374610192485E-2</v>
      </c>
      <c r="R131" s="11">
        <f t="shared" si="36"/>
        <v>0</v>
      </c>
      <c r="S131" s="11">
        <f t="shared" si="37"/>
        <v>-0.83615220981951754</v>
      </c>
      <c r="T131" s="11">
        <f t="shared" si="38"/>
        <v>-0.26418711210727258</v>
      </c>
      <c r="U131" s="11">
        <f>'OddsRatio_working_3-way'!S131-'OddsRatio_working_3-way'!R131^2/3</f>
        <v>-0.83615220981951754</v>
      </c>
      <c r="V131" s="11">
        <f>'OddsRatio_working_3-way'!S131*'OddsRatio_working_3-way'!R131/3-2*'OddsRatio_working_3-way'!R131^3/27-'OddsRatio_working_3-way'!T131</f>
        <v>0.26418711210727258</v>
      </c>
      <c r="W131" s="11">
        <f>'OddsRatio_working_3-way'!V131^2+4*'OddsRatio_working_3-way'!U131^3/27</f>
        <v>-1.6812021738716654E-2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0.1471452105424241</v>
      </c>
      <c r="Y131" s="11">
        <f>IF('OddsRatio_working_3-way'!W131&gt;=0,IF('OddsRatio_working_3-way'!V131+SQRT('OddsRatio_working_3-way'!W131)&gt;0,0,PI()),ACOS('OddsRatio_working_3-way'!V131/(2*'OddsRatio_working_3-way'!X131)))</f>
        <v>0.45625490281624792</v>
      </c>
      <c r="Z131" s="11">
        <f>'OddsRatio_working_3-way'!X131^(1/3)*COS('OddsRatio_working_3-way'!Y131/3)</f>
        <v>0.52184314276187116</v>
      </c>
      <c r="AA131" s="11">
        <f>'OddsRatio_working_3-way'!X131^(1/3)*COS(('OddsRatio_working_3-way'!Y131+2*PI())/3)</f>
        <v>-0.33018810889501543</v>
      </c>
      <c r="AB131" s="11">
        <f>'OddsRatio_working_3-way'!X131^(1/3)*COS(('OddsRatio_working_3-way'!Y131+4*PI())/3)</f>
        <v>-0.19165503386685565</v>
      </c>
      <c r="AC131" s="11">
        <f>'OddsRatio_working_3-way'!X131^(1/3)*SIN('OddsRatio_working_3-way'!Y131/3)</f>
        <v>7.9982108159174684E-2</v>
      </c>
      <c r="AD131" s="11">
        <f>'OddsRatio_working_3-way'!X131^(1/3)*SIN(('OddsRatio_working_3-way'!Y131+2*PI())/3)</f>
        <v>0.41193836434290265</v>
      </c>
      <c r="AE131" s="11">
        <f>'OddsRatio_working_3-way'!X131^(1/3)*SIN(('OddsRatio_working_3-way'!Y131+4*PI())/3)</f>
        <v>-0.49192047250207732</v>
      </c>
      <c r="AF131" s="11">
        <f>-'OddsRatio_working_3-way'!U131/(3*'OddsRatio_working_3-way'!X131^(1/3))*COS(('OddsRatio_working_3-way'!Y131)/3)</f>
        <v>0.52184314276187105</v>
      </c>
      <c r="AG131" s="11">
        <f>-'OddsRatio_working_3-way'!U131/(3*'OddsRatio_working_3-way'!X131^(1/3))*COS(('OddsRatio_working_3-way'!Y131+2*PI())/3)</f>
        <v>-0.33018810889501538</v>
      </c>
      <c r="AH131" s="11">
        <f>-'OddsRatio_working_3-way'!U131/(3*'OddsRatio_working_3-way'!X131^(1/3))*COS(('OddsRatio_working_3-way'!Y131+4*PI())/3)</f>
        <v>-0.19165503386685559</v>
      </c>
      <c r="AI131" s="11">
        <f>'OddsRatio_working_3-way'!U131/(3*'OddsRatio_working_3-way'!X131^(1/3))*SIN(('OddsRatio_working_3-way'!Y131)/3)</f>
        <v>-7.9982108159174656E-2</v>
      </c>
      <c r="AJ131" s="11">
        <f>'OddsRatio_working_3-way'!U131/(3*'OddsRatio_working_3-way'!X131^(1/3))*SIN(('OddsRatio_working_3-way'!Y131+2*PI())/3)</f>
        <v>-0.41193836434290254</v>
      </c>
      <c r="AK131" s="11">
        <f>'OddsRatio_working_3-way'!U131/(3*'OddsRatio_working_3-way'!X131^(1/3))*SIN(('OddsRatio_working_3-way'!Y131+4*PI())/3)</f>
        <v>0.49192047250207721</v>
      </c>
      <c r="AL131" s="11">
        <f>'OddsRatio_working_3-way'!Z131+'OddsRatio_working_3-way'!AF131</f>
        <v>1.0436862855237421</v>
      </c>
      <c r="AM131" s="11">
        <f>'OddsRatio_working_3-way'!AA131+'OddsRatio_working_3-way'!AG131</f>
        <v>-0.66037621779003075</v>
      </c>
      <c r="AN131" s="11">
        <f>'OddsRatio_working_3-way'!AB131+'OddsRatio_working_3-way'!AH131</f>
        <v>-0.38331006773371123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1.0436862855237421</v>
      </c>
      <c r="AS131" s="11">
        <f>IF(('OddsRatio_working_3-way'!X131=0),IF(Q131&gt;0,-Q131^(1/3),(-Q131)^(1/3)),'OddsRatio_working_3-way'!AM131-'OddsRatio_working_3-way'!R131/3)</f>
        <v>-0.66037621779003075</v>
      </c>
      <c r="AT131" s="11">
        <f>IF(('OddsRatio_working_3-way'!X131=0),IF(Q131&gt;0,-Q131^(1/3),(-Q131)^(1/3)),'OddsRatio_working_3-way'!AN131-'OddsRatio_working_3-way'!R131/3)</f>
        <v>-0.38331006773371123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1.43</v>
      </c>
      <c r="B132" s="4">
        <f>IF('True_Odds_Calculator_3-way'!B131="","",'True_Odds_Calculator_3-way'!B131)</f>
        <v>4.45</v>
      </c>
      <c r="C132" s="4">
        <f>IF('True_Odds_Calculator_3-way'!C131="","",'True_Odds_Calculator_3-way'!C131)</f>
        <v>8.3699999999999992</v>
      </c>
      <c r="D132" s="9">
        <f t="shared" ref="D132:D195" si="39">(K132/(AR132+K132-(AR132*K132)))</f>
        <v>0.68013474873308322</v>
      </c>
      <c r="E132" s="9">
        <f t="shared" ref="E132:E195" si="40">(L132/(AR132+L132-(AR132*L132)))</f>
        <v>0.20949813475516696</v>
      </c>
      <c r="F132" s="9">
        <f t="shared" ref="F132:F195" si="41">(M132/(AR132+M132-(AR132*M132)))</f>
        <v>0.11036711651174978</v>
      </c>
      <c r="G132" s="9">
        <f t="shared" ref="G132:G195" si="42">AR132</f>
        <v>1.0937136776948497</v>
      </c>
      <c r="H132" s="9">
        <f t="shared" ref="H132:H195" si="43">IF(A132="","",1/D132)</f>
        <v>1.4702968814087853</v>
      </c>
      <c r="I132" s="9">
        <f t="shared" ref="I132:I195" si="44">IF(B132="","",1/E132)</f>
        <v>4.7733121880472327</v>
      </c>
      <c r="J132" s="9">
        <f t="shared" ref="J132:J195" si="45">IF(C132="","",1/F132)</f>
        <v>9.0606698046110417</v>
      </c>
      <c r="K132" s="11">
        <f t="shared" ref="K132:K195" si="46">1/A132</f>
        <v>0.69930069930069938</v>
      </c>
      <c r="L132" s="11">
        <f t="shared" ref="L132:L195" si="47">1/B132</f>
        <v>0.2247191011235955</v>
      </c>
      <c r="M132" s="11">
        <f t="shared" ref="M132:M195" si="48">1/C132</f>
        <v>0.11947431302270013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-0.20527380476637447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0.2112180437660684</v>
      </c>
      <c r="Q132" s="11">
        <f>2*'OddsRatio_working_3-way'!K132*'OddsRatio_working_3-way'!L132*'OddsRatio_working_3-way'!M132</f>
        <v>3.7549874447301054E-2</v>
      </c>
      <c r="R132" s="11">
        <f t="shared" ref="R132:R195" si="49">O132/N132</f>
        <v>0</v>
      </c>
      <c r="S132" s="11">
        <f t="shared" ref="S132:S195" si="50">P132/N132</f>
        <v>-1.0289576110622549</v>
      </c>
      <c r="T132" s="11">
        <f t="shared" ref="T132:T195" si="51">Q132/N132</f>
        <v>-0.18292579752217869</v>
      </c>
      <c r="U132" s="11">
        <f>'OddsRatio_working_3-way'!S132-'OddsRatio_working_3-way'!R132^2/3</f>
        <v>-1.0289576110622549</v>
      </c>
      <c r="V132" s="11">
        <f>'OddsRatio_working_3-way'!S132*'OddsRatio_working_3-way'!R132/3-2*'OddsRatio_working_3-way'!R132^3/27-'OddsRatio_working_3-way'!T132</f>
        <v>0.18292579752217869</v>
      </c>
      <c r="W132" s="11">
        <f>'OddsRatio_working_3-way'!V132^2+4*'OddsRatio_working_3-way'!U132^3/27</f>
        <v>-0.12793263335806315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0.20086965970324405</v>
      </c>
      <c r="Y132" s="11">
        <f>IF('OddsRatio_working_3-way'!W132&gt;=0,IF('OddsRatio_working_3-way'!V132+SQRT('OddsRatio_working_3-way'!W132)&gt;0,0,PI()),ACOS('OddsRatio_working_3-way'!V132/(2*'OddsRatio_working_3-way'!X132)))</f>
        <v>1.0980483703369064</v>
      </c>
      <c r="Z132" s="11">
        <f>'OddsRatio_working_3-way'!X132^(1/3)*COS('OddsRatio_working_3-way'!Y132/3)</f>
        <v>0.54685683884742486</v>
      </c>
      <c r="AA132" s="11">
        <f>'OddsRatio_working_3-way'!X132^(1/3)*COS(('OddsRatio_working_3-way'!Y132+2*PI())/3)</f>
        <v>-0.45495004656470889</v>
      </c>
      <c r="AB132" s="11">
        <f>'OddsRatio_working_3-way'!X132^(1/3)*COS(('OddsRatio_working_3-way'!Y132+4*PI())/3)</f>
        <v>-9.1906792282715921E-2</v>
      </c>
      <c r="AC132" s="11">
        <f>'OddsRatio_working_3-way'!X132^(1/3)*SIN('OddsRatio_working_3-way'!Y132/3)</f>
        <v>0.20960312058718633</v>
      </c>
      <c r="AD132" s="11">
        <f>'OddsRatio_working_3-way'!X132^(1/3)*SIN(('OddsRatio_working_3-way'!Y132+2*PI())/3)</f>
        <v>0.36879035438152963</v>
      </c>
      <c r="AE132" s="11">
        <f>'OddsRatio_working_3-way'!X132^(1/3)*SIN(('OddsRatio_working_3-way'!Y132+4*PI())/3)</f>
        <v>-0.57839347496871596</v>
      </c>
      <c r="AF132" s="11">
        <f>-'OddsRatio_working_3-way'!U132/(3*'OddsRatio_working_3-way'!X132^(1/3))*COS(('OddsRatio_working_3-way'!Y132)/3)</f>
        <v>0.54685683884742486</v>
      </c>
      <c r="AG132" s="11">
        <f>-'OddsRatio_working_3-way'!U132/(3*'OddsRatio_working_3-way'!X132^(1/3))*COS(('OddsRatio_working_3-way'!Y132+2*PI())/3)</f>
        <v>-0.45495004656470889</v>
      </c>
      <c r="AH132" s="11">
        <f>-'OddsRatio_working_3-way'!U132/(3*'OddsRatio_working_3-way'!X132^(1/3))*COS(('OddsRatio_working_3-way'!Y132+4*PI())/3)</f>
        <v>-9.1906792282715921E-2</v>
      </c>
      <c r="AI132" s="11">
        <f>'OddsRatio_working_3-way'!U132/(3*'OddsRatio_working_3-way'!X132^(1/3))*SIN(('OddsRatio_working_3-way'!Y132)/3)</f>
        <v>-0.20960312058718633</v>
      </c>
      <c r="AJ132" s="11">
        <f>'OddsRatio_working_3-way'!U132/(3*'OddsRatio_working_3-way'!X132^(1/3))*SIN(('OddsRatio_working_3-way'!Y132+2*PI())/3)</f>
        <v>-0.36879035438152963</v>
      </c>
      <c r="AK132" s="11">
        <f>'OddsRatio_working_3-way'!U132/(3*'OddsRatio_working_3-way'!X132^(1/3))*SIN(('OddsRatio_working_3-way'!Y132+4*PI())/3)</f>
        <v>0.57839347496871596</v>
      </c>
      <c r="AL132" s="11">
        <f>'OddsRatio_working_3-way'!Z132+'OddsRatio_working_3-way'!AF132</f>
        <v>1.0937136776948497</v>
      </c>
      <c r="AM132" s="11">
        <f>'OddsRatio_working_3-way'!AA132+'OddsRatio_working_3-way'!AG132</f>
        <v>-0.90990009312941778</v>
      </c>
      <c r="AN132" s="11">
        <f>'OddsRatio_working_3-way'!AB132+'OddsRatio_working_3-way'!AH132</f>
        <v>-0.18381358456543184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1.0937136776948497</v>
      </c>
      <c r="AS132" s="11">
        <f>IF(('OddsRatio_working_3-way'!X132=0),IF(Q132&gt;0,-Q132^(1/3),(-Q132)^(1/3)),'OddsRatio_working_3-way'!AM132-'OddsRatio_working_3-way'!R132/3)</f>
        <v>-0.90990009312941778</v>
      </c>
      <c r="AT132" s="11">
        <f>IF(('OddsRatio_working_3-way'!X132=0),IF(Q132&gt;0,-Q132^(1/3),(-Q132)^(1/3)),'OddsRatio_working_3-way'!AN132-'OddsRatio_working_3-way'!R132/3)</f>
        <v>-0.18381358456543184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2.08</v>
      </c>
      <c r="B133" s="4">
        <f>IF('True_Odds_Calculator_3-way'!B132="","",'True_Odds_Calculator_3-way'!B132)</f>
        <v>3.29</v>
      </c>
      <c r="C133" s="4">
        <f>IF('True_Odds_Calculator_3-way'!C132="","",'True_Odds_Calculator_3-way'!C132)</f>
        <v>3.94</v>
      </c>
      <c r="D133" s="9">
        <f t="shared" si="39"/>
        <v>0.46587763280414513</v>
      </c>
      <c r="E133" s="9">
        <f t="shared" si="40"/>
        <v>0.29146227320436502</v>
      </c>
      <c r="F133" s="9">
        <f t="shared" si="41"/>
        <v>0.24266009399148972</v>
      </c>
      <c r="G133" s="9">
        <f t="shared" si="42"/>
        <v>1.0615614757609138</v>
      </c>
      <c r="H133" s="9">
        <f t="shared" si="43"/>
        <v>2.1464863938217866</v>
      </c>
      <c r="I133" s="9">
        <f t="shared" si="44"/>
        <v>3.4309757794924924</v>
      </c>
      <c r="J133" s="9">
        <f t="shared" si="45"/>
        <v>4.1209907387370865</v>
      </c>
      <c r="K133" s="11">
        <f t="shared" si="46"/>
        <v>0.48076923076923073</v>
      </c>
      <c r="L133" s="11">
        <f t="shared" si="47"/>
        <v>0.303951367781155</v>
      </c>
      <c r="M133" s="11">
        <f t="shared" si="48"/>
        <v>0.25380710659898476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-0.26968147415819932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0.2340312781505135</v>
      </c>
      <c r="Q133" s="11">
        <f>2*'OddsRatio_working_3-way'!K133*'OddsRatio_working_3-way'!L133*'OddsRatio_working_3-way'!M133</f>
        <v>7.4177901157056567E-2</v>
      </c>
      <c r="R133" s="11">
        <f t="shared" si="49"/>
        <v>0</v>
      </c>
      <c r="S133" s="11">
        <f t="shared" si="50"/>
        <v>-0.86780628473288135</v>
      </c>
      <c r="T133" s="11">
        <f t="shared" si="51"/>
        <v>-0.27505745950329041</v>
      </c>
      <c r="U133" s="11">
        <f>'OddsRatio_working_3-way'!S133-'OddsRatio_working_3-way'!R133^2/3</f>
        <v>-0.86780628473288135</v>
      </c>
      <c r="V133" s="11">
        <f>'OddsRatio_working_3-way'!S133*'OddsRatio_working_3-way'!R133/3-2*'OddsRatio_working_3-way'!R133^3/27-'OddsRatio_working_3-way'!T133</f>
        <v>0.27505745950329041</v>
      </c>
      <c r="W133" s="11">
        <f>'OddsRatio_working_3-way'!V133^2+4*'OddsRatio_working_3-way'!U133^3/27</f>
        <v>-2.1163287381249757E-2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0.15557947599993227</v>
      </c>
      <c r="Y133" s="11">
        <f>IF('OddsRatio_working_3-way'!W133&gt;=0,IF('OddsRatio_working_3-way'!V133+SQRT('OddsRatio_working_3-way'!W133)&gt;0,0,PI()),ACOS('OddsRatio_working_3-way'!V133/(2*'OddsRatio_working_3-way'!X133)))</f>
        <v>0.48649425037677463</v>
      </c>
      <c r="Z133" s="11">
        <f>'OddsRatio_working_3-way'!X133^(1/3)*COS('OddsRatio_working_3-way'!Y133/3)</f>
        <v>0.53078073788045677</v>
      </c>
      <c r="AA133" s="11">
        <f>'OddsRatio_working_3-way'!X133^(1/3)*COS(('OddsRatio_working_3-way'!Y133+2*PI())/3)</f>
        <v>-0.34059294472409773</v>
      </c>
      <c r="AB133" s="11">
        <f>'OddsRatio_working_3-way'!X133^(1/3)*COS(('OddsRatio_working_3-way'!Y133+4*PI())/3)</f>
        <v>-0.19018779315635917</v>
      </c>
      <c r="AC133" s="11">
        <f>'OddsRatio_working_3-way'!X133^(1/3)*SIN('OddsRatio_working_3-way'!Y133/3)</f>
        <v>8.6836454745140471E-2</v>
      </c>
      <c r="AD133" s="11">
        <f>'OddsRatio_working_3-way'!X133^(1/3)*SIN(('OddsRatio_working_3-way'!Y133+2*PI())/3)</f>
        <v>0.41625137547135471</v>
      </c>
      <c r="AE133" s="11">
        <f>'OddsRatio_working_3-way'!X133^(1/3)*SIN(('OddsRatio_working_3-way'!Y133+4*PI())/3)</f>
        <v>-0.50308783021649506</v>
      </c>
      <c r="AF133" s="11">
        <f>-'OddsRatio_working_3-way'!U133/(3*'OddsRatio_working_3-way'!X133^(1/3))*COS(('OddsRatio_working_3-way'!Y133)/3)</f>
        <v>0.53078073788045699</v>
      </c>
      <c r="AG133" s="11">
        <f>-'OddsRatio_working_3-way'!U133/(3*'OddsRatio_working_3-way'!X133^(1/3))*COS(('OddsRatio_working_3-way'!Y133+2*PI())/3)</f>
        <v>-0.3405929447240979</v>
      </c>
      <c r="AH133" s="11">
        <f>-'OddsRatio_working_3-way'!U133/(3*'OddsRatio_working_3-way'!X133^(1/3))*COS(('OddsRatio_working_3-way'!Y133+4*PI())/3)</f>
        <v>-0.19018779315635925</v>
      </c>
      <c r="AI133" s="11">
        <f>'OddsRatio_working_3-way'!U133/(3*'OddsRatio_working_3-way'!X133^(1/3))*SIN(('OddsRatio_working_3-way'!Y133)/3)</f>
        <v>-8.6836454745140512E-2</v>
      </c>
      <c r="AJ133" s="11">
        <f>'OddsRatio_working_3-way'!U133/(3*'OddsRatio_working_3-way'!X133^(1/3))*SIN(('OddsRatio_working_3-way'!Y133+2*PI())/3)</f>
        <v>-0.41625137547135488</v>
      </c>
      <c r="AK133" s="11">
        <f>'OddsRatio_working_3-way'!U133/(3*'OddsRatio_working_3-way'!X133^(1/3))*SIN(('OddsRatio_working_3-way'!Y133+4*PI())/3)</f>
        <v>0.50308783021649528</v>
      </c>
      <c r="AL133" s="11">
        <f>'OddsRatio_working_3-way'!Z133+'OddsRatio_working_3-way'!AF133</f>
        <v>1.0615614757609138</v>
      </c>
      <c r="AM133" s="11">
        <f>'OddsRatio_working_3-way'!AA133+'OddsRatio_working_3-way'!AG133</f>
        <v>-0.68118588944819569</v>
      </c>
      <c r="AN133" s="11">
        <f>'OddsRatio_working_3-way'!AB133+'OddsRatio_working_3-way'!AH133</f>
        <v>-0.38037558631271839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1.0615614757609138</v>
      </c>
      <c r="AS133" s="11">
        <f>IF(('OddsRatio_working_3-way'!X133=0),IF(Q133&gt;0,-Q133^(1/3),(-Q133)^(1/3)),'OddsRatio_working_3-way'!AM133-'OddsRatio_working_3-way'!R133/3)</f>
        <v>-0.68118588944819569</v>
      </c>
      <c r="AT133" s="11">
        <f>IF(('OddsRatio_working_3-way'!X133=0),IF(Q133&gt;0,-Q133^(1/3),(-Q133)^(1/3)),'OddsRatio_working_3-way'!AN133-'OddsRatio_working_3-way'!R133/3)</f>
        <v>-0.38037558631271839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2.2999999999999998</v>
      </c>
      <c r="B2" s="4">
        <f>IF('True_Odds_Calculator_3-way'!B3="","",'True_Odds_Calculator_3-way'!B3)</f>
        <v>3.19</v>
      </c>
      <c r="C2" s="4">
        <f>IF('True_Odds_Calculator_3-way'!C3="","",'True_Odds_Calculator_3-way'!C3)</f>
        <v>3.5</v>
      </c>
      <c r="D2" s="4">
        <f>IF(A2="","",((1/A2)+(1/B2)+(1/C2))-1)</f>
        <v>3.3976518234389186E-2</v>
      </c>
      <c r="E2" s="4">
        <f>IF(A2="","",(3*A2)/(3-($D2*A2)))</f>
        <v>2.3615142922829331</v>
      </c>
      <c r="F2" s="4">
        <f>IF(B2="","",(3*B2)/(3-($D2*B2)))</f>
        <v>3.3095693266029422</v>
      </c>
      <c r="G2" s="4">
        <f>IF(C2="","",(3*C2)/(3-($D2*C2)))</f>
        <v>3.6444638928968462</v>
      </c>
      <c r="I2" s="4">
        <f>IF(A2="","",D2+1)</f>
        <v>1.0339765182343892</v>
      </c>
    </row>
    <row r="3" spans="1: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3.64</v>
      </c>
      <c r="C3" s="4">
        <f>IF('True_Odds_Calculator_3-way'!C4="","",'True_Odds_Calculator_3-way'!C4)</f>
        <v>4.1500000000000004</v>
      </c>
      <c r="D3" s="4">
        <f t="shared" ref="D3:D66" si="0">IF(A3="","",((1/A3)+(1/B3)+(1/C3))-1)</f>
        <v>4.7604023763982539E-2</v>
      </c>
      <c r="E3" s="4">
        <f t="shared" ref="E3:E66" si="1">IF(A3="","",(3*A3)/(3-($D3*A3)))</f>
        <v>1.937808419581641</v>
      </c>
      <c r="F3" s="4">
        <f t="shared" ref="F3:F66" si="2">IF(B3="","",(3*B3)/(3-($D3*B3)))</f>
        <v>3.8631328080790484</v>
      </c>
      <c r="G3" s="4">
        <f t="shared" ref="G3:G66" si="3">IF(C3="","",(3*C3)/(3-($D3*C3)))</f>
        <v>4.4425519666612434</v>
      </c>
      <c r="I3" s="4">
        <f t="shared" ref="I3:I66" si="4">IF(A3="","",D3+1)</f>
        <v>1.0476040237639825</v>
      </c>
    </row>
    <row r="4" spans="1:9" x14ac:dyDescent="0.2">
      <c r="A4" s="4">
        <f>IF('True_Odds_Calculator_3-way'!A5="","",'True_Odds_Calculator_3-way'!A5)</f>
        <v>2.92</v>
      </c>
      <c r="B4" s="4">
        <f>IF('True_Odds_Calculator_3-way'!B5="","",'True_Odds_Calculator_3-way'!B5)</f>
        <v>3.31</v>
      </c>
      <c r="C4" s="4">
        <f>IF('True_Odds_Calculator_3-way'!C5="","",'True_Odds_Calculator_3-way'!C5)</f>
        <v>2.61</v>
      </c>
      <c r="D4" s="4">
        <f t="shared" si="0"/>
        <v>2.7722319502142323E-2</v>
      </c>
      <c r="E4" s="4">
        <f t="shared" si="1"/>
        <v>3.0009754947780887</v>
      </c>
      <c r="F4" s="4">
        <f t="shared" si="2"/>
        <v>3.4144372528905977</v>
      </c>
      <c r="G4" s="4">
        <f t="shared" si="3"/>
        <v>2.674504825229274</v>
      </c>
      <c r="I4" s="4">
        <f t="shared" si="4"/>
        <v>1.0277223195021423</v>
      </c>
    </row>
    <row r="5" spans="1:9" x14ac:dyDescent="0.2">
      <c r="A5" s="4">
        <f>IF('True_Odds_Calculator_3-way'!A6="","",'True_Odds_Calculator_3-way'!A6)</f>
        <v>2.81</v>
      </c>
      <c r="B5" s="4">
        <f>IF('True_Odds_Calculator_3-way'!B6="","",'True_Odds_Calculator_3-way'!B6)</f>
        <v>3.75</v>
      </c>
      <c r="C5" s="4">
        <f>IF('True_Odds_Calculator_3-way'!C6="","",'True_Odds_Calculator_3-way'!C6)</f>
        <v>2.4700000000000002</v>
      </c>
      <c r="D5" s="4">
        <f t="shared" si="0"/>
        <v>2.7396852382804759E-2</v>
      </c>
      <c r="E5" s="4">
        <f t="shared" si="1"/>
        <v>2.8840086169881722</v>
      </c>
      <c r="F5" s="4">
        <f t="shared" si="2"/>
        <v>3.8829766734090789</v>
      </c>
      <c r="G5" s="4">
        <f t="shared" si="3"/>
        <v>2.5270009069748061</v>
      </c>
      <c r="I5" s="4">
        <f t="shared" si="4"/>
        <v>1.0273968523828048</v>
      </c>
    </row>
    <row r="6" spans="1:9" x14ac:dyDescent="0.2">
      <c r="A6" s="4">
        <f>IF('True_Odds_Calculator_3-way'!A7="","",'True_Odds_Calculator_3-way'!A7)</f>
        <v>2.48</v>
      </c>
      <c r="B6" s="4">
        <f>IF('True_Odds_Calculator_3-way'!B7="","",'True_Odds_Calculator_3-way'!B7)</f>
        <v>3.08</v>
      </c>
      <c r="C6" s="4">
        <f>IF('True_Odds_Calculator_3-way'!C7="","",'True_Odds_Calculator_3-way'!C7)</f>
        <v>3.34</v>
      </c>
      <c r="D6" s="4">
        <f t="shared" si="0"/>
        <v>2.730232873172822E-2</v>
      </c>
      <c r="E6" s="4">
        <f t="shared" si="1"/>
        <v>2.5372659013130958</v>
      </c>
      <c r="F6" s="4">
        <f t="shared" si="2"/>
        <v>3.1688233571768318</v>
      </c>
      <c r="G6" s="4">
        <f t="shared" si="3"/>
        <v>3.4447073666381991</v>
      </c>
      <c r="I6" s="4">
        <f t="shared" si="4"/>
        <v>1.0273023287317282</v>
      </c>
    </row>
    <row r="7" spans="1:9" x14ac:dyDescent="0.2">
      <c r="A7" s="4">
        <f>IF('True_Odds_Calculator_3-way'!A8="","",'True_Odds_Calculator_3-way'!A8)</f>
        <v>2.2599999999999998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3.3</v>
      </c>
      <c r="D7" s="4">
        <f t="shared" si="0"/>
        <v>2.7198319981568186E-2</v>
      </c>
      <c r="E7" s="4">
        <f t="shared" si="1"/>
        <v>2.3072746761791607</v>
      </c>
      <c r="F7" s="4">
        <f t="shared" si="2"/>
        <v>3.6680551771274454</v>
      </c>
      <c r="G7" s="4">
        <f t="shared" si="3"/>
        <v>3.4017748159442198</v>
      </c>
      <c r="I7" s="4">
        <f t="shared" si="4"/>
        <v>1.0271983199815682</v>
      </c>
    </row>
    <row r="8" spans="1:9" x14ac:dyDescent="0.2">
      <c r="A8" s="4">
        <f>IF('True_Odds_Calculator_3-way'!A9="","",'True_Odds_Calculator_3-way'!A9)</f>
        <v>4.1500000000000004</v>
      </c>
      <c r="B8" s="4">
        <f>IF('True_Odds_Calculator_3-way'!B9="","",'True_Odds_Calculator_3-way'!B9)</f>
        <v>3.89</v>
      </c>
      <c r="C8" s="4">
        <f>IF('True_Odds_Calculator_3-way'!C9="","",'True_Odds_Calculator_3-way'!C9)</f>
        <v>1.88</v>
      </c>
      <c r="D8" s="4">
        <f t="shared" si="0"/>
        <v>2.9948157779067897E-2</v>
      </c>
      <c r="E8" s="4">
        <f t="shared" si="1"/>
        <v>4.3293578714525633</v>
      </c>
      <c r="F8" s="4">
        <f t="shared" si="2"/>
        <v>4.0471625650973371</v>
      </c>
      <c r="G8" s="4">
        <f t="shared" si="3"/>
        <v>1.9159577606636813</v>
      </c>
      <c r="I8" s="4">
        <f t="shared" si="4"/>
        <v>1.0299481577790679</v>
      </c>
    </row>
    <row r="9" spans="1:9" x14ac:dyDescent="0.2">
      <c r="A9" s="4">
        <f>IF('True_Odds_Calculator_3-way'!A10="","",'True_Odds_Calculator_3-way'!A10)</f>
        <v>2.54</v>
      </c>
      <c r="B9" s="4">
        <f>IF('True_Odds_Calculator_3-way'!B10="","",'True_Odds_Calculator_3-way'!B10)</f>
        <v>3.04</v>
      </c>
      <c r="C9" s="4">
        <f>IF('True_Odds_Calculator_3-way'!C10="","",'True_Odds_Calculator_3-way'!C10)</f>
        <v>3.11</v>
      </c>
      <c r="D9" s="4">
        <f t="shared" si="0"/>
        <v>4.419156418275616E-2</v>
      </c>
      <c r="E9" s="4">
        <f t="shared" si="1"/>
        <v>2.6387294458100765</v>
      </c>
      <c r="F9" s="4">
        <f t="shared" si="2"/>
        <v>3.1825155444790867</v>
      </c>
      <c r="G9" s="4">
        <f t="shared" si="3"/>
        <v>3.259315506233019</v>
      </c>
      <c r="I9" s="4">
        <f t="shared" si="4"/>
        <v>1.0441915641827562</v>
      </c>
    </row>
    <row r="10" spans="1:9" x14ac:dyDescent="0.2">
      <c r="A10" s="4">
        <f>IF('True_Odds_Calculator_3-way'!A11="","",'True_Odds_Calculator_3-way'!A11)</f>
        <v>2.61</v>
      </c>
      <c r="B10" s="4">
        <f>IF('True_Odds_Calculator_3-way'!B11="","",'True_Odds_Calculator_3-way'!B11)</f>
        <v>2.86</v>
      </c>
      <c r="C10" s="4">
        <f>IF('True_Odds_Calculator_3-way'!C11="","",'True_Odds_Calculator_3-way'!C11)</f>
        <v>3.22</v>
      </c>
      <c r="D10" s="4">
        <f t="shared" si="0"/>
        <v>4.3351118313637027E-2</v>
      </c>
      <c r="E10" s="4">
        <f t="shared" si="1"/>
        <v>2.712295507810766</v>
      </c>
      <c r="F10" s="4">
        <f t="shared" si="2"/>
        <v>2.9832937618625461</v>
      </c>
      <c r="G10" s="4">
        <f t="shared" si="3"/>
        <v>3.3771389519540542</v>
      </c>
      <c r="I10" s="4">
        <f t="shared" si="4"/>
        <v>1.043351118313637</v>
      </c>
    </row>
    <row r="11" spans="1:9" x14ac:dyDescent="0.2">
      <c r="A11" s="4">
        <f>IF('True_Odds_Calculator_3-way'!A12="","",'True_Odds_Calculator_3-way'!A12)</f>
        <v>1.54</v>
      </c>
      <c r="B11" s="4">
        <f>IF('True_Odds_Calculator_3-way'!B12="","",'True_Odds_Calculator_3-way'!B12)</f>
        <v>4.58</v>
      </c>
      <c r="C11" s="4">
        <f>IF('True_Odds_Calculator_3-way'!C12="","",'True_Odds_Calculator_3-way'!C12)</f>
        <v>5.85</v>
      </c>
      <c r="D11" s="4">
        <f t="shared" si="0"/>
        <v>3.8631431644532199E-2</v>
      </c>
      <c r="E11" s="4">
        <f t="shared" si="1"/>
        <v>1.5711573088386601</v>
      </c>
      <c r="F11" s="4">
        <f t="shared" si="2"/>
        <v>4.8670452820781813</v>
      </c>
      <c r="G11" s="4">
        <f t="shared" si="3"/>
        <v>6.3265902128325093</v>
      </c>
      <c r="I11" s="4">
        <f t="shared" si="4"/>
        <v>1.0386314316445322</v>
      </c>
    </row>
    <row r="12" spans="1:9" x14ac:dyDescent="0.2">
      <c r="A12" s="4">
        <f>IF('True_Odds_Calculator_3-way'!A13="","",'True_Odds_Calculator_3-way'!A13)</f>
        <v>3.58</v>
      </c>
      <c r="B12" s="4">
        <f>IF('True_Odds_Calculator_3-way'!B13="","",'True_Odds_Calculator_3-way'!B13)</f>
        <v>2.93</v>
      </c>
      <c r="C12" s="4">
        <f>IF('True_Odds_Calculator_3-way'!C13="","",'True_Odds_Calculator_3-way'!C13)</f>
        <v>2.42</v>
      </c>
      <c r="D12" s="4">
        <f t="shared" si="0"/>
        <v>3.3849677762060271E-2</v>
      </c>
      <c r="E12" s="4">
        <f t="shared" si="1"/>
        <v>3.7306976081574925</v>
      </c>
      <c r="F12" s="4">
        <f t="shared" si="2"/>
        <v>3.0301772099354962</v>
      </c>
      <c r="G12" s="4">
        <f t="shared" si="3"/>
        <v>2.4879340511800665</v>
      </c>
      <c r="I12" s="4">
        <f t="shared" si="4"/>
        <v>1.0338496777620603</v>
      </c>
    </row>
    <row r="13" spans="1:9" x14ac:dyDescent="0.2">
      <c r="A13" s="4">
        <f>IF('True_Odds_Calculator_3-way'!A14="","",'True_Odds_Calculator_3-way'!A14)</f>
        <v>2.09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4.03</v>
      </c>
      <c r="D13" s="4">
        <f t="shared" si="0"/>
        <v>3.5249832646550239E-2</v>
      </c>
      <c r="E13" s="4">
        <f t="shared" si="1"/>
        <v>2.1426170688617701</v>
      </c>
      <c r="F13" s="4">
        <f t="shared" si="2"/>
        <v>3.3682278244993817</v>
      </c>
      <c r="G13" s="4">
        <f t="shared" si="3"/>
        <v>4.2303150420031201</v>
      </c>
      <c r="I13" s="4">
        <f t="shared" si="4"/>
        <v>1.0352498326465502</v>
      </c>
    </row>
    <row r="14" spans="1:9" x14ac:dyDescent="0.2">
      <c r="A14" s="4">
        <f>IF('True_Odds_Calculator_3-way'!A15="","",'True_Odds_Calculator_3-way'!A15)</f>
        <v>2.38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3.4</v>
      </c>
      <c r="D14" s="4">
        <f t="shared" si="0"/>
        <v>3.3774532177088146E-2</v>
      </c>
      <c r="E14" s="4">
        <f t="shared" si="1"/>
        <v>2.4455265692024861</v>
      </c>
      <c r="F14" s="4">
        <f t="shared" si="2"/>
        <v>3.2443237907206322</v>
      </c>
      <c r="G14" s="4">
        <f t="shared" si="3"/>
        <v>3.5353244534438573</v>
      </c>
      <c r="I14" s="4">
        <f t="shared" si="4"/>
        <v>1.0337745321770881</v>
      </c>
    </row>
    <row r="15" spans="1:9" x14ac:dyDescent="0.2">
      <c r="A15" s="4">
        <f>IF('True_Odds_Calculator_3-way'!A16="","",'True_Odds_Calculator_3-way'!A16)</f>
        <v>2.7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2.87</v>
      </c>
      <c r="D15" s="4">
        <f t="shared" si="0"/>
        <v>3.2282049943950675E-2</v>
      </c>
      <c r="E15" s="4">
        <f t="shared" si="1"/>
        <v>2.7807927205394054</v>
      </c>
      <c r="F15" s="4">
        <f t="shared" si="2"/>
        <v>3.3033942254023678</v>
      </c>
      <c r="G15" s="4">
        <f t="shared" si="3"/>
        <v>2.9614592222917522</v>
      </c>
      <c r="I15" s="4">
        <f t="shared" si="4"/>
        <v>1.0322820499439507</v>
      </c>
    </row>
    <row r="16" spans="1:9" x14ac:dyDescent="0.2">
      <c r="A16" s="4">
        <f>IF('True_Odds_Calculator_3-way'!A17="","",'True_Odds_Calculator_3-way'!A17)</f>
        <v>1.88</v>
      </c>
      <c r="B16" s="4">
        <f>IF('True_Odds_Calculator_3-way'!B17="","",'True_Odds_Calculator_3-way'!B17)</f>
        <v>3.3</v>
      </c>
      <c r="C16" s="4">
        <f>IF('True_Odds_Calculator_3-way'!C17="","",'True_Odds_Calculator_3-way'!C17)</f>
        <v>4.9800000000000004</v>
      </c>
      <c r="D16" s="4">
        <f t="shared" si="0"/>
        <v>3.5748409498729927E-2</v>
      </c>
      <c r="E16" s="4">
        <f t="shared" si="1"/>
        <v>1.9230815195470636</v>
      </c>
      <c r="F16" s="4">
        <f t="shared" si="2"/>
        <v>3.4350784502081324</v>
      </c>
      <c r="G16" s="4">
        <f t="shared" si="3"/>
        <v>5.2941684487580192</v>
      </c>
      <c r="I16" s="4">
        <f t="shared" si="4"/>
        <v>1.0357484094987299</v>
      </c>
    </row>
    <row r="17" spans="1:9" x14ac:dyDescent="0.2">
      <c r="A17" s="4">
        <f>IF('True_Odds_Calculator_3-way'!A18="","",'True_Odds_Calculator_3-way'!A18)</f>
        <v>2.74</v>
      </c>
      <c r="B17" s="4">
        <f>IF('True_Odds_Calculator_3-way'!B18="","",'True_Odds_Calculator_3-way'!B18)</f>
        <v>3.24</v>
      </c>
      <c r="C17" s="4">
        <f>IF('True_Odds_Calculator_3-way'!C18="","",'True_Odds_Calculator_3-way'!C18)</f>
        <v>2.78</v>
      </c>
      <c r="D17" s="4">
        <f t="shared" si="0"/>
        <v>3.3317709174104371E-2</v>
      </c>
      <c r="E17" s="4">
        <f t="shared" si="1"/>
        <v>2.8259955369847658</v>
      </c>
      <c r="F17" s="4">
        <f t="shared" si="2"/>
        <v>3.3609370199581217</v>
      </c>
      <c r="G17" s="4">
        <f t="shared" si="3"/>
        <v>2.8685652614313044</v>
      </c>
      <c r="I17" s="4">
        <f t="shared" si="4"/>
        <v>1.0333177091741044</v>
      </c>
    </row>
    <row r="18" spans="1:9" x14ac:dyDescent="0.2">
      <c r="A18" s="4">
        <f>IF('True_Odds_Calculator_3-way'!A19="","",'True_Odds_Calculator_3-way'!A19)</f>
        <v>10.56</v>
      </c>
      <c r="B18" s="4">
        <f>IF('True_Odds_Calculator_3-way'!B19="","",'True_Odds_Calculator_3-way'!B19)</f>
        <v>6.66</v>
      </c>
      <c r="C18" s="4">
        <f>IF('True_Odds_Calculator_3-way'!C19="","",'True_Odds_Calculator_3-way'!C19)</f>
        <v>1.26</v>
      </c>
      <c r="D18" s="4">
        <f t="shared" si="0"/>
        <v>3.8497913497913538E-2</v>
      </c>
      <c r="E18" s="4">
        <f t="shared" si="1"/>
        <v>12.215332089404107</v>
      </c>
      <c r="F18" s="4">
        <f t="shared" si="2"/>
        <v>7.2823923411003166</v>
      </c>
      <c r="G18" s="4">
        <f t="shared" si="3"/>
        <v>1.2807079248204487</v>
      </c>
      <c r="I18" s="4">
        <f t="shared" si="4"/>
        <v>1.0384979134979135</v>
      </c>
    </row>
    <row r="19" spans="1:9" x14ac:dyDescent="0.2">
      <c r="A19" s="4">
        <f>IF('True_Odds_Calculator_3-way'!A20="","",'True_Odds_Calculator_3-way'!A20)</f>
        <v>2.4500000000000002</v>
      </c>
      <c r="B19" s="4">
        <f>IF('True_Odds_Calculator_3-way'!B20="","",'True_Odds_Calculator_3-way'!B20)</f>
        <v>3.49</v>
      </c>
      <c r="C19" s="4">
        <f>IF('True_Odds_Calculator_3-way'!C20="","",'True_Odds_Calculator_3-way'!C20)</f>
        <v>3.01</v>
      </c>
      <c r="D19" s="4">
        <f t="shared" si="0"/>
        <v>2.6922130216783025E-2</v>
      </c>
      <c r="E19" s="4">
        <f t="shared" si="1"/>
        <v>2.5050776552508847</v>
      </c>
      <c r="F19" s="4">
        <f t="shared" si="2"/>
        <v>3.6028387905987715</v>
      </c>
      <c r="G19" s="4">
        <f t="shared" si="3"/>
        <v>3.093562921485395</v>
      </c>
      <c r="I19" s="4">
        <f t="shared" si="4"/>
        <v>1.026922130216783</v>
      </c>
    </row>
    <row r="20" spans="1:9" x14ac:dyDescent="0.2">
      <c r="A20" s="4">
        <f>IF('True_Odds_Calculator_3-way'!A21="","",'True_Odds_Calculator_3-way'!A21)</f>
        <v>1.36</v>
      </c>
      <c r="B20" s="4">
        <f>IF('True_Odds_Calculator_3-way'!B21="","",'True_Odds_Calculator_3-way'!B21)</f>
        <v>5.48</v>
      </c>
      <c r="C20" s="4">
        <f>IF('True_Odds_Calculator_3-way'!C21="","",'True_Odds_Calculator_3-way'!C21)</f>
        <v>8.8000000000000007</v>
      </c>
      <c r="D20" s="4">
        <f t="shared" si="0"/>
        <v>3.1412233108239818E-2</v>
      </c>
      <c r="E20" s="4">
        <f t="shared" si="1"/>
        <v>1.3796464585268655</v>
      </c>
      <c r="F20" s="4">
        <f t="shared" si="2"/>
        <v>5.8135814375673673</v>
      </c>
      <c r="G20" s="4">
        <f t="shared" si="3"/>
        <v>9.6931517215285616</v>
      </c>
      <c r="I20" s="4">
        <f t="shared" si="4"/>
        <v>1.0314122331082398</v>
      </c>
    </row>
    <row r="21" spans="1:9" x14ac:dyDescent="0.2">
      <c r="A21" s="4">
        <f>IF('True_Odds_Calculator_3-way'!A22="","",'True_Odds_Calculator_3-way'!A22)</f>
        <v>1.88</v>
      </c>
      <c r="B21" s="4">
        <f>IF('True_Odds_Calculator_3-way'!B22="","",'True_Odds_Calculator_3-way'!B22)</f>
        <v>3.47</v>
      </c>
      <c r="C21" s="4">
        <f>IF('True_Odds_Calculator_3-way'!C22="","",'True_Odds_Calculator_3-way'!C22)</f>
        <v>4.6399999999999997</v>
      </c>
      <c r="D21" s="4">
        <f t="shared" si="0"/>
        <v>3.5616573036677313E-2</v>
      </c>
      <c r="E21" s="4">
        <f t="shared" si="1"/>
        <v>1.9229190122103226</v>
      </c>
      <c r="F21" s="4">
        <f t="shared" si="2"/>
        <v>3.6190940168433103</v>
      </c>
      <c r="G21" s="4">
        <f t="shared" si="3"/>
        <v>4.9105048131414408</v>
      </c>
      <c r="I21" s="4">
        <f t="shared" si="4"/>
        <v>1.0356165730366773</v>
      </c>
    </row>
    <row r="22" spans="1:9" x14ac:dyDescent="0.2">
      <c r="A22" s="4">
        <f>IF('True_Odds_Calculator_3-way'!A23="","",'True_Odds_Calculator_3-way'!A23)</f>
        <v>2.61</v>
      </c>
      <c r="B22" s="4">
        <f>IF('True_Odds_Calculator_3-way'!B23="","",'True_Odds_Calculator_3-way'!B23)</f>
        <v>3.14</v>
      </c>
      <c r="C22" s="4">
        <f>IF('True_Odds_Calculator_3-way'!C23="","",'True_Odds_Calculator_3-way'!C23)</f>
        <v>3.02</v>
      </c>
      <c r="D22" s="4">
        <f t="shared" si="0"/>
        <v>3.2738927846294619E-2</v>
      </c>
      <c r="E22" s="4">
        <f t="shared" si="1"/>
        <v>2.686519786376115</v>
      </c>
      <c r="F22" s="4">
        <f t="shared" si="2"/>
        <v>3.2514154214420299</v>
      </c>
      <c r="G22" s="4">
        <f t="shared" si="3"/>
        <v>3.1229227502057966</v>
      </c>
      <c r="I22" s="4">
        <f t="shared" si="4"/>
        <v>1.0327389278462946</v>
      </c>
    </row>
    <row r="23" spans="1:9" x14ac:dyDescent="0.2">
      <c r="A23" s="4">
        <f>IF('True_Odds_Calculator_3-way'!A24="","",'True_Odds_Calculator_3-way'!A24)</f>
        <v>2.89</v>
      </c>
      <c r="B23" s="4">
        <f>IF('True_Odds_Calculator_3-way'!B24="","",'True_Odds_Calculator_3-way'!B24)</f>
        <v>3.01</v>
      </c>
      <c r="C23" s="4">
        <f>IF('True_Odds_Calculator_3-way'!C24="","",'True_Odds_Calculator_3-way'!C24)</f>
        <v>2.81</v>
      </c>
      <c r="D23" s="4">
        <f t="shared" si="0"/>
        <v>3.4118560987933533E-2</v>
      </c>
      <c r="E23" s="4">
        <f t="shared" si="1"/>
        <v>2.988215307313367</v>
      </c>
      <c r="F23" s="4">
        <f t="shared" si="2"/>
        <v>3.1166914852829364</v>
      </c>
      <c r="G23" s="4">
        <f t="shared" si="3"/>
        <v>2.9027657722693156</v>
      </c>
      <c r="I23" s="4">
        <f t="shared" si="4"/>
        <v>1.0341185609879335</v>
      </c>
    </row>
    <row r="24" spans="1:9" x14ac:dyDescent="0.2">
      <c r="A24" s="4">
        <f>IF('True_Odds_Calculator_3-way'!A25="","",'True_Odds_Calculator_3-way'!A25)</f>
        <v>1.7</v>
      </c>
      <c r="B24" s="4">
        <f>IF('True_Odds_Calculator_3-way'!B25="","",'True_Odds_Calculator_3-way'!B25)</f>
        <v>3.9</v>
      </c>
      <c r="C24" s="4">
        <f>IF('True_Odds_Calculator_3-way'!C25="","",'True_Odds_Calculator_3-way'!C25)</f>
        <v>4.9000000000000004</v>
      </c>
      <c r="D24" s="4">
        <f t="shared" si="0"/>
        <v>4.8727183180964806E-2</v>
      </c>
      <c r="E24" s="4">
        <f t="shared" si="1"/>
        <v>1.7482734496923602</v>
      </c>
      <c r="F24" s="4">
        <f t="shared" si="2"/>
        <v>4.1637544324347422</v>
      </c>
      <c r="G24" s="4">
        <f t="shared" si="3"/>
        <v>5.3237013164363374</v>
      </c>
      <c r="I24" s="4">
        <f t="shared" si="4"/>
        <v>1.0487271831809648</v>
      </c>
    </row>
    <row r="25" spans="1:9" x14ac:dyDescent="0.2">
      <c r="A25" s="4">
        <f>IF('True_Odds_Calculator_3-way'!A26="","",'True_Odds_Calculator_3-way'!A26)</f>
        <v>10.1</v>
      </c>
      <c r="B25" s="4">
        <f>IF('True_Odds_Calculator_3-way'!B26="","",'True_Odds_Calculator_3-way'!B26)</f>
        <v>4.6900000000000004</v>
      </c>
      <c r="C25" s="4">
        <f>IF('True_Odds_Calculator_3-way'!C26="","",'True_Odds_Calculator_3-way'!C26)</f>
        <v>1.35</v>
      </c>
      <c r="D25" s="4">
        <f t="shared" si="0"/>
        <v>5.2970257935530451E-2</v>
      </c>
      <c r="E25" s="4">
        <f t="shared" si="1"/>
        <v>12.292087280509246</v>
      </c>
      <c r="F25" s="4">
        <f t="shared" si="2"/>
        <v>5.1134452717587582</v>
      </c>
      <c r="G25" s="4">
        <f t="shared" si="3"/>
        <v>1.3829652107686259</v>
      </c>
      <c r="I25" s="4">
        <f t="shared" si="4"/>
        <v>1.0529702579355305</v>
      </c>
    </row>
    <row r="26" spans="1:9" x14ac:dyDescent="0.2">
      <c r="A26" s="4">
        <f>IF('True_Odds_Calculator_3-way'!A27="","",'True_Odds_Calculator_3-way'!A27)</f>
        <v>15.15</v>
      </c>
      <c r="B26" s="4">
        <f>IF('True_Odds_Calculator_3-way'!B27="","",'True_Odds_Calculator_3-way'!B27)</f>
        <v>5.76</v>
      </c>
      <c r="C26" s="4">
        <f>IF('True_Odds_Calculator_3-way'!C27="","",'True_Odds_Calculator_3-way'!C27)</f>
        <v>1.23</v>
      </c>
      <c r="D26" s="4">
        <f t="shared" si="0"/>
        <v>5.2625841852477873E-2</v>
      </c>
      <c r="E26" s="4">
        <f t="shared" si="1"/>
        <v>20.633594389785344</v>
      </c>
      <c r="F26" s="4">
        <f t="shared" si="2"/>
        <v>6.4074156321410918</v>
      </c>
      <c r="G26" s="4">
        <f t="shared" si="3"/>
        <v>1.2571244656606833</v>
      </c>
      <c r="I26" s="4">
        <f t="shared" si="4"/>
        <v>1.0526258418524779</v>
      </c>
    </row>
    <row r="27" spans="1:9" x14ac:dyDescent="0.2">
      <c r="A27" s="4">
        <f>IF('True_Odds_Calculator_3-way'!A28="","",'True_Odds_Calculator_3-way'!A28)</f>
        <v>1.27</v>
      </c>
      <c r="B27" s="4">
        <f>IF('True_Odds_Calculator_3-way'!B28="","",'True_Odds_Calculator_3-way'!B28)</f>
        <v>5.89</v>
      </c>
      <c r="C27" s="4">
        <f>IF('True_Odds_Calculator_3-way'!C28="","",'True_Odds_Calculator_3-way'!C28)</f>
        <v>12.01</v>
      </c>
      <c r="D27" s="4">
        <f t="shared" si="0"/>
        <v>4.044480844121856E-2</v>
      </c>
      <c r="E27" s="4">
        <f t="shared" si="1"/>
        <v>1.2921232636359505</v>
      </c>
      <c r="F27" s="4">
        <f t="shared" si="2"/>
        <v>6.3980474545955941</v>
      </c>
      <c r="G27" s="4">
        <f t="shared" si="3"/>
        <v>14.33027244644037</v>
      </c>
      <c r="I27" s="4">
        <f t="shared" si="4"/>
        <v>1.0404448084412186</v>
      </c>
    </row>
    <row r="28" spans="1:9" x14ac:dyDescent="0.2">
      <c r="A28" s="4">
        <f>IF('True_Odds_Calculator_3-way'!A29="","",'True_Odds_Calculator_3-way'!A29)</f>
        <v>2.67</v>
      </c>
      <c r="B28" s="4">
        <f>IF('True_Odds_Calculator_3-way'!B29="","",'True_Odds_Calculator_3-way'!B29)</f>
        <v>3.85</v>
      </c>
      <c r="C28" s="4">
        <f>IF('True_Odds_Calculator_3-way'!C29="","",'True_Odds_Calculator_3-way'!C29)</f>
        <v>2.54</v>
      </c>
      <c r="D28" s="4">
        <f t="shared" si="0"/>
        <v>2.7972882347826911E-2</v>
      </c>
      <c r="E28" s="4">
        <f t="shared" si="1"/>
        <v>2.7381690887741752</v>
      </c>
      <c r="F28" s="4">
        <f t="shared" si="2"/>
        <v>3.9933556053699637</v>
      </c>
      <c r="G28" s="4">
        <f t="shared" si="3"/>
        <v>2.6016159090584501</v>
      </c>
      <c r="I28" s="4">
        <f t="shared" si="4"/>
        <v>1.0279728823478269</v>
      </c>
    </row>
    <row r="29" spans="1:9" x14ac:dyDescent="0.2">
      <c r="A29" s="4">
        <f>IF('True_Odds_Calculator_3-way'!A30="","",'True_Odds_Calculator_3-way'!A30)</f>
        <v>3.59</v>
      </c>
      <c r="B29" s="4">
        <f>IF('True_Odds_Calculator_3-way'!B30="","",'True_Odds_Calculator_3-way'!B30)</f>
        <v>3.39</v>
      </c>
      <c r="C29" s="4">
        <f>IF('True_Odds_Calculator_3-way'!C30="","",'True_Odds_Calculator_3-way'!C30)</f>
        <v>2.2000000000000002</v>
      </c>
      <c r="D29" s="4">
        <f t="shared" si="0"/>
        <v>2.808223731634385E-2</v>
      </c>
      <c r="E29" s="4">
        <f t="shared" si="1"/>
        <v>3.7148373979979761</v>
      </c>
      <c r="F29" s="4">
        <f t="shared" si="2"/>
        <v>3.501100159880604</v>
      </c>
      <c r="G29" s="4">
        <f t="shared" si="3"/>
        <v>2.246258643418809</v>
      </c>
      <c r="I29" s="4">
        <f t="shared" si="4"/>
        <v>1.0280822373163438</v>
      </c>
    </row>
    <row r="30" spans="1:9" x14ac:dyDescent="0.2">
      <c r="A30" s="4">
        <f>IF('True_Odds_Calculator_3-way'!A31="","",'True_Odds_Calculator_3-way'!A31)</f>
        <v>1.6</v>
      </c>
      <c r="B30" s="4">
        <f>IF('True_Odds_Calculator_3-way'!B31="","",'True_Odds_Calculator_3-way'!B31)</f>
        <v>4</v>
      </c>
      <c r="C30" s="4">
        <f>IF('True_Odds_Calculator_3-way'!C31="","",'True_Odds_Calculator_3-way'!C31)</f>
        <v>6.42</v>
      </c>
      <c r="D30" s="4">
        <f t="shared" si="0"/>
        <v>3.0763239875389425E-2</v>
      </c>
      <c r="E30" s="4">
        <f t="shared" si="1"/>
        <v>1.6266891891891893</v>
      </c>
      <c r="F30" s="4">
        <f t="shared" si="2"/>
        <v>4.1710882512181922</v>
      </c>
      <c r="G30" s="4">
        <f t="shared" si="3"/>
        <v>6.8724353256021411</v>
      </c>
      <c r="I30" s="4">
        <f t="shared" si="4"/>
        <v>1.0307632398753894</v>
      </c>
    </row>
    <row r="31" spans="1:9" x14ac:dyDescent="0.2">
      <c r="A31" s="4">
        <f>IF('True_Odds_Calculator_3-way'!A32="","",'True_Odds_Calculator_3-way'!A32)</f>
        <v>2.0099999999999998</v>
      </c>
      <c r="B31" s="4">
        <f>IF('True_Odds_Calculator_3-way'!B32="","",'True_Odds_Calculator_3-way'!B32)</f>
        <v>3.68</v>
      </c>
      <c r="C31" s="4">
        <f>IF('True_Odds_Calculator_3-way'!C32="","",'True_Odds_Calculator_3-way'!C32)</f>
        <v>3.87</v>
      </c>
      <c r="D31" s="4">
        <f t="shared" si="0"/>
        <v>2.7649501062265269E-2</v>
      </c>
      <c r="E31" s="4">
        <f t="shared" si="1"/>
        <v>2.0479383981939323</v>
      </c>
      <c r="F31" s="4">
        <f t="shared" si="2"/>
        <v>3.8091954194296322</v>
      </c>
      <c r="G31" s="4">
        <f t="shared" si="3"/>
        <v>4.0131401048539086</v>
      </c>
      <c r="I31" s="4">
        <f t="shared" si="4"/>
        <v>1.0276495010622653</v>
      </c>
    </row>
    <row r="32" spans="1:9" x14ac:dyDescent="0.2">
      <c r="A32" s="4">
        <f>IF('True_Odds_Calculator_3-way'!A33="","",'True_Odds_Calculator_3-way'!A33)</f>
        <v>3.07</v>
      </c>
      <c r="B32" s="4">
        <f>IF('True_Odds_Calculator_3-way'!B33="","",'True_Odds_Calculator_3-way'!B33)</f>
        <v>3.45</v>
      </c>
      <c r="C32" s="4">
        <f>IF('True_Odds_Calculator_3-way'!C33="","",'True_Odds_Calculator_3-way'!C33)</f>
        <v>2.4300000000000002</v>
      </c>
      <c r="D32" s="4">
        <f t="shared" si="0"/>
        <v>2.7110605231425389E-2</v>
      </c>
      <c r="E32" s="4">
        <f t="shared" si="1"/>
        <v>3.1576019379419362</v>
      </c>
      <c r="F32" s="4">
        <f t="shared" si="2"/>
        <v>3.5610227028238617</v>
      </c>
      <c r="G32" s="4">
        <f t="shared" si="3"/>
        <v>2.4845599177133901</v>
      </c>
      <c r="I32" s="4">
        <f t="shared" si="4"/>
        <v>1.0271106052314254</v>
      </c>
    </row>
    <row r="33" spans="1:9" x14ac:dyDescent="0.2">
      <c r="A33" s="4">
        <f>IF('True_Odds_Calculator_3-way'!A34="","",'True_Odds_Calculator_3-way'!A34)</f>
        <v>2.29</v>
      </c>
      <c r="B33" s="4">
        <f>IF('True_Odds_Calculator_3-way'!B34="","",'True_Odds_Calculator_3-way'!B34)</f>
        <v>3.35</v>
      </c>
      <c r="C33" s="4">
        <f>IF('True_Odds_Calculator_3-way'!C34="","",'True_Odds_Calculator_3-way'!C34)</f>
        <v>3.41</v>
      </c>
      <c r="D33" s="4">
        <f t="shared" si="0"/>
        <v>2.8443817358799972E-2</v>
      </c>
      <c r="E33" s="4">
        <f t="shared" si="1"/>
        <v>2.3408242426158594</v>
      </c>
      <c r="F33" s="4">
        <f t="shared" si="2"/>
        <v>3.4598940642425924</v>
      </c>
      <c r="G33" s="4">
        <f t="shared" si="3"/>
        <v>3.5239327601214434</v>
      </c>
      <c r="I33" s="4">
        <f t="shared" si="4"/>
        <v>1.0284438173588</v>
      </c>
    </row>
    <row r="34" spans="1: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3.78</v>
      </c>
      <c r="C34" s="4">
        <f>IF('True_Odds_Calculator_3-way'!C35="","",'True_Odds_Calculator_3-way'!C35)</f>
        <v>4.32</v>
      </c>
      <c r="D34" s="4">
        <f t="shared" si="0"/>
        <v>2.7946639648767313E-2</v>
      </c>
      <c r="E34" s="4">
        <f t="shared" si="1"/>
        <v>1.9135117669233668</v>
      </c>
      <c r="F34" s="4">
        <f t="shared" si="2"/>
        <v>3.9179622891167716</v>
      </c>
      <c r="G34" s="4">
        <f t="shared" si="3"/>
        <v>4.5011401064099319</v>
      </c>
      <c r="I34" s="4">
        <f t="shared" si="4"/>
        <v>1.0279466396487673</v>
      </c>
    </row>
    <row r="35" spans="1: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3.78</v>
      </c>
      <c r="C35" s="4">
        <f>IF('True_Odds_Calculator_3-way'!C36="","",'True_Odds_Calculator_3-way'!C36)</f>
        <v>4.32</v>
      </c>
      <c r="D35" s="4">
        <f t="shared" si="0"/>
        <v>2.7946639648767313E-2</v>
      </c>
      <c r="E35" s="4">
        <f t="shared" si="1"/>
        <v>1.9135117669233668</v>
      </c>
      <c r="F35" s="4">
        <f t="shared" si="2"/>
        <v>3.9179622891167716</v>
      </c>
      <c r="G35" s="4">
        <f t="shared" si="3"/>
        <v>4.5011401064099319</v>
      </c>
      <c r="I35" s="4">
        <f t="shared" si="4"/>
        <v>1.0279466396487673</v>
      </c>
    </row>
    <row r="36" spans="1:9" x14ac:dyDescent="0.2">
      <c r="A36" s="4">
        <f>IF('True_Odds_Calculator_3-way'!A37="","",'True_Odds_Calculator_3-way'!A37)</f>
        <v>2.38</v>
      </c>
      <c r="B36" s="4">
        <f>IF('True_Odds_Calculator_3-way'!B37="","",'True_Odds_Calculator_3-way'!B37)</f>
        <v>3.26</v>
      </c>
      <c r="C36" s="4">
        <f>IF('True_Odds_Calculator_3-way'!C37="","",'True_Odds_Calculator_3-way'!C37)</f>
        <v>3.33</v>
      </c>
      <c r="D36" s="4">
        <f t="shared" si="0"/>
        <v>2.7216833784859951E-2</v>
      </c>
      <c r="E36" s="4">
        <f t="shared" si="1"/>
        <v>2.4325230908012014</v>
      </c>
      <c r="F36" s="4">
        <f t="shared" si="2"/>
        <v>3.3593550280665667</v>
      </c>
      <c r="G36" s="4">
        <f t="shared" si="3"/>
        <v>3.4337355033871138</v>
      </c>
      <c r="I36" s="4">
        <f t="shared" si="4"/>
        <v>1.02721683378486</v>
      </c>
    </row>
    <row r="37" spans="1:9" x14ac:dyDescent="0.2">
      <c r="A37" s="4">
        <f>IF('True_Odds_Calculator_3-way'!A38="","",'True_Odds_Calculator_3-way'!A38)</f>
        <v>5.66</v>
      </c>
      <c r="B37" s="4">
        <f>IF('True_Odds_Calculator_3-way'!B38="","",'True_Odds_Calculator_3-way'!B38)</f>
        <v>4.04</v>
      </c>
      <c r="C37" s="4">
        <f>IF('True_Odds_Calculator_3-way'!C38="","",'True_Odds_Calculator_3-way'!C38)</f>
        <v>1.65</v>
      </c>
      <c r="D37" s="4">
        <f t="shared" si="0"/>
        <v>3.0263803765535613E-2</v>
      </c>
      <c r="E37" s="4">
        <f t="shared" si="1"/>
        <v>6.0027428702344485</v>
      </c>
      <c r="F37" s="4">
        <f t="shared" si="2"/>
        <v>4.2116467399635953</v>
      </c>
      <c r="G37" s="4">
        <f t="shared" si="3"/>
        <v>1.6779292874787863</v>
      </c>
      <c r="I37" s="4">
        <f t="shared" si="4"/>
        <v>1.0302638037655356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1.88</v>
      </c>
      <c r="B40" s="4">
        <f>IF('True_Odds_Calculator_3-way'!B39="","",'True_Odds_Calculator_3-way'!B39)</f>
        <v>3.73</v>
      </c>
      <c r="C40" s="4">
        <f>IF('True_Odds_Calculator_3-way'!C39="","",'True_Odds_Calculator_3-way'!C39)</f>
        <v>4.3899999999999997</v>
      </c>
      <c r="D40" s="4">
        <f t="shared" si="0"/>
        <v>2.7801841164151853E-2</v>
      </c>
      <c r="E40" s="4">
        <f t="shared" si="1"/>
        <v>1.9133350553767905</v>
      </c>
      <c r="F40" s="4">
        <f t="shared" si="2"/>
        <v>3.8635512038787572</v>
      </c>
      <c r="G40" s="4">
        <f t="shared" si="3"/>
        <v>4.5761741442687427</v>
      </c>
      <c r="I40" s="4">
        <f t="shared" si="4"/>
        <v>1.0278018411641519</v>
      </c>
    </row>
    <row r="41" spans="1:9" x14ac:dyDescent="0.2">
      <c r="A41" s="4">
        <f>IF('True_Odds_Calculator_3-way'!A40="","",'True_Odds_Calculator_3-way'!A40)</f>
        <v>10.08</v>
      </c>
      <c r="B41" s="4">
        <f>IF('True_Odds_Calculator_3-way'!B40="","",'True_Odds_Calculator_3-way'!B40)</f>
        <v>7.45</v>
      </c>
      <c r="C41" s="4">
        <f>IF('True_Odds_Calculator_3-way'!C40="","",'True_Odds_Calculator_3-way'!C40)</f>
        <v>1.24</v>
      </c>
      <c r="D41" s="4">
        <f t="shared" si="0"/>
        <v>3.988615002903817E-2</v>
      </c>
      <c r="E41" s="4">
        <f t="shared" si="1"/>
        <v>11.639957599717336</v>
      </c>
      <c r="F41" s="4">
        <f t="shared" si="2"/>
        <v>8.2690548979026417</v>
      </c>
      <c r="G41" s="4">
        <f t="shared" si="3"/>
        <v>1.260785659534537</v>
      </c>
      <c r="I41" s="4">
        <f t="shared" si="4"/>
        <v>1.0398861500290382</v>
      </c>
    </row>
    <row r="42" spans="1:9" x14ac:dyDescent="0.2">
      <c r="A42" s="4">
        <f>IF('True_Odds_Calculator_3-way'!A41="","",'True_Odds_Calculator_3-way'!A41)</f>
        <v>3.73</v>
      </c>
      <c r="B42" s="4">
        <f>IF('True_Odds_Calculator_3-way'!B41="","",'True_Odds_Calculator_3-way'!B41)</f>
        <v>4.0999999999999996</v>
      </c>
      <c r="C42" s="4">
        <f>IF('True_Odds_Calculator_3-way'!C41="","",'True_Odds_Calculator_3-way'!C41)</f>
        <v>1.93</v>
      </c>
      <c r="D42" s="4">
        <f t="shared" si="0"/>
        <v>3.0133668795605306E-2</v>
      </c>
      <c r="E42" s="4">
        <f t="shared" si="1"/>
        <v>3.8751885701231399</v>
      </c>
      <c r="F42" s="4">
        <f t="shared" si="2"/>
        <v>4.2761013150441221</v>
      </c>
      <c r="G42" s="4">
        <f t="shared" si="3"/>
        <v>1.968154633105125</v>
      </c>
      <c r="I42" s="4">
        <f t="shared" si="4"/>
        <v>1.0301336687956053</v>
      </c>
    </row>
    <row r="43" spans="1:9" x14ac:dyDescent="0.2">
      <c r="A43" s="4">
        <f>IF('True_Odds_Calculator_3-way'!A42="","",'True_Odds_Calculator_3-way'!A42)</f>
        <v>1.69</v>
      </c>
      <c r="B43" s="4">
        <f>IF('True_Odds_Calculator_3-way'!B42="","",'True_Odds_Calculator_3-way'!B42)</f>
        <v>3.69</v>
      </c>
      <c r="C43" s="4">
        <f>IF('True_Odds_Calculator_3-way'!C42="","",'True_Odds_Calculator_3-way'!C42)</f>
        <v>5.89</v>
      </c>
      <c r="D43" s="4">
        <f t="shared" si="0"/>
        <v>3.2497973285456228E-2</v>
      </c>
      <c r="E43" s="4">
        <f t="shared" si="1"/>
        <v>1.7215161255836304</v>
      </c>
      <c r="F43" s="4">
        <f t="shared" si="2"/>
        <v>3.8436399243228552</v>
      </c>
      <c r="G43" s="4">
        <f t="shared" si="3"/>
        <v>6.291419989541315</v>
      </c>
      <c r="I43" s="4">
        <f t="shared" si="4"/>
        <v>1.0324979732854562</v>
      </c>
    </row>
    <row r="44" spans="1:9" x14ac:dyDescent="0.2">
      <c r="A44" s="4">
        <f>IF('True_Odds_Calculator_3-way'!A43="","",'True_Odds_Calculator_3-way'!A43)</f>
        <v>2.52</v>
      </c>
      <c r="B44" s="4">
        <f>IF('True_Odds_Calculator_3-way'!B43="","",'True_Odds_Calculator_3-way'!B43)</f>
        <v>3.58</v>
      </c>
      <c r="C44" s="4">
        <f>IF('True_Odds_Calculator_3-way'!C43="","",'True_Odds_Calculator_3-way'!C43)</f>
        <v>2.76</v>
      </c>
      <c r="D44" s="4">
        <f t="shared" si="0"/>
        <v>3.8473846343654472E-2</v>
      </c>
      <c r="E44" s="4">
        <f t="shared" si="1"/>
        <v>2.6041613676220567</v>
      </c>
      <c r="F44" s="4">
        <f t="shared" si="2"/>
        <v>3.7522749082562172</v>
      </c>
      <c r="G44" s="4">
        <f t="shared" si="3"/>
        <v>2.86127760658366</v>
      </c>
      <c r="I44" s="4">
        <f t="shared" si="4"/>
        <v>1.0384738463436545</v>
      </c>
    </row>
    <row r="45" spans="1:9" x14ac:dyDescent="0.2">
      <c r="A45" s="4">
        <f>IF('True_Odds_Calculator_3-way'!A44="","",'True_Odds_Calculator_3-way'!A44)</f>
        <v>1.7</v>
      </c>
      <c r="B45" s="4">
        <f>IF('True_Odds_Calculator_3-way'!B44="","",'True_Odds_Calculator_3-way'!B44)</f>
        <v>4.0599999999999996</v>
      </c>
      <c r="C45" s="4">
        <f>IF('True_Odds_Calculator_3-way'!C44="","",'True_Odds_Calculator_3-way'!C44)</f>
        <v>5.08</v>
      </c>
      <c r="D45" s="4">
        <f t="shared" si="0"/>
        <v>3.1391106537646429E-2</v>
      </c>
      <c r="E45" s="4">
        <f t="shared" si="1"/>
        <v>1.7307877610337092</v>
      </c>
      <c r="F45" s="4">
        <f t="shared" si="2"/>
        <v>4.2401319608374299</v>
      </c>
      <c r="G45" s="4">
        <f t="shared" si="3"/>
        <v>5.3651899276524393</v>
      </c>
      <c r="I45" s="4">
        <f t="shared" si="4"/>
        <v>1.0313911065376464</v>
      </c>
    </row>
    <row r="46" spans="1:9" x14ac:dyDescent="0.2">
      <c r="A46" s="4">
        <f>IF('True_Odds_Calculator_3-way'!A45="","",'True_Odds_Calculator_3-way'!A45)</f>
        <v>2.77</v>
      </c>
      <c r="B46" s="4">
        <f>IF('True_Odds_Calculator_3-way'!B45="","",'True_Odds_Calculator_3-way'!B45)</f>
        <v>3.39</v>
      </c>
      <c r="C46" s="4">
        <f>IF('True_Odds_Calculator_3-way'!C45="","",'True_Odds_Calculator_3-way'!C45)</f>
        <v>2.69</v>
      </c>
      <c r="D46" s="4">
        <f t="shared" si="0"/>
        <v>2.7743292958283705E-2</v>
      </c>
      <c r="E46" s="4">
        <f t="shared" si="1"/>
        <v>2.8428226173819398</v>
      </c>
      <c r="F46" s="4">
        <f t="shared" si="2"/>
        <v>3.4997158144556346</v>
      </c>
      <c r="G46" s="4">
        <f t="shared" si="3"/>
        <v>2.7586248935979758</v>
      </c>
      <c r="I46" s="4">
        <f t="shared" si="4"/>
        <v>1.0277432929582837</v>
      </c>
    </row>
    <row r="47" spans="1:9" x14ac:dyDescent="0.2">
      <c r="A47" s="4">
        <f>IF('True_Odds_Calculator_3-way'!A46="","",'True_Odds_Calculator_3-way'!A46)</f>
        <v>2.14</v>
      </c>
      <c r="B47" s="4">
        <f>IF('True_Odds_Calculator_3-way'!B46="","",'True_Odds_Calculator_3-way'!B46)</f>
        <v>3.03</v>
      </c>
      <c r="C47" s="4">
        <f>IF('True_Odds_Calculator_3-way'!C46="","",'True_Odds_Calculator_3-way'!C46)</f>
        <v>3.87</v>
      </c>
      <c r="D47" s="4">
        <f t="shared" si="0"/>
        <v>5.5720655743035863E-2</v>
      </c>
      <c r="E47" s="4">
        <f t="shared" si="1"/>
        <v>2.2285802740279812</v>
      </c>
      <c r="F47" s="4">
        <f t="shared" si="2"/>
        <v>3.2106908156102874</v>
      </c>
      <c r="G47" s="4">
        <f t="shared" si="3"/>
        <v>4.1697178420230383</v>
      </c>
      <c r="I47" s="4">
        <f t="shared" si="4"/>
        <v>1.0557206557430359</v>
      </c>
    </row>
    <row r="48" spans="1:9" x14ac:dyDescent="0.2">
      <c r="A48" s="4">
        <f>IF('True_Odds_Calculator_3-way'!A47="","",'True_Odds_Calculator_3-way'!A47)</f>
        <v>2.0499999999999998</v>
      </c>
      <c r="B48" s="4">
        <f>IF('True_Odds_Calculator_3-way'!B47="","",'True_Odds_Calculator_3-way'!B47)</f>
        <v>3.19</v>
      </c>
      <c r="C48" s="4">
        <f>IF('True_Odds_Calculator_3-way'!C47="","",'True_Odds_Calculator_3-way'!C47)</f>
        <v>4.08</v>
      </c>
      <c r="D48" s="4">
        <f t="shared" si="0"/>
        <v>4.6382541088918261E-2</v>
      </c>
      <c r="E48" s="4">
        <f t="shared" si="1"/>
        <v>2.1171009567801153</v>
      </c>
      <c r="F48" s="4">
        <f t="shared" si="2"/>
        <v>3.355493270440832</v>
      </c>
      <c r="G48" s="4">
        <f t="shared" si="3"/>
        <v>4.3546952933905523</v>
      </c>
      <c r="I48" s="4">
        <f t="shared" si="4"/>
        <v>1.0463825410889183</v>
      </c>
    </row>
    <row r="49" spans="1:9" x14ac:dyDescent="0.2">
      <c r="A49" s="4">
        <f>IF('True_Odds_Calculator_3-way'!A48="","",'True_Odds_Calculator_3-way'!A48)</f>
        <v>4.6900000000000004</v>
      </c>
      <c r="B49" s="4">
        <f>IF('True_Odds_Calculator_3-way'!B48="","",'True_Odds_Calculator_3-way'!B48)</f>
        <v>3.75</v>
      </c>
      <c r="C49" s="4">
        <f>IF('True_Odds_Calculator_3-way'!C48="","",'True_Odds_Calculator_3-way'!C48)</f>
        <v>1.8</v>
      </c>
      <c r="D49" s="4">
        <f t="shared" si="0"/>
        <v>3.5441838426913064E-2</v>
      </c>
      <c r="E49" s="4">
        <f t="shared" si="1"/>
        <v>4.9651035131744043</v>
      </c>
      <c r="F49" s="4">
        <f t="shared" si="2"/>
        <v>3.9238349033217652</v>
      </c>
      <c r="G49" s="4">
        <f t="shared" si="3"/>
        <v>1.8391088389926513</v>
      </c>
      <c r="I49" s="4">
        <f t="shared" si="4"/>
        <v>1.0354418384269131</v>
      </c>
    </row>
    <row r="50" spans="1:9" x14ac:dyDescent="0.2">
      <c r="A50" s="4">
        <f>IF('True_Odds_Calculator_3-way'!A49="","",'True_Odds_Calculator_3-way'!A49)</f>
        <v>4.58</v>
      </c>
      <c r="B50" s="4">
        <f>IF('True_Odds_Calculator_3-way'!B49="","",'True_Odds_Calculator_3-way'!B49)</f>
        <v>4.0999999999999996</v>
      </c>
      <c r="C50" s="4">
        <f>IF('True_Odds_Calculator_3-way'!C49="","",'True_Odds_Calculator_3-way'!C49)</f>
        <v>1.74</v>
      </c>
      <c r="D50" s="4">
        <f t="shared" si="0"/>
        <v>3.6955694056262978E-2</v>
      </c>
      <c r="E50" s="4">
        <f t="shared" si="1"/>
        <v>4.8538494601505757</v>
      </c>
      <c r="F50" s="4">
        <f t="shared" si="2"/>
        <v>4.3180899484231796</v>
      </c>
      <c r="G50" s="4">
        <f t="shared" si="3"/>
        <v>1.7781126035164199</v>
      </c>
      <c r="I50" s="4">
        <f t="shared" si="4"/>
        <v>1.036955694056263</v>
      </c>
    </row>
    <row r="51" spans="1:9" x14ac:dyDescent="0.2">
      <c r="A51" s="4">
        <f>IF('True_Odds_Calculator_3-way'!A50="","",'True_Odds_Calculator_3-way'!A50)</f>
        <v>2.2200000000000002</v>
      </c>
      <c r="B51" s="4">
        <f>IF('True_Odds_Calculator_3-way'!B50="","",'True_Odds_Calculator_3-way'!B50)</f>
        <v>3.63</v>
      </c>
      <c r="C51" s="4">
        <f>IF('True_Odds_Calculator_3-way'!C50="","",'True_Odds_Calculator_3-way'!C50)</f>
        <v>3.24</v>
      </c>
      <c r="D51" s="4">
        <f t="shared" si="0"/>
        <v>3.4574519423004269E-2</v>
      </c>
      <c r="E51" s="4">
        <f t="shared" si="1"/>
        <v>2.2782903885137964</v>
      </c>
      <c r="F51" s="4">
        <f t="shared" si="2"/>
        <v>3.7884922099720715</v>
      </c>
      <c r="G51" s="4">
        <f t="shared" si="3"/>
        <v>3.3656759591259666</v>
      </c>
      <c r="I51" s="4">
        <f t="shared" si="4"/>
        <v>1.0345745194230043</v>
      </c>
    </row>
    <row r="52" spans="1:9" x14ac:dyDescent="0.2">
      <c r="A52" s="4">
        <f>IF('True_Odds_Calculator_3-way'!A51="","",'True_Odds_Calculator_3-way'!A51)</f>
        <v>1.41</v>
      </c>
      <c r="B52" s="4">
        <f>IF('True_Odds_Calculator_3-way'!B51="","",'True_Odds_Calculator_3-way'!B51)</f>
        <v>5.43</v>
      </c>
      <c r="C52" s="4">
        <f>IF('True_Odds_Calculator_3-way'!C51="","",'True_Odds_Calculator_3-way'!C51)</f>
        <v>7.3</v>
      </c>
      <c r="D52" s="4">
        <f t="shared" si="0"/>
        <v>3.0368222140992662E-2</v>
      </c>
      <c r="E52" s="4">
        <f t="shared" si="1"/>
        <v>1.4304164257728371</v>
      </c>
      <c r="F52" s="4">
        <f t="shared" si="2"/>
        <v>5.7458279489638873</v>
      </c>
      <c r="G52" s="4">
        <f t="shared" si="3"/>
        <v>7.8824841020346845</v>
      </c>
      <c r="I52" s="4">
        <f t="shared" si="4"/>
        <v>1.0303682221409927</v>
      </c>
    </row>
    <row r="53" spans="1:9" x14ac:dyDescent="0.2">
      <c r="A53" s="4">
        <f>IF('True_Odds_Calculator_3-way'!A52="","",'True_Odds_Calculator_3-way'!A52)</f>
        <v>1.68</v>
      </c>
      <c r="B53" s="4">
        <f>IF('True_Odds_Calculator_3-way'!B52="","",'True_Odds_Calculator_3-way'!B52)</f>
        <v>4.29</v>
      </c>
      <c r="C53" s="4">
        <f>IF('True_Odds_Calculator_3-way'!C52="","",'True_Odds_Calculator_3-way'!C52)</f>
        <v>4.9400000000000004</v>
      </c>
      <c r="D53" s="4">
        <f t="shared" si="0"/>
        <v>3.0767478135899085E-2</v>
      </c>
      <c r="E53" s="4">
        <f t="shared" si="1"/>
        <v>1.7094535213518156</v>
      </c>
      <c r="F53" s="4">
        <f t="shared" si="2"/>
        <v>4.4874359344073191</v>
      </c>
      <c r="G53" s="4">
        <f t="shared" si="3"/>
        <v>5.203635866178236</v>
      </c>
      <c r="I53" s="4">
        <f t="shared" si="4"/>
        <v>1.0307674781358991</v>
      </c>
    </row>
    <row r="54" spans="1:9" x14ac:dyDescent="0.2">
      <c r="A54" s="4">
        <f>IF('True_Odds_Calculator_3-way'!A53="","",'True_Odds_Calculator_3-way'!A53)</f>
        <v>1.92</v>
      </c>
      <c r="B54" s="4">
        <f>IF('True_Odds_Calculator_3-way'!B53="","",'True_Odds_Calculator_3-way'!B53)</f>
        <v>3.95</v>
      </c>
      <c r="C54" s="4">
        <f>IF('True_Odds_Calculator_3-way'!C53="","",'True_Odds_Calculator_3-way'!C53)</f>
        <v>3.85</v>
      </c>
      <c r="D54" s="4">
        <f t="shared" si="0"/>
        <v>3.3738150035618197E-2</v>
      </c>
      <c r="E54" s="4">
        <f t="shared" si="1"/>
        <v>1.9623723603973346</v>
      </c>
      <c r="F54" s="4">
        <f t="shared" si="2"/>
        <v>4.1336233949478309</v>
      </c>
      <c r="G54" s="4">
        <f t="shared" si="3"/>
        <v>4.0242386375643742</v>
      </c>
      <c r="I54" s="4">
        <f t="shared" si="4"/>
        <v>1.0337381500356182</v>
      </c>
    </row>
    <row r="55" spans="1:9" x14ac:dyDescent="0.2">
      <c r="A55" s="4">
        <f>IF('True_Odds_Calculator_3-way'!A54="","",'True_Odds_Calculator_3-way'!A54)</f>
        <v>1.91</v>
      </c>
      <c r="B55" s="4">
        <f>IF('True_Odds_Calculator_3-way'!B54="","",'True_Odds_Calculator_3-way'!B54)</f>
        <v>3.79</v>
      </c>
      <c r="C55" s="4">
        <f>IF('True_Odds_Calculator_3-way'!C54="","",'True_Odds_Calculator_3-way'!C54)</f>
        <v>4.04</v>
      </c>
      <c r="D55" s="4">
        <f t="shared" si="0"/>
        <v>3.493720464339467E-2</v>
      </c>
      <c r="E55" s="4">
        <f t="shared" si="1"/>
        <v>1.9534513082342915</v>
      </c>
      <c r="F55" s="4">
        <f t="shared" si="2"/>
        <v>3.9650047434282554</v>
      </c>
      <c r="G55" s="4">
        <f t="shared" si="3"/>
        <v>4.2394614417155569</v>
      </c>
      <c r="I55" s="4">
        <f t="shared" si="4"/>
        <v>1.0349372046433947</v>
      </c>
    </row>
    <row r="56" spans="1:9" x14ac:dyDescent="0.2">
      <c r="A56" s="4">
        <f>IF('True_Odds_Calculator_3-way'!A55="","",'True_Odds_Calculator_3-way'!A55)</f>
        <v>3.01</v>
      </c>
      <c r="B56" s="4">
        <f>IF('True_Odds_Calculator_3-way'!B55="","",'True_Odds_Calculator_3-way'!B55)</f>
        <v>3.93</v>
      </c>
      <c r="C56" s="4">
        <f>IF('True_Odds_Calculator_3-way'!C55="","",'True_Odds_Calculator_3-way'!C55)</f>
        <v>2.2599999999999998</v>
      </c>
      <c r="D56" s="4">
        <f t="shared" si="0"/>
        <v>2.9156715936108579E-2</v>
      </c>
      <c r="E56" s="4">
        <f t="shared" si="1"/>
        <v>3.1007078117235194</v>
      </c>
      <c r="F56" s="4">
        <f t="shared" si="2"/>
        <v>4.0860686076106987</v>
      </c>
      <c r="G56" s="4">
        <f t="shared" si="3"/>
        <v>2.3107551026958357</v>
      </c>
      <c r="I56" s="4">
        <f t="shared" si="4"/>
        <v>1.0291567159361086</v>
      </c>
    </row>
    <row r="57" spans="1:9" x14ac:dyDescent="0.2">
      <c r="A57" s="4">
        <f>IF('True_Odds_Calculator_3-way'!A56="","",'True_Odds_Calculator_3-way'!A56)</f>
        <v>2.54</v>
      </c>
      <c r="B57" s="4">
        <f>IF('True_Odds_Calculator_3-way'!B56="","",'True_Odds_Calculator_3-way'!B56)</f>
        <v>3.97</v>
      </c>
      <c r="C57" s="4">
        <f>IF('True_Odds_Calculator_3-way'!C56="","",'True_Odds_Calculator_3-way'!C56)</f>
        <v>2.62</v>
      </c>
      <c r="D57" s="4">
        <f t="shared" si="0"/>
        <v>2.7269345480295026E-2</v>
      </c>
      <c r="E57" s="4">
        <f t="shared" si="1"/>
        <v>2.6000296026513268</v>
      </c>
      <c r="F57" s="4">
        <f t="shared" si="2"/>
        <v>4.1186265443550178</v>
      </c>
      <c r="G57" s="4">
        <f t="shared" si="3"/>
        <v>2.6839181230705842</v>
      </c>
      <c r="I57" s="4">
        <f t="shared" si="4"/>
        <v>1.027269345480295</v>
      </c>
    </row>
    <row r="58" spans="1:9" x14ac:dyDescent="0.2">
      <c r="A58" s="4">
        <f>IF('True_Odds_Calculator_3-way'!A57="","",'True_Odds_Calculator_3-way'!A57)</f>
        <v>1.81</v>
      </c>
      <c r="B58" s="4">
        <f>IF('True_Odds_Calculator_3-way'!B57="","",'True_Odds_Calculator_3-way'!B57)</f>
        <v>4.17</v>
      </c>
      <c r="C58" s="4">
        <f>IF('True_Odds_Calculator_3-way'!C57="","",'True_Odds_Calculator_3-way'!C57)</f>
        <v>4.1900000000000004</v>
      </c>
      <c r="D58" s="4">
        <f t="shared" si="0"/>
        <v>3.0957825809395656E-2</v>
      </c>
      <c r="E58" s="4">
        <f t="shared" si="1"/>
        <v>1.8444504391638508</v>
      </c>
      <c r="F58" s="4">
        <f t="shared" si="2"/>
        <v>4.3575096440890126</v>
      </c>
      <c r="G58" s="4">
        <f t="shared" si="3"/>
        <v>4.3793534481505159</v>
      </c>
      <c r="I58" s="4">
        <f t="shared" si="4"/>
        <v>1.0309578258093957</v>
      </c>
    </row>
    <row r="59" spans="1:9" x14ac:dyDescent="0.2">
      <c r="A59" s="4">
        <f>IF('True_Odds_Calculator_3-way'!A58="","",'True_Odds_Calculator_3-way'!A58)</f>
        <v>3.31</v>
      </c>
      <c r="B59" s="4">
        <f>IF('True_Odds_Calculator_3-way'!B58="","",'True_Odds_Calculator_3-way'!B58)</f>
        <v>3.51</v>
      </c>
      <c r="C59" s="4">
        <f>IF('True_Odds_Calculator_3-way'!C58="","",'True_Odds_Calculator_3-way'!C58)</f>
        <v>2.2400000000000002</v>
      </c>
      <c r="D59" s="4">
        <f t="shared" si="0"/>
        <v>3.344365995423404E-2</v>
      </c>
      <c r="E59" s="4">
        <f t="shared" si="1"/>
        <v>3.4368168395222507</v>
      </c>
      <c r="F59" s="4">
        <f t="shared" si="2"/>
        <v>3.6529360341562405</v>
      </c>
      <c r="G59" s="4">
        <f t="shared" si="3"/>
        <v>2.2973681924617111</v>
      </c>
      <c r="I59" s="4">
        <f t="shared" si="4"/>
        <v>1.033443659954234</v>
      </c>
    </row>
    <row r="60" spans="1:9" x14ac:dyDescent="0.2">
      <c r="A60" s="4">
        <f>IF('True_Odds_Calculator_3-way'!A59="","",'True_Odds_Calculator_3-way'!A59)</f>
        <v>3.03</v>
      </c>
      <c r="B60" s="4">
        <f>IF('True_Odds_Calculator_3-way'!B59="","",'True_Odds_Calculator_3-way'!B59)</f>
        <v>3.26</v>
      </c>
      <c r="C60" s="4">
        <f>IF('True_Odds_Calculator_3-way'!C59="","",'True_Odds_Calculator_3-way'!C59)</f>
        <v>2.4500000000000002</v>
      </c>
      <c r="D60" s="4">
        <f t="shared" si="0"/>
        <v>4.4944734864121205E-2</v>
      </c>
      <c r="E60" s="4">
        <f t="shared" si="1"/>
        <v>3.1740849925087362</v>
      </c>
      <c r="F60" s="4">
        <f t="shared" si="2"/>
        <v>3.4273937216072845</v>
      </c>
      <c r="G60" s="4">
        <f t="shared" si="3"/>
        <v>2.5433534496076642</v>
      </c>
      <c r="I60" s="4">
        <f t="shared" si="4"/>
        <v>1.0449447348641212</v>
      </c>
    </row>
    <row r="61" spans="1:9" x14ac:dyDescent="0.2">
      <c r="A61" s="4">
        <f>IF('True_Odds_Calculator_3-way'!A60="","",'True_Odds_Calculator_3-way'!A60)</f>
        <v>2.57</v>
      </c>
      <c r="B61" s="4">
        <f>IF('True_Odds_Calculator_3-way'!B60="","",'True_Odds_Calculator_3-way'!B60)</f>
        <v>3.13</v>
      </c>
      <c r="C61" s="4">
        <f>IF('True_Odds_Calculator_3-way'!C60="","",'True_Odds_Calculator_3-way'!C60)</f>
        <v>2.98</v>
      </c>
      <c r="D61" s="4">
        <f t="shared" si="0"/>
        <v>4.4164346055790338E-2</v>
      </c>
      <c r="E61" s="4">
        <f t="shared" si="1"/>
        <v>2.6710571033101989</v>
      </c>
      <c r="F61" s="4">
        <f t="shared" si="2"/>
        <v>3.2811911675613556</v>
      </c>
      <c r="G61" s="4">
        <f t="shared" si="3"/>
        <v>3.1167307181734567</v>
      </c>
      <c r="I61" s="4">
        <f t="shared" si="4"/>
        <v>1.0441643460557903</v>
      </c>
    </row>
    <row r="62" spans="1:9" x14ac:dyDescent="0.2">
      <c r="A62" s="4">
        <f>IF('True_Odds_Calculator_3-way'!A61="","",'True_Odds_Calculator_3-way'!A61)</f>
        <v>2.17</v>
      </c>
      <c r="B62" s="4">
        <f>IF('True_Odds_Calculator_3-way'!B61="","",'True_Odds_Calculator_3-way'!B61)</f>
        <v>3.16</v>
      </c>
      <c r="C62" s="4">
        <f>IF('True_Odds_Calculator_3-way'!C61="","",'True_Odds_Calculator_3-way'!C61)</f>
        <v>3.74</v>
      </c>
      <c r="D62" s="4">
        <f t="shared" si="0"/>
        <v>4.4664868434474148E-2</v>
      </c>
      <c r="E62" s="4">
        <f t="shared" si="1"/>
        <v>2.2424480893582133</v>
      </c>
      <c r="F62" s="4">
        <f t="shared" si="2"/>
        <v>3.3160082213857396</v>
      </c>
      <c r="G62" s="4">
        <f t="shared" si="3"/>
        <v>3.9605310950283039</v>
      </c>
      <c r="I62" s="4">
        <f t="shared" si="4"/>
        <v>1.0446648684344741</v>
      </c>
    </row>
    <row r="63" spans="1:9" x14ac:dyDescent="0.2">
      <c r="A63" s="4">
        <f>IF('True_Odds_Calculator_3-way'!A62="","",'True_Odds_Calculator_3-way'!A62)</f>
        <v>2.09</v>
      </c>
      <c r="B63" s="4">
        <f>IF('True_Odds_Calculator_3-way'!B62="","",'True_Odds_Calculator_3-way'!B62)</f>
        <v>3.12</v>
      </c>
      <c r="C63" s="4">
        <f>IF('True_Odds_Calculator_3-way'!C62="","",'True_Odds_Calculator_3-way'!C62)</f>
        <v>4.04</v>
      </c>
      <c r="D63" s="4">
        <f t="shared" si="0"/>
        <v>4.6506472509599162E-2</v>
      </c>
      <c r="E63" s="4">
        <f t="shared" si="1"/>
        <v>2.159982368583194</v>
      </c>
      <c r="F63" s="4">
        <f t="shared" si="2"/>
        <v>3.2785739033931987</v>
      </c>
      <c r="G63" s="4">
        <f t="shared" si="3"/>
        <v>4.3099250748422664</v>
      </c>
      <c r="I63" s="4">
        <f t="shared" si="4"/>
        <v>1.0465064725095992</v>
      </c>
    </row>
    <row r="64" spans="1:9" x14ac:dyDescent="0.2">
      <c r="A64" s="4">
        <f>IF('True_Odds_Calculator_3-way'!A63="","",'True_Odds_Calculator_3-way'!A63)</f>
        <v>3.11</v>
      </c>
      <c r="B64" s="4">
        <f>IF('True_Odds_Calculator_3-way'!B63="","",'True_Odds_Calculator_3-way'!B63)</f>
        <v>3.68</v>
      </c>
      <c r="C64" s="4">
        <f>IF('True_Odds_Calculator_3-way'!C63="","",'True_Odds_Calculator_3-way'!C63)</f>
        <v>2.2999999999999998</v>
      </c>
      <c r="D64" s="4">
        <f t="shared" si="0"/>
        <v>2.8065147490563547E-2</v>
      </c>
      <c r="E64" s="4">
        <f t="shared" si="1"/>
        <v>3.2031943874314295</v>
      </c>
      <c r="F64" s="4">
        <f t="shared" si="2"/>
        <v>3.8112068199982252</v>
      </c>
      <c r="G64" s="4">
        <f t="shared" si="3"/>
        <v>2.350576443848071</v>
      </c>
      <c r="I64" s="4">
        <f t="shared" si="4"/>
        <v>1.0280651474905635</v>
      </c>
    </row>
    <row r="65" spans="1:9" x14ac:dyDescent="0.2">
      <c r="A65" s="4">
        <f>IF('True_Odds_Calculator_3-way'!A64="","",'True_Odds_Calculator_3-way'!A64)</f>
        <v>2.95</v>
      </c>
      <c r="B65" s="4">
        <f>IF('True_Odds_Calculator_3-way'!B64="","",'True_Odds_Calculator_3-way'!B64)</f>
        <v>3.69</v>
      </c>
      <c r="C65" s="4">
        <f>IF('True_Odds_Calculator_3-way'!C64="","",'True_Odds_Calculator_3-way'!C64)</f>
        <v>2.39</v>
      </c>
      <c r="D65" s="4">
        <f t="shared" si="0"/>
        <v>2.8395802715562191E-2</v>
      </c>
      <c r="E65" s="4">
        <f t="shared" si="1"/>
        <v>3.0347375794392732</v>
      </c>
      <c r="F65" s="4">
        <f t="shared" si="2"/>
        <v>3.8235443101846429</v>
      </c>
      <c r="G65" s="4">
        <f t="shared" si="3"/>
        <v>2.4453179571426493</v>
      </c>
      <c r="I65" s="4">
        <f t="shared" si="4"/>
        <v>1.0283958027155622</v>
      </c>
    </row>
    <row r="66" spans="1:9" x14ac:dyDescent="0.2">
      <c r="A66" s="4">
        <f>IF('True_Odds_Calculator_3-way'!A65="","",'True_Odds_Calculator_3-way'!A65)</f>
        <v>2.75</v>
      </c>
      <c r="B66" s="4">
        <f>IF('True_Odds_Calculator_3-way'!B65="","",'True_Odds_Calculator_3-way'!B65)</f>
        <v>3.97</v>
      </c>
      <c r="C66" s="4">
        <f>IF('True_Odds_Calculator_3-way'!C65="","",'True_Odds_Calculator_3-way'!C65)</f>
        <v>2.4300000000000002</v>
      </c>
      <c r="D66" s="4">
        <f t="shared" si="0"/>
        <v>2.7048166146962593E-2</v>
      </c>
      <c r="E66" s="4">
        <f t="shared" si="1"/>
        <v>2.8199174630563473</v>
      </c>
      <c r="F66" s="4">
        <f t="shared" si="2"/>
        <v>4.1173762960797822</v>
      </c>
      <c r="G66" s="4">
        <f t="shared" si="3"/>
        <v>2.4844314447435107</v>
      </c>
      <c r="I66" s="4">
        <f t="shared" si="4"/>
        <v>1.0270481661469626</v>
      </c>
    </row>
    <row r="67" spans="1:9" x14ac:dyDescent="0.2">
      <c r="A67" s="4">
        <f>IF('True_Odds_Calculator_3-way'!A66="","",'True_Odds_Calculator_3-way'!A66)</f>
        <v>1.98</v>
      </c>
      <c r="B67" s="4">
        <f>IF('True_Odds_Calculator_3-way'!B66="","",'True_Odds_Calculator_3-way'!B66)</f>
        <v>3.45</v>
      </c>
      <c r="C67" s="4">
        <f>IF('True_Odds_Calculator_3-way'!C66="","",'True_Odds_Calculator_3-way'!C66)</f>
        <v>4.1900000000000004</v>
      </c>
      <c r="D67" s="4">
        <f t="shared" ref="D67:D130" si="5">IF(A67="","",((1/A67)+(1/B67)+(1/C67))-1)</f>
        <v>3.3569062001146843E-2</v>
      </c>
      <c r="E67" s="4">
        <f t="shared" ref="E67:E130" si="6">IF(A67="","",(3*A67)/(3-($D67*A67)))</f>
        <v>2.0248619937560268</v>
      </c>
      <c r="F67" s="4">
        <f t="shared" ref="F67:F130" si="7">IF(B67="","",(3*B67)/(3-($D67*B67)))</f>
        <v>3.588533249414176</v>
      </c>
      <c r="G67" s="4">
        <f t="shared" ref="G67:G130" si="8">IF(C67="","",(3*C67)/(3-($D67*C67)))</f>
        <v>4.3961107279828848</v>
      </c>
      <c r="I67" s="4">
        <f t="shared" ref="I67:I130" si="9">IF(A67="","",D67+1)</f>
        <v>1.0335690620011468</v>
      </c>
    </row>
    <row r="68" spans="1:9" x14ac:dyDescent="0.2">
      <c r="A68" s="4">
        <f>IF('True_Odds_Calculator_3-way'!A67="","",'True_Odds_Calculator_3-way'!A67)</f>
        <v>4.4800000000000004</v>
      </c>
      <c r="B68" s="4">
        <f>IF('True_Odds_Calculator_3-way'!B67="","",'True_Odds_Calculator_3-way'!B67)</f>
        <v>3.62</v>
      </c>
      <c r="C68" s="4">
        <f>IF('True_Odds_Calculator_3-way'!C67="","",'True_Odds_Calculator_3-way'!C67)</f>
        <v>1.86</v>
      </c>
      <c r="D68" s="4">
        <f t="shared" si="5"/>
        <v>3.7091788239088208E-2</v>
      </c>
      <c r="E68" s="4">
        <f t="shared" si="6"/>
        <v>4.7427000719469108</v>
      </c>
      <c r="F68" s="4">
        <f t="shared" si="7"/>
        <v>3.7896133325203638</v>
      </c>
      <c r="G68" s="4">
        <f t="shared" si="8"/>
        <v>1.9037810796900978</v>
      </c>
      <c r="I68" s="4">
        <f t="shared" si="9"/>
        <v>1.0370917882390882</v>
      </c>
    </row>
    <row r="69" spans="1:9" x14ac:dyDescent="0.2">
      <c r="A69" s="4">
        <f>IF('True_Odds_Calculator_3-way'!A68="","",'True_Odds_Calculator_3-way'!A68)</f>
        <v>2.19</v>
      </c>
      <c r="B69" s="4">
        <f>IF('True_Odds_Calculator_3-way'!B68="","",'True_Odds_Calculator_3-way'!B68)</f>
        <v>3.17</v>
      </c>
      <c r="C69" s="4">
        <f>IF('True_Odds_Calculator_3-way'!C68="","",'True_Odds_Calculator_3-way'!C68)</f>
        <v>3.81</v>
      </c>
      <c r="D69" s="4">
        <f t="shared" si="5"/>
        <v>3.4545609416471335E-2</v>
      </c>
      <c r="E69" s="4">
        <f t="shared" si="6"/>
        <v>2.2466568550514348</v>
      </c>
      <c r="F69" s="4">
        <f t="shared" si="7"/>
        <v>3.2900991265307109</v>
      </c>
      <c r="G69" s="4">
        <f t="shared" si="8"/>
        <v>3.9848259666231831</v>
      </c>
      <c r="I69" s="4">
        <f t="shared" si="9"/>
        <v>1.0345456094164713</v>
      </c>
    </row>
    <row r="70" spans="1:9" x14ac:dyDescent="0.2">
      <c r="A70" s="4">
        <f>IF('True_Odds_Calculator_3-way'!A69="","",'True_Odds_Calculator_3-way'!A69)</f>
        <v>4.9000000000000004</v>
      </c>
      <c r="B70" s="4">
        <f>IF('True_Odds_Calculator_3-way'!B69="","",'True_Odds_Calculator_3-way'!B69)</f>
        <v>3.81</v>
      </c>
      <c r="C70" s="4">
        <f>IF('True_Odds_Calculator_3-way'!C69="","",'True_Odds_Calculator_3-way'!C69)</f>
        <v>1.76</v>
      </c>
      <c r="D70" s="4">
        <f t="shared" si="5"/>
        <v>3.4730642435929271E-2</v>
      </c>
      <c r="E70" s="4">
        <f t="shared" si="6"/>
        <v>5.1946769647822162</v>
      </c>
      <c r="F70" s="4">
        <f t="shared" si="7"/>
        <v>3.9858055771659999</v>
      </c>
      <c r="G70" s="4">
        <f t="shared" si="8"/>
        <v>1.7966064130249351</v>
      </c>
      <c r="I70" s="4">
        <f t="shared" si="9"/>
        <v>1.0347306424359293</v>
      </c>
    </row>
    <row r="71" spans="1:9" x14ac:dyDescent="0.2">
      <c r="A71" s="4">
        <f>IF('True_Odds_Calculator_3-way'!A70="","",'True_Odds_Calculator_3-way'!A70)</f>
        <v>2.56</v>
      </c>
      <c r="B71" s="4">
        <f>IF('True_Odds_Calculator_3-way'!B70="","",'True_Odds_Calculator_3-way'!B70)</f>
        <v>2.97</v>
      </c>
      <c r="C71" s="4">
        <f>IF('True_Odds_Calculator_3-way'!C70="","",'True_Odds_Calculator_3-way'!C70)</f>
        <v>3.28</v>
      </c>
      <c r="D71" s="4">
        <f t="shared" si="5"/>
        <v>3.2203385480824576E-2</v>
      </c>
      <c r="E71" s="4">
        <f t="shared" si="6"/>
        <v>2.6323372116850452</v>
      </c>
      <c r="F71" s="4">
        <f t="shared" si="7"/>
        <v>3.0678057952796407</v>
      </c>
      <c r="G71" s="4">
        <f t="shared" si="8"/>
        <v>3.399700161261475</v>
      </c>
      <c r="I71" s="4">
        <f t="shared" si="9"/>
        <v>1.0322033854808246</v>
      </c>
    </row>
    <row r="72" spans="1:9" x14ac:dyDescent="0.2">
      <c r="A72" s="4">
        <f>IF('True_Odds_Calculator_3-way'!A71="","",'True_Odds_Calculator_3-way'!A71)</f>
        <v>4.5</v>
      </c>
      <c r="B72" s="4">
        <f>IF('True_Odds_Calculator_3-way'!B71="","",'True_Odds_Calculator_3-way'!B71)</f>
        <v>3.8</v>
      </c>
      <c r="C72" s="4">
        <f>IF('True_Odds_Calculator_3-way'!C71="","",'True_Odds_Calculator_3-way'!C71)</f>
        <v>1.8</v>
      </c>
      <c r="D72" s="4">
        <f t="shared" si="5"/>
        <v>4.0935672514619936E-2</v>
      </c>
      <c r="E72" s="4">
        <f t="shared" si="6"/>
        <v>4.7943925233644862</v>
      </c>
      <c r="F72" s="4">
        <f t="shared" si="7"/>
        <v>4.0078125</v>
      </c>
      <c r="G72" s="4">
        <f t="shared" si="8"/>
        <v>1.8453237410071945</v>
      </c>
      <c r="I72" s="4">
        <f t="shared" si="9"/>
        <v>1.0409356725146199</v>
      </c>
    </row>
    <row r="73" spans="1:9" x14ac:dyDescent="0.2">
      <c r="A73" s="4">
        <f>IF('True_Odds_Calculator_3-way'!A72="","",'True_Odds_Calculator_3-way'!A72)</f>
        <v>1.57</v>
      </c>
      <c r="B73" s="4">
        <f>IF('True_Odds_Calculator_3-way'!B72="","",'True_Odds_Calculator_3-way'!B72)</f>
        <v>4.2</v>
      </c>
      <c r="C73" s="4">
        <f>IF('True_Odds_Calculator_3-way'!C72="","",'True_Odds_Calculator_3-way'!C72)</f>
        <v>5.75</v>
      </c>
      <c r="D73" s="4">
        <f t="shared" si="5"/>
        <v>4.8950956732734419E-2</v>
      </c>
      <c r="E73" s="4">
        <f t="shared" si="6"/>
        <v>1.6112771623650732</v>
      </c>
      <c r="F73" s="4">
        <f t="shared" si="7"/>
        <v>4.509008384040591</v>
      </c>
      <c r="G73" s="4">
        <f t="shared" si="8"/>
        <v>6.3453363829075053</v>
      </c>
      <c r="I73" s="4">
        <f t="shared" si="9"/>
        <v>1.0489509567327344</v>
      </c>
    </row>
    <row r="74" spans="1:9" x14ac:dyDescent="0.2">
      <c r="A74" s="4">
        <f>IF('True_Odds_Calculator_3-way'!A73="","",'True_Odds_Calculator_3-way'!A73)</f>
        <v>1.91</v>
      </c>
      <c r="B74" s="4">
        <f>IF('True_Odds_Calculator_3-way'!B73="","",'True_Odds_Calculator_3-way'!B73)</f>
        <v>3.7</v>
      </c>
      <c r="C74" s="4">
        <f>IF('True_Odds_Calculator_3-way'!C73="","",'True_Odds_Calculator_3-way'!C73)</f>
        <v>4.2</v>
      </c>
      <c r="D74" s="4">
        <f t="shared" si="5"/>
        <v>3.192571778959219E-2</v>
      </c>
      <c r="E74" s="4">
        <f t="shared" si="6"/>
        <v>1.9496282218582777</v>
      </c>
      <c r="F74" s="4">
        <f t="shared" si="7"/>
        <v>3.8516592843795427</v>
      </c>
      <c r="G74" s="4">
        <f t="shared" si="8"/>
        <v>4.3965062656146632</v>
      </c>
      <c r="I74" s="4">
        <f t="shared" si="9"/>
        <v>1.0319257177895922</v>
      </c>
    </row>
    <row r="75" spans="1:9" x14ac:dyDescent="0.2">
      <c r="A75" s="4">
        <f>IF('True_Odds_Calculator_3-way'!A74="","",'True_Odds_Calculator_3-way'!A74)</f>
        <v>1.18</v>
      </c>
      <c r="B75" s="4">
        <f>IF('True_Odds_Calculator_3-way'!B74="","",'True_Odds_Calculator_3-way'!B74)</f>
        <v>8</v>
      </c>
      <c r="C75" s="4">
        <f>IF('True_Odds_Calculator_3-way'!C74="","",'True_Odds_Calculator_3-way'!C74)</f>
        <v>23</v>
      </c>
      <c r="D75" s="4">
        <f t="shared" si="5"/>
        <v>1.5935887988209441E-2</v>
      </c>
      <c r="E75" s="4">
        <f t="shared" si="6"/>
        <v>1.1874430305902943</v>
      </c>
      <c r="F75" s="4">
        <f t="shared" si="7"/>
        <v>8.3550538737814293</v>
      </c>
      <c r="G75" s="4">
        <f t="shared" si="8"/>
        <v>26.201126307321033</v>
      </c>
      <c r="I75" s="4">
        <f t="shared" si="9"/>
        <v>1.0159358879882094</v>
      </c>
    </row>
    <row r="76" spans="1:9" x14ac:dyDescent="0.2">
      <c r="A76" s="4">
        <f>IF('True_Odds_Calculator_3-way'!A75="","",'True_Odds_Calculator_3-way'!A75)</f>
        <v>1.22</v>
      </c>
      <c r="B76" s="4">
        <f>IF('True_Odds_Calculator_3-way'!B75="","",'True_Odds_Calculator_3-way'!B75)</f>
        <v>6.5</v>
      </c>
      <c r="C76" s="4">
        <f>IF('True_Odds_Calculator_3-way'!C75="","",'True_Odds_Calculator_3-way'!C75)</f>
        <v>15</v>
      </c>
      <c r="D76" s="4">
        <f t="shared" si="5"/>
        <v>4.0184951660361623E-2</v>
      </c>
      <c r="E76" s="4">
        <f t="shared" si="6"/>
        <v>1.2402683164187407</v>
      </c>
      <c r="F76" s="4">
        <f t="shared" si="7"/>
        <v>7.1199122106943351</v>
      </c>
      <c r="G76" s="4">
        <f t="shared" si="8"/>
        <v>18.771699105733838</v>
      </c>
      <c r="I76" s="4">
        <f t="shared" si="9"/>
        <v>1.0401849516603616</v>
      </c>
    </row>
    <row r="77" spans="1: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3.56</v>
      </c>
      <c r="C77" s="4">
        <f>IF('True_Odds_Calculator_3-way'!C76="","",'True_Odds_Calculator_3-way'!C76)</f>
        <v>3.32</v>
      </c>
      <c r="D77" s="4">
        <f t="shared" si="5"/>
        <v>3.8724700247812827E-2</v>
      </c>
      <c r="E77" s="4">
        <f t="shared" si="6"/>
        <v>2.2537102040304573</v>
      </c>
      <c r="F77" s="4">
        <f t="shared" si="7"/>
        <v>3.7314735650777933</v>
      </c>
      <c r="G77" s="4">
        <f t="shared" si="8"/>
        <v>3.468650164596641</v>
      </c>
      <c r="I77" s="4">
        <f t="shared" si="9"/>
        <v>1.0387247002478128</v>
      </c>
    </row>
    <row r="78" spans="1:9" x14ac:dyDescent="0.2">
      <c r="A78" s="4">
        <f>IF('True_Odds_Calculator_3-way'!A77="","",'True_Odds_Calculator_3-way'!A77)</f>
        <v>1.95</v>
      </c>
      <c r="B78" s="4">
        <f>IF('True_Odds_Calculator_3-way'!B77="","",'True_Odds_Calculator_3-way'!B77)</f>
        <v>3.63</v>
      </c>
      <c r="C78" s="4">
        <f>IF('True_Odds_Calculator_3-way'!C77="","",'True_Odds_Calculator_3-way'!C77)</f>
        <v>3.95</v>
      </c>
      <c r="D78" s="4">
        <f t="shared" si="5"/>
        <v>4.1467163446450073E-2</v>
      </c>
      <c r="E78" s="4">
        <f t="shared" si="6"/>
        <v>2.0040155461304003</v>
      </c>
      <c r="F78" s="4">
        <f t="shared" si="7"/>
        <v>3.8217577167929311</v>
      </c>
      <c r="G78" s="4">
        <f t="shared" si="8"/>
        <v>4.1781187308774257</v>
      </c>
      <c r="I78" s="4">
        <f t="shared" si="9"/>
        <v>1.0414671634464501</v>
      </c>
    </row>
    <row r="79" spans="1:9" x14ac:dyDescent="0.2">
      <c r="A79" s="4">
        <f>IF('True_Odds_Calculator_3-way'!A78="","",'True_Odds_Calculator_3-way'!A78)</f>
        <v>3.87</v>
      </c>
      <c r="B79" s="4">
        <f>IF('True_Odds_Calculator_3-way'!B78="","",'True_Odds_Calculator_3-way'!B78)</f>
        <v>3.84</v>
      </c>
      <c r="C79" s="4">
        <f>IF('True_Odds_Calculator_3-way'!C78="","",'True_Odds_Calculator_3-way'!C78)</f>
        <v>1.92</v>
      </c>
      <c r="D79" s="4">
        <f t="shared" si="5"/>
        <v>3.9647932816537335E-2</v>
      </c>
      <c r="E79" s="4">
        <f t="shared" si="6"/>
        <v>4.0786035788780319</v>
      </c>
      <c r="F79" s="4">
        <f t="shared" si="7"/>
        <v>4.0452961672473862</v>
      </c>
      <c r="G79" s="4">
        <f t="shared" si="8"/>
        <v>1.9699878042314012</v>
      </c>
      <c r="I79" s="4">
        <f t="shared" si="9"/>
        <v>1.0396479328165373</v>
      </c>
    </row>
    <row r="80" spans="1:9" x14ac:dyDescent="0.2">
      <c r="A80" s="4">
        <f>IF('True_Odds_Calculator_3-way'!A79="","",'True_Odds_Calculator_3-way'!A79)</f>
        <v>1.62</v>
      </c>
      <c r="B80" s="4">
        <f>IF('True_Odds_Calculator_3-way'!B79="","",'True_Odds_Calculator_3-way'!B79)</f>
        <v>4.3099999999999996</v>
      </c>
      <c r="C80" s="4">
        <f>IF('True_Odds_Calculator_3-way'!C79="","",'True_Odds_Calculator_3-way'!C79)</f>
        <v>5.17</v>
      </c>
      <c r="D80" s="4">
        <f t="shared" si="5"/>
        <v>4.272610978111957E-2</v>
      </c>
      <c r="E80" s="4">
        <f t="shared" si="6"/>
        <v>1.6582595284759967</v>
      </c>
      <c r="F80" s="4">
        <f t="shared" si="7"/>
        <v>4.5918631519147359</v>
      </c>
      <c r="G80" s="4">
        <f t="shared" si="8"/>
        <v>5.5809313968664842</v>
      </c>
      <c r="I80" s="4">
        <f t="shared" si="9"/>
        <v>1.0427261097811196</v>
      </c>
    </row>
    <row r="81" spans="1:9" x14ac:dyDescent="0.2">
      <c r="A81" s="4">
        <f>IF('True_Odds_Calculator_3-way'!A80="","",'True_Odds_Calculator_3-way'!A80)</f>
        <v>1.39</v>
      </c>
      <c r="B81" s="4">
        <f>IF('True_Odds_Calculator_3-way'!B80="","",'True_Odds_Calculator_3-way'!B80)</f>
        <v>5.42</v>
      </c>
      <c r="C81" s="4">
        <f>IF('True_Odds_Calculator_3-way'!C80="","",'True_Odds_Calculator_3-way'!C80)</f>
        <v>7.82</v>
      </c>
      <c r="D81" s="4">
        <f t="shared" si="5"/>
        <v>3.1803543301767379E-2</v>
      </c>
      <c r="E81" s="4">
        <f t="shared" si="6"/>
        <v>1.4107888794844961</v>
      </c>
      <c r="F81" s="4">
        <f t="shared" si="7"/>
        <v>5.7504093283527222</v>
      </c>
      <c r="G81" s="4">
        <f t="shared" si="8"/>
        <v>8.5268896968677144</v>
      </c>
      <c r="I81" s="4">
        <f t="shared" si="9"/>
        <v>1.0318035433017674</v>
      </c>
    </row>
    <row r="82" spans="1:9" x14ac:dyDescent="0.2">
      <c r="A82" s="4">
        <f>IF('True_Odds_Calculator_3-way'!A81="","",'True_Odds_Calculator_3-way'!A81)</f>
        <v>1.48</v>
      </c>
      <c r="B82" s="4">
        <f>IF('True_Odds_Calculator_3-way'!B81="","",'True_Odds_Calculator_3-way'!B81)</f>
        <v>4.6900000000000004</v>
      </c>
      <c r="C82" s="4">
        <f>IF('True_Odds_Calculator_3-way'!C81="","",'True_Odds_Calculator_3-way'!C81)</f>
        <v>7.06</v>
      </c>
      <c r="D82" s="4">
        <f t="shared" si="5"/>
        <v>3.0538351370451577E-2</v>
      </c>
      <c r="E82" s="4">
        <f t="shared" si="6"/>
        <v>1.5026381249136835</v>
      </c>
      <c r="F82" s="4">
        <f t="shared" si="7"/>
        <v>4.925133883321176</v>
      </c>
      <c r="G82" s="4">
        <f t="shared" si="8"/>
        <v>7.6066677870295116</v>
      </c>
      <c r="I82" s="4">
        <f t="shared" si="9"/>
        <v>1.0305383513704516</v>
      </c>
    </row>
    <row r="83" spans="1:9" x14ac:dyDescent="0.2">
      <c r="A83" s="4">
        <f>IF('True_Odds_Calculator_3-way'!A82="","",'True_Odds_Calculator_3-way'!A82)</f>
        <v>1.65</v>
      </c>
      <c r="B83" s="4">
        <f>IF('True_Odds_Calculator_3-way'!B82="","",'True_Odds_Calculator_3-way'!B82)</f>
        <v>3.91</v>
      </c>
      <c r="C83" s="4">
        <f>IF('True_Odds_Calculator_3-way'!C82="","",'True_Odds_Calculator_3-way'!C82)</f>
        <v>5.98</v>
      </c>
      <c r="D83" s="4">
        <f t="shared" si="5"/>
        <v>2.9039162031489596E-2</v>
      </c>
      <c r="E83" s="4">
        <f t="shared" si="6"/>
        <v>1.6767807696536925</v>
      </c>
      <c r="F83" s="4">
        <f t="shared" si="7"/>
        <v>4.0638057320982979</v>
      </c>
      <c r="G83" s="4">
        <f t="shared" si="8"/>
        <v>6.3474186102246524</v>
      </c>
      <c r="I83" s="4">
        <f t="shared" si="9"/>
        <v>1.0290391620314896</v>
      </c>
    </row>
    <row r="84" spans="1:9" x14ac:dyDescent="0.2">
      <c r="A84" s="4">
        <f>IF('True_Odds_Calculator_3-way'!A83="","",'True_Odds_Calculator_3-way'!A83)</f>
        <v>1.89</v>
      </c>
      <c r="B84" s="4">
        <f>IF('True_Odds_Calculator_3-way'!B83="","",'True_Odds_Calculator_3-way'!B83)</f>
        <v>3.46</v>
      </c>
      <c r="C84" s="4">
        <f>IF('True_Odds_Calculator_3-way'!C83="","",'True_Odds_Calculator_3-way'!C83)</f>
        <v>4.71</v>
      </c>
      <c r="D84" s="4">
        <f t="shared" si="5"/>
        <v>3.0432095194070197E-2</v>
      </c>
      <c r="E84" s="4">
        <f t="shared" si="6"/>
        <v>1.9269437902202922</v>
      </c>
      <c r="F84" s="4">
        <f t="shared" si="7"/>
        <v>3.5858576874117087</v>
      </c>
      <c r="G84" s="4">
        <f t="shared" si="8"/>
        <v>4.9463275647595513</v>
      </c>
      <c r="I84" s="4">
        <f t="shared" si="9"/>
        <v>1.0304320951940702</v>
      </c>
    </row>
    <row r="85" spans="1:9" x14ac:dyDescent="0.2">
      <c r="A85" s="4">
        <f>IF('True_Odds_Calculator_3-way'!A84="","",'True_Odds_Calculator_3-way'!A84)</f>
        <v>2.88</v>
      </c>
      <c r="B85" s="4">
        <f>IF('True_Odds_Calculator_3-way'!B84="","",'True_Odds_Calculator_3-way'!B84)</f>
        <v>3.48</v>
      </c>
      <c r="C85" s="4">
        <f>IF('True_Odds_Calculator_3-way'!C84="","",'True_Odds_Calculator_3-way'!C84)</f>
        <v>2.54</v>
      </c>
      <c r="D85" s="4">
        <f t="shared" si="5"/>
        <v>2.8279331462877533E-2</v>
      </c>
      <c r="E85" s="4">
        <f t="shared" si="6"/>
        <v>2.9603685538429483</v>
      </c>
      <c r="F85" s="4">
        <f t="shared" si="7"/>
        <v>3.5980298596568985</v>
      </c>
      <c r="G85" s="4">
        <f t="shared" si="8"/>
        <v>2.6023074834560571</v>
      </c>
      <c r="I85" s="4">
        <f t="shared" si="9"/>
        <v>1.0282793314628775</v>
      </c>
    </row>
    <row r="86" spans="1:9" x14ac:dyDescent="0.2">
      <c r="A86" s="4">
        <f>IF('True_Odds_Calculator_3-way'!A85="","",'True_Odds_Calculator_3-way'!A85)</f>
        <v>2.04</v>
      </c>
      <c r="B86" s="4">
        <f>IF('True_Odds_Calculator_3-way'!B85="","",'True_Odds_Calculator_3-way'!B85)</f>
        <v>4.01</v>
      </c>
      <c r="C86" s="4">
        <f>IF('True_Odds_Calculator_3-way'!C85="","",'True_Odds_Calculator_3-way'!C85)</f>
        <v>3.45</v>
      </c>
      <c r="D86" s="4">
        <f t="shared" si="5"/>
        <v>2.9427709498631938E-2</v>
      </c>
      <c r="E86" s="4">
        <f t="shared" si="6"/>
        <v>2.0816556839454594</v>
      </c>
      <c r="F86" s="4">
        <f t="shared" si="7"/>
        <v>4.1741920025557739</v>
      </c>
      <c r="G86" s="4">
        <f t="shared" si="8"/>
        <v>3.5708440247179754</v>
      </c>
      <c r="I86" s="4">
        <f t="shared" si="9"/>
        <v>1.0294277094986319</v>
      </c>
    </row>
    <row r="87" spans="1:9" x14ac:dyDescent="0.2">
      <c r="A87" s="4">
        <f>IF('True_Odds_Calculator_3-way'!A86="","",'True_Odds_Calculator_3-way'!A86)</f>
        <v>2.41</v>
      </c>
      <c r="B87" s="4">
        <f>IF('True_Odds_Calculator_3-way'!B86="","",'True_Odds_Calculator_3-way'!B86)</f>
        <v>3.45</v>
      </c>
      <c r="C87" s="4">
        <f>IF('True_Odds_Calculator_3-way'!C86="","",'True_Odds_Calculator_3-way'!C86)</f>
        <v>3.09</v>
      </c>
      <c r="D87" s="4">
        <f t="shared" si="5"/>
        <v>2.841742726912333E-2</v>
      </c>
      <c r="E87" s="4">
        <f t="shared" si="6"/>
        <v>2.4663023950443188</v>
      </c>
      <c r="F87" s="4">
        <f t="shared" si="7"/>
        <v>3.5665551704822707</v>
      </c>
      <c r="G87" s="4">
        <f t="shared" si="8"/>
        <v>3.1831712640167704</v>
      </c>
      <c r="I87" s="4">
        <f t="shared" si="9"/>
        <v>1.0284174272691233</v>
      </c>
    </row>
    <row r="88" spans="1:9" x14ac:dyDescent="0.2">
      <c r="A88" s="4">
        <f>IF('True_Odds_Calculator_3-way'!A87="","",'True_Odds_Calculator_3-way'!A87)</f>
        <v>1.34</v>
      </c>
      <c r="B88" s="4">
        <f>IF('True_Odds_Calculator_3-way'!B87="","",'True_Odds_Calculator_3-way'!B87)</f>
        <v>5.46</v>
      </c>
      <c r="C88" s="4">
        <f>IF('True_Odds_Calculator_3-way'!C87="","",'True_Odds_Calculator_3-way'!C87)</f>
        <v>9.86</v>
      </c>
      <c r="D88" s="4">
        <f t="shared" si="5"/>
        <v>3.083871816274697E-2</v>
      </c>
      <c r="E88" s="4">
        <f t="shared" si="6"/>
        <v>1.3587158040052008</v>
      </c>
      <c r="F88" s="4">
        <f t="shared" si="7"/>
        <v>5.7846732739407107</v>
      </c>
      <c r="G88" s="4">
        <f t="shared" si="8"/>
        <v>10.972094000437217</v>
      </c>
      <c r="I88" s="4">
        <f t="shared" si="9"/>
        <v>1.030838718162747</v>
      </c>
    </row>
    <row r="89" spans="1:9" x14ac:dyDescent="0.2">
      <c r="A89" s="4">
        <f>IF('True_Odds_Calculator_3-way'!A88="","",'True_Odds_Calculator_3-way'!A88)</f>
        <v>1.48</v>
      </c>
      <c r="B89" s="4">
        <f>IF('True_Odds_Calculator_3-way'!B88="","",'True_Odds_Calculator_3-way'!B88)</f>
        <v>4.9800000000000004</v>
      </c>
      <c r="C89" s="4">
        <f>IF('True_Odds_Calculator_3-way'!C88="","",'True_Odds_Calculator_3-way'!C88)</f>
        <v>6.5</v>
      </c>
      <c r="D89" s="4">
        <f t="shared" si="5"/>
        <v>3.0325042373235078E-2</v>
      </c>
      <c r="E89" s="4">
        <f t="shared" si="6"/>
        <v>1.5024775970862621</v>
      </c>
      <c r="F89" s="4">
        <f t="shared" si="7"/>
        <v>5.2439796841705828</v>
      </c>
      <c r="G89" s="4">
        <f t="shared" si="8"/>
        <v>6.9571118770088667</v>
      </c>
      <c r="I89" s="4">
        <f t="shared" si="9"/>
        <v>1.0303250423732351</v>
      </c>
    </row>
    <row r="90" spans="1:9" x14ac:dyDescent="0.2">
      <c r="A90" s="4">
        <f>IF('True_Odds_Calculator_3-way'!A89="","",'True_Odds_Calculator_3-way'!A89)</f>
        <v>2.29</v>
      </c>
      <c r="B90" s="4">
        <f>IF('True_Odds_Calculator_3-way'!B89="","",'True_Odds_Calculator_3-way'!B89)</f>
        <v>3.94</v>
      </c>
      <c r="C90" s="4">
        <f>IF('True_Odds_Calculator_3-way'!C89="","",'True_Odds_Calculator_3-way'!C89)</f>
        <v>2.96</v>
      </c>
      <c r="D90" s="4">
        <f t="shared" si="5"/>
        <v>2.8326167144246295E-2</v>
      </c>
      <c r="E90" s="4">
        <f t="shared" si="6"/>
        <v>2.3406093758654514</v>
      </c>
      <c r="F90" s="4">
        <f t="shared" si="7"/>
        <v>4.0922382164777478</v>
      </c>
      <c r="G90" s="4">
        <f t="shared" si="8"/>
        <v>3.0451061019571215</v>
      </c>
      <c r="I90" s="4">
        <f t="shared" si="9"/>
        <v>1.0283261671442463</v>
      </c>
    </row>
    <row r="91" spans="1:9" x14ac:dyDescent="0.2">
      <c r="A91" s="4">
        <f>IF('True_Odds_Calculator_3-way'!A90="","",'True_Odds_Calculator_3-way'!A90)</f>
        <v>2.71</v>
      </c>
      <c r="B91" s="4">
        <f>IF('True_Odds_Calculator_3-way'!B90="","",'True_Odds_Calculator_3-way'!B90)</f>
        <v>3.8</v>
      </c>
      <c r="C91" s="4">
        <f>IF('True_Odds_Calculator_3-way'!C90="","",'True_Odds_Calculator_3-way'!C90)</f>
        <v>2.5299999999999998</v>
      </c>
      <c r="D91" s="4">
        <f t="shared" si="5"/>
        <v>2.7418501769790105E-2</v>
      </c>
      <c r="E91" s="4">
        <f t="shared" si="6"/>
        <v>2.7788260941906255</v>
      </c>
      <c r="F91" s="4">
        <f t="shared" si="7"/>
        <v>3.9367227848139525</v>
      </c>
      <c r="G91" s="4">
        <f t="shared" si="8"/>
        <v>2.5898857640448996</v>
      </c>
      <c r="I91" s="4">
        <f t="shared" si="9"/>
        <v>1.0274185017697901</v>
      </c>
    </row>
    <row r="92" spans="1:9" x14ac:dyDescent="0.2">
      <c r="A92" s="4">
        <f>IF('True_Odds_Calculator_3-way'!A91="","",'True_Odds_Calculator_3-way'!A91)</f>
        <v>1.94</v>
      </c>
      <c r="B92" s="4">
        <f>IF('True_Odds_Calculator_3-way'!B91="","",'True_Odds_Calculator_3-way'!B91)</f>
        <v>3.18</v>
      </c>
      <c r="C92" s="4">
        <f>IF('True_Odds_Calculator_3-way'!C91="","",'True_Odds_Calculator_3-way'!C91)</f>
        <v>4.6900000000000004</v>
      </c>
      <c r="D92" s="4">
        <f t="shared" si="5"/>
        <v>4.3148942535495616E-2</v>
      </c>
      <c r="E92" s="4">
        <f t="shared" si="6"/>
        <v>1.9956855805061409</v>
      </c>
      <c r="F92" s="4">
        <f t="shared" si="7"/>
        <v>3.3324177186867558</v>
      </c>
      <c r="G92" s="4">
        <f t="shared" si="8"/>
        <v>5.0292542830040059</v>
      </c>
      <c r="I92" s="4">
        <f t="shared" si="9"/>
        <v>1.0431489425354956</v>
      </c>
    </row>
    <row r="93" spans="1:9" x14ac:dyDescent="0.2">
      <c r="A93" s="4">
        <f>IF('True_Odds_Calculator_3-way'!A92="","",'True_Odds_Calculator_3-way'!A92)</f>
        <v>2.97</v>
      </c>
      <c r="B93" s="4">
        <f>IF('True_Odds_Calculator_3-way'!B92="","",'True_Odds_Calculator_3-way'!B92)</f>
        <v>3.5</v>
      </c>
      <c r="C93" s="4">
        <f>IF('True_Odds_Calculator_3-way'!C92="","",'True_Odds_Calculator_3-way'!C92)</f>
        <v>2.41</v>
      </c>
      <c r="D93" s="4">
        <f t="shared" si="5"/>
        <v>3.7352381750721975E-2</v>
      </c>
      <c r="E93" s="4">
        <f t="shared" si="6"/>
        <v>3.0840444412528085</v>
      </c>
      <c r="F93" s="4">
        <f t="shared" si="7"/>
        <v>3.6594716455628404</v>
      </c>
      <c r="G93" s="4">
        <f t="shared" si="8"/>
        <v>2.484552509566353</v>
      </c>
      <c r="I93" s="4">
        <f t="shared" si="9"/>
        <v>1.037352381750722</v>
      </c>
    </row>
    <row r="94" spans="1:9" x14ac:dyDescent="0.2">
      <c r="A94" s="4">
        <f>IF('True_Odds_Calculator_3-way'!A93="","",'True_Odds_Calculator_3-way'!A93)</f>
        <v>1.86</v>
      </c>
      <c r="B94" s="4">
        <f>IF('True_Odds_Calculator_3-way'!B93="","",'True_Odds_Calculator_3-way'!B93)</f>
        <v>3.64</v>
      </c>
      <c r="C94" s="4">
        <f>IF('True_Odds_Calculator_3-way'!C93="","",'True_Odds_Calculator_3-way'!C93)</f>
        <v>4.37</v>
      </c>
      <c r="D94" s="4">
        <f t="shared" si="5"/>
        <v>4.1192635272505163E-2</v>
      </c>
      <c r="E94" s="4">
        <f t="shared" si="6"/>
        <v>1.9087483523164597</v>
      </c>
      <c r="F94" s="4">
        <f t="shared" si="7"/>
        <v>3.8314998872478134</v>
      </c>
      <c r="G94" s="4">
        <f t="shared" si="8"/>
        <v>4.6489556498988485</v>
      </c>
      <c r="I94" s="4">
        <f t="shared" si="9"/>
        <v>1.0411926352725052</v>
      </c>
    </row>
    <row r="95" spans="1:9" x14ac:dyDescent="0.2">
      <c r="A95" s="4">
        <f>IF('True_Odds_Calculator_3-way'!A94="","",'True_Odds_Calculator_3-way'!A94)</f>
        <v>2.58</v>
      </c>
      <c r="B95" s="4">
        <f>IF('True_Odds_Calculator_3-way'!B94="","",'True_Odds_Calculator_3-way'!B94)</f>
        <v>2.67</v>
      </c>
      <c r="C95" s="4">
        <f>IF('True_Odds_Calculator_3-way'!C94="","",'True_Odds_Calculator_3-way'!C94)</f>
        <v>3.41</v>
      </c>
      <c r="D95" s="4">
        <f t="shared" si="5"/>
        <v>5.5383866395608106E-2</v>
      </c>
      <c r="E95" s="4">
        <f t="shared" si="6"/>
        <v>2.7090315097078297</v>
      </c>
      <c r="F95" s="4">
        <f t="shared" si="7"/>
        <v>2.8084322336947412</v>
      </c>
      <c r="G95" s="4">
        <f t="shared" si="8"/>
        <v>3.6390917222803867</v>
      </c>
      <c r="I95" s="4">
        <f t="shared" si="9"/>
        <v>1.0553838663956081</v>
      </c>
    </row>
    <row r="96" spans="1:9" x14ac:dyDescent="0.2">
      <c r="A96" s="4">
        <f>IF('True_Odds_Calculator_3-way'!A95="","",'True_Odds_Calculator_3-way'!A95)</f>
        <v>1.89</v>
      </c>
      <c r="B96" s="4">
        <f>IF('True_Odds_Calculator_3-way'!B95="","",'True_Odds_Calculator_3-way'!B95)</f>
        <v>3.29</v>
      </c>
      <c r="C96" s="4">
        <f>IF('True_Odds_Calculator_3-way'!C95="","",'True_Odds_Calculator_3-way'!C95)</f>
        <v>4.42</v>
      </c>
      <c r="D96" s="4">
        <f t="shared" si="5"/>
        <v>5.9296240773087039E-2</v>
      </c>
      <c r="E96" s="4">
        <f t="shared" si="6"/>
        <v>1.963343915527356</v>
      </c>
      <c r="F96" s="4">
        <f t="shared" si="7"/>
        <v>3.5188227470629334</v>
      </c>
      <c r="G96" s="4">
        <f t="shared" si="8"/>
        <v>4.843109166369941</v>
      </c>
      <c r="I96" s="4">
        <f t="shared" si="9"/>
        <v>1.059296240773087</v>
      </c>
    </row>
    <row r="97" spans="1:9" x14ac:dyDescent="0.2">
      <c r="A97" s="4">
        <f>IF('True_Odds_Calculator_3-way'!A96="","",'True_Odds_Calculator_3-way'!A96)</f>
        <v>1.52</v>
      </c>
      <c r="B97" s="4">
        <f>IF('True_Odds_Calculator_3-way'!B96="","",'True_Odds_Calculator_3-way'!B96)</f>
        <v>4.04</v>
      </c>
      <c r="C97" s="4">
        <f>IF('True_Odds_Calculator_3-way'!C96="","",'True_Odds_Calculator_3-way'!C96)</f>
        <v>6.29</v>
      </c>
      <c r="D97" s="4">
        <f t="shared" si="5"/>
        <v>6.440200124104134E-2</v>
      </c>
      <c r="E97" s="4">
        <f t="shared" si="6"/>
        <v>1.5712711224198901</v>
      </c>
      <c r="F97" s="4">
        <f t="shared" si="7"/>
        <v>4.4236548644404374</v>
      </c>
      <c r="G97" s="4">
        <f t="shared" si="8"/>
        <v>7.2719245486868047</v>
      </c>
      <c r="I97" s="4">
        <f t="shared" si="9"/>
        <v>1.0644020012410413</v>
      </c>
    </row>
    <row r="98" spans="1:9" x14ac:dyDescent="0.2">
      <c r="A98" s="4">
        <f>IF('True_Odds_Calculator_3-way'!A97="","",'True_Odds_Calculator_3-way'!A97)</f>
        <v>8.7100000000000009</v>
      </c>
      <c r="B98" s="4">
        <f>IF('True_Odds_Calculator_3-way'!B97="","",'True_Odds_Calculator_3-way'!B97)</f>
        <v>5.39</v>
      </c>
      <c r="C98" s="4">
        <f>IF('True_Odds_Calculator_3-way'!C97="","",'True_Odds_Calculator_3-way'!C97)</f>
        <v>1.33</v>
      </c>
      <c r="D98" s="4">
        <f t="shared" si="5"/>
        <v>5.221901877720514E-2</v>
      </c>
      <c r="E98" s="4">
        <f t="shared" si="6"/>
        <v>10.266495326511182</v>
      </c>
      <c r="F98" s="4">
        <f t="shared" si="7"/>
        <v>5.9480467606494081</v>
      </c>
      <c r="G98" s="4">
        <f t="shared" si="8"/>
        <v>1.3615197703954109</v>
      </c>
      <c r="I98" s="4">
        <f t="shared" si="9"/>
        <v>1.0522190187772051</v>
      </c>
    </row>
    <row r="99" spans="1: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3.64</v>
      </c>
      <c r="C99" s="4">
        <f>IF('True_Odds_Calculator_3-way'!C98="","",'True_Odds_Calculator_3-way'!C98)</f>
        <v>3.92</v>
      </c>
      <c r="D99" s="4">
        <f t="shared" si="5"/>
        <v>4.7962030567507918E-2</v>
      </c>
      <c r="E99" s="4">
        <f t="shared" si="6"/>
        <v>1.9914472458673835</v>
      </c>
      <c r="F99" s="4">
        <f t="shared" si="7"/>
        <v>3.864914569546833</v>
      </c>
      <c r="G99" s="4">
        <f t="shared" si="8"/>
        <v>4.1820934108922678</v>
      </c>
      <c r="I99" s="4">
        <f t="shared" si="9"/>
        <v>1.0479620305675079</v>
      </c>
    </row>
    <row r="100" spans="1:9" x14ac:dyDescent="0.2">
      <c r="A100" s="4">
        <f>IF('True_Odds_Calculator_3-way'!A99="","",'True_Odds_Calculator_3-way'!A99)</f>
        <v>3.49</v>
      </c>
      <c r="B100" s="4">
        <f>IF('True_Odds_Calculator_3-way'!B99="","",'True_Odds_Calculator_3-way'!B99)</f>
        <v>3.53</v>
      </c>
      <c r="C100" s="4">
        <f>IF('True_Odds_Calculator_3-way'!C99="","",'True_Odds_Calculator_3-way'!C99)</f>
        <v>2.1</v>
      </c>
      <c r="D100" s="4">
        <f t="shared" si="5"/>
        <v>4.6009546460044515E-2</v>
      </c>
      <c r="E100" s="4">
        <f t="shared" si="6"/>
        <v>3.6873640947385282</v>
      </c>
      <c r="F100" s="4">
        <f t="shared" si="7"/>
        <v>3.73204508221749</v>
      </c>
      <c r="G100" s="4">
        <f t="shared" si="8"/>
        <v>2.1698847905589154</v>
      </c>
      <c r="I100" s="4">
        <f t="shared" si="9"/>
        <v>1.0460095464600445</v>
      </c>
    </row>
    <row r="101" spans="1:9" x14ac:dyDescent="0.2">
      <c r="A101" s="4">
        <f>IF('True_Odds_Calculator_3-way'!A100="","",'True_Odds_Calculator_3-way'!A100)</f>
        <v>2.88</v>
      </c>
      <c r="B101" s="4">
        <f>IF('True_Odds_Calculator_3-way'!B100="","",'True_Odds_Calculator_3-way'!B100)</f>
        <v>3.52</v>
      </c>
      <c r="C101" s="4">
        <f>IF('True_Odds_Calculator_3-way'!C100="","",'True_Odds_Calculator_3-way'!C100)</f>
        <v>2.42</v>
      </c>
      <c r="D101" s="4">
        <f t="shared" si="5"/>
        <v>4.4536271808998995E-2</v>
      </c>
      <c r="E101" s="4">
        <f t="shared" si="6"/>
        <v>3.0086335904224706</v>
      </c>
      <c r="F101" s="4">
        <f t="shared" si="7"/>
        <v>3.7140827056984507</v>
      </c>
      <c r="G101" s="4">
        <f t="shared" si="8"/>
        <v>2.5101805608912793</v>
      </c>
      <c r="I101" s="4">
        <f t="shared" si="9"/>
        <v>1.044536271808999</v>
      </c>
    </row>
    <row r="102" spans="1:9" x14ac:dyDescent="0.2">
      <c r="A102" s="4">
        <f>IF('True_Odds_Calculator_3-way'!A101="","",'True_Odds_Calculator_3-way'!A101)</f>
        <v>3.06</v>
      </c>
      <c r="B102" s="4">
        <f>IF('True_Odds_Calculator_3-way'!B101="","",'True_Odds_Calculator_3-way'!B101)</f>
        <v>3.68</v>
      </c>
      <c r="C102" s="4">
        <f>IF('True_Odds_Calculator_3-way'!C101="","",'True_Odds_Calculator_3-way'!C101)</f>
        <v>2.33</v>
      </c>
      <c r="D102" s="4">
        <f t="shared" si="5"/>
        <v>2.7721065411920875E-2</v>
      </c>
      <c r="E102" s="4">
        <f t="shared" si="6"/>
        <v>3.1490406572863416</v>
      </c>
      <c r="F102" s="4">
        <f t="shared" si="7"/>
        <v>3.809541583067404</v>
      </c>
      <c r="G102" s="4">
        <f t="shared" si="8"/>
        <v>2.3812687822961109</v>
      </c>
      <c r="I102" s="4">
        <f t="shared" si="9"/>
        <v>1.0277210654119209</v>
      </c>
    </row>
    <row r="103" spans="1:9" x14ac:dyDescent="0.2">
      <c r="A103" s="4">
        <f>IF('True_Odds_Calculator_3-way'!A102="","",'True_Odds_Calculator_3-way'!A102)</f>
        <v>1.78</v>
      </c>
      <c r="B103" s="4">
        <f>IF('True_Odds_Calculator_3-way'!B102="","",'True_Odds_Calculator_3-way'!B102)</f>
        <v>3.82</v>
      </c>
      <c r="C103" s="4">
        <f>IF('True_Odds_Calculator_3-way'!C102="","",'True_Odds_Calculator_3-way'!C102)</f>
        <v>4.7300000000000004</v>
      </c>
      <c r="D103" s="4">
        <f t="shared" si="5"/>
        <v>3.4994348007288512E-2</v>
      </c>
      <c r="E103" s="4">
        <f t="shared" si="6"/>
        <v>1.8177423537180679</v>
      </c>
      <c r="F103" s="4">
        <f t="shared" si="7"/>
        <v>3.9981556980675346</v>
      </c>
      <c r="G103" s="4">
        <f t="shared" si="8"/>
        <v>5.0062150202757101</v>
      </c>
      <c r="I103" s="4">
        <f t="shared" si="9"/>
        <v>1.0349943480072885</v>
      </c>
    </row>
    <row r="104" spans="1:9" x14ac:dyDescent="0.2">
      <c r="A104" s="4">
        <f>IF('True_Odds_Calculator_3-way'!A103="","",'True_Odds_Calculator_3-way'!A103)</f>
        <v>3.57</v>
      </c>
      <c r="B104" s="4">
        <f>IF('True_Odds_Calculator_3-way'!B103="","",'True_Odds_Calculator_3-way'!B103)</f>
        <v>3.7</v>
      </c>
      <c r="C104" s="4">
        <f>IF('True_Odds_Calculator_3-way'!C103="","",'True_Odds_Calculator_3-way'!C103)</f>
        <v>2.09</v>
      </c>
      <c r="D104" s="4">
        <f t="shared" si="5"/>
        <v>2.8851214609728615E-2</v>
      </c>
      <c r="E104" s="4">
        <f t="shared" si="6"/>
        <v>3.696926371196799</v>
      </c>
      <c r="F104" s="4">
        <f t="shared" si="7"/>
        <v>3.8365153577941968</v>
      </c>
      <c r="G104" s="4">
        <f t="shared" si="8"/>
        <v>2.1328700035101265</v>
      </c>
      <c r="I104" s="4">
        <f t="shared" si="9"/>
        <v>1.0288512146097286</v>
      </c>
    </row>
    <row r="105" spans="1:9" x14ac:dyDescent="0.2">
      <c r="A105" s="4">
        <f>IF('True_Odds_Calculator_3-way'!A104="","",'True_Odds_Calculator_3-way'!A104)</f>
        <v>3.04</v>
      </c>
      <c r="B105" s="4">
        <f>IF('True_Odds_Calculator_3-way'!B104="","",'True_Odds_Calculator_3-way'!B104)</f>
        <v>3.26</v>
      </c>
      <c r="C105" s="4">
        <f>IF('True_Odds_Calculator_3-way'!C104="","",'True_Odds_Calculator_3-way'!C104)</f>
        <v>2.56</v>
      </c>
      <c r="D105" s="4">
        <f t="shared" si="5"/>
        <v>2.6320834678721372E-2</v>
      </c>
      <c r="E105" s="4">
        <f t="shared" si="6"/>
        <v>3.1233040765194375</v>
      </c>
      <c r="F105" s="4">
        <f t="shared" si="7"/>
        <v>3.35598787694079</v>
      </c>
      <c r="G105" s="4">
        <f t="shared" si="8"/>
        <v>2.6188198610046776</v>
      </c>
      <c r="I105" s="4">
        <f t="shared" si="9"/>
        <v>1.0263208346787214</v>
      </c>
    </row>
    <row r="106" spans="1:9" x14ac:dyDescent="0.2">
      <c r="A106" s="4">
        <f>IF('True_Odds_Calculator_3-way'!A105="","",'True_Odds_Calculator_3-way'!A105)</f>
        <v>1.54</v>
      </c>
      <c r="B106" s="4">
        <f>IF('True_Odds_Calculator_3-way'!B105="","",'True_Odds_Calculator_3-way'!B105)</f>
        <v>4.37</v>
      </c>
      <c r="C106" s="4">
        <f>IF('True_Odds_Calculator_3-way'!C105="","",'True_Odds_Calculator_3-way'!C105)</f>
        <v>6.56</v>
      </c>
      <c r="D106" s="4">
        <f t="shared" si="5"/>
        <v>3.0622625685973182E-2</v>
      </c>
      <c r="E106" s="4">
        <f t="shared" si="6"/>
        <v>1.5645948275674681</v>
      </c>
      <c r="F106" s="4">
        <f t="shared" si="7"/>
        <v>4.5740337309026229</v>
      </c>
      <c r="G106" s="4">
        <f t="shared" si="8"/>
        <v>7.0307922160321983</v>
      </c>
      <c r="I106" s="4">
        <f t="shared" si="9"/>
        <v>1.0306226256859732</v>
      </c>
    </row>
    <row r="107" spans="1:9" x14ac:dyDescent="0.2">
      <c r="A107" s="4">
        <f>IF('True_Odds_Calculator_3-way'!A106="","",'True_Odds_Calculator_3-way'!A106)</f>
        <v>2.4500000000000002</v>
      </c>
      <c r="B107" s="4">
        <f>IF('True_Odds_Calculator_3-way'!B106="","",'True_Odds_Calculator_3-way'!B106)</f>
        <v>3.94</v>
      </c>
      <c r="C107" s="4">
        <f>IF('True_Odds_Calculator_3-way'!C106="","",'True_Odds_Calculator_3-way'!C106)</f>
        <v>2.62</v>
      </c>
      <c r="D107" s="4">
        <f t="shared" si="5"/>
        <v>4.3649761218084171E-2</v>
      </c>
      <c r="E107" s="4">
        <f t="shared" si="6"/>
        <v>2.5405642693690087</v>
      </c>
      <c r="F107" s="4">
        <f t="shared" si="7"/>
        <v>4.1796027777135087</v>
      </c>
      <c r="G107" s="4">
        <f t="shared" si="8"/>
        <v>2.723834735951026</v>
      </c>
      <c r="I107" s="4">
        <f t="shared" si="9"/>
        <v>1.0436497612180842</v>
      </c>
    </row>
    <row r="108" spans="1:9" x14ac:dyDescent="0.2">
      <c r="A108" s="4">
        <f>IF('True_Odds_Calculator_3-way'!A107="","",'True_Odds_Calculator_3-way'!A107)</f>
        <v>4.63</v>
      </c>
      <c r="B108" s="4">
        <f>IF('True_Odds_Calculator_3-way'!B107="","",'True_Odds_Calculator_3-way'!B107)</f>
        <v>4.5</v>
      </c>
      <c r="C108" s="4">
        <f>IF('True_Odds_Calculator_3-way'!C107="","",'True_Odds_Calculator_3-way'!C107)</f>
        <v>1.64</v>
      </c>
      <c r="D108" s="4">
        <f t="shared" si="5"/>
        <v>4.7961041165487162E-2</v>
      </c>
      <c r="E108" s="4">
        <f t="shared" si="6"/>
        <v>5.0001073107915621</v>
      </c>
      <c r="F108" s="4">
        <f t="shared" si="7"/>
        <v>4.8488325891167783</v>
      </c>
      <c r="G108" s="4">
        <f t="shared" si="8"/>
        <v>1.6841563955035799</v>
      </c>
      <c r="I108" s="4">
        <f t="shared" si="9"/>
        <v>1.0479610411654872</v>
      </c>
    </row>
    <row r="109" spans="1:9" x14ac:dyDescent="0.2">
      <c r="A109" s="4">
        <f>IF('True_Odds_Calculator_3-way'!A108="","",'True_Odds_Calculator_3-way'!A108)</f>
        <v>2.31</v>
      </c>
      <c r="B109" s="4">
        <f>IF('True_Odds_Calculator_3-way'!B108="","",'True_Odds_Calculator_3-way'!B108)</f>
        <v>3.89</v>
      </c>
      <c r="C109" s="4">
        <f>IF('True_Odds_Calculator_3-way'!C108="","",'True_Odds_Calculator_3-way'!C108)</f>
        <v>2.82</v>
      </c>
      <c r="D109" s="4">
        <f t="shared" si="5"/>
        <v>4.4579770718806921E-2</v>
      </c>
      <c r="E109" s="4">
        <f t="shared" si="6"/>
        <v>2.3921126725462618</v>
      </c>
      <c r="F109" s="4">
        <f t="shared" si="7"/>
        <v>4.1286574690035884</v>
      </c>
      <c r="G109" s="4">
        <f t="shared" si="8"/>
        <v>2.9433406439931669</v>
      </c>
      <c r="I109" s="4">
        <f t="shared" si="9"/>
        <v>1.0445797707188069</v>
      </c>
    </row>
    <row r="110" spans="1:9" x14ac:dyDescent="0.2">
      <c r="A110" s="4">
        <f>IF('True_Odds_Calculator_3-way'!A109="","",'True_Odds_Calculator_3-way'!A109)</f>
        <v>2.48</v>
      </c>
      <c r="B110" s="4">
        <f>IF('True_Odds_Calculator_3-way'!B109="","",'True_Odds_Calculator_3-way'!B109)</f>
        <v>3.86</v>
      </c>
      <c r="C110" s="4">
        <f>IF('True_Odds_Calculator_3-way'!C109="","",'True_Odds_Calculator_3-way'!C109)</f>
        <v>2.74</v>
      </c>
      <c r="D110" s="4">
        <f t="shared" si="5"/>
        <v>2.7256667614201424E-2</v>
      </c>
      <c r="E110" s="4">
        <f t="shared" si="6"/>
        <v>2.5371679206269939</v>
      </c>
      <c r="F110" s="4">
        <f t="shared" si="7"/>
        <v>4.0002911949322328</v>
      </c>
      <c r="G110" s="4">
        <f t="shared" si="8"/>
        <v>2.8099521373635388</v>
      </c>
      <c r="I110" s="4">
        <f t="shared" si="9"/>
        <v>1.0272566676142014</v>
      </c>
    </row>
    <row r="111" spans="1:9" x14ac:dyDescent="0.2">
      <c r="A111" s="4">
        <f>IF('True_Odds_Calculator_3-way'!A110="","",'True_Odds_Calculator_3-way'!A110)</f>
        <v>1.66</v>
      </c>
      <c r="B111" s="4">
        <f>IF('True_Odds_Calculator_3-way'!B110="","",'True_Odds_Calculator_3-way'!B110)</f>
        <v>4.26</v>
      </c>
      <c r="C111" s="4">
        <f>IF('True_Odds_Calculator_3-way'!C110="","",'True_Odds_Calculator_3-way'!C110)</f>
        <v>5.18</v>
      </c>
      <c r="D111" s="4">
        <f t="shared" si="5"/>
        <v>3.020161564196866E-2</v>
      </c>
      <c r="E111" s="4">
        <f t="shared" si="6"/>
        <v>1.6882126684069987</v>
      </c>
      <c r="F111" s="4">
        <f t="shared" si="7"/>
        <v>4.4508818275576818</v>
      </c>
      <c r="G111" s="4">
        <f t="shared" si="8"/>
        <v>5.464988914134171</v>
      </c>
      <c r="I111" s="4">
        <f t="shared" si="9"/>
        <v>1.0302016156419687</v>
      </c>
    </row>
    <row r="112" spans="1:9" x14ac:dyDescent="0.2">
      <c r="A112" s="4">
        <f>IF('True_Odds_Calculator_3-way'!A111="","",'True_Odds_Calculator_3-way'!A111)</f>
        <v>2.2400000000000002</v>
      </c>
      <c r="B112" s="4">
        <f>IF('True_Odds_Calculator_3-way'!B111="","",'True_Odds_Calculator_3-way'!B111)</f>
        <v>3.74</v>
      </c>
      <c r="C112" s="4">
        <f>IF('True_Odds_Calculator_3-way'!C111="","",'True_Odds_Calculator_3-way'!C111)</f>
        <v>3.18</v>
      </c>
      <c r="D112" s="4">
        <f t="shared" si="5"/>
        <v>2.8273659377987759E-2</v>
      </c>
      <c r="E112" s="4">
        <f t="shared" si="6"/>
        <v>2.2883084779957654</v>
      </c>
      <c r="F112" s="4">
        <f t="shared" si="7"/>
        <v>3.8766432574350627</v>
      </c>
      <c r="G112" s="4">
        <f t="shared" si="8"/>
        <v>3.2782493930983518</v>
      </c>
      <c r="I112" s="4">
        <f t="shared" si="9"/>
        <v>1.0282736593779878</v>
      </c>
    </row>
    <row r="113" spans="1:9" x14ac:dyDescent="0.2">
      <c r="A113" s="4">
        <f>IF('True_Odds_Calculator_3-way'!A112="","",'True_Odds_Calculator_3-way'!A112)</f>
        <v>1.63</v>
      </c>
      <c r="B113" s="4">
        <f>IF('True_Odds_Calculator_3-way'!B112="","",'True_Odds_Calculator_3-way'!B112)</f>
        <v>4.37</v>
      </c>
      <c r="C113" s="4">
        <f>IF('True_Odds_Calculator_3-way'!C112="","",'True_Odds_Calculator_3-way'!C112)</f>
        <v>5.34</v>
      </c>
      <c r="D113" s="4">
        <f t="shared" si="5"/>
        <v>2.9595802063413723E-2</v>
      </c>
      <c r="E113" s="4">
        <f t="shared" si="6"/>
        <v>1.6566394006740894</v>
      </c>
      <c r="F113" s="4">
        <f t="shared" si="7"/>
        <v>4.5668839302458801</v>
      </c>
      <c r="G113" s="4">
        <f t="shared" si="8"/>
        <v>5.6369579175672406</v>
      </c>
      <c r="I113" s="4">
        <f t="shared" si="9"/>
        <v>1.0295958020634137</v>
      </c>
    </row>
    <row r="114" spans="1:9" x14ac:dyDescent="0.2">
      <c r="A114" s="4">
        <f>IF('True_Odds_Calculator_3-way'!A113="","",'True_Odds_Calculator_3-way'!A113)</f>
        <v>2.37</v>
      </c>
      <c r="B114" s="4">
        <f>IF('True_Odds_Calculator_3-way'!B113="","",'True_Odds_Calculator_3-way'!B113)</f>
        <v>3.48</v>
      </c>
      <c r="C114" s="4">
        <f>IF('True_Odds_Calculator_3-way'!C113="","",'True_Odds_Calculator_3-way'!C113)</f>
        <v>3.14</v>
      </c>
      <c r="D114" s="4">
        <f t="shared" si="5"/>
        <v>2.7768587688740354E-2</v>
      </c>
      <c r="E114" s="4">
        <f t="shared" si="6"/>
        <v>2.423157247053751</v>
      </c>
      <c r="F114" s="4">
        <f t="shared" si="7"/>
        <v>3.5958272101090678</v>
      </c>
      <c r="G114" s="4">
        <f t="shared" si="8"/>
        <v>3.2339942816383043</v>
      </c>
      <c r="I114" s="4">
        <f t="shared" si="9"/>
        <v>1.0277685876887404</v>
      </c>
    </row>
    <row r="115" spans="1:9" x14ac:dyDescent="0.2">
      <c r="A115" s="4">
        <f>IF('True_Odds_Calculator_3-way'!A114="","",'True_Odds_Calculator_3-way'!A114)</f>
        <v>1.88</v>
      </c>
      <c r="B115" s="4">
        <f>IF('True_Odds_Calculator_3-way'!B114="","",'True_Odds_Calculator_3-way'!B114)</f>
        <v>4.01</v>
      </c>
      <c r="C115" s="4">
        <f>IF('True_Odds_Calculator_3-way'!C114="","",'True_Odds_Calculator_3-way'!C114)</f>
        <v>4.03</v>
      </c>
      <c r="D115" s="4">
        <f t="shared" si="5"/>
        <v>2.943041003688962E-2</v>
      </c>
      <c r="E115" s="4">
        <f t="shared" si="6"/>
        <v>1.9153244376944814</v>
      </c>
      <c r="F115" s="4">
        <f t="shared" si="7"/>
        <v>4.174207687231875</v>
      </c>
      <c r="G115" s="4">
        <f t="shared" si="8"/>
        <v>4.1958836334923459</v>
      </c>
      <c r="I115" s="4">
        <f t="shared" si="9"/>
        <v>1.0294304100368896</v>
      </c>
    </row>
    <row r="116" spans="1:9" x14ac:dyDescent="0.2">
      <c r="A116" s="4">
        <f>IF('True_Odds_Calculator_3-way'!A115="","",'True_Odds_Calculator_3-way'!A115)</f>
        <v>2.0099999999999998</v>
      </c>
      <c r="B116" s="4">
        <f>IF('True_Odds_Calculator_3-way'!B115="","",'True_Odds_Calculator_3-way'!B115)</f>
        <v>3.73</v>
      </c>
      <c r="C116" s="4">
        <f>IF('True_Odds_Calculator_3-way'!C115="","",'True_Odds_Calculator_3-way'!C115)</f>
        <v>3.82</v>
      </c>
      <c r="D116" s="4">
        <f t="shared" si="5"/>
        <v>2.7389057268295547E-2</v>
      </c>
      <c r="E116" s="4">
        <f t="shared" si="6"/>
        <v>2.0475743580061918</v>
      </c>
      <c r="F116" s="4">
        <f t="shared" si="7"/>
        <v>3.8614984162379589</v>
      </c>
      <c r="G116" s="4">
        <f t="shared" si="8"/>
        <v>3.9580381625030188</v>
      </c>
      <c r="I116" s="4">
        <f t="shared" si="9"/>
        <v>1.0273890572682955</v>
      </c>
    </row>
    <row r="117" spans="1:9" x14ac:dyDescent="0.2">
      <c r="A117" s="4">
        <f>IF('True_Odds_Calculator_3-way'!A116="","",'True_Odds_Calculator_3-way'!A116)</f>
        <v>2.8</v>
      </c>
      <c r="B117" s="4">
        <f>IF('True_Odds_Calculator_3-way'!B116="","",'True_Odds_Calculator_3-way'!B116)</f>
        <v>3.33</v>
      </c>
      <c r="C117" s="4">
        <f>IF('True_Odds_Calculator_3-way'!C116="","",'True_Odds_Calculator_3-way'!C116)</f>
        <v>2.71</v>
      </c>
      <c r="D117" s="4">
        <f t="shared" si="5"/>
        <v>2.6446847480057656E-2</v>
      </c>
      <c r="E117" s="4">
        <f t="shared" si="6"/>
        <v>2.8708636057904968</v>
      </c>
      <c r="F117" s="4">
        <f t="shared" si="7"/>
        <v>3.4307119833958937</v>
      </c>
      <c r="G117" s="4">
        <f t="shared" si="8"/>
        <v>2.7763273456310373</v>
      </c>
      <c r="I117" s="4">
        <f t="shared" si="9"/>
        <v>1.0264468474800577</v>
      </c>
    </row>
    <row r="118" spans="1:9" x14ac:dyDescent="0.2">
      <c r="A118" s="4">
        <f>IF('True_Odds_Calculator_3-way'!A117="","",'True_Odds_Calculator_3-way'!A117)</f>
        <v>1.54</v>
      </c>
      <c r="B118" s="4">
        <f>IF('True_Odds_Calculator_3-way'!B117="","",'True_Odds_Calculator_3-way'!B117)</f>
        <v>4.58</v>
      </c>
      <c r="C118" s="4">
        <f>IF('True_Odds_Calculator_3-way'!C117="","",'True_Odds_Calculator_3-way'!C117)</f>
        <v>6.15</v>
      </c>
      <c r="D118" s="4">
        <f t="shared" si="5"/>
        <v>3.0292886720621359E-2</v>
      </c>
      <c r="E118" s="4">
        <f t="shared" si="6"/>
        <v>1.5643258115633001</v>
      </c>
      <c r="F118" s="4">
        <f t="shared" si="7"/>
        <v>4.8020825876103084</v>
      </c>
      <c r="G118" s="4">
        <f t="shared" si="8"/>
        <v>6.557205181204079</v>
      </c>
      <c r="I118" s="4">
        <f t="shared" si="9"/>
        <v>1.0302928867206214</v>
      </c>
    </row>
    <row r="119" spans="1:9" x14ac:dyDescent="0.2">
      <c r="A119" s="4">
        <f>IF('True_Odds_Calculator_3-way'!A118="","",'True_Odds_Calculator_3-way'!A118)</f>
        <v>1.89</v>
      </c>
      <c r="B119" s="4">
        <f>IF('True_Odds_Calculator_3-way'!B118="","",'True_Odds_Calculator_3-way'!B118)</f>
        <v>3.54</v>
      </c>
      <c r="C119" s="4">
        <f>IF('True_Odds_Calculator_3-way'!C118="","",'True_Odds_Calculator_3-way'!C118)</f>
        <v>4.25</v>
      </c>
      <c r="D119" s="4">
        <f t="shared" si="5"/>
        <v>4.6880522453802698E-2</v>
      </c>
      <c r="E119" s="4">
        <f t="shared" si="6"/>
        <v>1.9475194597500798</v>
      </c>
      <c r="F119" s="4">
        <f t="shared" si="7"/>
        <v>3.7472967719404608</v>
      </c>
      <c r="G119" s="4">
        <f t="shared" si="8"/>
        <v>4.5523394036421863</v>
      </c>
      <c r="I119" s="4">
        <f t="shared" si="9"/>
        <v>1.0468805224538027</v>
      </c>
    </row>
    <row r="120" spans="1:9" x14ac:dyDescent="0.2">
      <c r="A120" s="4">
        <f>IF('True_Odds_Calculator_3-way'!A119="","",'True_Odds_Calculator_3-way'!A119)</f>
        <v>1.66</v>
      </c>
      <c r="B120" s="4">
        <f>IF('True_Odds_Calculator_3-way'!B119="","",'True_Odds_Calculator_3-way'!B119)</f>
        <v>3.77</v>
      </c>
      <c r="C120" s="4">
        <f>IF('True_Odds_Calculator_3-way'!C119="","",'True_Odds_Calculator_3-way'!C119)</f>
        <v>5.49</v>
      </c>
      <c r="D120" s="4">
        <f t="shared" si="5"/>
        <v>4.9810990421368606E-2</v>
      </c>
      <c r="E120" s="4">
        <f t="shared" si="6"/>
        <v>1.7070498467734243</v>
      </c>
      <c r="F120" s="4">
        <f t="shared" si="7"/>
        <v>4.0217443504417565</v>
      </c>
      <c r="G120" s="4">
        <f t="shared" si="8"/>
        <v>6.040628092543856</v>
      </c>
      <c r="I120" s="4">
        <f t="shared" si="9"/>
        <v>1.0498109904213686</v>
      </c>
    </row>
    <row r="121" spans="1:9" x14ac:dyDescent="0.2">
      <c r="A121" s="4">
        <f>IF('True_Odds_Calculator_3-way'!A120="","",'True_Odds_Calculator_3-way'!A120)</f>
        <v>3.19</v>
      </c>
      <c r="B121" s="4">
        <f>IF('True_Odds_Calculator_3-way'!B120="","",'True_Odds_Calculator_3-way'!B120)</f>
        <v>3.66</v>
      </c>
      <c r="C121" s="4">
        <f>IF('True_Odds_Calculator_3-way'!C120="","",'True_Odds_Calculator_3-way'!C120)</f>
        <v>2.21</v>
      </c>
      <c r="D121" s="4">
        <f t="shared" si="5"/>
        <v>3.9192355323103722E-2</v>
      </c>
      <c r="E121" s="4">
        <f t="shared" si="6"/>
        <v>3.3287229922560475</v>
      </c>
      <c r="F121" s="4">
        <f t="shared" si="7"/>
        <v>3.8437895419276393</v>
      </c>
      <c r="G121" s="4">
        <f t="shared" si="8"/>
        <v>2.2757034307342767</v>
      </c>
      <c r="I121" s="4">
        <f t="shared" si="9"/>
        <v>1.0391923553231037</v>
      </c>
    </row>
    <row r="122" spans="1:9" x14ac:dyDescent="0.2">
      <c r="A122" s="4">
        <f>IF('True_Odds_Calculator_3-way'!A121="","",'True_Odds_Calculator_3-way'!A121)</f>
        <v>2.5499999999999998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2.83</v>
      </c>
      <c r="D122" s="4">
        <f t="shared" si="5"/>
        <v>3.876888516927135E-2</v>
      </c>
      <c r="E122" s="4">
        <f t="shared" si="6"/>
        <v>2.6368950595004113</v>
      </c>
      <c r="F122" s="4">
        <f t="shared" si="7"/>
        <v>3.5671967264325786</v>
      </c>
      <c r="G122" s="4">
        <f t="shared" si="8"/>
        <v>2.9374275464026307</v>
      </c>
      <c r="I122" s="4">
        <f t="shared" si="9"/>
        <v>1.0387688851692713</v>
      </c>
    </row>
    <row r="123" spans="1:9" x14ac:dyDescent="0.2">
      <c r="A123" s="4">
        <f>IF('True_Odds_Calculator_3-way'!A122="","",'True_Odds_Calculator_3-way'!A122)</f>
        <v>3.85</v>
      </c>
      <c r="B123" s="4">
        <f>IF('True_Odds_Calculator_3-way'!B122="","",'True_Odds_Calculator_3-way'!B122)</f>
        <v>3.27</v>
      </c>
      <c r="C123" s="4">
        <f>IF('True_Odds_Calculator_3-way'!C122="","",'True_Odds_Calculator_3-way'!C122)</f>
        <v>2.11</v>
      </c>
      <c r="D123" s="4">
        <f t="shared" si="5"/>
        <v>3.948430658287605E-2</v>
      </c>
      <c r="E123" s="4">
        <f t="shared" si="6"/>
        <v>4.0554982902248797</v>
      </c>
      <c r="F123" s="4">
        <f t="shared" si="7"/>
        <v>3.4170632045895566</v>
      </c>
      <c r="G123" s="4">
        <f t="shared" si="8"/>
        <v>2.1702697561482416</v>
      </c>
      <c r="I123" s="4">
        <f t="shared" si="9"/>
        <v>1.039484306582876</v>
      </c>
    </row>
    <row r="124" spans="1:9" x14ac:dyDescent="0.2">
      <c r="A124" s="4">
        <f>IF('True_Odds_Calculator_3-way'!A123="","",'True_Odds_Calculator_3-way'!A123)</f>
        <v>3.06</v>
      </c>
      <c r="B124" s="4">
        <f>IF('True_Odds_Calculator_3-way'!B123="","",'True_Odds_Calculator_3-way'!B123)</f>
        <v>3.37</v>
      </c>
      <c r="C124" s="4">
        <f>IF('True_Odds_Calculator_3-way'!C123="","",'True_Odds_Calculator_3-way'!C123)</f>
        <v>2.41</v>
      </c>
      <c r="D124" s="4">
        <f t="shared" si="5"/>
        <v>3.8471050001525064E-2</v>
      </c>
      <c r="E124" s="4">
        <f t="shared" si="6"/>
        <v>3.1849801200409997</v>
      </c>
      <c r="F124" s="4">
        <f t="shared" si="7"/>
        <v>3.5222154015584688</v>
      </c>
      <c r="G124" s="4">
        <f t="shared" si="8"/>
        <v>2.486856490928671</v>
      </c>
      <c r="I124" s="4">
        <f t="shared" si="9"/>
        <v>1.0384710500015251</v>
      </c>
    </row>
    <row r="125" spans="1:9" x14ac:dyDescent="0.2">
      <c r="A125" s="4">
        <f>IF('True_Odds_Calculator_3-way'!A124="","",'True_Odds_Calculator_3-way'!A124)</f>
        <v>2.2599999999999998</v>
      </c>
      <c r="B125" s="4">
        <f>IF('True_Odds_Calculator_3-way'!B124="","",'True_Odds_Calculator_3-way'!B124)</f>
        <v>3.51</v>
      </c>
      <c r="C125" s="4">
        <f>IF('True_Odds_Calculator_3-way'!C124="","",'True_Odds_Calculator_3-way'!C124)</f>
        <v>3.33</v>
      </c>
      <c r="D125" s="4">
        <f t="shared" si="5"/>
        <v>2.7678461306779756E-2</v>
      </c>
      <c r="E125" s="4">
        <f t="shared" si="6"/>
        <v>2.3081270043320039</v>
      </c>
      <c r="F125" s="4">
        <f t="shared" si="7"/>
        <v>3.6274713042389215</v>
      </c>
      <c r="G125" s="4">
        <f t="shared" si="8"/>
        <v>3.4355507416809137</v>
      </c>
      <c r="I125" s="4">
        <f t="shared" si="9"/>
        <v>1.0276784613067798</v>
      </c>
    </row>
    <row r="126" spans="1:9" x14ac:dyDescent="0.2">
      <c r="A126" s="4">
        <f>IF('True_Odds_Calculator_3-way'!A125="","",'True_Odds_Calculator_3-way'!A125)</f>
        <v>1.79</v>
      </c>
      <c r="B126" s="4">
        <f>IF('True_Odds_Calculator_3-way'!B125="","",'True_Odds_Calculator_3-way'!B125)</f>
        <v>3.86</v>
      </c>
      <c r="C126" s="4">
        <f>IF('True_Odds_Calculator_3-way'!C125="","",'True_Odds_Calculator_3-way'!C125)</f>
        <v>4.6900000000000004</v>
      </c>
      <c r="D126" s="4">
        <f t="shared" si="5"/>
        <v>3.0946191594739103E-2</v>
      </c>
      <c r="E126" s="4">
        <f t="shared" si="6"/>
        <v>1.8236733273696819</v>
      </c>
      <c r="F126" s="4">
        <f t="shared" si="7"/>
        <v>4.0200688217084046</v>
      </c>
      <c r="G126" s="4">
        <f t="shared" si="8"/>
        <v>4.9284337452255684</v>
      </c>
      <c r="I126" s="4">
        <f t="shared" si="9"/>
        <v>1.0309461915947391</v>
      </c>
    </row>
    <row r="127" spans="1:9" x14ac:dyDescent="0.2">
      <c r="A127" s="4">
        <f>IF('True_Odds_Calculator_3-way'!A126="","",'True_Odds_Calculator_3-way'!A126)</f>
        <v>3.52</v>
      </c>
      <c r="B127" s="4">
        <f>IF('True_Odds_Calculator_3-way'!B126="","",'True_Odds_Calculator_3-way'!B126)</f>
        <v>3.58</v>
      </c>
      <c r="C127" s="4">
        <f>IF('True_Odds_Calculator_3-way'!C126="","",'True_Odds_Calculator_3-way'!C126)</f>
        <v>2.15</v>
      </c>
      <c r="D127" s="4">
        <f t="shared" si="5"/>
        <v>2.8536797099224076E-2</v>
      </c>
      <c r="E127" s="4">
        <f t="shared" si="6"/>
        <v>3.6419438440279173</v>
      </c>
      <c r="F127" s="4">
        <f t="shared" si="7"/>
        <v>3.7062109796068006</v>
      </c>
      <c r="G127" s="4">
        <f t="shared" si="8"/>
        <v>2.1948884791491814</v>
      </c>
      <c r="I127" s="4">
        <f t="shared" si="9"/>
        <v>1.0285367970992241</v>
      </c>
    </row>
    <row r="128" spans="1:9" x14ac:dyDescent="0.2">
      <c r="A128" s="4">
        <f>IF('True_Odds_Calculator_3-way'!A127="","",'True_Odds_Calculator_3-way'!A127)</f>
        <v>1.9</v>
      </c>
      <c r="B128" s="4">
        <f>IF('True_Odds_Calculator_3-way'!B127="","",'True_Odds_Calculator_3-way'!B127)</f>
        <v>3.55</v>
      </c>
      <c r="C128" s="4">
        <f>IF('True_Odds_Calculator_3-way'!C127="","",'True_Odds_Calculator_3-way'!C127)</f>
        <v>4.7</v>
      </c>
      <c r="D128" s="4">
        <f t="shared" si="5"/>
        <v>2.0771887765563157E-2</v>
      </c>
      <c r="E128" s="4">
        <f t="shared" si="6"/>
        <v>1.9253287176216936</v>
      </c>
      <c r="F128" s="4">
        <f t="shared" si="7"/>
        <v>3.6394581252511329</v>
      </c>
      <c r="G128" s="4">
        <f t="shared" si="8"/>
        <v>4.8580951651214468</v>
      </c>
      <c r="I128" s="4">
        <f t="shared" si="9"/>
        <v>1.0207718877655632</v>
      </c>
    </row>
    <row r="129" spans="1:9" x14ac:dyDescent="0.2">
      <c r="A129" s="4">
        <f>IF('True_Odds_Calculator_3-way'!A128="","",'True_Odds_Calculator_3-way'!A128)</f>
        <v>1.74</v>
      </c>
      <c r="B129" s="4">
        <f>IF('True_Odds_Calculator_3-way'!B128="","",'True_Odds_Calculator_3-way'!B128)</f>
        <v>4.34</v>
      </c>
      <c r="C129" s="4">
        <f>IF('True_Odds_Calculator_3-way'!C128="","",'True_Odds_Calculator_3-way'!C128)</f>
        <v>4.32</v>
      </c>
      <c r="D129" s="4">
        <f t="shared" si="5"/>
        <v>3.6608871703421197E-2</v>
      </c>
      <c r="E129" s="4">
        <f t="shared" si="6"/>
        <v>1.7777471643594707</v>
      </c>
      <c r="F129" s="4">
        <f t="shared" si="7"/>
        <v>4.5827038179983317</v>
      </c>
      <c r="G129" s="4">
        <f t="shared" si="8"/>
        <v>4.5604101150988381</v>
      </c>
      <c r="I129" s="4">
        <f t="shared" si="9"/>
        <v>1.0366088717034212</v>
      </c>
    </row>
    <row r="130" spans="1:9" x14ac:dyDescent="0.2">
      <c r="A130" s="4">
        <f>IF('True_Odds_Calculator_3-way'!A129="","",'True_Odds_Calculator_3-way'!A129)</f>
        <v>2.5099999999999998</v>
      </c>
      <c r="B130" s="4">
        <f>IF('True_Odds_Calculator_3-way'!B129="","",'True_Odds_Calculator_3-way'!B129)</f>
        <v>3.42</v>
      </c>
      <c r="C130" s="4">
        <f>IF('True_Odds_Calculator_3-way'!C129="","",'True_Odds_Calculator_3-way'!C129)</f>
        <v>2.97</v>
      </c>
      <c r="D130" s="4">
        <f t="shared" si="5"/>
        <v>2.7504372021042167E-2</v>
      </c>
      <c r="E130" s="4">
        <f t="shared" si="6"/>
        <v>2.5691205803343884</v>
      </c>
      <c r="F130" s="4">
        <f t="shared" si="7"/>
        <v>3.5307052055973736</v>
      </c>
      <c r="G130" s="4">
        <f t="shared" si="8"/>
        <v>3.0531348100906559</v>
      </c>
      <c r="I130" s="4">
        <f t="shared" si="9"/>
        <v>1.0275043720210422</v>
      </c>
    </row>
    <row r="131" spans="1:9" x14ac:dyDescent="0.2">
      <c r="A131" s="4">
        <f>IF('True_Odds_Calculator_3-way'!A130="","",'True_Odds_Calculator_3-way'!A130)</f>
        <v>2.16</v>
      </c>
      <c r="B131" s="4">
        <f>IF('True_Odds_Calculator_3-way'!B130="","",'True_Odds_Calculator_3-way'!B130)</f>
        <v>3.98</v>
      </c>
      <c r="C131" s="4">
        <f>IF('True_Odds_Calculator_3-way'!C130="","",'True_Odds_Calculator_3-way'!C130)</f>
        <v>3.19</v>
      </c>
      <c r="D131" s="4">
        <f t="shared" ref="D131:D194" si="10">IF(A131="","",((1/A131)+(1/B131)+(1/C131))-1)</f>
        <v>2.7698868194449444E-2</v>
      </c>
      <c r="E131" s="4">
        <f t="shared" ref="E131:E194" si="11">IF(A131="","",(3*A131)/(3-($D131*A131)))</f>
        <v>2.2039538597774087</v>
      </c>
      <c r="F131" s="4">
        <f t="shared" ref="F131:F194" si="12">IF(B131="","",(3*B131)/(3-($D131*B131)))</f>
        <v>4.1318331552795975</v>
      </c>
      <c r="G131" s="4">
        <f t="shared" ref="G131:G194" si="13">IF(C131="","",(3*C131)/(3-($D131*C131)))</f>
        <v>3.2868067458672501</v>
      </c>
      <c r="I131" s="4">
        <f t="shared" ref="I131:I194" si="14">IF(A131="","",D131+1)</f>
        <v>1.0276988681944494</v>
      </c>
    </row>
    <row r="132" spans="1:9" x14ac:dyDescent="0.2">
      <c r="A132" s="4">
        <f>IF('True_Odds_Calculator_3-way'!A131="","",'True_Odds_Calculator_3-way'!A131)</f>
        <v>1.43</v>
      </c>
      <c r="B132" s="4">
        <f>IF('True_Odds_Calculator_3-way'!B131="","",'True_Odds_Calculator_3-way'!B131)</f>
        <v>4.45</v>
      </c>
      <c r="C132" s="4">
        <f>IF('True_Odds_Calculator_3-way'!C131="","",'True_Odds_Calculator_3-way'!C131)</f>
        <v>8.3699999999999992</v>
      </c>
      <c r="D132" s="4">
        <f t="shared" si="10"/>
        <v>4.3494113446995053E-2</v>
      </c>
      <c r="E132" s="4">
        <f t="shared" si="11"/>
        <v>1.4602746984531894</v>
      </c>
      <c r="F132" s="4">
        <f t="shared" si="12"/>
        <v>4.7568972597917387</v>
      </c>
      <c r="G132" s="4">
        <f t="shared" si="13"/>
        <v>9.5259619188030005</v>
      </c>
      <c r="I132" s="4">
        <f t="shared" si="14"/>
        <v>1.0434941134469951</v>
      </c>
    </row>
    <row r="133" spans="1:9" x14ac:dyDescent="0.2">
      <c r="A133" s="4">
        <f>IF('True_Odds_Calculator_3-way'!A132="","",'True_Odds_Calculator_3-way'!A132)</f>
        <v>2.08</v>
      </c>
      <c r="B133" s="4">
        <f>IF('True_Odds_Calculator_3-way'!B132="","",'True_Odds_Calculator_3-way'!B132)</f>
        <v>3.29</v>
      </c>
      <c r="C133" s="4">
        <f>IF('True_Odds_Calculator_3-way'!C132="","",'True_Odds_Calculator_3-way'!C132)</f>
        <v>3.94</v>
      </c>
      <c r="D133" s="4">
        <f t="shared" si="10"/>
        <v>3.852770514937065E-2</v>
      </c>
      <c r="E133" s="4">
        <f t="shared" si="11"/>
        <v>2.1370870274856348</v>
      </c>
      <c r="F133" s="4">
        <f t="shared" si="12"/>
        <v>3.4351417822746937</v>
      </c>
      <c r="G133" s="4">
        <f t="shared" si="13"/>
        <v>4.1499882406106519</v>
      </c>
      <c r="I133" s="4">
        <f t="shared" si="14"/>
        <v>1.0385277051493707</v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92</v>
      </c>
      <c r="V3" s="29" t="s">
        <v>93</v>
      </c>
      <c r="W3" s="29" t="s">
        <v>67</v>
      </c>
      <c r="X3" s="38">
        <v>25569</v>
      </c>
      <c r="Y3" s="48" t="s">
        <v>94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F9" sqref="AF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2.2999999999999998</v>
      </c>
      <c r="B3">
        <v>3.19</v>
      </c>
      <c r="C3">
        <v>3.5</v>
      </c>
      <c r="D3" s="20">
        <f>IF(OR($A3="",$B3="",$C3=""),"",(1/A3)+(1/B3)+(1/C3)-1)</f>
        <v>3.3976518234389186E-2</v>
      </c>
      <c r="E3" s="17">
        <f>IF(OR($A3="",$B3="",$C3=""),"",A3*'MPTO_working_3-way'!$I2)</f>
        <v>2.3781459919390948</v>
      </c>
      <c r="F3" s="21">
        <f>IF(OR($A3="",$B3="",$C3=""),"",B3*'MPTO_working_3-way'!$I2)</f>
        <v>3.2983850931677012</v>
      </c>
      <c r="G3" s="22">
        <f>IF(OR($A3="",$B3="",$C3=""),"",C3*'MPTO_working_3-way'!$I2)</f>
        <v>3.6189178138203619</v>
      </c>
      <c r="H3" s="17">
        <f>IF(OR($A3="",$B3="",$C3=""),"",'MPTO_working_3-way'!E2)</f>
        <v>2.3615142922829331</v>
      </c>
      <c r="I3" s="21">
        <f>IF(OR($A3="",$B3="",$C3=""),"",'MPTO_working_3-way'!F2)</f>
        <v>3.3095693266029422</v>
      </c>
      <c r="J3" s="22">
        <f>IF(OR($A3="",$B3="",$C3=""),"",'MPTO_working_3-way'!G2)</f>
        <v>3.6444638928968462</v>
      </c>
      <c r="K3" s="17">
        <f>IF(OR($A3="",$B3="",$C3=""),"",'OddsRatio_working_3-way'!H2)</f>
        <v>2.3686977250341452</v>
      </c>
      <c r="L3" s="21">
        <f>IF(OR($A3="",$B3="",$C3=""),"",'OddsRatio_working_3-way'!I2)</f>
        <v>3.3057292444805984</v>
      </c>
      <c r="M3" s="22">
        <f>IF(OR($A3="",$B3="",$C3=""),"",'OddsRatio_working_3-way'!J2)</f>
        <v>3.6321110096810485</v>
      </c>
      <c r="N3" s="23">
        <f>(1/E3)* 100</f>
        <v>42.049563121422125</v>
      </c>
      <c r="O3" s="24">
        <f>(1/F3)* 100</f>
        <v>30.317866827357641</v>
      </c>
      <c r="P3" s="24">
        <f>(1/G3)* 100</f>
        <v>27.632570051220252</v>
      </c>
      <c r="Q3" t="s">
        <v>126</v>
      </c>
      <c r="R3" t="s">
        <v>82</v>
      </c>
      <c r="S3" t="s">
        <v>344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1.88</v>
      </c>
      <c r="B4">
        <v>3.64</v>
      </c>
      <c r="C4">
        <v>4.1500000000000004</v>
      </c>
      <c r="D4" s="20">
        <f t="shared" ref="D4:D67" si="0">IF(OR($A4="",$B4="",$C4=""),"",(1/A4)+(1/B4)+(1/C4)-1)</f>
        <v>4.7604023763982539E-2</v>
      </c>
      <c r="E4" s="17">
        <f>IF(OR($A4="",$B4="",$C4=""),"",A4*'MPTO_working_3-way'!$I3)</f>
        <v>1.9694955646762871</v>
      </c>
      <c r="F4" s="21">
        <f>IF(OR($A4="",$B4="",$C4=""),"",B4*'MPTO_working_3-way'!$I3)</f>
        <v>3.8132786465008968</v>
      </c>
      <c r="G4" s="22">
        <f>IF(OR($A4="",$B4="",$C4=""),"",C4*'MPTO_working_3-way'!$I3)</f>
        <v>4.3475566986205276</v>
      </c>
      <c r="H4" s="17"/>
      <c r="I4" s="21"/>
      <c r="J4" s="22"/>
      <c r="K4" s="17"/>
      <c r="L4" s="21"/>
      <c r="M4" s="22"/>
      <c r="N4" s="23">
        <f t="shared" ref="N4" si="1">(1/E4)* 100</f>
        <v>50.774422544300748</v>
      </c>
      <c r="O4" s="24">
        <f t="shared" ref="O4" si="2">(1/F4)* 100</f>
        <v>26.224152303100386</v>
      </c>
      <c r="P4" s="24">
        <f t="shared" ref="P4" si="3">(1/G4)* 100</f>
        <v>23.001425152598891</v>
      </c>
      <c r="Q4" t="s">
        <v>289</v>
      </c>
      <c r="R4" t="s">
        <v>133</v>
      </c>
      <c r="S4" t="s">
        <v>344</v>
      </c>
      <c r="AD4" s="37"/>
      <c r="AE4" s="37"/>
      <c r="AH4" s="37"/>
      <c r="AI4" s="37"/>
      <c r="AJ4" t="s">
        <v>122</v>
      </c>
    </row>
    <row r="5" spans="1:36" s="40" customFormat="1" ht="15" x14ac:dyDescent="0.25">
      <c r="A5">
        <v>2.92</v>
      </c>
      <c r="B5">
        <v>3.31</v>
      </c>
      <c r="C5">
        <v>2.61</v>
      </c>
      <c r="D5" s="20">
        <f t="shared" si="0"/>
        <v>2.7722319502142323E-2</v>
      </c>
      <c r="E5" s="17">
        <f>IF(OR($A5="",$B5="",$C5=""),"",A5*'MPTO_working_3-way'!$I4)</f>
        <v>3.0009491729462554</v>
      </c>
      <c r="F5" s="21">
        <f>IF(OR($A5="",$B5="",$C5=""),"",B5*'MPTO_working_3-way'!$I4)</f>
        <v>3.4017608775520913</v>
      </c>
      <c r="G5" s="22">
        <f>IF(OR($A5="",$B5="",$C5=""),"",C5*'MPTO_working_3-way'!$I4)</f>
        <v>2.6823552539005915</v>
      </c>
      <c r="H5" s="17"/>
      <c r="I5" s="21"/>
      <c r="J5" s="22"/>
      <c r="K5" s="17"/>
      <c r="L5" s="21"/>
      <c r="M5" s="22"/>
      <c r="N5" s="23">
        <f t="shared" ref="N5:N68" si="4">(1/E5)* 100</f>
        <v>33.322790302983556</v>
      </c>
      <c r="O5" s="24">
        <f t="shared" ref="O5:O68" si="5">(1/F5)* 100</f>
        <v>29.396540086015698</v>
      </c>
      <c r="P5" s="24">
        <f t="shared" ref="P5:P68" si="6">(1/G5)* 100</f>
        <v>37.280669611000754</v>
      </c>
      <c r="Q5" t="s">
        <v>291</v>
      </c>
      <c r="R5" t="s">
        <v>171</v>
      </c>
      <c r="S5" t="s">
        <v>344</v>
      </c>
      <c r="AD5" s="37"/>
      <c r="AE5" s="37"/>
      <c r="AH5" s="37"/>
      <c r="AI5" s="37"/>
      <c r="AJ5" t="s">
        <v>310</v>
      </c>
    </row>
    <row r="6" spans="1:36" s="40" customFormat="1" ht="15" x14ac:dyDescent="0.25">
      <c r="A6">
        <v>2.81</v>
      </c>
      <c r="B6">
        <v>3.75</v>
      </c>
      <c r="C6">
        <v>2.4700000000000002</v>
      </c>
      <c r="D6" s="20">
        <f t="shared" si="0"/>
        <v>2.7396852382804759E-2</v>
      </c>
      <c r="E6" s="17">
        <f>IF(OR($A6="",$B6="",$C6=""),"",A6*'MPTO_working_3-way'!$I5)</f>
        <v>2.8869851551956813</v>
      </c>
      <c r="F6" s="21">
        <f>IF(OR($A6="",$B6="",$C6=""),"",B6*'MPTO_working_3-way'!$I5)</f>
        <v>3.8527381964355181</v>
      </c>
      <c r="G6" s="22">
        <f>IF(OR($A6="",$B6="",$C6=""),"",C6*'MPTO_working_3-way'!$I5)</f>
        <v>2.5376702253855279</v>
      </c>
      <c r="H6" s="17"/>
      <c r="I6" s="21"/>
      <c r="J6" s="22"/>
      <c r="K6" s="17"/>
      <c r="L6" s="21"/>
      <c r="M6" s="22"/>
      <c r="N6" s="23">
        <f t="shared" si="4"/>
        <v>34.638210667633984</v>
      </c>
      <c r="O6" s="24">
        <f t="shared" si="5"/>
        <v>25.955565860280394</v>
      </c>
      <c r="P6" s="24">
        <f t="shared" si="6"/>
        <v>39.406223472085621</v>
      </c>
      <c r="Q6" t="s">
        <v>175</v>
      </c>
      <c r="R6" t="s">
        <v>241</v>
      </c>
      <c r="S6" t="s">
        <v>344</v>
      </c>
      <c r="AD6" s="37"/>
      <c r="AE6" s="37"/>
      <c r="AH6" s="37"/>
      <c r="AI6" s="37"/>
      <c r="AJ6" t="s">
        <v>318</v>
      </c>
    </row>
    <row r="7" spans="1:36" s="40" customFormat="1" ht="15" x14ac:dyDescent="0.25">
      <c r="A7">
        <v>2.48</v>
      </c>
      <c r="B7">
        <v>3.08</v>
      </c>
      <c r="C7">
        <v>3.34</v>
      </c>
      <c r="D7" s="20">
        <f t="shared" si="0"/>
        <v>2.730232873172822E-2</v>
      </c>
      <c r="E7" s="17">
        <f>IF(OR($A7="",$B7="",$C7=""),"",A7*'MPTO_working_3-way'!$I6)</f>
        <v>2.547709775254686</v>
      </c>
      <c r="F7" s="21">
        <f>IF(OR($A7="",$B7="",$C7=""),"",B7*'MPTO_working_3-way'!$I6)</f>
        <v>3.1640911724937228</v>
      </c>
      <c r="G7" s="22">
        <f>IF(OR($A7="",$B7="",$C7=""),"",C7*'MPTO_working_3-way'!$I6)</f>
        <v>3.4311897779639722</v>
      </c>
      <c r="H7" s="17"/>
      <c r="I7" s="21"/>
      <c r="J7" s="22"/>
      <c r="K7" s="17"/>
      <c r="L7" s="21"/>
      <c r="M7" s="22"/>
      <c r="N7" s="23">
        <f t="shared" si="4"/>
        <v>39.250938616037352</v>
      </c>
      <c r="O7" s="24">
        <f t="shared" si="5"/>
        <v>31.604651872653456</v>
      </c>
      <c r="P7" s="24">
        <f t="shared" si="6"/>
        <v>29.144409511309171</v>
      </c>
      <c r="Q7" t="s">
        <v>176</v>
      </c>
      <c r="R7" t="s">
        <v>179</v>
      </c>
      <c r="S7" t="s">
        <v>344</v>
      </c>
      <c r="AD7" s="37"/>
      <c r="AE7" s="37"/>
      <c r="AH7" s="37"/>
      <c r="AI7" s="37"/>
      <c r="AJ7" t="s">
        <v>312</v>
      </c>
    </row>
    <row r="8" spans="1:36" s="36" customFormat="1" ht="15" x14ac:dyDescent="0.25">
      <c r="A8">
        <v>2.2599999999999998</v>
      </c>
      <c r="B8">
        <v>3.55</v>
      </c>
      <c r="C8">
        <v>3.3</v>
      </c>
      <c r="D8" s="20">
        <f t="shared" si="0"/>
        <v>2.7198319981568186E-2</v>
      </c>
      <c r="E8" s="17">
        <f>IF(OR($A8="",$B8="",$C8=""),"",A8*'MPTO_working_3-way'!$I7)</f>
        <v>2.3214682031583438</v>
      </c>
      <c r="F8" s="21">
        <f>IF(OR($A8="",$B8="",$C8=""),"",B8*'MPTO_working_3-way'!$I7)</f>
        <v>3.646554035934567</v>
      </c>
      <c r="G8" s="22">
        <f>IF(OR($A8="",$B8="",$C8=""),"",C8*'MPTO_working_3-way'!$I7)</f>
        <v>3.3897544559391748</v>
      </c>
      <c r="H8" s="17"/>
      <c r="I8" s="21"/>
      <c r="J8" s="22"/>
      <c r="K8" s="17"/>
      <c r="L8" s="21"/>
      <c r="M8" s="22"/>
      <c r="N8" s="23">
        <f t="shared" si="4"/>
        <v>43.076187674658037</v>
      </c>
      <c r="O8" s="24">
        <f t="shared" si="5"/>
        <v>27.423150463303426</v>
      </c>
      <c r="P8" s="24">
        <f t="shared" si="6"/>
        <v>29.500661862038534</v>
      </c>
      <c r="Q8" t="s">
        <v>152</v>
      </c>
      <c r="R8" t="s">
        <v>149</v>
      </c>
      <c r="S8" t="s">
        <v>344</v>
      </c>
      <c r="AD8" s="37"/>
      <c r="AE8" s="37"/>
      <c r="AH8" s="37"/>
      <c r="AI8" s="37"/>
      <c r="AJ8" t="s">
        <v>313</v>
      </c>
    </row>
    <row r="9" spans="1:36" s="36" customFormat="1" ht="15" x14ac:dyDescent="0.25">
      <c r="A9">
        <v>4.1500000000000004</v>
      </c>
      <c r="B9">
        <v>3.89</v>
      </c>
      <c r="C9">
        <v>1.88</v>
      </c>
      <c r="D9" s="20">
        <f t="shared" si="0"/>
        <v>2.9948157779067897E-2</v>
      </c>
      <c r="E9" s="17">
        <f>IF(OR($A9="",$B9="",$C9=""),"",A9*'MPTO_working_3-way'!$I8)</f>
        <v>4.274284854783132</v>
      </c>
      <c r="F9" s="21">
        <f>IF(OR($A9="",$B9="",$C9=""),"",B9*'MPTO_working_3-way'!$I8)</f>
        <v>4.0064983337605744</v>
      </c>
      <c r="G9" s="22">
        <f>IF(OR($A9="",$B9="",$C9=""),"",C9*'MPTO_working_3-way'!$I8)</f>
        <v>1.9363025366246476</v>
      </c>
      <c r="H9" s="17"/>
      <c r="I9" s="21"/>
      <c r="J9" s="22"/>
      <c r="K9" s="17"/>
      <c r="L9" s="21"/>
      <c r="M9" s="22"/>
      <c r="N9" s="23">
        <f t="shared" si="4"/>
        <v>23.395726629706289</v>
      </c>
      <c r="O9" s="24">
        <f t="shared" si="5"/>
        <v>24.959451288761208</v>
      </c>
      <c r="P9" s="24">
        <f t="shared" si="6"/>
        <v>51.644822081532503</v>
      </c>
      <c r="Q9" t="s">
        <v>259</v>
      </c>
      <c r="R9" t="s">
        <v>151</v>
      </c>
      <c r="S9" t="s">
        <v>344</v>
      </c>
      <c r="AD9" s="37"/>
      <c r="AE9" s="37"/>
      <c r="AH9" s="37"/>
      <c r="AI9" s="37"/>
      <c r="AJ9" t="s">
        <v>313</v>
      </c>
    </row>
    <row r="10" spans="1:36" s="36" customFormat="1" ht="15" x14ac:dyDescent="0.25">
      <c r="A10">
        <v>2.54</v>
      </c>
      <c r="B10">
        <v>3.04</v>
      </c>
      <c r="C10">
        <v>3.11</v>
      </c>
      <c r="D10" s="20">
        <f t="shared" si="0"/>
        <v>4.419156418275616E-2</v>
      </c>
      <c r="E10" s="17">
        <f>IF(OR($A10="",$B10="",$C10=""),"",A10*'MPTO_working_3-way'!$I9)</f>
        <v>2.6522465730242009</v>
      </c>
      <c r="F10" s="21">
        <f>IF(OR($A10="",$B10="",$C10=""),"",B10*'MPTO_working_3-way'!$I9)</f>
        <v>3.1743423551155789</v>
      </c>
      <c r="G10" s="22">
        <f>IF(OR($A10="",$B10="",$C10=""),"",C10*'MPTO_working_3-way'!$I9)</f>
        <v>3.2474357646083716</v>
      </c>
      <c r="H10" s="17"/>
      <c r="I10" s="21"/>
      <c r="J10" s="22"/>
      <c r="K10" s="17"/>
      <c r="L10" s="21"/>
      <c r="M10" s="22"/>
      <c r="N10" s="23">
        <f t="shared" si="4"/>
        <v>37.703885082590901</v>
      </c>
      <c r="O10" s="24">
        <f t="shared" si="5"/>
        <v>31.502588194006869</v>
      </c>
      <c r="P10" s="24">
        <f t="shared" si="6"/>
        <v>30.793526723402216</v>
      </c>
      <c r="Q10" t="s">
        <v>297</v>
      </c>
      <c r="R10" t="s">
        <v>294</v>
      </c>
      <c r="S10" t="s">
        <v>344</v>
      </c>
      <c r="AD10" s="37"/>
      <c r="AE10" s="37"/>
      <c r="AH10" s="37"/>
      <c r="AI10" s="37"/>
      <c r="AJ10" t="s">
        <v>314</v>
      </c>
    </row>
    <row r="11" spans="1:36" s="36" customFormat="1" ht="15" x14ac:dyDescent="0.25">
      <c r="A11">
        <v>2.61</v>
      </c>
      <c r="B11">
        <v>2.86</v>
      </c>
      <c r="C11">
        <v>3.22</v>
      </c>
      <c r="D11" s="20">
        <f t="shared" si="0"/>
        <v>4.3351118313637027E-2</v>
      </c>
      <c r="E11" s="17">
        <f>IF(OR($A11="",$B11="",$C11=""),"",A11*'MPTO_working_3-way'!$I10)</f>
        <v>2.7231464187985925</v>
      </c>
      <c r="F11" s="21">
        <f>IF(OR($A11="",$B11="",$C11=""),"",B11*'MPTO_working_3-way'!$I10)</f>
        <v>2.9839841983770019</v>
      </c>
      <c r="G11" s="22">
        <f>IF(OR($A11="",$B11="",$C11=""),"",C11*'MPTO_working_3-way'!$I10)</f>
        <v>3.3595906009699115</v>
      </c>
      <c r="H11" s="17"/>
      <c r="I11" s="21"/>
      <c r="J11" s="22"/>
      <c r="K11" s="17"/>
      <c r="L11" s="21"/>
      <c r="M11" s="22"/>
      <c r="N11" s="23">
        <f t="shared" si="4"/>
        <v>36.722226652843133</v>
      </c>
      <c r="O11" s="24">
        <f t="shared" si="5"/>
        <v>33.512241805566632</v>
      </c>
      <c r="P11" s="24">
        <f t="shared" si="6"/>
        <v>29.765531541590235</v>
      </c>
      <c r="Q11" t="s">
        <v>195</v>
      </c>
      <c r="R11" t="s">
        <v>155</v>
      </c>
      <c r="S11" t="s">
        <v>344</v>
      </c>
      <c r="AD11" s="37"/>
      <c r="AE11" s="37"/>
      <c r="AH11" s="37"/>
      <c r="AI11" s="37"/>
      <c r="AJ11" t="s">
        <v>314</v>
      </c>
    </row>
    <row r="12" spans="1:36" s="36" customFormat="1" ht="15" x14ac:dyDescent="0.25">
      <c r="A12">
        <v>1.54</v>
      </c>
      <c r="B12">
        <v>4.58</v>
      </c>
      <c r="C12">
        <v>5.85</v>
      </c>
      <c r="D12" s="20">
        <f t="shared" si="0"/>
        <v>3.8631431644532199E-2</v>
      </c>
      <c r="E12" s="17">
        <f>IF(OR($A12="",$B12="",$C12=""),"",A12*'MPTO_working_3-way'!$I11)</f>
        <v>1.5994924047325796</v>
      </c>
      <c r="F12" s="21">
        <f>IF(OR($A12="",$B12="",$C12=""),"",B12*'MPTO_working_3-way'!$I11)</f>
        <v>4.7569319569319575</v>
      </c>
      <c r="G12" s="22">
        <f>IF(OR($A12="",$B12="",$C12=""),"",C12*'MPTO_working_3-way'!$I11)</f>
        <v>6.0759938751205134</v>
      </c>
      <c r="H12" s="17"/>
      <c r="I12" s="21"/>
      <c r="J12" s="22"/>
      <c r="K12" s="17"/>
      <c r="L12" s="21"/>
      <c r="M12" s="22"/>
      <c r="N12" s="23">
        <f t="shared" si="4"/>
        <v>62.519834232485195</v>
      </c>
      <c r="O12" s="24">
        <f t="shared" si="5"/>
        <v>21.021952995202447</v>
      </c>
      <c r="P12" s="24">
        <f t="shared" si="6"/>
        <v>16.458212772312343</v>
      </c>
      <c r="Q12" t="s">
        <v>203</v>
      </c>
      <c r="R12" t="s">
        <v>198</v>
      </c>
      <c r="S12" t="s">
        <v>344</v>
      </c>
      <c r="AD12" s="37"/>
      <c r="AE12" s="37"/>
      <c r="AH12" s="37"/>
      <c r="AI12" s="37"/>
      <c r="AJ12" t="s">
        <v>315</v>
      </c>
    </row>
    <row r="13" spans="1:36" s="36" customFormat="1" ht="15" x14ac:dyDescent="0.25">
      <c r="A13">
        <v>3.58</v>
      </c>
      <c r="B13">
        <v>2.93</v>
      </c>
      <c r="C13">
        <v>2.42</v>
      </c>
      <c r="D13" s="20">
        <f t="shared" si="0"/>
        <v>3.3849677762060271E-2</v>
      </c>
      <c r="E13" s="17">
        <f>IF(OR($A13="",$B13="",$C13=""),"",A13*'MPTO_working_3-way'!$I12)</f>
        <v>3.701181846388176</v>
      </c>
      <c r="F13" s="21">
        <f>IF(OR($A13="",$B13="",$C13=""),"",B13*'MPTO_working_3-way'!$I12)</f>
        <v>3.0291795558428367</v>
      </c>
      <c r="G13" s="22">
        <f>IF(OR($A13="",$B13="",$C13=""),"",C13*'MPTO_working_3-way'!$I12)</f>
        <v>2.5019162201841856</v>
      </c>
      <c r="H13" s="17"/>
      <c r="I13" s="21"/>
      <c r="J13" s="22"/>
      <c r="K13" s="17"/>
      <c r="L13" s="21"/>
      <c r="M13" s="22"/>
      <c r="N13" s="23">
        <f t="shared" si="4"/>
        <v>27.018396866283588</v>
      </c>
      <c r="O13" s="24">
        <f t="shared" si="5"/>
        <v>33.012239174503499</v>
      </c>
      <c r="P13" s="24">
        <f t="shared" si="6"/>
        <v>39.96936395921292</v>
      </c>
      <c r="Q13" t="s">
        <v>132</v>
      </c>
      <c r="R13" t="s">
        <v>84</v>
      </c>
      <c r="S13" t="s">
        <v>345</v>
      </c>
      <c r="AD13" s="37"/>
      <c r="AE13" s="37"/>
      <c r="AH13" s="37"/>
      <c r="AI13" s="37"/>
      <c r="AJ13" t="s">
        <v>68</v>
      </c>
    </row>
    <row r="14" spans="1:36" s="36" customFormat="1" ht="15" x14ac:dyDescent="0.25">
      <c r="A14">
        <v>2.09</v>
      </c>
      <c r="B14">
        <v>3.24</v>
      </c>
      <c r="C14">
        <v>4.03</v>
      </c>
      <c r="D14" s="20">
        <f t="shared" si="0"/>
        <v>3.5249832646550239E-2</v>
      </c>
      <c r="E14" s="17">
        <f>IF(OR($A14="",$B14="",$C14=""),"",A14*'MPTO_working_3-way'!$I13)</f>
        <v>2.1636721502312897</v>
      </c>
      <c r="F14" s="21">
        <f>IF(OR($A14="",$B14="",$C14=""),"",B14*'MPTO_working_3-way'!$I13)</f>
        <v>3.3542094577748229</v>
      </c>
      <c r="G14" s="22">
        <f>IF(OR($A14="",$B14="",$C14=""),"",C14*'MPTO_working_3-way'!$I13)</f>
        <v>4.1720568255655976</v>
      </c>
      <c r="H14" s="17"/>
      <c r="I14" s="21"/>
      <c r="J14" s="22"/>
      <c r="K14" s="17"/>
      <c r="L14" s="21"/>
      <c r="M14" s="22"/>
      <c r="N14" s="23">
        <f t="shared" si="4"/>
        <v>46.21772295276358</v>
      </c>
      <c r="O14" s="24">
        <f t="shared" si="5"/>
        <v>29.813284250393785</v>
      </c>
      <c r="P14" s="24">
        <f t="shared" si="6"/>
        <v>23.968992796842645</v>
      </c>
      <c r="Q14" t="s">
        <v>86</v>
      </c>
      <c r="R14" t="s">
        <v>77</v>
      </c>
      <c r="S14" t="s">
        <v>345</v>
      </c>
      <c r="AD14" s="37"/>
      <c r="AE14" s="37"/>
      <c r="AH14" s="37"/>
      <c r="AI14" s="37"/>
      <c r="AJ14" t="s">
        <v>68</v>
      </c>
    </row>
    <row r="15" spans="1:36" s="36" customFormat="1" ht="15" x14ac:dyDescent="0.25">
      <c r="A15">
        <v>2.38</v>
      </c>
      <c r="B15">
        <v>3.13</v>
      </c>
      <c r="C15">
        <v>3.4</v>
      </c>
      <c r="D15" s="20">
        <f t="shared" si="0"/>
        <v>3.3774532177088146E-2</v>
      </c>
      <c r="E15" s="17">
        <f>IF(OR($A15="",$B15="",$C15=""),"",A15*'MPTO_working_3-way'!$I14)</f>
        <v>2.4603833865814697</v>
      </c>
      <c r="F15" s="21">
        <f>IF(OR($A15="",$B15="",$C15=""),"",B15*'MPTO_working_3-way'!$I14)</f>
        <v>3.2357142857142858</v>
      </c>
      <c r="G15" s="22">
        <f>IF(OR($A15="",$B15="",$C15=""),"",C15*'MPTO_working_3-way'!$I14)</f>
        <v>3.5148334094020997</v>
      </c>
      <c r="H15" s="17"/>
      <c r="I15" s="21"/>
      <c r="J15" s="22"/>
      <c r="K15" s="17"/>
      <c r="L15" s="21"/>
      <c r="M15" s="22"/>
      <c r="N15" s="23">
        <f t="shared" si="4"/>
        <v>40.644072198415785</v>
      </c>
      <c r="O15" s="24">
        <f t="shared" si="5"/>
        <v>30.905077262693155</v>
      </c>
      <c r="P15" s="24">
        <f t="shared" si="6"/>
        <v>28.450850538891054</v>
      </c>
      <c r="Q15" t="s">
        <v>85</v>
      </c>
      <c r="R15" t="s">
        <v>71</v>
      </c>
      <c r="S15" t="s">
        <v>345</v>
      </c>
      <c r="AD15" s="37"/>
      <c r="AE15" s="37"/>
      <c r="AH15" s="37"/>
      <c r="AI15" s="37"/>
      <c r="AJ15" t="s">
        <v>68</v>
      </c>
    </row>
    <row r="16" spans="1:36" s="36" customFormat="1" ht="15" x14ac:dyDescent="0.25">
      <c r="A16">
        <v>2.7</v>
      </c>
      <c r="B16">
        <v>3.19</v>
      </c>
      <c r="C16">
        <v>2.87</v>
      </c>
      <c r="D16" s="20">
        <f t="shared" si="0"/>
        <v>3.2282049943950675E-2</v>
      </c>
      <c r="E16" s="17">
        <f>IF(OR($A16="",$B16="",$C16=""),"",A16*'MPTO_working_3-way'!$I15)</f>
        <v>2.7871615348486669</v>
      </c>
      <c r="F16" s="21">
        <f>IF(OR($A16="",$B16="",$C16=""),"",B16*'MPTO_working_3-way'!$I15)</f>
        <v>3.2929797393212028</v>
      </c>
      <c r="G16" s="22">
        <f>IF(OR($A16="",$B16="",$C16=""),"",C16*'MPTO_working_3-way'!$I15)</f>
        <v>2.9626494833391384</v>
      </c>
      <c r="H16" s="17"/>
      <c r="I16" s="21"/>
      <c r="J16" s="22"/>
      <c r="K16" s="17"/>
      <c r="L16" s="21"/>
      <c r="M16" s="22"/>
      <c r="N16" s="23">
        <f t="shared" si="4"/>
        <v>35.878795954117408</v>
      </c>
      <c r="O16" s="24">
        <f t="shared" si="5"/>
        <v>30.367632939221629</v>
      </c>
      <c r="P16" s="24">
        <f t="shared" si="6"/>
        <v>33.753571106660971</v>
      </c>
      <c r="Q16" t="s">
        <v>78</v>
      </c>
      <c r="R16" t="s">
        <v>128</v>
      </c>
      <c r="S16" t="s">
        <v>345</v>
      </c>
      <c r="AD16" s="37"/>
      <c r="AE16" s="37"/>
      <c r="AH16" s="37"/>
      <c r="AI16" s="37"/>
      <c r="AJ16" t="s">
        <v>68</v>
      </c>
    </row>
    <row r="17" spans="1:36" s="36" customFormat="1" ht="15" x14ac:dyDescent="0.25">
      <c r="A17">
        <v>1.88</v>
      </c>
      <c r="B17">
        <v>3.3</v>
      </c>
      <c r="C17">
        <v>4.9800000000000004</v>
      </c>
      <c r="D17" s="20">
        <f t="shared" si="0"/>
        <v>3.5748409498729927E-2</v>
      </c>
      <c r="E17" s="17">
        <f>IF(OR($A17="",$B17="",$C17=""),"",A17*'MPTO_working_3-way'!$I16)</f>
        <v>1.9472070098576122</v>
      </c>
      <c r="F17" s="21">
        <f>IF(OR($A17="",$B17="",$C17=""),"",B17*'MPTO_working_3-way'!$I16)</f>
        <v>3.4179697513458085</v>
      </c>
      <c r="G17" s="22">
        <f>IF(OR($A17="",$B17="",$C17=""),"",C17*'MPTO_working_3-way'!$I16)</f>
        <v>5.1580270793036753</v>
      </c>
      <c r="H17" s="17"/>
      <c r="I17" s="21"/>
      <c r="J17" s="22"/>
      <c r="K17" s="17"/>
      <c r="L17" s="21"/>
      <c r="M17" s="22"/>
      <c r="N17" s="23">
        <f t="shared" si="4"/>
        <v>51.355608054899314</v>
      </c>
      <c r="O17" s="24">
        <f t="shared" si="5"/>
        <v>29.257134285821429</v>
      </c>
      <c r="P17" s="24">
        <f t="shared" si="6"/>
        <v>19.387257659279257</v>
      </c>
      <c r="Q17" t="s">
        <v>74</v>
      </c>
      <c r="R17" t="s">
        <v>72</v>
      </c>
      <c r="S17" t="s">
        <v>345</v>
      </c>
      <c r="AD17" s="37"/>
      <c r="AE17" s="37"/>
      <c r="AH17" s="37"/>
      <c r="AI17" s="37"/>
      <c r="AJ17" t="s">
        <v>68</v>
      </c>
    </row>
    <row r="18" spans="1:36" s="36" customFormat="1" ht="15" x14ac:dyDescent="0.25">
      <c r="A18">
        <v>2.74</v>
      </c>
      <c r="B18">
        <v>3.24</v>
      </c>
      <c r="C18">
        <v>2.78</v>
      </c>
      <c r="D18" s="20">
        <f t="shared" si="0"/>
        <v>3.3317709174104371E-2</v>
      </c>
      <c r="E18" s="17">
        <f>IF(OR($A18="",$B18="",$C18=""),"",A18*'MPTO_working_3-way'!$I17)</f>
        <v>2.8312905231370462</v>
      </c>
      <c r="F18" s="21">
        <f>IF(OR($A18="",$B18="",$C18=""),"",B18*'MPTO_working_3-way'!$I17)</f>
        <v>3.3479493777240985</v>
      </c>
      <c r="G18" s="22">
        <f>IF(OR($A18="",$B18="",$C18=""),"",C18*'MPTO_working_3-way'!$I17)</f>
        <v>2.8726232315040101</v>
      </c>
      <c r="H18" s="17"/>
      <c r="I18" s="21"/>
      <c r="J18" s="22"/>
      <c r="K18" s="17"/>
      <c r="L18" s="21"/>
      <c r="M18" s="22"/>
      <c r="N18" s="23">
        <f t="shared" si="4"/>
        <v>35.319582777821346</v>
      </c>
      <c r="O18" s="24">
        <f t="shared" si="5"/>
        <v>29.869029880009407</v>
      </c>
      <c r="P18" s="24">
        <f t="shared" si="6"/>
        <v>34.81138734216924</v>
      </c>
      <c r="Q18" t="s">
        <v>81</v>
      </c>
      <c r="R18" t="s">
        <v>79</v>
      </c>
      <c r="S18" t="s">
        <v>345</v>
      </c>
      <c r="AD18" s="37"/>
      <c r="AE18" s="37"/>
      <c r="AH18" s="37"/>
      <c r="AI18" s="37"/>
      <c r="AJ18" t="s">
        <v>68</v>
      </c>
    </row>
    <row r="19" spans="1:36" s="36" customFormat="1" ht="15" x14ac:dyDescent="0.25">
      <c r="A19">
        <v>10.56</v>
      </c>
      <c r="B19">
        <v>6.66</v>
      </c>
      <c r="C19">
        <v>1.26</v>
      </c>
      <c r="D19" s="20">
        <f t="shared" si="0"/>
        <v>3.8497913497913538E-2</v>
      </c>
      <c r="E19" s="17">
        <f>IF(OR($A19="",$B19="",$C19=""),"",A19*'MPTO_working_3-way'!$I18)</f>
        <v>10.966537966537967</v>
      </c>
      <c r="F19" s="21">
        <f>IF(OR($A19="",$B19="",$C19=""),"",B19*'MPTO_working_3-way'!$I18)</f>
        <v>6.9163961038961039</v>
      </c>
      <c r="G19" s="22">
        <f>IF(OR($A19="",$B19="",$C19=""),"",C19*'MPTO_working_3-way'!$I18)</f>
        <v>1.3085073710073711</v>
      </c>
      <c r="H19" s="17"/>
      <c r="I19" s="21"/>
      <c r="J19" s="22"/>
      <c r="K19" s="17"/>
      <c r="L19" s="21"/>
      <c r="M19" s="22"/>
      <c r="N19" s="23">
        <f t="shared" si="4"/>
        <v>9.1186480460039903</v>
      </c>
      <c r="O19" s="24">
        <f t="shared" si="5"/>
        <v>14.458396901772092</v>
      </c>
      <c r="P19" s="24">
        <f t="shared" si="6"/>
        <v>76.422955052223912</v>
      </c>
      <c r="Q19" t="s">
        <v>160</v>
      </c>
      <c r="R19" t="s">
        <v>161</v>
      </c>
      <c r="S19" t="s">
        <v>345</v>
      </c>
      <c r="AD19" s="37"/>
      <c r="AE19" s="37"/>
      <c r="AH19" s="37"/>
      <c r="AI19" s="37"/>
      <c r="AJ19" t="s">
        <v>316</v>
      </c>
    </row>
    <row r="20" spans="1:36" s="36" customFormat="1" ht="15" x14ac:dyDescent="0.25">
      <c r="A20">
        <v>2.4500000000000002</v>
      </c>
      <c r="B20">
        <v>3.49</v>
      </c>
      <c r="C20">
        <v>3.01</v>
      </c>
      <c r="D20" s="20">
        <f t="shared" si="0"/>
        <v>2.6922130216783025E-2</v>
      </c>
      <c r="E20" s="17">
        <f>IF(OR($A20="",$B20="",$C20=""),"",A20*'MPTO_working_3-way'!$I19)</f>
        <v>2.5159592190311186</v>
      </c>
      <c r="F20" s="21">
        <f>IF(OR($A20="",$B20="",$C20=""),"",B20*'MPTO_working_3-way'!$I19)</f>
        <v>3.5839582344565728</v>
      </c>
      <c r="G20" s="22">
        <f>IF(OR($A20="",$B20="",$C20=""),"",C20*'MPTO_working_3-way'!$I19)</f>
        <v>3.0910356119525169</v>
      </c>
      <c r="H20" s="17"/>
      <c r="I20" s="21"/>
      <c r="J20" s="22"/>
      <c r="K20" s="17"/>
      <c r="L20" s="21"/>
      <c r="M20" s="22"/>
      <c r="N20" s="23">
        <f t="shared" si="4"/>
        <v>39.746272214423819</v>
      </c>
      <c r="O20" s="24">
        <f t="shared" si="5"/>
        <v>27.902110866859132</v>
      </c>
      <c r="P20" s="24">
        <f t="shared" si="6"/>
        <v>32.351616918717063</v>
      </c>
      <c r="Q20" t="s">
        <v>321</v>
      </c>
      <c r="R20" t="s">
        <v>209</v>
      </c>
      <c r="S20" t="s">
        <v>345</v>
      </c>
      <c r="AD20" s="37"/>
      <c r="AE20" s="37"/>
      <c r="AH20" s="37"/>
      <c r="AI20" s="37"/>
      <c r="AJ20" t="s">
        <v>316</v>
      </c>
    </row>
    <row r="21" spans="1:36" s="36" customFormat="1" ht="15" x14ac:dyDescent="0.25">
      <c r="A21">
        <v>1.36</v>
      </c>
      <c r="B21">
        <v>5.48</v>
      </c>
      <c r="C21">
        <v>8.8000000000000007</v>
      </c>
      <c r="D21" s="20">
        <f t="shared" si="0"/>
        <v>3.1412233108239818E-2</v>
      </c>
      <c r="E21" s="17">
        <f>IF(OR($A21="",$B21="",$C21=""),"",A21*'MPTO_working_3-way'!$I20)</f>
        <v>1.4027206370272063</v>
      </c>
      <c r="F21" s="21">
        <f>IF(OR($A21="",$B21="",$C21=""),"",B21*'MPTO_working_3-way'!$I20)</f>
        <v>5.6521390374331544</v>
      </c>
      <c r="G21" s="22">
        <f>IF(OR($A21="",$B21="",$C21=""),"",C21*'MPTO_working_3-way'!$I20)</f>
        <v>9.0764276513525104</v>
      </c>
      <c r="H21" s="17"/>
      <c r="I21" s="21"/>
      <c r="J21" s="22"/>
      <c r="K21" s="17"/>
      <c r="L21" s="21"/>
      <c r="M21" s="22"/>
      <c r="N21" s="23">
        <f t="shared" si="4"/>
        <v>71.290032641089923</v>
      </c>
      <c r="O21" s="24">
        <f t="shared" si="5"/>
        <v>17.692416859832537</v>
      </c>
      <c r="P21" s="24">
        <f t="shared" si="6"/>
        <v>11.017550499077537</v>
      </c>
      <c r="Q21" t="s">
        <v>164</v>
      </c>
      <c r="R21" t="s">
        <v>159</v>
      </c>
      <c r="S21" t="s">
        <v>345</v>
      </c>
      <c r="AD21" s="37"/>
      <c r="AE21" s="37"/>
      <c r="AH21" s="37"/>
      <c r="AI21" s="37"/>
      <c r="AJ21" t="s">
        <v>316</v>
      </c>
    </row>
    <row r="22" spans="1:36" s="36" customFormat="1" ht="15" x14ac:dyDescent="0.25">
      <c r="A22">
        <v>1.88</v>
      </c>
      <c r="B22">
        <v>3.47</v>
      </c>
      <c r="C22">
        <v>4.6399999999999997</v>
      </c>
      <c r="D22" s="20">
        <f t="shared" si="0"/>
        <v>3.5616573036677313E-2</v>
      </c>
      <c r="E22" s="17">
        <f>IF(OR($A22="",$B22="",$C22=""),"",A22*'MPTO_working_3-way'!$I21)</f>
        <v>1.9469591573089533</v>
      </c>
      <c r="F22" s="21">
        <f>IF(OR($A22="",$B22="",$C22=""),"",B22*'MPTO_working_3-way'!$I21)</f>
        <v>3.5935895084372707</v>
      </c>
      <c r="G22" s="22">
        <f>IF(OR($A22="",$B22="",$C22=""),"",C22*'MPTO_working_3-way'!$I21)</f>
        <v>4.8052608988901824</v>
      </c>
      <c r="H22" s="17"/>
      <c r="I22" s="21"/>
      <c r="J22" s="22"/>
      <c r="K22" s="17"/>
      <c r="L22" s="21"/>
      <c r="M22" s="22"/>
      <c r="N22" s="23">
        <f t="shared" si="4"/>
        <v>51.362145746404842</v>
      </c>
      <c r="O22" s="24">
        <f t="shared" si="5"/>
        <v>27.827329683931147</v>
      </c>
      <c r="P22" s="24">
        <f t="shared" si="6"/>
        <v>20.810524569664029</v>
      </c>
      <c r="Q22" t="s">
        <v>168</v>
      </c>
      <c r="R22" t="s">
        <v>308</v>
      </c>
      <c r="S22" t="s">
        <v>345</v>
      </c>
      <c r="AD22" s="37"/>
      <c r="AE22" s="37"/>
      <c r="AH22" s="37"/>
      <c r="AI22" s="37"/>
      <c r="AJ22" t="s">
        <v>317</v>
      </c>
    </row>
    <row r="23" spans="1:36" s="36" customFormat="1" ht="15" x14ac:dyDescent="0.25">
      <c r="A23">
        <v>2.61</v>
      </c>
      <c r="B23">
        <v>3.14</v>
      </c>
      <c r="C23">
        <v>3.02</v>
      </c>
      <c r="D23" s="20">
        <f t="shared" si="0"/>
        <v>3.2738927846294619E-2</v>
      </c>
      <c r="E23" s="17">
        <f>IF(OR($A23="",$B23="",$C23=""),"",A23*'MPTO_working_3-way'!$I22)</f>
        <v>2.6954486016788288</v>
      </c>
      <c r="F23" s="21">
        <f>IF(OR($A23="",$B23="",$C23=""),"",B23*'MPTO_working_3-way'!$I22)</f>
        <v>3.2428002334373653</v>
      </c>
      <c r="G23" s="22">
        <f>IF(OR($A23="",$B23="",$C23=""),"",C23*'MPTO_working_3-way'!$I22)</f>
        <v>3.1188715620958098</v>
      </c>
      <c r="H23" s="17"/>
      <c r="I23" s="21"/>
      <c r="J23" s="22"/>
      <c r="K23" s="17"/>
      <c r="L23" s="21"/>
      <c r="M23" s="22"/>
      <c r="N23" s="23">
        <f t="shared" si="4"/>
        <v>37.099575906480339</v>
      </c>
      <c r="O23" s="24">
        <f t="shared" si="5"/>
        <v>30.837545578316455</v>
      </c>
      <c r="P23" s="24">
        <f t="shared" si="6"/>
        <v>32.062878515203202</v>
      </c>
      <c r="Q23" t="s">
        <v>166</v>
      </c>
      <c r="R23" t="s">
        <v>219</v>
      </c>
      <c r="S23" t="s">
        <v>345</v>
      </c>
      <c r="AD23" s="37"/>
      <c r="AE23" s="37"/>
      <c r="AH23" s="37"/>
      <c r="AI23" s="37"/>
      <c r="AJ23" t="s">
        <v>317</v>
      </c>
    </row>
    <row r="24" spans="1:36" s="36" customFormat="1" ht="15" x14ac:dyDescent="0.25">
      <c r="A24">
        <v>2.89</v>
      </c>
      <c r="B24">
        <v>3.01</v>
      </c>
      <c r="C24">
        <v>2.81</v>
      </c>
      <c r="D24" s="20">
        <f t="shared" si="0"/>
        <v>3.4118560987933533E-2</v>
      </c>
      <c r="E24" s="17">
        <f>IF(OR($A24="",$B24="",$C24=""),"",A24*'MPTO_working_3-way'!$I23)</f>
        <v>2.9886026412551279</v>
      </c>
      <c r="F24" s="21">
        <f>IF(OR($A24="",$B24="",$C24=""),"",B24*'MPTO_working_3-way'!$I23)</f>
        <v>3.1126968685736798</v>
      </c>
      <c r="G24" s="22">
        <f>IF(OR($A24="",$B24="",$C24=""),"",C24*'MPTO_working_3-way'!$I23)</f>
        <v>2.9058731563760931</v>
      </c>
      <c r="H24" s="17"/>
      <c r="I24" s="21"/>
      <c r="J24" s="22"/>
      <c r="K24" s="17"/>
      <c r="L24" s="21"/>
      <c r="M24" s="22"/>
      <c r="N24" s="23">
        <f t="shared" si="4"/>
        <v>33.460453597806783</v>
      </c>
      <c r="O24" s="24">
        <f t="shared" si="5"/>
        <v>32.126482025801202</v>
      </c>
      <c r="P24" s="24">
        <f t="shared" si="6"/>
        <v>34.413064376392036</v>
      </c>
      <c r="Q24" t="s">
        <v>167</v>
      </c>
      <c r="R24" t="s">
        <v>215</v>
      </c>
      <c r="S24" t="s">
        <v>345</v>
      </c>
      <c r="AD24" s="37"/>
      <c r="AE24" s="37"/>
      <c r="AH24" s="37"/>
      <c r="AI24" s="37"/>
      <c r="AJ24" t="s">
        <v>317</v>
      </c>
    </row>
    <row r="25" spans="1:36" s="36" customFormat="1" ht="15" x14ac:dyDescent="0.25">
      <c r="A25">
        <v>1.7</v>
      </c>
      <c r="B25">
        <v>3.9</v>
      </c>
      <c r="C25">
        <v>4.9000000000000004</v>
      </c>
      <c r="D25" s="20">
        <f t="shared" si="0"/>
        <v>4.8727183180964806E-2</v>
      </c>
      <c r="E25" s="17">
        <f>IF(OR($A25="",$B25="",$C25=""),"",A25*'MPTO_working_3-way'!$I24)</f>
        <v>1.7828362114076401</v>
      </c>
      <c r="F25" s="21">
        <f>IF(OR($A25="",$B25="",$C25=""),"",B25*'MPTO_working_3-way'!$I24)</f>
        <v>4.0900360144057624</v>
      </c>
      <c r="G25" s="22">
        <f>IF(OR($A25="",$B25="",$C25=""),"",C25*'MPTO_working_3-way'!$I24)</f>
        <v>5.1387631975867283</v>
      </c>
      <c r="H25" s="17"/>
      <c r="I25" s="21"/>
      <c r="J25" s="22"/>
      <c r="K25" s="17"/>
      <c r="L25" s="21"/>
      <c r="M25" s="22"/>
      <c r="N25" s="23">
        <f t="shared" si="4"/>
        <v>56.090402113296143</v>
      </c>
      <c r="O25" s="24">
        <f t="shared" si="5"/>
        <v>24.449662459641914</v>
      </c>
      <c r="P25" s="24">
        <f t="shared" si="6"/>
        <v>19.459935427061925</v>
      </c>
      <c r="Q25" t="s">
        <v>129</v>
      </c>
      <c r="R25" t="s">
        <v>230</v>
      </c>
      <c r="S25" t="s">
        <v>345</v>
      </c>
      <c r="AD25" s="37"/>
      <c r="AE25" s="37"/>
      <c r="AH25" s="37"/>
      <c r="AI25" s="37"/>
      <c r="AJ25" t="s">
        <v>122</v>
      </c>
    </row>
    <row r="26" spans="1:36" s="36" customFormat="1" ht="15" x14ac:dyDescent="0.25">
      <c r="A26">
        <v>10.1</v>
      </c>
      <c r="B26">
        <v>4.6900000000000004</v>
      </c>
      <c r="C26">
        <v>1.35</v>
      </c>
      <c r="D26" s="20">
        <f t="shared" si="0"/>
        <v>5.2970257935530451E-2</v>
      </c>
      <c r="E26" s="17">
        <f>IF(OR($A26="",$B26="",$C26=""),"",A26*'MPTO_working_3-way'!$I25)</f>
        <v>10.634999605148858</v>
      </c>
      <c r="F26" s="21">
        <f>IF(OR($A26="",$B26="",$C26=""),"",B26*'MPTO_working_3-way'!$I25)</f>
        <v>4.9384305097176382</v>
      </c>
      <c r="G26" s="22">
        <f>IF(OR($A26="",$B26="",$C26=""),"",C26*'MPTO_working_3-way'!$I25)</f>
        <v>1.4215098482129662</v>
      </c>
      <c r="H26" s="17"/>
      <c r="I26" s="21"/>
      <c r="J26" s="22"/>
      <c r="K26" s="17"/>
      <c r="L26" s="21"/>
      <c r="M26" s="22"/>
      <c r="N26" s="23">
        <f t="shared" si="4"/>
        <v>9.4029152527270181</v>
      </c>
      <c r="O26" s="24">
        <f t="shared" si="5"/>
        <v>20.249348412056047</v>
      </c>
      <c r="P26" s="24">
        <f t="shared" si="6"/>
        <v>70.347736335216936</v>
      </c>
      <c r="Q26" t="s">
        <v>117</v>
      </c>
      <c r="R26" t="s">
        <v>134</v>
      </c>
      <c r="S26" t="s">
        <v>345</v>
      </c>
      <c r="AD26" s="37"/>
      <c r="AE26" s="37"/>
      <c r="AH26" s="37"/>
      <c r="AI26" s="37"/>
      <c r="AJ26" t="s">
        <v>122</v>
      </c>
    </row>
    <row r="27" spans="1:36" s="36" customFormat="1" ht="15" x14ac:dyDescent="0.25">
      <c r="A27">
        <v>15.15</v>
      </c>
      <c r="B27">
        <v>5.76</v>
      </c>
      <c r="C27">
        <v>1.23</v>
      </c>
      <c r="D27" s="20">
        <f t="shared" si="0"/>
        <v>5.2625841852477873E-2</v>
      </c>
      <c r="E27" s="17">
        <f>IF(OR($A27="",$B27="",$C27=""),"",A27*'MPTO_working_3-way'!$I26)</f>
        <v>15.947281504065041</v>
      </c>
      <c r="F27" s="21">
        <f>IF(OR($A27="",$B27="",$C27=""),"",B27*'MPTO_working_3-way'!$I26)</f>
        <v>6.063124849070272</v>
      </c>
      <c r="G27" s="22">
        <f>IF(OR($A27="",$B27="",$C27=""),"",C27*'MPTO_working_3-way'!$I26)</f>
        <v>1.2947297854785478</v>
      </c>
      <c r="H27" s="17"/>
      <c r="I27" s="21"/>
      <c r="J27" s="22"/>
      <c r="K27" s="17"/>
      <c r="L27" s="21"/>
      <c r="M27" s="22"/>
      <c r="N27" s="23">
        <f t="shared" si="4"/>
        <v>6.2706612393158982</v>
      </c>
      <c r="O27" s="24">
        <f t="shared" si="5"/>
        <v>16.493145447159009</v>
      </c>
      <c r="P27" s="24">
        <f t="shared" si="6"/>
        <v>77.236193313525106</v>
      </c>
      <c r="Q27" t="s">
        <v>228</v>
      </c>
      <c r="R27" t="s">
        <v>227</v>
      </c>
      <c r="S27" t="s">
        <v>345</v>
      </c>
      <c r="AD27" s="37"/>
      <c r="AE27" s="37"/>
      <c r="AH27" s="37"/>
      <c r="AI27" s="37"/>
      <c r="AJ27" t="s">
        <v>122</v>
      </c>
    </row>
    <row r="28" spans="1:36" s="36" customFormat="1" ht="15" x14ac:dyDescent="0.25">
      <c r="A28">
        <v>1.27</v>
      </c>
      <c r="B28">
        <v>5.89</v>
      </c>
      <c r="C28">
        <v>12.01</v>
      </c>
      <c r="D28" s="20">
        <f t="shared" si="0"/>
        <v>4.044480844121856E-2</v>
      </c>
      <c r="E28" s="17">
        <f>IF(OR($A28="",$B28="",$C28=""),"",A28*'MPTO_working_3-way'!$I27)</f>
        <v>1.3213649067203477</v>
      </c>
      <c r="F28" s="21">
        <f>IF(OR($A28="",$B28="",$C28=""),"",B28*'MPTO_working_3-way'!$I27)</f>
        <v>6.1282199217187774</v>
      </c>
      <c r="G28" s="22">
        <f>IF(OR($A28="",$B28="",$C28=""),"",C28*'MPTO_working_3-way'!$I27)</f>
        <v>12.495742149379035</v>
      </c>
      <c r="H28" s="17"/>
      <c r="I28" s="21"/>
      <c r="J28" s="22"/>
      <c r="K28" s="17"/>
      <c r="L28" s="21"/>
      <c r="M28" s="22"/>
      <c r="N28" s="23">
        <f t="shared" si="4"/>
        <v>75.679321806874583</v>
      </c>
      <c r="O28" s="24">
        <f t="shared" si="5"/>
        <v>16.317952240191975</v>
      </c>
      <c r="P28" s="24">
        <f t="shared" si="6"/>
        <v>8.0027259529334476</v>
      </c>
      <c r="Q28" t="s">
        <v>292</v>
      </c>
      <c r="R28" t="s">
        <v>237</v>
      </c>
      <c r="S28" t="s">
        <v>345</v>
      </c>
      <c r="AD28" s="37"/>
      <c r="AE28" s="37"/>
      <c r="AH28" s="37"/>
      <c r="AI28" s="37"/>
      <c r="AJ28" t="s">
        <v>318</v>
      </c>
    </row>
    <row r="29" spans="1:36" s="36" customFormat="1" ht="15" x14ac:dyDescent="0.25">
      <c r="A29">
        <v>2.67</v>
      </c>
      <c r="B29">
        <v>3.85</v>
      </c>
      <c r="C29">
        <v>2.54</v>
      </c>
      <c r="D29" s="20">
        <f t="shared" si="0"/>
        <v>2.7972882347826911E-2</v>
      </c>
      <c r="E29" s="17">
        <f>IF(OR($A29="",$B29="",$C29=""),"",A29*'MPTO_working_3-way'!$I28)</f>
        <v>2.7446875958686978</v>
      </c>
      <c r="F29" s="21">
        <f>IF(OR($A29="",$B29="",$C29=""),"",B29*'MPTO_working_3-way'!$I28)</f>
        <v>3.9576955970391339</v>
      </c>
      <c r="G29" s="22">
        <f>IF(OR($A29="",$B29="",$C29=""),"",C29*'MPTO_working_3-way'!$I28)</f>
        <v>2.6110511211634804</v>
      </c>
      <c r="H29" s="17"/>
      <c r="I29" s="21"/>
      <c r="J29" s="22"/>
      <c r="K29" s="17"/>
      <c r="L29" s="21"/>
      <c r="M29" s="22"/>
      <c r="N29" s="23">
        <f t="shared" si="4"/>
        <v>36.434018993826456</v>
      </c>
      <c r="O29" s="24">
        <f t="shared" si="5"/>
        <v>25.267228756757564</v>
      </c>
      <c r="P29" s="24">
        <f t="shared" si="6"/>
        <v>38.298752249415998</v>
      </c>
      <c r="Q29" t="s">
        <v>242</v>
      </c>
      <c r="R29" t="s">
        <v>239</v>
      </c>
      <c r="S29" t="s">
        <v>345</v>
      </c>
      <c r="AD29" s="37"/>
      <c r="AE29" s="37"/>
      <c r="AH29" s="37"/>
      <c r="AI29" s="37"/>
      <c r="AJ29" t="s">
        <v>318</v>
      </c>
    </row>
    <row r="30" spans="1:36" s="36" customFormat="1" ht="15" x14ac:dyDescent="0.25">
      <c r="A30">
        <v>3.59</v>
      </c>
      <c r="B30">
        <v>3.39</v>
      </c>
      <c r="C30">
        <v>2.2000000000000002</v>
      </c>
      <c r="D30" s="20">
        <f t="shared" si="0"/>
        <v>2.808223731634385E-2</v>
      </c>
      <c r="E30" s="17">
        <f>IF(OR($A30="",$B30="",$C30=""),"",A30*'MPTO_working_3-way'!$I29)</f>
        <v>3.6908152319656744</v>
      </c>
      <c r="F30" s="21">
        <f>IF(OR($A30="",$B30="",$C30=""),"",B30*'MPTO_working_3-way'!$I29)</f>
        <v>3.4851987845024057</v>
      </c>
      <c r="G30" s="22">
        <f>IF(OR($A30="",$B30="",$C30=""),"",C30*'MPTO_working_3-way'!$I29)</f>
        <v>2.2617809220959568</v>
      </c>
      <c r="H30" s="17"/>
      <c r="I30" s="21"/>
      <c r="J30" s="22"/>
      <c r="K30" s="17"/>
      <c r="L30" s="21"/>
      <c r="M30" s="22"/>
      <c r="N30" s="23">
        <f t="shared" si="4"/>
        <v>27.094285060360896</v>
      </c>
      <c r="O30" s="24">
        <f t="shared" si="5"/>
        <v>28.692767954777466</v>
      </c>
      <c r="P30" s="24">
        <f t="shared" si="6"/>
        <v>44.212946984861631</v>
      </c>
      <c r="Q30" t="s">
        <v>238</v>
      </c>
      <c r="R30" t="s">
        <v>173</v>
      </c>
      <c r="S30" t="s">
        <v>345</v>
      </c>
      <c r="AD30" s="37"/>
      <c r="AE30" s="37"/>
      <c r="AH30" s="37"/>
      <c r="AI30" s="37"/>
      <c r="AJ30" t="s">
        <v>318</v>
      </c>
    </row>
    <row r="31" spans="1:36" s="36" customFormat="1" ht="15" x14ac:dyDescent="0.25">
      <c r="A31">
        <v>1.6</v>
      </c>
      <c r="B31">
        <v>4</v>
      </c>
      <c r="C31">
        <v>6.42</v>
      </c>
      <c r="D31" s="20">
        <f t="shared" si="0"/>
        <v>3.0763239875389425E-2</v>
      </c>
      <c r="E31" s="17">
        <f>IF(OR($A31="",$B31="",$C31=""),"",A31*'MPTO_working_3-way'!$I30)</f>
        <v>1.6492211838006232</v>
      </c>
      <c r="F31" s="21">
        <f>IF(OR($A31="",$B31="",$C31=""),"",B31*'MPTO_working_3-way'!$I30)</f>
        <v>4.1230529595015577</v>
      </c>
      <c r="G31" s="22">
        <f>IF(OR($A31="",$B31="",$C31=""),"",C31*'MPTO_working_3-way'!$I30)</f>
        <v>6.6174999999999997</v>
      </c>
      <c r="H31" s="17"/>
      <c r="I31" s="21"/>
      <c r="J31" s="22"/>
      <c r="K31" s="17"/>
      <c r="L31" s="21"/>
      <c r="M31" s="22"/>
      <c r="N31" s="23">
        <f t="shared" si="4"/>
        <v>60.634680770683794</v>
      </c>
      <c r="O31" s="24">
        <f t="shared" si="5"/>
        <v>24.253872308273515</v>
      </c>
      <c r="P31" s="24">
        <f t="shared" si="6"/>
        <v>15.11144692104269</v>
      </c>
      <c r="Q31" t="s">
        <v>148</v>
      </c>
      <c r="R31" t="s">
        <v>182</v>
      </c>
      <c r="S31" t="s">
        <v>345</v>
      </c>
      <c r="AD31" s="37"/>
      <c r="AE31" s="37"/>
      <c r="AH31" s="37"/>
      <c r="AI31" s="37"/>
      <c r="AJ31" t="s">
        <v>312</v>
      </c>
    </row>
    <row r="32" spans="1:36" s="36" customFormat="1" ht="15" x14ac:dyDescent="0.25">
      <c r="A32">
        <v>2.0099999999999998</v>
      </c>
      <c r="B32">
        <v>3.68</v>
      </c>
      <c r="C32">
        <v>3.87</v>
      </c>
      <c r="D32" s="20">
        <f t="shared" si="0"/>
        <v>2.7649501062265269E-2</v>
      </c>
      <c r="E32" s="17">
        <f>IF(OR($A32="",$B32="",$C32=""),"",A32*'MPTO_working_3-way'!$I31)</f>
        <v>2.065575497135153</v>
      </c>
      <c r="F32" s="21">
        <f>IF(OR($A32="",$B32="",$C32=""),"",B32*'MPTO_working_3-way'!$I31)</f>
        <v>3.7817501639091362</v>
      </c>
      <c r="G32" s="22">
        <f>IF(OR($A32="",$B32="",$C32=""),"",C32*'MPTO_working_3-way'!$I31)</f>
        <v>3.9770035691109666</v>
      </c>
      <c r="H32" s="17"/>
      <c r="I32" s="21"/>
      <c r="J32" s="22"/>
      <c r="K32" s="17"/>
      <c r="L32" s="21"/>
      <c r="M32" s="22"/>
      <c r="N32" s="23">
        <f t="shared" si="4"/>
        <v>48.412657943848998</v>
      </c>
      <c r="O32" s="24">
        <f t="shared" si="5"/>
        <v>26.442783279113169</v>
      </c>
      <c r="P32" s="24">
        <f t="shared" si="6"/>
        <v>25.144558777037844</v>
      </c>
      <c r="Q32" t="s">
        <v>177</v>
      </c>
      <c r="R32" t="s">
        <v>322</v>
      </c>
      <c r="S32" t="s">
        <v>345</v>
      </c>
      <c r="AD32" s="37"/>
      <c r="AE32" s="37"/>
      <c r="AH32" s="37"/>
      <c r="AI32" s="37"/>
      <c r="AJ32" t="s">
        <v>312</v>
      </c>
    </row>
    <row r="33" spans="1:36" s="36" customFormat="1" ht="15" x14ac:dyDescent="0.25">
      <c r="A33">
        <v>3.07</v>
      </c>
      <c r="B33">
        <v>3.45</v>
      </c>
      <c r="C33">
        <v>2.4300000000000002</v>
      </c>
      <c r="D33" s="20">
        <f t="shared" si="0"/>
        <v>2.7110605231425389E-2</v>
      </c>
      <c r="E33" s="17">
        <f>IF(OR($A33="",$B33="",$C33=""),"",A33*'MPTO_working_3-way'!$I32)</f>
        <v>3.1532295580604757</v>
      </c>
      <c r="F33" s="21">
        <f>IF(OR($A33="",$B33="",$C33=""),"",B33*'MPTO_working_3-way'!$I32)</f>
        <v>3.5435315880484177</v>
      </c>
      <c r="G33" s="22">
        <f>IF(OR($A33="",$B33="",$C33=""),"",C33*'MPTO_working_3-way'!$I32)</f>
        <v>2.495878770712364</v>
      </c>
      <c r="H33" s="17"/>
      <c r="I33" s="21"/>
      <c r="J33" s="22"/>
      <c r="K33" s="17"/>
      <c r="L33" s="21"/>
      <c r="M33" s="22"/>
      <c r="N33" s="23">
        <f t="shared" si="4"/>
        <v>31.713517255467167</v>
      </c>
      <c r="O33" s="24">
        <f t="shared" si="5"/>
        <v>28.220434195444692</v>
      </c>
      <c r="P33" s="24">
        <f t="shared" si="6"/>
        <v>40.066048549088137</v>
      </c>
      <c r="Q33" t="s">
        <v>323</v>
      </c>
      <c r="R33" t="s">
        <v>181</v>
      </c>
      <c r="S33" t="s">
        <v>345</v>
      </c>
      <c r="AD33" s="37"/>
      <c r="AE33" s="37"/>
      <c r="AH33" s="37"/>
      <c r="AI33" s="37"/>
      <c r="AJ33" t="s">
        <v>312</v>
      </c>
    </row>
    <row r="34" spans="1:36" s="36" customFormat="1" ht="15" x14ac:dyDescent="0.25">
      <c r="A34">
        <v>2.29</v>
      </c>
      <c r="B34">
        <v>3.35</v>
      </c>
      <c r="C34">
        <v>3.41</v>
      </c>
      <c r="D34" s="20">
        <f t="shared" si="0"/>
        <v>2.8443817358799972E-2</v>
      </c>
      <c r="E34" s="17">
        <f>IF(OR($A34="",$B34="",$C34=""),"",A34*'MPTO_working_3-way'!$I33)</f>
        <v>2.3551363417516518</v>
      </c>
      <c r="F34" s="21">
        <f>IF(OR($A34="",$B34="",$C34=""),"",B34*'MPTO_working_3-way'!$I33)</f>
        <v>3.44528678815198</v>
      </c>
      <c r="G34" s="22">
        <f>IF(OR($A34="",$B34="",$C34=""),"",C34*'MPTO_working_3-way'!$I33)</f>
        <v>3.5069934171935082</v>
      </c>
      <c r="H34" s="17"/>
      <c r="I34" s="21"/>
      <c r="J34" s="22"/>
      <c r="K34" s="17"/>
      <c r="L34" s="21"/>
      <c r="M34" s="22"/>
      <c r="N34" s="23">
        <f t="shared" si="4"/>
        <v>42.460386784072206</v>
      </c>
      <c r="O34" s="24">
        <f t="shared" si="5"/>
        <v>29.025159921052339</v>
      </c>
      <c r="P34" s="24">
        <f t="shared" si="6"/>
        <v>28.514453294875462</v>
      </c>
      <c r="Q34" t="s">
        <v>178</v>
      </c>
      <c r="R34" t="s">
        <v>324</v>
      </c>
      <c r="S34" t="s">
        <v>345</v>
      </c>
      <c r="AD34" s="37"/>
      <c r="AE34" s="37"/>
      <c r="AH34" s="37"/>
      <c r="AI34" s="37"/>
      <c r="AJ34" t="s">
        <v>312</v>
      </c>
    </row>
    <row r="35" spans="1:36" s="36" customFormat="1" ht="15" x14ac:dyDescent="0.25">
      <c r="A35">
        <v>1.88</v>
      </c>
      <c r="B35">
        <v>3.78</v>
      </c>
      <c r="C35">
        <v>4.32</v>
      </c>
      <c r="D35" s="20">
        <f t="shared" si="0"/>
        <v>2.7946639648767313E-2</v>
      </c>
      <c r="E35" s="17">
        <f>IF(OR($A35="",$B35="",$C35=""),"",A35*'MPTO_working_3-way'!$I34)</f>
        <v>1.9325396825396823</v>
      </c>
      <c r="F35" s="21">
        <f>IF(OR($A35="",$B35="",$C35=""),"",B35*'MPTO_working_3-way'!$I34)</f>
        <v>3.8856382978723403</v>
      </c>
      <c r="G35" s="22">
        <f>IF(OR($A35="",$B35="",$C35=""),"",C35*'MPTO_working_3-way'!$I34)</f>
        <v>4.4407294832826754</v>
      </c>
      <c r="H35" s="17"/>
      <c r="I35" s="21"/>
      <c r="J35" s="22"/>
      <c r="K35" s="17"/>
      <c r="L35" s="21"/>
      <c r="M35" s="22"/>
      <c r="N35" s="23">
        <f t="shared" si="4"/>
        <v>51.745379876796719</v>
      </c>
      <c r="O35" s="24">
        <f t="shared" si="5"/>
        <v>25.735797399041754</v>
      </c>
      <c r="P35" s="24">
        <f t="shared" si="6"/>
        <v>22.518822724161531</v>
      </c>
      <c r="Q35" t="s">
        <v>180</v>
      </c>
      <c r="R35" t="s">
        <v>244</v>
      </c>
      <c r="S35" t="s">
        <v>345</v>
      </c>
      <c r="AD35" s="37"/>
      <c r="AE35" s="37"/>
      <c r="AH35" s="37"/>
      <c r="AI35" s="37"/>
      <c r="AJ35" t="s">
        <v>312</v>
      </c>
    </row>
    <row r="36" spans="1:36" s="36" customFormat="1" ht="15" x14ac:dyDescent="0.25">
      <c r="A36">
        <v>1.88</v>
      </c>
      <c r="B36">
        <v>3.78</v>
      </c>
      <c r="C36">
        <v>4.32</v>
      </c>
      <c r="D36" s="20">
        <f t="shared" si="0"/>
        <v>2.7946639648767313E-2</v>
      </c>
      <c r="E36" s="17">
        <f>IF(OR($A36="",$B36="",$C36=""),"",A36*'MPTO_working_3-way'!$I35)</f>
        <v>1.9325396825396823</v>
      </c>
      <c r="F36" s="21">
        <f>IF(OR($A36="",$B36="",$C36=""),"",B36*'MPTO_working_3-way'!$I35)</f>
        <v>3.8856382978723403</v>
      </c>
      <c r="G36" s="22">
        <f>IF(OR($A36="",$B36="",$C36=""),"",C36*'MPTO_working_3-way'!$I35)</f>
        <v>4.4407294832826754</v>
      </c>
      <c r="H36" s="17"/>
      <c r="I36" s="21"/>
      <c r="J36" s="22"/>
      <c r="K36" s="17"/>
      <c r="L36" s="21"/>
      <c r="M36" s="22"/>
      <c r="N36" s="23">
        <f t="shared" si="4"/>
        <v>51.745379876796719</v>
      </c>
      <c r="O36" s="24">
        <f t="shared" si="5"/>
        <v>25.735797399041754</v>
      </c>
      <c r="P36" s="24">
        <f t="shared" si="6"/>
        <v>22.518822724161531</v>
      </c>
      <c r="Q36" t="s">
        <v>180</v>
      </c>
      <c r="R36" t="s">
        <v>244</v>
      </c>
      <c r="S36" t="s">
        <v>345</v>
      </c>
      <c r="AD36" s="37"/>
      <c r="AE36" s="37"/>
      <c r="AH36" s="37"/>
      <c r="AI36" s="37"/>
      <c r="AJ36" t="s">
        <v>312</v>
      </c>
    </row>
    <row r="37" spans="1:36" s="36" customFormat="1" ht="15" x14ac:dyDescent="0.25">
      <c r="A37">
        <v>2.38</v>
      </c>
      <c r="B37">
        <v>3.26</v>
      </c>
      <c r="C37">
        <v>3.33</v>
      </c>
      <c r="D37" s="20">
        <f t="shared" si="0"/>
        <v>2.7216833784859951E-2</v>
      </c>
      <c r="E37" s="17">
        <f>IF(OR($A37="",$B37="",$C37=""),"",A37*'MPTO_working_3-way'!$I36)</f>
        <v>2.4447760644079666</v>
      </c>
      <c r="F37" s="21">
        <f>IF(OR($A37="",$B37="",$C37=""),"",B37*'MPTO_working_3-way'!$I36)</f>
        <v>3.3487268781386432</v>
      </c>
      <c r="G37" s="22">
        <f>IF(OR($A37="",$B37="",$C37=""),"",C37*'MPTO_working_3-way'!$I36)</f>
        <v>3.4206320565035839</v>
      </c>
      <c r="H37" s="17"/>
      <c r="I37" s="21"/>
      <c r="J37" s="22"/>
      <c r="K37" s="17"/>
      <c r="L37" s="21"/>
      <c r="M37" s="22"/>
      <c r="N37" s="23">
        <f t="shared" si="4"/>
        <v>40.903541823662394</v>
      </c>
      <c r="O37" s="24">
        <f t="shared" si="5"/>
        <v>29.862094951017333</v>
      </c>
      <c r="P37" s="24">
        <f t="shared" si="6"/>
        <v>29.234363225320266</v>
      </c>
      <c r="Q37" t="s">
        <v>123</v>
      </c>
      <c r="R37" t="s">
        <v>97</v>
      </c>
      <c r="S37" t="s">
        <v>345</v>
      </c>
      <c r="AD37" s="37"/>
      <c r="AE37" s="37"/>
      <c r="AH37" s="37"/>
      <c r="AI37" s="37"/>
      <c r="AJ37" t="s">
        <v>69</v>
      </c>
    </row>
    <row r="38" spans="1:36" s="36" customFormat="1" ht="15" x14ac:dyDescent="0.25">
      <c r="A38">
        <v>5.66</v>
      </c>
      <c r="B38">
        <v>4.04</v>
      </c>
      <c r="C38">
        <v>1.65</v>
      </c>
      <c r="D38" s="20">
        <f t="shared" si="0"/>
        <v>3.0263803765535613E-2</v>
      </c>
      <c r="E38" s="17">
        <f>IF(OR($A38="",$B38="",$C38=""),"",A38*'MPTO_working_3-way'!$I37)</f>
        <v>5.8312931293129315</v>
      </c>
      <c r="F38" s="21">
        <f>IF(OR($A38="",$B38="",$C38=""),"",B38*'MPTO_working_3-way'!$I37)</f>
        <v>4.1622657672127641</v>
      </c>
      <c r="G38" s="22">
        <f>IF(OR($A38="",$B38="",$C38=""),"",C38*'MPTO_working_3-way'!$I37)</f>
        <v>1.6999352762131337</v>
      </c>
      <c r="H38" s="17"/>
      <c r="I38" s="21"/>
      <c r="J38" s="22"/>
      <c r="K38" s="17"/>
      <c r="L38" s="21"/>
      <c r="M38" s="22"/>
      <c r="N38" s="23">
        <f t="shared" si="4"/>
        <v>17.148854942194003</v>
      </c>
      <c r="O38" s="24">
        <f t="shared" si="5"/>
        <v>24.025375983370807</v>
      </c>
      <c r="P38" s="24">
        <f t="shared" si="6"/>
        <v>58.825769074435186</v>
      </c>
      <c r="Q38" t="s">
        <v>95</v>
      </c>
      <c r="R38" t="s">
        <v>102</v>
      </c>
      <c r="S38" t="s">
        <v>345</v>
      </c>
      <c r="AD38" s="37"/>
      <c r="AE38" s="37"/>
      <c r="AH38" s="37"/>
      <c r="AI38" s="37"/>
      <c r="AJ38" t="s">
        <v>69</v>
      </c>
    </row>
    <row r="39" spans="1:36" s="36" customFormat="1" ht="15" x14ac:dyDescent="0.25">
      <c r="A39">
        <v>1.88</v>
      </c>
      <c r="B39">
        <v>3.73</v>
      </c>
      <c r="C39">
        <v>4.3899999999999997</v>
      </c>
      <c r="D39" s="20">
        <f t="shared" si="0"/>
        <v>2.7801841164151853E-2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100</v>
      </c>
      <c r="R39" t="s">
        <v>136</v>
      </c>
      <c r="S39" t="s">
        <v>345</v>
      </c>
      <c r="AD39" s="37"/>
      <c r="AE39" s="37"/>
      <c r="AH39" s="37"/>
      <c r="AI39" s="37"/>
      <c r="AJ39" t="s">
        <v>69</v>
      </c>
    </row>
    <row r="40" spans="1:36" s="36" customFormat="1" ht="15" x14ac:dyDescent="0.25">
      <c r="A40">
        <v>10.08</v>
      </c>
      <c r="B40">
        <v>7.45</v>
      </c>
      <c r="C40">
        <v>1.24</v>
      </c>
      <c r="D40" s="20">
        <f t="shared" si="0"/>
        <v>3.988615002903817E-2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251</v>
      </c>
      <c r="R40" t="s">
        <v>184</v>
      </c>
      <c r="S40" t="s">
        <v>345</v>
      </c>
      <c r="AD40" s="37"/>
      <c r="AE40" s="37"/>
      <c r="AH40" s="37"/>
      <c r="AI40" s="37"/>
      <c r="AJ40" t="s">
        <v>319</v>
      </c>
    </row>
    <row r="41" spans="1:36" s="36" customFormat="1" ht="15" x14ac:dyDescent="0.25">
      <c r="A41">
        <v>3.73</v>
      </c>
      <c r="B41">
        <v>4.0999999999999996</v>
      </c>
      <c r="C41">
        <v>1.93</v>
      </c>
      <c r="D41" s="20">
        <f t="shared" si="0"/>
        <v>3.0133668795605306E-2</v>
      </c>
      <c r="E41" s="17">
        <f>IF(OR($A41="",$B41="",$C41=""),"",A41*'MPTO_working_3-way'!$I40)</f>
        <v>3.8337008675422863</v>
      </c>
      <c r="F41" s="21">
        <f>IF(OR($A41="",$B41="",$C41=""),"",B41*'MPTO_working_3-way'!$I40)</f>
        <v>4.2139875487730221</v>
      </c>
      <c r="G41" s="22">
        <f>IF(OR($A41="",$B41="",$C41=""),"",C41*'MPTO_working_3-way'!$I40)</f>
        <v>1.983657553446813</v>
      </c>
      <c r="H41" s="17"/>
      <c r="I41" s="21"/>
      <c r="J41" s="22"/>
      <c r="K41" s="17"/>
      <c r="L41" s="21"/>
      <c r="M41" s="22"/>
      <c r="N41" s="23">
        <f t="shared" si="4"/>
        <v>26.084455583543775</v>
      </c>
      <c r="O41" s="24">
        <f t="shared" si="5"/>
        <v>23.730492518687388</v>
      </c>
      <c r="P41" s="24">
        <f t="shared" si="6"/>
        <v>50.41192711223745</v>
      </c>
      <c r="Q41" t="s">
        <v>249</v>
      </c>
      <c r="R41" t="s">
        <v>250</v>
      </c>
      <c r="S41" t="s">
        <v>345</v>
      </c>
      <c r="AD41" s="37"/>
      <c r="AE41" s="37"/>
      <c r="AH41" s="37"/>
      <c r="AI41" s="37"/>
      <c r="AJ41" t="s">
        <v>319</v>
      </c>
    </row>
    <row r="42" spans="1:36" s="36" customFormat="1" ht="15" x14ac:dyDescent="0.25">
      <c r="A42">
        <v>1.69</v>
      </c>
      <c r="B42">
        <v>3.69</v>
      </c>
      <c r="C42">
        <v>5.89</v>
      </c>
      <c r="D42" s="20">
        <f t="shared" si="0"/>
        <v>3.2497973285456228E-2</v>
      </c>
      <c r="E42" s="17">
        <f>IF(OR($A42="",$B42="",$C42=""),"",A42*'MPTO_working_3-way'!$I41)</f>
        <v>1.7574075935490745</v>
      </c>
      <c r="F42" s="21">
        <f>IF(OR($A42="",$B42="",$C42=""),"",B42*'MPTO_working_3-way'!$I41)</f>
        <v>3.8371798936071508</v>
      </c>
      <c r="G42" s="22">
        <f>IF(OR($A42="",$B42="",$C42=""),"",C42*'MPTO_working_3-way'!$I41)</f>
        <v>6.1249294236710341</v>
      </c>
      <c r="H42" s="17"/>
      <c r="I42" s="21"/>
      <c r="J42" s="22"/>
      <c r="K42" s="17"/>
      <c r="L42" s="21"/>
      <c r="M42" s="22"/>
      <c r="N42" s="23">
        <f t="shared" si="4"/>
        <v>56.901996080516859</v>
      </c>
      <c r="O42" s="24">
        <f t="shared" si="5"/>
        <v>26.060805792973845</v>
      </c>
      <c r="P42" s="24">
        <f t="shared" si="6"/>
        <v>16.326718739571053</v>
      </c>
      <c r="Q42" t="s">
        <v>257</v>
      </c>
      <c r="R42" t="s">
        <v>189</v>
      </c>
      <c r="S42" t="s">
        <v>345</v>
      </c>
      <c r="AD42" s="37"/>
      <c r="AE42" s="37"/>
      <c r="AH42" s="37"/>
      <c r="AI42" s="37"/>
      <c r="AJ42" t="s">
        <v>313</v>
      </c>
    </row>
    <row r="43" spans="1:36" s="36" customFormat="1" ht="15" x14ac:dyDescent="0.25">
      <c r="A43">
        <v>2.52</v>
      </c>
      <c r="B43">
        <v>3.58</v>
      </c>
      <c r="C43">
        <v>2.76</v>
      </c>
      <c r="D43" s="20">
        <f t="shared" si="0"/>
        <v>3.8473846343654472E-2</v>
      </c>
      <c r="E43" s="17">
        <f>IF(OR($A43="",$B43="",$C43=""),"",A43*'MPTO_working_3-way'!$I42)</f>
        <v>2.5959368453649252</v>
      </c>
      <c r="F43" s="21">
        <f>IF(OR($A43="",$B43="",$C43=""),"",B43*'MPTO_working_3-way'!$I42)</f>
        <v>3.687878534288267</v>
      </c>
      <c r="G43" s="22">
        <f>IF(OR($A43="",$B43="",$C43=""),"",C43*'MPTO_working_3-way'!$I42)</f>
        <v>2.8431689258758706</v>
      </c>
      <c r="H43" s="17"/>
      <c r="I43" s="21"/>
      <c r="J43" s="22"/>
      <c r="K43" s="17"/>
      <c r="L43" s="21"/>
      <c r="M43" s="22"/>
      <c r="N43" s="23">
        <f t="shared" si="4"/>
        <v>38.521738376860412</v>
      </c>
      <c r="O43" s="24">
        <f t="shared" si="5"/>
        <v>27.115860533432468</v>
      </c>
      <c r="P43" s="24">
        <f t="shared" si="6"/>
        <v>35.172021996263858</v>
      </c>
      <c r="Q43" t="s">
        <v>150</v>
      </c>
      <c r="R43" t="s">
        <v>325</v>
      </c>
      <c r="S43" t="s">
        <v>345</v>
      </c>
      <c r="AD43" s="37"/>
      <c r="AE43" s="37"/>
      <c r="AH43" s="37"/>
      <c r="AI43" s="37"/>
      <c r="AJ43" t="s">
        <v>313</v>
      </c>
    </row>
    <row r="44" spans="1:36" s="36" customFormat="1" ht="15" x14ac:dyDescent="0.25">
      <c r="A44">
        <v>1.7</v>
      </c>
      <c r="B44">
        <v>4.0599999999999996</v>
      </c>
      <c r="C44">
        <v>5.08</v>
      </c>
      <c r="D44" s="20">
        <f t="shared" si="0"/>
        <v>3.1391106537646429E-2</v>
      </c>
      <c r="E44" s="17">
        <f>IF(OR($A44="",$B44="",$C44=""),"",A44*'MPTO_working_3-way'!$I43)</f>
        <v>1.7552465545852756</v>
      </c>
      <c r="F44" s="21">
        <f>IF(OR($A44="",$B44="",$C44=""),"",B44*'MPTO_working_3-way'!$I43)</f>
        <v>4.1919417715389518</v>
      </c>
      <c r="G44" s="22">
        <f>IF(OR($A44="",$B44="",$C44=""),"",C44*'MPTO_working_3-way'!$I43)</f>
        <v>5.2450897042901179</v>
      </c>
      <c r="H44" s="17"/>
      <c r="I44" s="21"/>
      <c r="J44" s="22"/>
      <c r="K44" s="17"/>
      <c r="L44" s="21"/>
      <c r="M44" s="22"/>
      <c r="N44" s="23">
        <f t="shared" si="4"/>
        <v>56.972053150463353</v>
      </c>
      <c r="O44" s="24">
        <f t="shared" si="5"/>
        <v>23.855293191080719</v>
      </c>
      <c r="P44" s="24">
        <f t="shared" si="6"/>
        <v>19.065450857438524</v>
      </c>
      <c r="Q44" t="s">
        <v>326</v>
      </c>
      <c r="R44" t="s">
        <v>256</v>
      </c>
      <c r="S44" t="s">
        <v>345</v>
      </c>
      <c r="AD44" s="37"/>
      <c r="AE44" s="37"/>
      <c r="AH44" s="37"/>
      <c r="AI44" s="37"/>
      <c r="AJ44" t="s">
        <v>313</v>
      </c>
    </row>
    <row r="45" spans="1:36" s="36" customFormat="1" ht="15" x14ac:dyDescent="0.25">
      <c r="A45">
        <v>2.77</v>
      </c>
      <c r="B45">
        <v>3.39</v>
      </c>
      <c r="C45">
        <v>2.69</v>
      </c>
      <c r="D45" s="20">
        <f t="shared" si="0"/>
        <v>2.7743292958283705E-2</v>
      </c>
      <c r="E45" s="17">
        <f>IF(OR($A45="",$B45="",$C45=""),"",A45*'MPTO_working_3-way'!$I44)</f>
        <v>2.8765725543719229</v>
      </c>
      <c r="F45" s="21">
        <f>IF(OR($A45="",$B45="",$C45=""),"",B45*'MPTO_working_3-way'!$I44)</f>
        <v>3.5204263391049886</v>
      </c>
      <c r="G45" s="22">
        <f>IF(OR($A45="",$B45="",$C45=""),"",C45*'MPTO_working_3-way'!$I44)</f>
        <v>2.7934946466644304</v>
      </c>
      <c r="H45" s="17"/>
      <c r="I45" s="21"/>
      <c r="J45" s="22"/>
      <c r="K45" s="17"/>
      <c r="L45" s="21"/>
      <c r="M45" s="22"/>
      <c r="N45" s="23">
        <f t="shared" si="4"/>
        <v>34.763593863821114</v>
      </c>
      <c r="O45" s="24">
        <f t="shared" si="5"/>
        <v>28.405650443299258</v>
      </c>
      <c r="P45" s="24">
        <f t="shared" si="6"/>
        <v>35.797455391369695</v>
      </c>
      <c r="Q45" t="s">
        <v>193</v>
      </c>
      <c r="R45" t="s">
        <v>188</v>
      </c>
      <c r="S45" t="s">
        <v>345</v>
      </c>
      <c r="AD45" s="37"/>
      <c r="AE45" s="37"/>
      <c r="AH45" s="37"/>
      <c r="AI45" s="37"/>
      <c r="AJ45" t="s">
        <v>313</v>
      </c>
    </row>
    <row r="46" spans="1:36" s="36" customFormat="1" ht="15" x14ac:dyDescent="0.25">
      <c r="A46">
        <v>2.14</v>
      </c>
      <c r="B46">
        <v>3.03</v>
      </c>
      <c r="C46">
        <v>3.87</v>
      </c>
      <c r="D46" s="20">
        <f t="shared" si="0"/>
        <v>5.5720655743035863E-2</v>
      </c>
      <c r="E46" s="17">
        <f>IF(OR($A46="",$B46="",$C46=""),"",A46*'MPTO_working_3-way'!$I45)</f>
        <v>2.2071769679905633</v>
      </c>
      <c r="F46" s="21">
        <f>IF(OR($A46="",$B46="",$C46=""),"",B46*'MPTO_working_3-way'!$I45)</f>
        <v>3.1251150528090683</v>
      </c>
      <c r="G46" s="22">
        <f>IF(OR($A46="",$B46="",$C46=""),"",C46*'MPTO_working_3-way'!$I45)</f>
        <v>3.9914835823006918</v>
      </c>
      <c r="H46" s="17"/>
      <c r="I46" s="21"/>
      <c r="J46" s="22"/>
      <c r="K46" s="17"/>
      <c r="L46" s="21"/>
      <c r="M46" s="22"/>
      <c r="N46" s="23">
        <f t="shared" si="4"/>
        <v>45.306743161170729</v>
      </c>
      <c r="O46" s="24">
        <f t="shared" si="5"/>
        <v>31.998821902609031</v>
      </c>
      <c r="P46" s="24">
        <f t="shared" si="6"/>
        <v>25.053341179562103</v>
      </c>
      <c r="Q46" t="s">
        <v>156</v>
      </c>
      <c r="R46" t="s">
        <v>153</v>
      </c>
      <c r="S46" t="s">
        <v>345</v>
      </c>
      <c r="AD46" s="37"/>
      <c r="AE46" s="37"/>
      <c r="AH46" s="37"/>
      <c r="AI46" s="37"/>
      <c r="AJ46" t="s">
        <v>314</v>
      </c>
    </row>
    <row r="47" spans="1:36" s="36" customFormat="1" ht="15" x14ac:dyDescent="0.25">
      <c r="A47">
        <v>2.0499999999999998</v>
      </c>
      <c r="B47">
        <v>3.19</v>
      </c>
      <c r="C47">
        <v>4.08</v>
      </c>
      <c r="D47" s="20">
        <f t="shared" si="0"/>
        <v>4.6382541088918261E-2</v>
      </c>
      <c r="E47" s="17">
        <f>IF(OR($A47="",$B47="",$C47=""),"",A47*'MPTO_working_3-way'!$I46)</f>
        <v>2.1068737505644815</v>
      </c>
      <c r="F47" s="21">
        <f>IF(OR($A47="",$B47="",$C47=""),"",B47*'MPTO_working_3-way'!$I46)</f>
        <v>3.2785011045369248</v>
      </c>
      <c r="G47" s="22">
        <f>IF(OR($A47="",$B47="",$C47=""),"",C47*'MPTO_working_3-way'!$I46)</f>
        <v>4.1931926352697975</v>
      </c>
      <c r="H47" s="17"/>
      <c r="I47" s="21"/>
      <c r="J47" s="22"/>
      <c r="K47" s="17"/>
      <c r="L47" s="21"/>
      <c r="M47" s="22"/>
      <c r="N47" s="23">
        <f t="shared" si="4"/>
        <v>47.463688782115035</v>
      </c>
      <c r="O47" s="24">
        <f t="shared" si="5"/>
        <v>30.501743574713419</v>
      </c>
      <c r="P47" s="24">
        <f t="shared" si="6"/>
        <v>23.848176961601915</v>
      </c>
      <c r="Q47" t="s">
        <v>295</v>
      </c>
      <c r="R47" t="s">
        <v>194</v>
      </c>
      <c r="S47" t="s">
        <v>345</v>
      </c>
      <c r="AD47" s="37"/>
      <c r="AE47" s="37"/>
      <c r="AH47" s="37"/>
      <c r="AI47" s="37"/>
      <c r="AJ47" t="s">
        <v>314</v>
      </c>
    </row>
    <row r="48" spans="1:36" s="36" customFormat="1" ht="15" x14ac:dyDescent="0.25">
      <c r="A48">
        <v>4.6900000000000004</v>
      </c>
      <c r="B48">
        <v>3.75</v>
      </c>
      <c r="C48">
        <v>1.8</v>
      </c>
      <c r="D48" s="20">
        <f t="shared" si="0"/>
        <v>3.5441838426913064E-2</v>
      </c>
      <c r="E48" s="17">
        <f>IF(OR($A48="",$B48="",$C48=""),"",A48*'MPTO_working_3-way'!$I47)</f>
        <v>4.9513298754348387</v>
      </c>
      <c r="F48" s="21">
        <f>IF(OR($A48="",$B48="",$C48=""),"",B48*'MPTO_working_3-way'!$I47)</f>
        <v>3.9589524590363845</v>
      </c>
      <c r="G48" s="22">
        <f>IF(OR($A48="",$B48="",$C48=""),"",C48*'MPTO_working_3-way'!$I47)</f>
        <v>1.9002971803374646</v>
      </c>
      <c r="H48" s="17"/>
      <c r="I48" s="21"/>
      <c r="J48" s="22"/>
      <c r="K48" s="17"/>
      <c r="L48" s="21"/>
      <c r="M48" s="22"/>
      <c r="N48" s="23">
        <f t="shared" si="4"/>
        <v>20.196594150620541</v>
      </c>
      <c r="O48" s="24">
        <f t="shared" si="5"/>
        <v>25.259207084376094</v>
      </c>
      <c r="P48" s="24">
        <f t="shared" si="6"/>
        <v>52.623348092450193</v>
      </c>
      <c r="Q48" t="s">
        <v>197</v>
      </c>
      <c r="R48" t="s">
        <v>200</v>
      </c>
      <c r="S48" t="s">
        <v>345</v>
      </c>
      <c r="AD48" s="37"/>
      <c r="AE48" s="37"/>
      <c r="AH48" s="37"/>
      <c r="AI48" s="37"/>
      <c r="AJ48" t="s">
        <v>315</v>
      </c>
    </row>
    <row r="49" spans="1:36" s="36" customFormat="1" ht="15" x14ac:dyDescent="0.25">
      <c r="A49">
        <v>4.58</v>
      </c>
      <c r="B49">
        <v>4.0999999999999996</v>
      </c>
      <c r="C49">
        <v>1.74</v>
      </c>
      <c r="D49" s="20">
        <f t="shared" si="0"/>
        <v>3.6955694056262978E-2</v>
      </c>
      <c r="E49" s="17">
        <f>IF(OR($A49="",$B49="",$C49=""),"",A49*'MPTO_working_3-way'!$I48)</f>
        <v>4.7924320381872461</v>
      </c>
      <c r="F49" s="21">
        <f>IF(OR($A49="",$B49="",$C49=""),"",B49*'MPTO_working_3-way'!$I48)</f>
        <v>4.2901684184645648</v>
      </c>
      <c r="G49" s="22">
        <f>IF(OR($A49="",$B49="",$C49=""),"",C49*'MPTO_working_3-way'!$I48)</f>
        <v>1.8207056214947177</v>
      </c>
      <c r="H49" s="17"/>
      <c r="I49" s="21"/>
      <c r="J49" s="22"/>
      <c r="K49" s="17"/>
      <c r="L49" s="21"/>
      <c r="M49" s="22"/>
      <c r="N49" s="23">
        <f t="shared" si="4"/>
        <v>20.866232260191914</v>
      </c>
      <c r="O49" s="24">
        <f t="shared" si="5"/>
        <v>23.309108232116824</v>
      </c>
      <c r="P49" s="24">
        <f t="shared" si="6"/>
        <v>54.923760776827002</v>
      </c>
      <c r="Q49" t="s">
        <v>158</v>
      </c>
      <c r="R49" t="s">
        <v>201</v>
      </c>
      <c r="S49" t="s">
        <v>345</v>
      </c>
      <c r="AD49" s="37"/>
      <c r="AE49" s="37"/>
      <c r="AH49" s="37"/>
      <c r="AI49" s="37"/>
      <c r="AJ49" t="s">
        <v>315</v>
      </c>
    </row>
    <row r="50" spans="1:36" s="36" customFormat="1" ht="15" x14ac:dyDescent="0.25">
      <c r="A50">
        <v>2.2200000000000002</v>
      </c>
      <c r="B50">
        <v>3.63</v>
      </c>
      <c r="C50">
        <v>3.24</v>
      </c>
      <c r="D50" s="20">
        <f t="shared" si="0"/>
        <v>3.4574519423004269E-2</v>
      </c>
      <c r="E50" s="17">
        <f>IF(OR($A50="",$B50="",$C50=""),"",A50*'MPTO_working_3-way'!$I49)</f>
        <v>2.2986808813077473</v>
      </c>
      <c r="F50" s="21">
        <f>IF(OR($A50="",$B50="",$C50=""),"",B50*'MPTO_working_3-way'!$I49)</f>
        <v>3.7586538734896942</v>
      </c>
      <c r="G50" s="22">
        <f>IF(OR($A50="",$B50="",$C50=""),"",C50*'MPTO_working_3-way'!$I49)</f>
        <v>3.3548315565031985</v>
      </c>
      <c r="H50" s="17"/>
      <c r="I50" s="21"/>
      <c r="J50" s="22"/>
      <c r="K50" s="17"/>
      <c r="L50" s="21"/>
      <c r="M50" s="22"/>
      <c r="N50" s="23">
        <f t="shared" si="4"/>
        <v>43.503211260498581</v>
      </c>
      <c r="O50" s="24">
        <f t="shared" si="5"/>
        <v>26.605269696503271</v>
      </c>
      <c r="P50" s="24">
        <f t="shared" si="6"/>
        <v>29.807755863674956</v>
      </c>
      <c r="Q50" t="s">
        <v>267</v>
      </c>
      <c r="R50" t="s">
        <v>157</v>
      </c>
      <c r="S50" t="s">
        <v>345</v>
      </c>
      <c r="AD50" s="37"/>
      <c r="AE50" s="37"/>
      <c r="AH50" s="37"/>
      <c r="AI50" s="37"/>
      <c r="AJ50" t="s">
        <v>315</v>
      </c>
    </row>
    <row r="51" spans="1:36" s="36" customFormat="1" ht="15" x14ac:dyDescent="0.25">
      <c r="A51">
        <v>1.41</v>
      </c>
      <c r="B51">
        <v>5.43</v>
      </c>
      <c r="C51">
        <v>7.3</v>
      </c>
      <c r="D51" s="20">
        <f t="shared" si="0"/>
        <v>3.0368222140992662E-2</v>
      </c>
      <c r="E51" s="17">
        <f>IF(OR($A51="",$B51="",$C51=""),"",A51*'MPTO_working_3-way'!$I50)</f>
        <v>1.4621075286193308</v>
      </c>
      <c r="F51" s="21">
        <f>IF(OR($A51="",$B51="",$C51=""),"",B51*'MPTO_working_3-way'!$I50)</f>
        <v>5.6306694187255077</v>
      </c>
      <c r="G51" s="22">
        <f>IF(OR($A51="",$B51="",$C51=""),"",C51*'MPTO_working_3-way'!$I50)</f>
        <v>7.5697765666107193</v>
      </c>
      <c r="H51" s="17"/>
      <c r="I51" s="21"/>
      <c r="J51" s="22"/>
      <c r="K51" s="17"/>
      <c r="L51" s="21"/>
      <c r="M51" s="22"/>
      <c r="N51" s="23">
        <f t="shared" si="4"/>
        <v>68.394422463873141</v>
      </c>
      <c r="O51" s="24">
        <f t="shared" si="5"/>
        <v>17.75987765636485</v>
      </c>
      <c r="P51" s="24">
        <f t="shared" si="6"/>
        <v>13.210429544391936</v>
      </c>
      <c r="Q51" t="s">
        <v>301</v>
      </c>
      <c r="R51" t="s">
        <v>274</v>
      </c>
      <c r="S51" t="s">
        <v>345</v>
      </c>
      <c r="AD51" s="37"/>
      <c r="AE51" s="37"/>
      <c r="AH51" s="37"/>
      <c r="AI51" s="37"/>
      <c r="AJ51" t="s">
        <v>320</v>
      </c>
    </row>
    <row r="52" spans="1:36" s="36" customFormat="1" ht="15" x14ac:dyDescent="0.25">
      <c r="A52">
        <v>1.68</v>
      </c>
      <c r="B52">
        <v>4.29</v>
      </c>
      <c r="C52">
        <v>4.9400000000000004</v>
      </c>
      <c r="D52" s="20">
        <f t="shared" si="0"/>
        <v>3.0767478135899085E-2</v>
      </c>
      <c r="E52" s="17">
        <f>IF(OR($A52="",$B52="",$C52=""),"",A52*'MPTO_working_3-way'!$I51)</f>
        <v>1.7380851926306471</v>
      </c>
      <c r="F52" s="21">
        <f>IF(OR($A52="",$B52="",$C52=""),"",B52*'MPTO_working_3-way'!$I51)</f>
        <v>4.4383246883246885</v>
      </c>
      <c r="G52" s="22">
        <f>IF(OR($A52="",$B52="",$C52=""),"",C52*'MPTO_working_3-way'!$I51)</f>
        <v>5.1107981259496418</v>
      </c>
      <c r="H52" s="17"/>
      <c r="I52" s="21"/>
      <c r="J52" s="22"/>
      <c r="K52" s="17"/>
      <c r="L52" s="21"/>
      <c r="M52" s="22"/>
      <c r="N52" s="23">
        <f t="shared" si="4"/>
        <v>57.534579101181357</v>
      </c>
      <c r="O52" s="24">
        <f t="shared" si="5"/>
        <v>22.531023983679411</v>
      </c>
      <c r="P52" s="24">
        <f t="shared" si="6"/>
        <v>19.566415564774221</v>
      </c>
      <c r="Q52" t="s">
        <v>303</v>
      </c>
      <c r="R52" t="s">
        <v>278</v>
      </c>
      <c r="S52" t="s">
        <v>345</v>
      </c>
      <c r="AD52" s="37"/>
      <c r="AE52" s="37"/>
      <c r="AH52" s="37"/>
      <c r="AI52" s="37"/>
      <c r="AJ52" t="s">
        <v>320</v>
      </c>
    </row>
    <row r="53" spans="1:36" s="36" customFormat="1" ht="15" x14ac:dyDescent="0.25">
      <c r="A53">
        <v>1.92</v>
      </c>
      <c r="B53">
        <v>3.95</v>
      </c>
      <c r="C53">
        <v>3.85</v>
      </c>
      <c r="D53" s="20">
        <f t="shared" si="0"/>
        <v>3.3738150035618197E-2</v>
      </c>
      <c r="E53" s="17">
        <f>IF(OR($A53="",$B53="",$C53=""),"",A53*'MPTO_working_3-way'!$I52)</f>
        <v>1.9783069865107059</v>
      </c>
      <c r="F53" s="21">
        <f>IF(OR($A53="",$B53="",$C53=""),"",B53*'MPTO_working_3-way'!$I52)</f>
        <v>4.0699544774569212</v>
      </c>
      <c r="G53" s="22">
        <f>IF(OR($A53="",$B53="",$C53=""),"",C53*'MPTO_working_3-way'!$I52)</f>
        <v>3.9669176552428218</v>
      </c>
      <c r="H53" s="17"/>
      <c r="I53" s="21"/>
      <c r="J53" s="22"/>
      <c r="K53" s="17"/>
      <c r="L53" s="21"/>
      <c r="M53" s="22"/>
      <c r="N53" s="23">
        <f t="shared" si="4"/>
        <v>50.548272175077223</v>
      </c>
      <c r="O53" s="24">
        <f t="shared" si="5"/>
        <v>24.570299386366653</v>
      </c>
      <c r="P53" s="24">
        <f t="shared" si="6"/>
        <v>25.208488980817734</v>
      </c>
      <c r="Q53" t="s">
        <v>327</v>
      </c>
      <c r="R53" t="s">
        <v>328</v>
      </c>
      <c r="S53" t="s">
        <v>345</v>
      </c>
      <c r="AD53" s="37"/>
      <c r="AE53" s="37"/>
      <c r="AH53" s="37"/>
      <c r="AI53" s="37"/>
      <c r="AJ53" t="s">
        <v>349</v>
      </c>
    </row>
    <row r="54" spans="1:36" s="36" customFormat="1" ht="15" x14ac:dyDescent="0.25">
      <c r="A54">
        <v>1.91</v>
      </c>
      <c r="B54">
        <v>3.79</v>
      </c>
      <c r="C54">
        <v>4.04</v>
      </c>
      <c r="D54" s="20">
        <f t="shared" si="0"/>
        <v>3.493720464339467E-2</v>
      </c>
      <c r="E54" s="17">
        <f>IF(OR($A54="",$B54="",$C54=""),"",A54*'MPTO_working_3-way'!$I53)</f>
        <v>1.9687658832395671</v>
      </c>
      <c r="F54" s="21">
        <f>IF(OR($A54="",$B54="",$C54=""),"",B54*'MPTO_working_3-way'!$I53)</f>
        <v>3.9066087421350577</v>
      </c>
      <c r="G54" s="22">
        <f>IF(OR($A54="",$B54="",$C54=""),"",C54*'MPTO_working_3-way'!$I53)</f>
        <v>4.1643006116690326</v>
      </c>
      <c r="H54" s="17"/>
      <c r="I54" s="21"/>
      <c r="J54" s="22"/>
      <c r="K54" s="17"/>
      <c r="L54" s="21"/>
      <c r="M54" s="22"/>
      <c r="N54" s="23">
        <f t="shared" si="4"/>
        <v>50.793241010176324</v>
      </c>
      <c r="O54" s="24">
        <f t="shared" si="5"/>
        <v>25.597649163439783</v>
      </c>
      <c r="P54" s="24">
        <f t="shared" si="6"/>
        <v>24.013636220157615</v>
      </c>
      <c r="Q54" t="s">
        <v>329</v>
      </c>
      <c r="R54" t="s">
        <v>330</v>
      </c>
      <c r="S54" t="s">
        <v>345</v>
      </c>
      <c r="AD54" s="37"/>
      <c r="AE54" s="37"/>
      <c r="AH54" s="37"/>
      <c r="AI54" s="37"/>
      <c r="AJ54" t="s">
        <v>349</v>
      </c>
    </row>
    <row r="55" spans="1:36" s="36" customFormat="1" ht="15" x14ac:dyDescent="0.25">
      <c r="A55">
        <v>3.01</v>
      </c>
      <c r="B55">
        <v>3.93</v>
      </c>
      <c r="C55">
        <v>2.2599999999999998</v>
      </c>
      <c r="D55" s="20">
        <f t="shared" si="0"/>
        <v>2.9156715936108579E-2</v>
      </c>
      <c r="E55" s="17">
        <f>IF(OR($A55="",$B55="",$C55=""),"",A55*'MPTO_working_3-way'!$I54)</f>
        <v>3.1115518316072106</v>
      </c>
      <c r="F55" s="21">
        <f>IF(OR($A55="",$B55="",$C55=""),"",B55*'MPTO_working_3-way'!$I54)</f>
        <v>4.0625909296399794</v>
      </c>
      <c r="G55" s="22">
        <f>IF(OR($A55="",$B55="",$C55=""),"",C55*'MPTO_working_3-way'!$I54)</f>
        <v>2.3362482190804967</v>
      </c>
      <c r="H55" s="17"/>
      <c r="I55" s="21"/>
      <c r="J55" s="22"/>
      <c r="K55" s="17"/>
      <c r="L55" s="21"/>
      <c r="M55" s="22"/>
      <c r="N55" s="23">
        <f t="shared" si="4"/>
        <v>32.13830442552743</v>
      </c>
      <c r="O55" s="24">
        <f t="shared" si="5"/>
        <v>24.614833669424314</v>
      </c>
      <c r="P55" s="24">
        <f t="shared" si="6"/>
        <v>42.803670938423707</v>
      </c>
      <c r="Q55" t="s">
        <v>283</v>
      </c>
      <c r="R55" t="s">
        <v>109</v>
      </c>
      <c r="S55" t="s">
        <v>345</v>
      </c>
      <c r="AD55" s="37"/>
      <c r="AE55" s="37"/>
      <c r="AH55" s="37"/>
      <c r="AI55" s="37"/>
      <c r="AJ55" t="s">
        <v>114</v>
      </c>
    </row>
    <row r="56" spans="1:36" s="36" customFormat="1" ht="15" x14ac:dyDescent="0.25">
      <c r="A56">
        <v>2.54</v>
      </c>
      <c r="B56">
        <v>3.97</v>
      </c>
      <c r="C56">
        <v>2.62</v>
      </c>
      <c r="D56" s="20">
        <f t="shared" si="0"/>
        <v>2.7269345480295026E-2</v>
      </c>
      <c r="E56" s="17">
        <f>IF(OR($A56="",$B56="",$C56=""),"",A56*'MPTO_working_3-way'!$I55)</f>
        <v>2.6287404997942225</v>
      </c>
      <c r="F56" s="21">
        <f>IF(OR($A56="",$B56="",$C56=""),"",B56*'MPTO_working_3-way'!$I55)</f>
        <v>4.1087007024342768</v>
      </c>
      <c r="G56" s="22">
        <f>IF(OR($A56="",$B56="",$C56=""),"",C56*'MPTO_working_3-way'!$I55)</f>
        <v>2.711535476165694</v>
      </c>
      <c r="H56" s="17"/>
      <c r="I56" s="21"/>
      <c r="J56" s="22"/>
      <c r="K56" s="17"/>
      <c r="L56" s="21"/>
      <c r="M56" s="22"/>
      <c r="N56" s="23">
        <f t="shared" si="4"/>
        <v>38.041031439896024</v>
      </c>
      <c r="O56" s="24">
        <f t="shared" si="5"/>
        <v>24.338594422502744</v>
      </c>
      <c r="P56" s="24">
        <f t="shared" si="6"/>
        <v>36.8794732279908</v>
      </c>
      <c r="Q56" t="s">
        <v>306</v>
      </c>
      <c r="R56" t="s">
        <v>207</v>
      </c>
      <c r="S56" t="s">
        <v>345</v>
      </c>
      <c r="AD56" s="37"/>
      <c r="AE56" s="37"/>
      <c r="AH56" s="37"/>
      <c r="AI56" s="37"/>
      <c r="AJ56" t="s">
        <v>114</v>
      </c>
    </row>
    <row r="57" spans="1:36" s="36" customFormat="1" ht="15" x14ac:dyDescent="0.25">
      <c r="A57">
        <v>1.81</v>
      </c>
      <c r="B57">
        <v>4.17</v>
      </c>
      <c r="C57">
        <v>4.1900000000000004</v>
      </c>
      <c r="D57" s="20">
        <f t="shared" si="0"/>
        <v>3.0957825809395656E-2</v>
      </c>
      <c r="E57" s="17">
        <f>IF(OR($A57="",$B57="",$C57=""),"",A57*'MPTO_working_3-way'!$I56)</f>
        <v>1.8627736558443566</v>
      </c>
      <c r="F57" s="21">
        <f>IF(OR($A57="",$B57="",$C57=""),"",B57*'MPTO_working_3-way'!$I56)</f>
        <v>4.2915835054535725</v>
      </c>
      <c r="G57" s="22">
        <f>IF(OR($A57="",$B57="",$C57=""),"",C57*'MPTO_working_3-way'!$I56)</f>
        <v>4.3121666397722951</v>
      </c>
      <c r="H57" s="17"/>
      <c r="I57" s="21"/>
      <c r="J57" s="22"/>
      <c r="K57" s="17"/>
      <c r="L57" s="21"/>
      <c r="M57" s="22"/>
      <c r="N57" s="23">
        <f t="shared" si="4"/>
        <v>53.683387504571556</v>
      </c>
      <c r="O57" s="24">
        <f t="shared" si="5"/>
        <v>23.301422394070627</v>
      </c>
      <c r="P57" s="24">
        <f t="shared" si="6"/>
        <v>23.19019842082924</v>
      </c>
      <c r="Q57" t="s">
        <v>282</v>
      </c>
      <c r="R57" t="s">
        <v>284</v>
      </c>
      <c r="S57" t="s">
        <v>345</v>
      </c>
      <c r="AD57" s="37"/>
      <c r="AE57" s="37"/>
      <c r="AH57" s="37"/>
      <c r="AI57" s="37"/>
      <c r="AJ57" t="s">
        <v>114</v>
      </c>
    </row>
    <row r="58" spans="1:36" s="36" customFormat="1" ht="15" x14ac:dyDescent="0.25">
      <c r="A58">
        <v>3.31</v>
      </c>
      <c r="B58">
        <v>3.51</v>
      </c>
      <c r="C58">
        <v>2.2400000000000002</v>
      </c>
      <c r="D58" s="20">
        <f t="shared" si="0"/>
        <v>3.344365995423404E-2</v>
      </c>
      <c r="E58" s="17">
        <f>IF(OR($A58="",$B58="",$C58=""),"",A58*'MPTO_working_3-way'!$I57)</f>
        <v>3.4002615335397768</v>
      </c>
      <c r="F58" s="21">
        <f>IF(OR($A58="",$B58="",$C58=""),"",B58*'MPTO_working_3-way'!$I57)</f>
        <v>3.6057154026358353</v>
      </c>
      <c r="G58" s="22">
        <f>IF(OR($A58="",$B58="",$C58=""),"",C58*'MPTO_working_3-way'!$I57)</f>
        <v>2.3010833338758609</v>
      </c>
      <c r="H58" s="17"/>
      <c r="I58" s="21"/>
      <c r="J58" s="22"/>
      <c r="K58" s="17"/>
      <c r="L58" s="21"/>
      <c r="M58" s="22"/>
      <c r="N58" s="23">
        <f t="shared" si="4"/>
        <v>29.409502479033407</v>
      </c>
      <c r="O58" s="24">
        <f t="shared" si="5"/>
        <v>27.733747352022959</v>
      </c>
      <c r="P58" s="24">
        <f t="shared" si="6"/>
        <v>43.457791609643117</v>
      </c>
      <c r="Q58" t="s">
        <v>87</v>
      </c>
      <c r="R58" t="s">
        <v>90</v>
      </c>
      <c r="S58" t="s">
        <v>346</v>
      </c>
      <c r="AD58" s="37"/>
      <c r="AE58" s="37"/>
      <c r="AH58" s="37"/>
      <c r="AI58" s="37"/>
      <c r="AJ58" t="s">
        <v>68</v>
      </c>
    </row>
    <row r="59" spans="1:36" s="36" customFormat="1" ht="15" x14ac:dyDescent="0.25">
      <c r="A59">
        <v>3.03</v>
      </c>
      <c r="B59">
        <v>3.26</v>
      </c>
      <c r="C59">
        <v>2.4500000000000002</v>
      </c>
      <c r="D59" s="20">
        <f t="shared" si="0"/>
        <v>4.4944734864121205E-2</v>
      </c>
      <c r="E59" s="17">
        <f>IF(OR($A59="",$B59="",$C59=""),"",A59*'MPTO_working_3-way'!$I58)</f>
        <v>3.1238022122024685</v>
      </c>
      <c r="F59" s="21">
        <f>IF(OR($A59="",$B59="",$C59=""),"",B59*'MPTO_working_3-way'!$I58)</f>
        <v>3.3609225121386297</v>
      </c>
      <c r="G59" s="22">
        <f>IF(OR($A59="",$B59="",$C59=""),"",C59*'MPTO_working_3-way'!$I58)</f>
        <v>2.5258466732330196</v>
      </c>
      <c r="H59" s="17"/>
      <c r="I59" s="21"/>
      <c r="J59" s="22"/>
      <c r="K59" s="17"/>
      <c r="L59" s="21"/>
      <c r="M59" s="22"/>
      <c r="N59" s="23">
        <f t="shared" si="4"/>
        <v>32.012270050059918</v>
      </c>
      <c r="O59" s="24">
        <f t="shared" si="5"/>
        <v>29.753735660025015</v>
      </c>
      <c r="P59" s="24">
        <f t="shared" si="6"/>
        <v>39.590685000686335</v>
      </c>
      <c r="Q59" t="s">
        <v>73</v>
      </c>
      <c r="R59" t="s">
        <v>127</v>
      </c>
      <c r="S59" t="s">
        <v>346</v>
      </c>
      <c r="AD59" s="37"/>
      <c r="AE59" s="37"/>
      <c r="AH59" s="37"/>
      <c r="AI59" s="37"/>
      <c r="AJ59" t="s">
        <v>68</v>
      </c>
    </row>
    <row r="60" spans="1:36" s="36" customFormat="1" ht="15" x14ac:dyDescent="0.25">
      <c r="A60">
        <v>2.57</v>
      </c>
      <c r="B60">
        <v>3.13</v>
      </c>
      <c r="C60">
        <v>2.98</v>
      </c>
      <c r="D60" s="20">
        <f t="shared" si="0"/>
        <v>4.4164346055790338E-2</v>
      </c>
      <c r="E60" s="17">
        <f>IF(OR($A60="",$B60="",$C60=""),"",A60*'MPTO_working_3-way'!$I59)</f>
        <v>2.6559502060823812</v>
      </c>
      <c r="F60" s="21">
        <f>IF(OR($A60="",$B60="",$C60=""),"",B60*'MPTO_working_3-way'!$I59)</f>
        <v>3.2346786556567526</v>
      </c>
      <c r="G60" s="22">
        <f>IF(OR($A60="",$B60="",$C60=""),"",C60*'MPTO_working_3-way'!$I59)</f>
        <v>3.0796621066636174</v>
      </c>
      <c r="H60" s="17"/>
      <c r="I60" s="21"/>
      <c r="J60" s="22"/>
      <c r="K60" s="17"/>
      <c r="L60" s="21"/>
      <c r="M60" s="22"/>
      <c r="N60" s="23">
        <f t="shared" si="4"/>
        <v>37.65130828544541</v>
      </c>
      <c r="O60" s="24">
        <f t="shared" si="5"/>
        <v>30.914971978784244</v>
      </c>
      <c r="P60" s="24">
        <f t="shared" si="6"/>
        <v>32.471094729394189</v>
      </c>
      <c r="Q60" t="s">
        <v>70</v>
      </c>
      <c r="R60" t="s">
        <v>75</v>
      </c>
      <c r="S60" t="s">
        <v>346</v>
      </c>
      <c r="AD60" s="37"/>
      <c r="AE60" s="37"/>
      <c r="AH60" s="37"/>
      <c r="AI60" s="37"/>
      <c r="AJ60" t="s">
        <v>68</v>
      </c>
    </row>
    <row r="61" spans="1:36" s="36" customFormat="1" ht="15" x14ac:dyDescent="0.25">
      <c r="A61">
        <v>2.17</v>
      </c>
      <c r="B61">
        <v>3.16</v>
      </c>
      <c r="C61">
        <v>3.74</v>
      </c>
      <c r="D61" s="20">
        <f t="shared" si="0"/>
        <v>4.4664868434474148E-2</v>
      </c>
      <c r="E61" s="17">
        <f>IF(OR($A61="",$B61="",$C61=""),"",A61*'MPTO_working_3-way'!$I60)</f>
        <v>2.2675300746551428</v>
      </c>
      <c r="F61" s="21">
        <f>IF(OR($A61="",$B61="",$C61=""),"",B61*'MPTO_working_3-way'!$I60)</f>
        <v>3.3020253621706233</v>
      </c>
      <c r="G61" s="22">
        <f>IF(OR($A61="",$B61="",$C61=""),"",C61*'MPTO_working_3-way'!$I60)</f>
        <v>3.9080933083918135</v>
      </c>
      <c r="H61" s="17"/>
      <c r="I61" s="21"/>
      <c r="J61" s="22"/>
      <c r="K61" s="17"/>
      <c r="L61" s="21"/>
      <c r="M61" s="22"/>
      <c r="N61" s="23">
        <f t="shared" si="4"/>
        <v>44.100848371419502</v>
      </c>
      <c r="O61" s="24">
        <f t="shared" si="5"/>
        <v>30.284443343664652</v>
      </c>
      <c r="P61" s="24">
        <f t="shared" si="6"/>
        <v>25.587925391973343</v>
      </c>
      <c r="Q61" t="s">
        <v>76</v>
      </c>
      <c r="R61" t="s">
        <v>89</v>
      </c>
      <c r="S61" t="s">
        <v>346</v>
      </c>
      <c r="AD61" s="37"/>
      <c r="AE61" s="37"/>
      <c r="AH61" s="37"/>
      <c r="AI61" s="37"/>
      <c r="AJ61" t="s">
        <v>68</v>
      </c>
    </row>
    <row r="62" spans="1:36" s="36" customFormat="1" ht="15" x14ac:dyDescent="0.25">
      <c r="A62">
        <v>2.09</v>
      </c>
      <c r="B62">
        <v>3.12</v>
      </c>
      <c r="C62">
        <v>4.04</v>
      </c>
      <c r="D62" s="20">
        <f t="shared" si="0"/>
        <v>4.6506472509599162E-2</v>
      </c>
      <c r="E62" s="17">
        <f>IF(OR($A62="",$B62="",$C62=""),"",A62*'MPTO_working_3-way'!$I61)</f>
        <v>2.1823034832566015</v>
      </c>
      <c r="F62" s="21">
        <f>IF(OR($A62="",$B62="",$C62=""),"",B62*'MPTO_working_3-way'!$I61)</f>
        <v>3.2577927596940661</v>
      </c>
      <c r="G62" s="22">
        <f>IF(OR($A62="",$B62="",$C62=""),"",C62*'MPTO_working_3-way'!$I61)</f>
        <v>4.2184239580653928</v>
      </c>
      <c r="H62" s="17"/>
      <c r="I62" s="21"/>
      <c r="J62" s="22"/>
      <c r="K62" s="17"/>
      <c r="L62" s="21"/>
      <c r="M62" s="22"/>
      <c r="N62" s="23">
        <f t="shared" si="4"/>
        <v>45.823140900078798</v>
      </c>
      <c r="O62" s="24">
        <f t="shared" si="5"/>
        <v>30.695629641398931</v>
      </c>
      <c r="P62" s="24">
        <f t="shared" si="6"/>
        <v>23.705535762664525</v>
      </c>
      <c r="Q62" t="s">
        <v>80</v>
      </c>
      <c r="R62" t="s">
        <v>131</v>
      </c>
      <c r="S62" t="s">
        <v>346</v>
      </c>
      <c r="AD62" s="37"/>
      <c r="AE62" s="37"/>
      <c r="AH62" s="37"/>
      <c r="AI62" s="37"/>
      <c r="AJ62" t="s">
        <v>68</v>
      </c>
    </row>
    <row r="63" spans="1:36" s="36" customFormat="1" ht="15" x14ac:dyDescent="0.25">
      <c r="A63">
        <v>3.11</v>
      </c>
      <c r="B63">
        <v>3.68</v>
      </c>
      <c r="C63">
        <v>2.2999999999999998</v>
      </c>
      <c r="D63" s="20">
        <f t="shared" si="0"/>
        <v>2.8065147490563547E-2</v>
      </c>
      <c r="E63" s="17">
        <f>IF(OR($A63="",$B63="",$C63=""),"",A63*'MPTO_working_3-way'!$I62)</f>
        <v>3.2489077408312146</v>
      </c>
      <c r="F63" s="21">
        <f>IF(OR($A63="",$B63="",$C63=""),"",B63*'MPTO_working_3-way'!$I62)</f>
        <v>3.844366715838865</v>
      </c>
      <c r="G63" s="22">
        <f>IF(OR($A63="",$B63="",$C63=""),"",C63*'MPTO_working_3-way'!$I62)</f>
        <v>2.4027291973992901</v>
      </c>
      <c r="H63" s="17"/>
      <c r="I63" s="21"/>
      <c r="J63" s="22"/>
      <c r="K63" s="17"/>
      <c r="L63" s="21"/>
      <c r="M63" s="22"/>
      <c r="N63" s="23">
        <f t="shared" si="4"/>
        <v>30.779575160978741</v>
      </c>
      <c r="O63" s="24">
        <f t="shared" si="5"/>
        <v>26.012086617022788</v>
      </c>
      <c r="P63" s="24">
        <f t="shared" si="6"/>
        <v>41.619338587236477</v>
      </c>
      <c r="Q63" t="s">
        <v>162</v>
      </c>
      <c r="R63" t="s">
        <v>212</v>
      </c>
      <c r="S63" t="s">
        <v>346</v>
      </c>
      <c r="AD63" s="37"/>
      <c r="AE63" s="37"/>
      <c r="AH63" s="37"/>
      <c r="AI63" s="37"/>
      <c r="AJ63" t="s">
        <v>316</v>
      </c>
    </row>
    <row r="64" spans="1:36" s="36" customFormat="1" ht="15" x14ac:dyDescent="0.25">
      <c r="A64">
        <v>2.95</v>
      </c>
      <c r="B64">
        <v>3.69</v>
      </c>
      <c r="C64">
        <v>2.39</v>
      </c>
      <c r="D64" s="20">
        <f t="shared" si="0"/>
        <v>2.8395802715562191E-2</v>
      </c>
      <c r="E64" s="17">
        <f>IF(OR($A64="",$B64="",$C64=""),"",A64*'MPTO_working_3-way'!$I63)</f>
        <v>3.0871940939033178</v>
      </c>
      <c r="F64" s="21">
        <f>IF(OR($A64="",$B64="",$C64=""),"",B64*'MPTO_working_3-way'!$I63)</f>
        <v>3.8616088835604208</v>
      </c>
      <c r="G64" s="22">
        <f>IF(OR($A64="",$B64="",$C64=""),"",C64*'MPTO_working_3-way'!$I63)</f>
        <v>2.5011504692979423</v>
      </c>
      <c r="H64" s="17"/>
      <c r="I64" s="21"/>
      <c r="J64" s="22"/>
      <c r="K64" s="17"/>
      <c r="L64" s="21"/>
      <c r="M64" s="22"/>
      <c r="N64" s="23">
        <f t="shared" si="4"/>
        <v>32.391873318714545</v>
      </c>
      <c r="O64" s="24">
        <f t="shared" si="5"/>
        <v>25.895942084067187</v>
      </c>
      <c r="P64" s="24">
        <f t="shared" si="6"/>
        <v>39.981600958245984</v>
      </c>
      <c r="Q64" t="s">
        <v>331</v>
      </c>
      <c r="R64" t="s">
        <v>163</v>
      </c>
      <c r="S64" t="s">
        <v>346</v>
      </c>
      <c r="AD64" s="37"/>
      <c r="AE64" s="37"/>
      <c r="AH64" s="37"/>
      <c r="AI64" s="37"/>
      <c r="AJ64" t="s">
        <v>316</v>
      </c>
    </row>
    <row r="65" spans="1:36" s="36" customFormat="1" ht="15" x14ac:dyDescent="0.25">
      <c r="A65">
        <v>2.75</v>
      </c>
      <c r="B65">
        <v>3.97</v>
      </c>
      <c r="C65">
        <v>2.4300000000000002</v>
      </c>
      <c r="D65" s="20">
        <f t="shared" si="0"/>
        <v>2.7048166146962593E-2</v>
      </c>
      <c r="E65" s="17">
        <f>IF(OR($A65="",$B65="",$C65=""),"",A65*'MPTO_working_3-way'!$I64)</f>
        <v>2.8271791555990498</v>
      </c>
      <c r="F65" s="21">
        <f>IF(OR($A65="",$B65="",$C65=""),"",B65*'MPTO_working_3-way'!$I64)</f>
        <v>4.0814186355375375</v>
      </c>
      <c r="G65" s="22">
        <f>IF(OR($A65="",$B65="",$C65=""),"",C65*'MPTO_working_3-way'!$I64)</f>
        <v>2.4981983084020696</v>
      </c>
      <c r="H65" s="17"/>
      <c r="I65" s="21"/>
      <c r="J65" s="22"/>
      <c r="K65" s="17"/>
      <c r="L65" s="21"/>
      <c r="M65" s="22"/>
      <c r="N65" s="23">
        <f t="shared" si="4"/>
        <v>35.370945559624801</v>
      </c>
      <c r="O65" s="24">
        <f t="shared" si="5"/>
        <v>24.501284707548663</v>
      </c>
      <c r="P65" s="24">
        <f t="shared" si="6"/>
        <v>40.028847855542466</v>
      </c>
      <c r="Q65" t="s">
        <v>210</v>
      </c>
      <c r="R65" t="s">
        <v>211</v>
      </c>
      <c r="S65" t="s">
        <v>346</v>
      </c>
      <c r="AD65" s="37"/>
      <c r="AE65" s="37"/>
      <c r="AH65" s="37"/>
      <c r="AI65" s="37"/>
      <c r="AJ65" t="s">
        <v>316</v>
      </c>
    </row>
    <row r="66" spans="1:36" s="36" customFormat="1" ht="15" x14ac:dyDescent="0.25">
      <c r="A66">
        <v>1.98</v>
      </c>
      <c r="B66">
        <v>3.45</v>
      </c>
      <c r="C66">
        <v>4.1900000000000004</v>
      </c>
      <c r="D66" s="20">
        <f t="shared" si="0"/>
        <v>3.3569062001146843E-2</v>
      </c>
      <c r="E66" s="17">
        <f>IF(OR($A66="",$B66="",$C66=""),"",A66*'MPTO_working_3-way'!$I65)</f>
        <v>2.0362236893768131</v>
      </c>
      <c r="F66" s="21">
        <f>IF(OR($A66="",$B66="",$C66=""),"",B66*'MPTO_working_3-way'!$I65)</f>
        <v>3.5479655193686899</v>
      </c>
      <c r="G66" s="22">
        <f>IF(OR($A66="",$B66="",$C66=""),"",C66*'MPTO_working_3-way'!$I65)</f>
        <v>4.3089784133782061</v>
      </c>
      <c r="H66" s="17"/>
      <c r="I66" s="21"/>
      <c r="J66" s="22"/>
      <c r="K66" s="17"/>
      <c r="L66" s="21"/>
      <c r="M66" s="22"/>
      <c r="N66" s="23">
        <f t="shared" si="4"/>
        <v>49.110517926743611</v>
      </c>
      <c r="O66" s="24">
        <f t="shared" si="5"/>
        <v>28.185166810131111</v>
      </c>
      <c r="P66" s="24">
        <f t="shared" si="6"/>
        <v>23.207356920036361</v>
      </c>
      <c r="Q66" t="s">
        <v>222</v>
      </c>
      <c r="R66" t="s">
        <v>217</v>
      </c>
      <c r="S66" t="s">
        <v>346</v>
      </c>
      <c r="AD66" s="37"/>
      <c r="AE66" s="37"/>
      <c r="AH66" s="37"/>
      <c r="AI66" s="37"/>
      <c r="AJ66" t="s">
        <v>317</v>
      </c>
    </row>
    <row r="67" spans="1:36" s="36" customFormat="1" ht="15" x14ac:dyDescent="0.25">
      <c r="A67">
        <v>4.4800000000000004</v>
      </c>
      <c r="B67">
        <v>3.62</v>
      </c>
      <c r="C67">
        <v>1.86</v>
      </c>
      <c r="D67" s="20">
        <f t="shared" si="0"/>
        <v>3.7091788239088208E-2</v>
      </c>
      <c r="E67" s="17">
        <f>IF(OR($A67="",$B67="",$C67=""),"",A67*'MPTO_working_3-way'!$I66)</f>
        <v>4.6011757843383929</v>
      </c>
      <c r="F67" s="21">
        <f>IF(OR($A67="",$B67="",$C67=""),"",B67*'MPTO_working_3-way'!$I66)</f>
        <v>3.7179143614520047</v>
      </c>
      <c r="G67" s="22">
        <f>IF(OR($A67="",$B67="",$C67=""),"",C67*'MPTO_working_3-way'!$I66)</f>
        <v>1.9103095890333506</v>
      </c>
      <c r="H67" s="17"/>
      <c r="I67" s="21"/>
      <c r="J67" s="22"/>
      <c r="K67" s="17"/>
      <c r="L67" s="21"/>
      <c r="M67" s="22"/>
      <c r="N67" s="23">
        <f t="shared" si="4"/>
        <v>21.73357521796553</v>
      </c>
      <c r="O67" s="24">
        <f t="shared" si="5"/>
        <v>26.896800269747395</v>
      </c>
      <c r="P67" s="24">
        <f t="shared" si="6"/>
        <v>52.347536008863216</v>
      </c>
      <c r="Q67" t="s">
        <v>218</v>
      </c>
      <c r="R67" t="s">
        <v>165</v>
      </c>
      <c r="S67" t="s">
        <v>346</v>
      </c>
      <c r="AD67" s="37"/>
      <c r="AE67" s="37"/>
      <c r="AH67" s="37"/>
      <c r="AI67" s="37"/>
      <c r="AJ67" t="s">
        <v>317</v>
      </c>
    </row>
    <row r="68" spans="1:36" s="36" customFormat="1" ht="15" x14ac:dyDescent="0.25">
      <c r="A68">
        <v>2.19</v>
      </c>
      <c r="B68">
        <v>3.17</v>
      </c>
      <c r="C68">
        <v>3.81</v>
      </c>
      <c r="D68" s="20">
        <f t="shared" ref="D68:D131" si="7">IF(OR($A68="",$B68="",$C68=""),"",(1/A68)+(1/B68)+(1/C68)-1)</f>
        <v>3.4545609416471335E-2</v>
      </c>
      <c r="E68" s="17">
        <f>IF(OR($A68="",$B68="",$C68=""),"",A68*'MPTO_working_3-way'!$I67)</f>
        <v>2.2635162457825113</v>
      </c>
      <c r="F68" s="21">
        <f>IF(OR($A68="",$B68="",$C68=""),"",B68*'MPTO_working_3-way'!$I67)</f>
        <v>3.2764139265436354</v>
      </c>
      <c r="G68" s="22">
        <f>IF(OR($A68="",$B68="",$C68=""),"",C68*'MPTO_working_3-way'!$I67)</f>
        <v>3.9378981262243697</v>
      </c>
      <c r="H68" s="17"/>
      <c r="I68" s="21"/>
      <c r="J68" s="22"/>
      <c r="K68" s="17"/>
      <c r="L68" s="21"/>
      <c r="M68" s="22"/>
      <c r="N68" s="23">
        <f t="shared" si="4"/>
        <v>44.179051149433832</v>
      </c>
      <c r="O68" s="24">
        <f t="shared" si="5"/>
        <v>30.521174137936928</v>
      </c>
      <c r="P68" s="24">
        <f t="shared" si="6"/>
        <v>25.394257747312356</v>
      </c>
      <c r="Q68" t="s">
        <v>226</v>
      </c>
      <c r="R68" t="s">
        <v>223</v>
      </c>
      <c r="S68" t="s">
        <v>346</v>
      </c>
      <c r="AD68" s="37"/>
      <c r="AE68" s="37"/>
      <c r="AH68" s="37"/>
      <c r="AI68" s="37"/>
      <c r="AJ68" t="s">
        <v>317</v>
      </c>
    </row>
    <row r="69" spans="1:36" s="36" customFormat="1" ht="15" x14ac:dyDescent="0.25">
      <c r="A69">
        <v>4.9000000000000004</v>
      </c>
      <c r="B69">
        <v>3.81</v>
      </c>
      <c r="C69">
        <v>1.76</v>
      </c>
      <c r="D69" s="20">
        <f t="shared" si="7"/>
        <v>3.4730642435929271E-2</v>
      </c>
      <c r="E69" s="17">
        <f>IF(OR($A69="",$B69="",$C69=""),"",A69*'MPTO_working_3-way'!$I68)</f>
        <v>5.0817497623715324</v>
      </c>
      <c r="F69" s="21">
        <f>IF(OR($A69="",$B69="",$C69=""),"",B69*'MPTO_working_3-way'!$I68)</f>
        <v>3.9513197131909261</v>
      </c>
      <c r="G69" s="22">
        <f>IF(OR($A69="",$B69="",$C69=""),"",C69*'MPTO_working_3-way'!$I68)</f>
        <v>1.8252815473007953</v>
      </c>
      <c r="H69" s="17"/>
      <c r="I69" s="21"/>
      <c r="J69" s="22"/>
      <c r="K69" s="17"/>
      <c r="L69" s="21"/>
      <c r="M69" s="22"/>
      <c r="N69" s="23">
        <f t="shared" ref="N69:N132" si="8">(1/E69)* 100</f>
        <v>19.678261361955055</v>
      </c>
      <c r="O69" s="24">
        <f t="shared" ref="O69:O132" si="9">(1/F69)* 100</f>
        <v>25.308000176792589</v>
      </c>
      <c r="P69" s="24">
        <f t="shared" ref="P69:P132" si="10">(1/G69)* 100</f>
        <v>54.786068564533949</v>
      </c>
      <c r="Q69" t="s">
        <v>214</v>
      </c>
      <c r="R69" t="s">
        <v>216</v>
      </c>
      <c r="S69" t="s">
        <v>346</v>
      </c>
      <c r="AD69" s="37"/>
      <c r="AE69" s="37"/>
      <c r="AH69" s="37"/>
      <c r="AI69" s="37"/>
      <c r="AJ69" t="s">
        <v>317</v>
      </c>
    </row>
    <row r="70" spans="1:36" s="36" customFormat="1" ht="15" x14ac:dyDescent="0.25">
      <c r="A70">
        <v>2.56</v>
      </c>
      <c r="B70">
        <v>2.97</v>
      </c>
      <c r="C70">
        <v>3.28</v>
      </c>
      <c r="D70" s="20">
        <f t="shared" si="7"/>
        <v>3.2203385480824576E-2</v>
      </c>
      <c r="E70" s="17">
        <f>IF(OR($A70="",$B70="",$C70=""),"",A70*'MPTO_working_3-way'!$I69)</f>
        <v>2.6484367601061667</v>
      </c>
      <c r="F70" s="21">
        <f>IF(OR($A70="",$B70="",$C70=""),"",B70*'MPTO_working_3-way'!$I69)</f>
        <v>3.0726004599669201</v>
      </c>
      <c r="G70" s="22">
        <f>IF(OR($A70="",$B70="",$C70=""),"",C70*'MPTO_working_3-way'!$I69)</f>
        <v>3.3933095988860256</v>
      </c>
      <c r="H70" s="17"/>
      <c r="I70" s="21"/>
      <c r="J70" s="22"/>
      <c r="K70" s="17"/>
      <c r="L70" s="21"/>
      <c r="M70" s="22"/>
      <c r="N70" s="23">
        <f t="shared" si="8"/>
        <v>37.758122642879847</v>
      </c>
      <c r="O70" s="24">
        <f t="shared" si="9"/>
        <v>32.545721873997444</v>
      </c>
      <c r="P70" s="24">
        <f t="shared" si="10"/>
        <v>29.469754257857449</v>
      </c>
      <c r="Q70" t="s">
        <v>220</v>
      </c>
      <c r="R70" t="s">
        <v>225</v>
      </c>
      <c r="S70" t="s">
        <v>346</v>
      </c>
      <c r="AD70" s="37"/>
      <c r="AE70" s="37"/>
      <c r="AH70" s="37"/>
      <c r="AI70" s="37"/>
      <c r="AJ70" t="s">
        <v>317</v>
      </c>
    </row>
    <row r="71" spans="1:36" s="36" customFormat="1" ht="15" x14ac:dyDescent="0.25">
      <c r="A71">
        <v>4.5</v>
      </c>
      <c r="B71">
        <v>3.8</v>
      </c>
      <c r="C71">
        <v>1.8</v>
      </c>
      <c r="D71" s="20">
        <f t="shared" si="7"/>
        <v>4.0935672514619936E-2</v>
      </c>
      <c r="E71" s="17">
        <f>IF(OR($A71="",$B71="",$C71=""),"",A71*'MPTO_working_3-way'!$I70)</f>
        <v>4.6562878909616821</v>
      </c>
      <c r="F71" s="21">
        <f>IF(OR($A71="",$B71="",$C71=""),"",B71*'MPTO_working_3-way'!$I70)</f>
        <v>3.931976441256531</v>
      </c>
      <c r="G71" s="22">
        <f>IF(OR($A71="",$B71="",$C71=""),"",C71*'MPTO_working_3-way'!$I70)</f>
        <v>1.8625151563846727</v>
      </c>
      <c r="H71" s="17"/>
      <c r="I71" s="21"/>
      <c r="J71" s="22"/>
      <c r="K71" s="17"/>
      <c r="L71" s="21"/>
      <c r="M71" s="22"/>
      <c r="N71" s="23">
        <f t="shared" si="8"/>
        <v>21.476335300080983</v>
      </c>
      <c r="O71" s="24">
        <f t="shared" si="9"/>
        <v>25.43250232904327</v>
      </c>
      <c r="P71" s="24">
        <f t="shared" si="10"/>
        <v>53.690838250202454</v>
      </c>
      <c r="Q71" t="s">
        <v>332</v>
      </c>
      <c r="R71" t="s">
        <v>140</v>
      </c>
      <c r="S71" t="s">
        <v>346</v>
      </c>
      <c r="AD71" s="37"/>
      <c r="AE71" s="37"/>
      <c r="AH71" s="37"/>
      <c r="AI71" s="37"/>
      <c r="AJ71" t="s">
        <v>122</v>
      </c>
    </row>
    <row r="72" spans="1:36" s="36" customFormat="1" ht="15" x14ac:dyDescent="0.25">
      <c r="A72">
        <v>1.57</v>
      </c>
      <c r="B72">
        <v>4.2</v>
      </c>
      <c r="C72">
        <v>5.75</v>
      </c>
      <c r="D72" s="20">
        <f t="shared" si="7"/>
        <v>4.8950956732734419E-2</v>
      </c>
      <c r="E72" s="17">
        <f>IF(OR($A72="",$B72="",$C72=""),"",A72*'MPTO_working_3-way'!$I71)</f>
        <v>1.6205593152048947</v>
      </c>
      <c r="F72" s="21">
        <f>IF(OR($A72="",$B72="",$C72=""),"",B72*'MPTO_working_3-way'!$I71)</f>
        <v>4.3352542190194638</v>
      </c>
      <c r="G72" s="22">
        <f>IF(OR($A72="",$B72="",$C72=""),"",C72*'MPTO_working_3-way'!$I71)</f>
        <v>5.9351694665147416</v>
      </c>
      <c r="H72" s="17"/>
      <c r="I72" s="21"/>
      <c r="J72" s="22"/>
      <c r="K72" s="17"/>
      <c r="L72" s="21"/>
      <c r="M72" s="22"/>
      <c r="N72" s="23">
        <f t="shared" si="8"/>
        <v>61.707090300089718</v>
      </c>
      <c r="O72" s="24">
        <f t="shared" si="9"/>
        <v>23.066698040747823</v>
      </c>
      <c r="P72" s="24">
        <f t="shared" si="10"/>
        <v>16.848718568894064</v>
      </c>
      <c r="Q72" t="s">
        <v>118</v>
      </c>
      <c r="R72" t="s">
        <v>229</v>
      </c>
      <c r="S72" t="s">
        <v>346</v>
      </c>
      <c r="AD72" s="37"/>
      <c r="AE72" s="37"/>
      <c r="AH72" s="37"/>
      <c r="AI72" s="37"/>
      <c r="AJ72" t="s">
        <v>122</v>
      </c>
    </row>
    <row r="73" spans="1:36" s="36" customFormat="1" ht="15" x14ac:dyDescent="0.25">
      <c r="A73">
        <v>1.91</v>
      </c>
      <c r="B73">
        <v>3.7</v>
      </c>
      <c r="C73">
        <v>4.2</v>
      </c>
      <c r="D73" s="20">
        <f t="shared" si="7"/>
        <v>3.192571778959219E-2</v>
      </c>
      <c r="E73" s="17">
        <f>IF(OR($A73="",$B73="",$C73=""),"",A73*'MPTO_working_3-way'!$I72)</f>
        <v>1.9881871345029241</v>
      </c>
      <c r="F73" s="21">
        <f>IF(OR($A73="",$B73="",$C73=""),"",B73*'MPTO_working_3-way'!$I72)</f>
        <v>3.8514619883040941</v>
      </c>
      <c r="G73" s="22">
        <f>IF(OR($A73="",$B73="",$C73=""),"",C73*'MPTO_working_3-way'!$I72)</f>
        <v>4.3719298245614038</v>
      </c>
      <c r="H73" s="17"/>
      <c r="I73" s="21"/>
      <c r="J73" s="22"/>
      <c r="K73" s="17"/>
      <c r="L73" s="21"/>
      <c r="M73" s="22"/>
      <c r="N73" s="23">
        <f t="shared" si="8"/>
        <v>50.297076298605802</v>
      </c>
      <c r="O73" s="24">
        <f t="shared" si="9"/>
        <v>25.964166413604612</v>
      </c>
      <c r="P73" s="24">
        <f t="shared" si="10"/>
        <v>22.873194221508829</v>
      </c>
      <c r="Q73" t="s">
        <v>119</v>
      </c>
      <c r="R73" t="s">
        <v>333</v>
      </c>
      <c r="S73" t="s">
        <v>346</v>
      </c>
      <c r="AD73" s="37"/>
      <c r="AE73" s="37"/>
      <c r="AH73" s="37"/>
      <c r="AI73" s="37"/>
      <c r="AJ73" t="s">
        <v>122</v>
      </c>
    </row>
    <row r="74" spans="1:36" s="36" customFormat="1" ht="15" x14ac:dyDescent="0.25">
      <c r="A74">
        <v>1.18</v>
      </c>
      <c r="B74">
        <v>8</v>
      </c>
      <c r="C74">
        <v>23</v>
      </c>
      <c r="D74" s="20">
        <f t="shared" si="7"/>
        <v>1.5935887988209441E-2</v>
      </c>
      <c r="E74" s="17">
        <f>IF(OR($A74="",$B74="",$C74=""),"",A74*'MPTO_working_3-way'!$I73)</f>
        <v>1.2377621289446266</v>
      </c>
      <c r="F74" s="21">
        <f>IF(OR($A74="",$B74="",$C74=""),"",B74*'MPTO_working_3-way'!$I73)</f>
        <v>8.3916076538618753</v>
      </c>
      <c r="G74" s="22">
        <f>IF(OR($A74="",$B74="",$C74=""),"",C74*'MPTO_working_3-way'!$I73)</f>
        <v>24.125872004852891</v>
      </c>
      <c r="H74" s="17"/>
      <c r="I74" s="21"/>
      <c r="J74" s="22"/>
      <c r="K74" s="17"/>
      <c r="L74" s="21"/>
      <c r="M74" s="22"/>
      <c r="N74" s="23">
        <f t="shared" si="8"/>
        <v>80.790967554698611</v>
      </c>
      <c r="O74" s="24">
        <f t="shared" si="9"/>
        <v>11.916667714318043</v>
      </c>
      <c r="P74" s="24">
        <f t="shared" si="10"/>
        <v>4.1449279006323634</v>
      </c>
      <c r="Q74" t="s">
        <v>135</v>
      </c>
      <c r="R74" t="s">
        <v>130</v>
      </c>
      <c r="S74" t="s">
        <v>346</v>
      </c>
      <c r="AD74" s="37"/>
      <c r="AE74" s="37"/>
      <c r="AH74" s="37"/>
      <c r="AI74" s="37"/>
      <c r="AJ74" t="s">
        <v>122</v>
      </c>
    </row>
    <row r="75" spans="1:36" s="36" customFormat="1" ht="15" x14ac:dyDescent="0.25">
      <c r="A75">
        <v>1.22</v>
      </c>
      <c r="B75">
        <v>6.5</v>
      </c>
      <c r="C75">
        <v>15</v>
      </c>
      <c r="D75" s="20">
        <f t="shared" si="7"/>
        <v>4.0184951660361623E-2</v>
      </c>
      <c r="E75" s="17">
        <f>IF(OR($A75="",$B75="",$C75=""),"",A75*'MPTO_working_3-way'!$I74)</f>
        <v>1.2589493757033023</v>
      </c>
      <c r="F75" s="21">
        <f>IF(OR($A75="",$B75="",$C75=""),"",B75*'MPTO_working_3-way'!$I74)</f>
        <v>6.7075171656323489</v>
      </c>
      <c r="G75" s="22">
        <f>IF(OR($A75="",$B75="",$C75=""),"",C75*'MPTO_working_3-way'!$I74)</f>
        <v>15.478885766843883</v>
      </c>
      <c r="H75" s="17"/>
      <c r="I75" s="21"/>
      <c r="J75" s="22"/>
      <c r="K75" s="17"/>
      <c r="L75" s="21"/>
      <c r="M75" s="22"/>
      <c r="N75" s="23">
        <f t="shared" si="8"/>
        <v>79.431311480762105</v>
      </c>
      <c r="O75" s="24">
        <f t="shared" si="9"/>
        <v>14.908646154850732</v>
      </c>
      <c r="P75" s="24">
        <f t="shared" si="10"/>
        <v>6.46041333376865</v>
      </c>
      <c r="Q75" t="s">
        <v>169</v>
      </c>
      <c r="R75" t="s">
        <v>139</v>
      </c>
      <c r="S75" t="s">
        <v>346</v>
      </c>
      <c r="AD75" s="37"/>
      <c r="AE75" s="37"/>
      <c r="AH75" s="37"/>
      <c r="AI75" s="37"/>
      <c r="AJ75" t="s">
        <v>122</v>
      </c>
    </row>
    <row r="76" spans="1:36" s="36" customFormat="1" ht="15" x14ac:dyDescent="0.25">
      <c r="A76">
        <v>2.19</v>
      </c>
      <c r="B76">
        <v>3.56</v>
      </c>
      <c r="C76">
        <v>3.32</v>
      </c>
      <c r="D76" s="20">
        <f t="shared" si="7"/>
        <v>3.8724700247812827E-2</v>
      </c>
      <c r="E76" s="17">
        <f>IF(OR($A76="",$B76="",$C76=""),"",A76*'MPTO_working_3-way'!$I75)</f>
        <v>2.2248995946941785</v>
      </c>
      <c r="F76" s="21">
        <f>IF(OR($A76="",$B76="",$C76=""),"",B76*'MPTO_working_3-way'!$I75)</f>
        <v>3.6167317612380256</v>
      </c>
      <c r="G76" s="22">
        <f>IF(OR($A76="",$B76="",$C76=""),"",C76*'MPTO_working_3-way'!$I75)</f>
        <v>3.3729071481208552</v>
      </c>
      <c r="H76" s="17"/>
      <c r="I76" s="21"/>
      <c r="J76" s="22"/>
      <c r="K76" s="17"/>
      <c r="L76" s="21"/>
      <c r="M76" s="22"/>
      <c r="N76" s="23">
        <f t="shared" si="8"/>
        <v>44.945848450183838</v>
      </c>
      <c r="O76" s="24">
        <f t="shared" si="9"/>
        <v>27.649271939860281</v>
      </c>
      <c r="P76" s="24">
        <f t="shared" si="10"/>
        <v>29.6480144897297</v>
      </c>
      <c r="Q76" t="s">
        <v>233</v>
      </c>
      <c r="R76" t="s">
        <v>235</v>
      </c>
      <c r="S76" t="s">
        <v>346</v>
      </c>
      <c r="AD76" s="37"/>
      <c r="AE76" s="37"/>
      <c r="AH76" s="37"/>
      <c r="AI76" s="37"/>
      <c r="AJ76" t="s">
        <v>310</v>
      </c>
    </row>
    <row r="77" spans="1:36" s="36" customFormat="1" ht="15" x14ac:dyDescent="0.25">
      <c r="A77">
        <v>1.95</v>
      </c>
      <c r="B77">
        <v>3.63</v>
      </c>
      <c r="C77">
        <v>3.95</v>
      </c>
      <c r="D77" s="20">
        <f t="shared" si="7"/>
        <v>4.1467163446450073E-2</v>
      </c>
      <c r="E77" s="17">
        <f>IF(OR($A77="",$B77="",$C77=""),"",A77*'MPTO_working_3-way'!$I76)</f>
        <v>2.0283606557377052</v>
      </c>
      <c r="F77" s="21">
        <f>IF(OR($A77="",$B77="",$C77=""),"",B77*'MPTO_working_3-way'!$I76)</f>
        <v>3.7758713745271124</v>
      </c>
      <c r="G77" s="22">
        <f>IF(OR($A77="",$B77="",$C77=""),"",C77*'MPTO_working_3-way'!$I76)</f>
        <v>4.1087305590584284</v>
      </c>
      <c r="H77" s="17"/>
      <c r="I77" s="21"/>
      <c r="J77" s="22"/>
      <c r="K77" s="17"/>
      <c r="L77" s="21"/>
      <c r="M77" s="22"/>
      <c r="N77" s="23">
        <f t="shared" si="8"/>
        <v>49.300897114685192</v>
      </c>
      <c r="O77" s="24">
        <f t="shared" si="9"/>
        <v>26.48395299549205</v>
      </c>
      <c r="P77" s="24">
        <f t="shared" si="10"/>
        <v>24.338417562945853</v>
      </c>
      <c r="Q77" t="s">
        <v>234</v>
      </c>
      <c r="R77" t="s">
        <v>141</v>
      </c>
      <c r="S77" t="s">
        <v>346</v>
      </c>
      <c r="AD77" s="37"/>
      <c r="AE77" s="37"/>
      <c r="AH77" s="37"/>
      <c r="AI77" s="37"/>
      <c r="AJ77" t="s">
        <v>310</v>
      </c>
    </row>
    <row r="78" spans="1:36" s="36" customFormat="1" ht="15" x14ac:dyDescent="0.25">
      <c r="A78">
        <v>3.87</v>
      </c>
      <c r="B78">
        <v>3.84</v>
      </c>
      <c r="C78">
        <v>1.92</v>
      </c>
      <c r="D78" s="20">
        <f t="shared" si="7"/>
        <v>3.9647932816537335E-2</v>
      </c>
      <c r="E78" s="17">
        <f>IF(OR($A78="",$B78="",$C78=""),"",A78*'MPTO_working_3-way'!$I77)</f>
        <v>4.0198645899590355</v>
      </c>
      <c r="F78" s="21">
        <f>IF(OR($A78="",$B78="",$C78=""),"",B78*'MPTO_working_3-way'!$I77)</f>
        <v>3.988702848951601</v>
      </c>
      <c r="G78" s="22">
        <f>IF(OR($A78="",$B78="",$C78=""),"",C78*'MPTO_working_3-way'!$I77)</f>
        <v>1.9943514244758005</v>
      </c>
      <c r="H78" s="17"/>
      <c r="I78" s="21"/>
      <c r="J78" s="22"/>
      <c r="K78" s="17"/>
      <c r="L78" s="21"/>
      <c r="M78" s="22"/>
      <c r="N78" s="23">
        <f t="shared" si="8"/>
        <v>24.876459831453936</v>
      </c>
      <c r="O78" s="24">
        <f t="shared" si="9"/>
        <v>25.070807173887172</v>
      </c>
      <c r="P78" s="24">
        <f t="shared" si="10"/>
        <v>50.141614347774343</v>
      </c>
      <c r="Q78" t="s">
        <v>231</v>
      </c>
      <c r="R78" t="s">
        <v>142</v>
      </c>
      <c r="S78" t="s">
        <v>346</v>
      </c>
      <c r="AD78" s="37"/>
      <c r="AE78" s="37"/>
      <c r="AH78" s="37"/>
      <c r="AI78" s="37"/>
      <c r="AJ78" t="s">
        <v>310</v>
      </c>
    </row>
    <row r="79" spans="1:36" s="36" customFormat="1" ht="15" x14ac:dyDescent="0.25">
      <c r="A79">
        <v>1.62</v>
      </c>
      <c r="B79">
        <v>4.3099999999999996</v>
      </c>
      <c r="C79">
        <v>5.17</v>
      </c>
      <c r="D79" s="20">
        <f t="shared" si="7"/>
        <v>4.272610978111957E-2</v>
      </c>
      <c r="E79" s="17">
        <f>IF(OR($A79="",$B79="",$C79=""),"",A79*'MPTO_working_3-way'!$I78)</f>
        <v>1.6871768047832492</v>
      </c>
      <c r="F79" s="21">
        <f>IF(OR($A79="",$B79="",$C79=""),"",B79*'MPTO_working_3-way'!$I78)</f>
        <v>4.4887234744541997</v>
      </c>
      <c r="G79" s="22">
        <f>IF(OR($A79="",$B79="",$C79=""),"",C79*'MPTO_working_3-way'!$I78)</f>
        <v>5.3843852350181471</v>
      </c>
      <c r="H79" s="17"/>
      <c r="I79" s="21"/>
      <c r="J79" s="22"/>
      <c r="K79" s="17"/>
      <c r="L79" s="21"/>
      <c r="M79" s="22"/>
      <c r="N79" s="23">
        <f t="shared" si="8"/>
        <v>59.270610949898014</v>
      </c>
      <c r="O79" s="24">
        <f t="shared" si="9"/>
        <v>22.278048663302737</v>
      </c>
      <c r="P79" s="24">
        <f t="shared" si="10"/>
        <v>18.572222386621817</v>
      </c>
      <c r="Q79" t="s">
        <v>232</v>
      </c>
      <c r="R79" t="s">
        <v>290</v>
      </c>
      <c r="S79" t="s">
        <v>346</v>
      </c>
      <c r="AD79" s="37"/>
      <c r="AE79" s="37"/>
      <c r="AH79" s="37"/>
      <c r="AI79" s="37"/>
      <c r="AJ79" t="s">
        <v>310</v>
      </c>
    </row>
    <row r="80" spans="1:36" s="36" customFormat="1" ht="15" x14ac:dyDescent="0.25">
      <c r="A80">
        <v>1.39</v>
      </c>
      <c r="B80">
        <v>5.42</v>
      </c>
      <c r="C80">
        <v>7.82</v>
      </c>
      <c r="D80" s="20">
        <f t="shared" si="7"/>
        <v>3.1803543301767379E-2</v>
      </c>
      <c r="E80" s="17">
        <f>IF(OR($A80="",$B80="",$C80=""),"",A80*'MPTO_working_3-way'!$I79)</f>
        <v>1.4451106266149869</v>
      </c>
      <c r="F80" s="21">
        <f>IF(OR($A80="",$B80="",$C80=""),"",B80*'MPTO_working_3-way'!$I79)</f>
        <v>5.6348917958656326</v>
      </c>
      <c r="G80" s="22">
        <f>IF(OR($A80="",$B80="",$C80=""),"",C80*'MPTO_working_3-way'!$I79)</f>
        <v>8.1300468346253218</v>
      </c>
      <c r="H80" s="17"/>
      <c r="I80" s="21"/>
      <c r="J80" s="22"/>
      <c r="K80" s="17"/>
      <c r="L80" s="21"/>
      <c r="M80" s="22"/>
      <c r="N80" s="23">
        <f t="shared" si="8"/>
        <v>69.198854508626113</v>
      </c>
      <c r="O80" s="24">
        <f t="shared" si="9"/>
        <v>17.746569698706697</v>
      </c>
      <c r="P80" s="24">
        <f t="shared" si="10"/>
        <v>12.300052144116409</v>
      </c>
      <c r="Q80" t="s">
        <v>174</v>
      </c>
      <c r="R80" t="s">
        <v>293</v>
      </c>
      <c r="S80" t="s">
        <v>346</v>
      </c>
      <c r="AD80" s="37"/>
      <c r="AE80" s="37"/>
      <c r="AH80" s="37"/>
      <c r="AI80" s="37"/>
      <c r="AJ80" t="s">
        <v>318</v>
      </c>
    </row>
    <row r="81" spans="1:36" s="36" customFormat="1" ht="15" x14ac:dyDescent="0.25">
      <c r="A81">
        <v>1.48</v>
      </c>
      <c r="B81">
        <v>4.6900000000000004</v>
      </c>
      <c r="C81">
        <v>7.06</v>
      </c>
      <c r="D81" s="20">
        <f t="shared" si="7"/>
        <v>3.0538351370451577E-2</v>
      </c>
      <c r="E81" s="17">
        <f>IF(OR($A81="",$B81="",$C81=""),"",A81*'MPTO_working_3-way'!$I80)</f>
        <v>1.543234642476057</v>
      </c>
      <c r="F81" s="21">
        <f>IF(OR($A81="",$B81="",$C81=""),"",B81*'MPTO_working_3-way'!$I80)</f>
        <v>4.8903854548734511</v>
      </c>
      <c r="G81" s="22">
        <f>IF(OR($A81="",$B81="",$C81=""),"",C81*'MPTO_working_3-way'!$I80)</f>
        <v>7.3616463350547034</v>
      </c>
      <c r="H81" s="17"/>
      <c r="I81" s="21"/>
      <c r="J81" s="22"/>
      <c r="K81" s="17"/>
      <c r="L81" s="21"/>
      <c r="M81" s="22"/>
      <c r="N81" s="23">
        <f t="shared" si="8"/>
        <v>64.798960085262266</v>
      </c>
      <c r="O81" s="24">
        <f t="shared" si="9"/>
        <v>20.448285911767194</v>
      </c>
      <c r="P81" s="24">
        <f t="shared" si="10"/>
        <v>13.583917978213622</v>
      </c>
      <c r="Q81" t="s">
        <v>240</v>
      </c>
      <c r="R81" t="s">
        <v>172</v>
      </c>
      <c r="S81" t="s">
        <v>346</v>
      </c>
      <c r="AD81" s="37"/>
      <c r="AE81" s="37"/>
      <c r="AH81" s="37"/>
      <c r="AI81" s="37"/>
      <c r="AJ81" t="s">
        <v>318</v>
      </c>
    </row>
    <row r="82" spans="1:36" s="36" customFormat="1" ht="15" x14ac:dyDescent="0.25">
      <c r="A82">
        <v>1.65</v>
      </c>
      <c r="B82">
        <v>3.91</v>
      </c>
      <c r="C82">
        <v>5.98</v>
      </c>
      <c r="D82" s="20">
        <f t="shared" si="7"/>
        <v>2.9039162031489596E-2</v>
      </c>
      <c r="E82" s="17">
        <f>IF(OR($A82="",$B82="",$C82=""),"",A82*'MPTO_working_3-way'!$I81)</f>
        <v>1.7024758464479162</v>
      </c>
      <c r="F82" s="21">
        <f>IF(OR($A82="",$B82="",$C82=""),"",B82*'MPTO_working_3-way'!$I81)</f>
        <v>4.0343518543099108</v>
      </c>
      <c r="G82" s="22">
        <f>IF(OR($A82="",$B82="",$C82=""),"",C82*'MPTO_working_3-way'!$I81)</f>
        <v>6.1701851889445694</v>
      </c>
      <c r="H82" s="17"/>
      <c r="I82" s="21"/>
      <c r="J82" s="22"/>
      <c r="K82" s="17"/>
      <c r="L82" s="21"/>
      <c r="M82" s="22"/>
      <c r="N82" s="23">
        <f t="shared" si="8"/>
        <v>58.737984570319888</v>
      </c>
      <c r="O82" s="24">
        <f t="shared" si="9"/>
        <v>24.787129038626041</v>
      </c>
      <c r="P82" s="24">
        <f t="shared" si="10"/>
        <v>16.206968986793949</v>
      </c>
      <c r="Q82" t="s">
        <v>245</v>
      </c>
      <c r="R82" t="s">
        <v>96</v>
      </c>
      <c r="S82" t="s">
        <v>346</v>
      </c>
      <c r="AD82" s="37"/>
      <c r="AE82" s="37"/>
      <c r="AH82" s="37"/>
      <c r="AI82" s="37"/>
      <c r="AJ82" t="s">
        <v>69</v>
      </c>
    </row>
    <row r="83" spans="1:36" s="36" customFormat="1" ht="15" x14ac:dyDescent="0.25">
      <c r="A83">
        <v>1.89</v>
      </c>
      <c r="B83">
        <v>3.46</v>
      </c>
      <c r="C83">
        <v>4.71</v>
      </c>
      <c r="D83" s="20">
        <f t="shared" si="7"/>
        <v>3.0432095194070197E-2</v>
      </c>
      <c r="E83" s="17">
        <f>IF(OR($A83="",$B83="",$C83=""),"",A83*'MPTO_working_3-way'!$I82)</f>
        <v>1.9477174840901534</v>
      </c>
      <c r="F83" s="21">
        <f>IF(OR($A83="",$B83="",$C83=""),"",B83*'MPTO_working_3-way'!$I82)</f>
        <v>3.5656626957417625</v>
      </c>
      <c r="G83" s="22">
        <f>IF(OR($A83="",$B83="",$C83=""),"",C83*'MPTO_working_3-way'!$I82)</f>
        <v>4.8538356349548266</v>
      </c>
      <c r="H83" s="17"/>
      <c r="I83" s="21"/>
      <c r="J83" s="22"/>
      <c r="K83" s="17"/>
      <c r="L83" s="21"/>
      <c r="M83" s="22"/>
      <c r="N83" s="23">
        <f t="shared" si="8"/>
        <v>51.342148343815616</v>
      </c>
      <c r="O83" s="24">
        <f t="shared" si="9"/>
        <v>28.045277563529343</v>
      </c>
      <c r="P83" s="24">
        <f t="shared" si="10"/>
        <v>20.602263348155315</v>
      </c>
      <c r="Q83" t="s">
        <v>183</v>
      </c>
      <c r="R83" t="s">
        <v>124</v>
      </c>
      <c r="S83" t="s">
        <v>346</v>
      </c>
      <c r="AD83" s="37"/>
      <c r="AE83" s="37"/>
      <c r="AH83" s="37"/>
      <c r="AI83" s="37"/>
      <c r="AJ83" t="s">
        <v>69</v>
      </c>
    </row>
    <row r="84" spans="1:36" s="36" customFormat="1" ht="15" x14ac:dyDescent="0.25">
      <c r="A84">
        <v>2.88</v>
      </c>
      <c r="B84">
        <v>3.48</v>
      </c>
      <c r="C84">
        <v>2.54</v>
      </c>
      <c r="D84" s="20">
        <f t="shared" si="7"/>
        <v>2.8279331462877533E-2</v>
      </c>
      <c r="E84" s="17">
        <f>IF(OR($A84="",$B84="",$C84=""),"",A84*'MPTO_working_3-way'!$I83)</f>
        <v>2.96363278665069</v>
      </c>
      <c r="F84" s="21">
        <f>IF(OR($A84="",$B84="",$C84=""),"",B84*'MPTO_working_3-way'!$I83)</f>
        <v>3.5810562838695836</v>
      </c>
      <c r="G84" s="22">
        <f>IF(OR($A84="",$B84="",$C84=""),"",C84*'MPTO_working_3-way'!$I83)</f>
        <v>2.6137594715599834</v>
      </c>
      <c r="H84" s="17"/>
      <c r="I84" s="21"/>
      <c r="J84" s="22"/>
      <c r="K84" s="17"/>
      <c r="L84" s="21"/>
      <c r="M84" s="22"/>
      <c r="N84" s="23">
        <f t="shared" si="8"/>
        <v>33.742372013981417</v>
      </c>
      <c r="O84" s="24">
        <f t="shared" si="9"/>
        <v>27.924721666743242</v>
      </c>
      <c r="P84" s="24">
        <f t="shared" si="10"/>
        <v>38.259067480419873</v>
      </c>
      <c r="Q84" t="s">
        <v>98</v>
      </c>
      <c r="R84" t="s">
        <v>112</v>
      </c>
      <c r="S84" t="s">
        <v>346</v>
      </c>
      <c r="AD84" s="37"/>
      <c r="AE84" s="37"/>
      <c r="AH84" s="37"/>
      <c r="AI84" s="37"/>
      <c r="AJ84" t="s">
        <v>69</v>
      </c>
    </row>
    <row r="85" spans="1:36" s="36" customFormat="1" ht="15" x14ac:dyDescent="0.25">
      <c r="A85">
        <v>2.04</v>
      </c>
      <c r="B85">
        <v>4.01</v>
      </c>
      <c r="C85">
        <v>3.45</v>
      </c>
      <c r="D85" s="20">
        <f t="shared" si="7"/>
        <v>2.9427709498631938E-2</v>
      </c>
      <c r="E85" s="17">
        <f>IF(OR($A85="",$B85="",$C85=""),"",A85*'MPTO_working_3-way'!$I84)</f>
        <v>2.1020814741959031</v>
      </c>
      <c r="F85" s="21">
        <f>IF(OR($A85="",$B85="",$C85=""),"",B85*'MPTO_working_3-way'!$I84)</f>
        <v>4.132032701728221</v>
      </c>
      <c r="G85" s="22">
        <f>IF(OR($A85="",$B85="",$C85=""),"",C85*'MPTO_working_3-way'!$I84)</f>
        <v>3.5549907284195426</v>
      </c>
      <c r="H85" s="17"/>
      <c r="I85" s="21"/>
      <c r="J85" s="22"/>
      <c r="K85" s="17"/>
      <c r="L85" s="21"/>
      <c r="M85" s="22"/>
      <c r="N85" s="23">
        <f t="shared" si="8"/>
        <v>47.571895393946335</v>
      </c>
      <c r="O85" s="24">
        <f t="shared" si="9"/>
        <v>24.201163741558734</v>
      </c>
      <c r="P85" s="24">
        <f t="shared" si="10"/>
        <v>28.129468580768265</v>
      </c>
      <c r="Q85" t="s">
        <v>255</v>
      </c>
      <c r="R85" t="s">
        <v>186</v>
      </c>
      <c r="S85" t="s">
        <v>346</v>
      </c>
      <c r="AD85" s="37"/>
      <c r="AE85" s="37"/>
      <c r="AH85" s="37"/>
      <c r="AI85" s="37"/>
      <c r="AJ85" t="s">
        <v>319</v>
      </c>
    </row>
    <row r="86" spans="1:36" s="36" customFormat="1" ht="15" x14ac:dyDescent="0.25">
      <c r="A86">
        <v>2.41</v>
      </c>
      <c r="B86">
        <v>3.45</v>
      </c>
      <c r="C86">
        <v>3.09</v>
      </c>
      <c r="D86" s="20">
        <f t="shared" si="7"/>
        <v>2.841742726912333E-2</v>
      </c>
      <c r="E86" s="17">
        <f>IF(OR($A86="",$B86="",$C86=""),"",A86*'MPTO_working_3-way'!$I85)</f>
        <v>2.478153188825535</v>
      </c>
      <c r="F86" s="21">
        <f>IF(OR($A86="",$B86="",$C86=""),"",B86*'MPTO_working_3-way'!$I85)</f>
        <v>3.5475636935469277</v>
      </c>
      <c r="G86" s="22">
        <f>IF(OR($A86="",$B86="",$C86=""),"",C86*'MPTO_working_3-way'!$I85)</f>
        <v>3.1773831342202916</v>
      </c>
      <c r="H86" s="17"/>
      <c r="I86" s="21"/>
      <c r="J86" s="22"/>
      <c r="K86" s="17"/>
      <c r="L86" s="21"/>
      <c r="M86" s="22"/>
      <c r="N86" s="23">
        <f t="shared" si="8"/>
        <v>40.352630519743109</v>
      </c>
      <c r="O86" s="24">
        <f t="shared" si="9"/>
        <v>28.188359290603159</v>
      </c>
      <c r="P86" s="24">
        <f t="shared" si="10"/>
        <v>31.472439984654017</v>
      </c>
      <c r="Q86" t="s">
        <v>185</v>
      </c>
      <c r="R86" t="s">
        <v>246</v>
      </c>
      <c r="S86" t="s">
        <v>346</v>
      </c>
      <c r="AD86" s="37"/>
      <c r="AE86" s="37"/>
      <c r="AH86" s="37"/>
      <c r="AI86" s="37"/>
      <c r="AJ86" t="s">
        <v>319</v>
      </c>
    </row>
    <row r="87" spans="1:36" s="36" customFormat="1" ht="15" x14ac:dyDescent="0.25">
      <c r="A87">
        <v>1.34</v>
      </c>
      <c r="B87">
        <v>5.46</v>
      </c>
      <c r="C87">
        <v>9.86</v>
      </c>
      <c r="D87" s="20">
        <f t="shared" si="7"/>
        <v>3.083871816274697E-2</v>
      </c>
      <c r="E87" s="17">
        <f>IF(OR($A87="",$B87="",$C87=""),"",A87*'MPTO_working_3-way'!$I86)</f>
        <v>1.3794331307281669</v>
      </c>
      <c r="F87" s="21">
        <f>IF(OR($A87="",$B87="",$C87=""),"",B87*'MPTO_working_3-way'!$I86)</f>
        <v>5.6206752938625302</v>
      </c>
      <c r="G87" s="22">
        <f>IF(OR($A87="",$B87="",$C87=""),"",C87*'MPTO_working_3-way'!$I86)</f>
        <v>10.15015721565651</v>
      </c>
      <c r="H87" s="17"/>
      <c r="I87" s="21"/>
      <c r="J87" s="22"/>
      <c r="K87" s="17"/>
      <c r="L87" s="21"/>
      <c r="M87" s="22"/>
      <c r="N87" s="23">
        <f t="shared" si="8"/>
        <v>72.49354664057735</v>
      </c>
      <c r="O87" s="24">
        <f t="shared" si="9"/>
        <v>17.791456501533638</v>
      </c>
      <c r="P87" s="24">
        <f t="shared" si="10"/>
        <v>9.8520641479080791</v>
      </c>
      <c r="Q87" t="s">
        <v>248</v>
      </c>
      <c r="R87" t="s">
        <v>334</v>
      </c>
      <c r="S87" t="s">
        <v>346</v>
      </c>
      <c r="AD87" s="37"/>
      <c r="AE87" s="37"/>
      <c r="AH87" s="37"/>
      <c r="AI87" s="37"/>
      <c r="AJ87" t="s">
        <v>319</v>
      </c>
    </row>
    <row r="88" spans="1:36" s="36" customFormat="1" ht="15" x14ac:dyDescent="0.25">
      <c r="A88">
        <v>1.48</v>
      </c>
      <c r="B88">
        <v>4.9800000000000004</v>
      </c>
      <c r="C88">
        <v>6.5</v>
      </c>
      <c r="D88" s="20">
        <f t="shared" si="7"/>
        <v>3.0325042373235078E-2</v>
      </c>
      <c r="E88" s="17">
        <f>IF(OR($A88="",$B88="",$C88=""),"",A88*'MPTO_working_3-way'!$I87)</f>
        <v>1.5220577923583025</v>
      </c>
      <c r="F88" s="21">
        <f>IF(OR($A88="",$B88="",$C88=""),"",B88*'MPTO_working_3-way'!$I87)</f>
        <v>5.1215187878002348</v>
      </c>
      <c r="G88" s="22">
        <f>IF(OR($A88="",$B88="",$C88=""),"",C88*'MPTO_working_3-way'!$I87)</f>
        <v>6.6847132772493012</v>
      </c>
      <c r="H88" s="17"/>
      <c r="I88" s="21"/>
      <c r="J88" s="22"/>
      <c r="K88" s="17"/>
      <c r="L88" s="21"/>
      <c r="M88" s="22"/>
      <c r="N88" s="23">
        <f t="shared" si="8"/>
        <v>65.700527602869983</v>
      </c>
      <c r="O88" s="24">
        <f t="shared" si="9"/>
        <v>19.525458002459349</v>
      </c>
      <c r="P88" s="24">
        <f t="shared" si="10"/>
        <v>14.959504746499627</v>
      </c>
      <c r="Q88" t="s">
        <v>247</v>
      </c>
      <c r="R88" t="s">
        <v>187</v>
      </c>
      <c r="S88" t="s">
        <v>346</v>
      </c>
      <c r="AD88" s="37"/>
      <c r="AE88" s="37"/>
      <c r="AH88" s="37"/>
      <c r="AI88" s="37"/>
      <c r="AJ88" t="s">
        <v>319</v>
      </c>
    </row>
    <row r="89" spans="1:36" s="36" customFormat="1" ht="15" x14ac:dyDescent="0.25">
      <c r="A89">
        <v>2.29</v>
      </c>
      <c r="B89">
        <v>3.94</v>
      </c>
      <c r="C89">
        <v>2.96</v>
      </c>
      <c r="D89" s="20">
        <f t="shared" si="7"/>
        <v>2.8326167144246295E-2</v>
      </c>
      <c r="E89" s="17">
        <f>IF(OR($A89="",$B89="",$C89=""),"",A89*'MPTO_working_3-way'!$I88)</f>
        <v>2.3606206645926906</v>
      </c>
      <c r="F89" s="21">
        <f>IF(OR($A89="",$B89="",$C89=""),"",B89*'MPTO_working_3-way'!$I88)</f>
        <v>4.0615045495612234</v>
      </c>
      <c r="G89" s="22">
        <f>IF(OR($A89="",$B89="",$C89=""),"",C89*'MPTO_working_3-way'!$I88)</f>
        <v>3.051282605761731</v>
      </c>
      <c r="H89" s="17"/>
      <c r="I89" s="21"/>
      <c r="J89" s="22"/>
      <c r="K89" s="17"/>
      <c r="L89" s="21"/>
      <c r="M89" s="22"/>
      <c r="N89" s="23">
        <f t="shared" si="8"/>
        <v>42.361740494741596</v>
      </c>
      <c r="O89" s="24">
        <f t="shared" si="9"/>
        <v>24.621417698720368</v>
      </c>
      <c r="P89" s="24">
        <f t="shared" si="10"/>
        <v>32.773103288161572</v>
      </c>
      <c r="Q89" t="s">
        <v>335</v>
      </c>
      <c r="R89" t="s">
        <v>252</v>
      </c>
      <c r="S89" t="s">
        <v>346</v>
      </c>
      <c r="AD89" s="37"/>
      <c r="AE89" s="37"/>
      <c r="AH89" s="37"/>
      <c r="AI89" s="37"/>
      <c r="AJ89" t="s">
        <v>319</v>
      </c>
    </row>
    <row r="90" spans="1:36" s="36" customFormat="1" ht="15" x14ac:dyDescent="0.25">
      <c r="A90">
        <v>2.71</v>
      </c>
      <c r="B90">
        <v>3.8</v>
      </c>
      <c r="C90">
        <v>2.5299999999999998</v>
      </c>
      <c r="D90" s="20">
        <f t="shared" si="7"/>
        <v>2.7418501769790105E-2</v>
      </c>
      <c r="E90" s="17">
        <f>IF(OR($A90="",$B90="",$C90=""),"",A90*'MPTO_working_3-way'!$I89)</f>
        <v>2.792180864831467</v>
      </c>
      <c r="F90" s="21">
        <f>IF(OR($A90="",$B90="",$C90=""),"",B90*'MPTO_working_3-way'!$I89)</f>
        <v>3.9152351610182929</v>
      </c>
      <c r="G90" s="22">
        <f>IF(OR($A90="",$B90="",$C90=""),"",C90*'MPTO_working_3-way'!$I89)</f>
        <v>2.6067223572042844</v>
      </c>
      <c r="H90" s="17"/>
      <c r="I90" s="21"/>
      <c r="J90" s="22"/>
      <c r="K90" s="17"/>
      <c r="L90" s="21"/>
      <c r="M90" s="22"/>
      <c r="N90" s="23">
        <f t="shared" si="8"/>
        <v>35.814298872804535</v>
      </c>
      <c r="O90" s="24">
        <f t="shared" si="9"/>
        <v>25.54124998560534</v>
      </c>
      <c r="P90" s="24">
        <f t="shared" si="10"/>
        <v>38.36235175703569</v>
      </c>
      <c r="Q90" t="s">
        <v>253</v>
      </c>
      <c r="R90" t="s">
        <v>254</v>
      </c>
      <c r="S90" t="s">
        <v>346</v>
      </c>
      <c r="AD90" s="37"/>
      <c r="AE90" s="37"/>
      <c r="AH90" s="37"/>
      <c r="AI90" s="37"/>
      <c r="AJ90" t="s">
        <v>319</v>
      </c>
    </row>
    <row r="91" spans="1:36" s="36" customFormat="1" ht="15" x14ac:dyDescent="0.25">
      <c r="A91">
        <v>1.94</v>
      </c>
      <c r="B91">
        <v>3.18</v>
      </c>
      <c r="C91">
        <v>4.6900000000000004</v>
      </c>
      <c r="D91" s="20">
        <f t="shared" si="7"/>
        <v>4.3148942535495616E-2</v>
      </c>
      <c r="E91" s="17">
        <f>IF(OR($A91="",$B91="",$C91=""),"",A91*'MPTO_working_3-way'!$I90)</f>
        <v>1.9949527642598377</v>
      </c>
      <c r="F91" s="21">
        <f>IF(OR($A91="",$B91="",$C91=""),"",B91*'MPTO_working_3-way'!$I90)</f>
        <v>3.2700772115187036</v>
      </c>
      <c r="G91" s="22">
        <f>IF(OR($A91="",$B91="",$C91=""),"",C91*'MPTO_working_3-way'!$I90)</f>
        <v>4.8228497239065158</v>
      </c>
      <c r="H91" s="17"/>
      <c r="I91" s="21"/>
      <c r="J91" s="22"/>
      <c r="K91" s="17"/>
      <c r="L91" s="21"/>
      <c r="M91" s="22"/>
      <c r="N91" s="23">
        <f t="shared" si="8"/>
        <v>50.126500131496464</v>
      </c>
      <c r="O91" s="24">
        <f t="shared" si="9"/>
        <v>30.580317690284005</v>
      </c>
      <c r="P91" s="24">
        <f t="shared" si="10"/>
        <v>20.734629052260793</v>
      </c>
      <c r="Q91" t="s">
        <v>191</v>
      </c>
      <c r="R91" t="s">
        <v>192</v>
      </c>
      <c r="S91" t="s">
        <v>346</v>
      </c>
      <c r="AD91" s="37"/>
      <c r="AE91" s="37"/>
      <c r="AH91" s="37"/>
      <c r="AI91" s="37"/>
      <c r="AJ91" t="s">
        <v>313</v>
      </c>
    </row>
    <row r="92" spans="1:36" s="36" customFormat="1" ht="15" x14ac:dyDescent="0.25">
      <c r="A92">
        <v>2.97</v>
      </c>
      <c r="B92">
        <v>3.5</v>
      </c>
      <c r="C92">
        <v>2.41</v>
      </c>
      <c r="D92" s="20">
        <f t="shared" si="7"/>
        <v>3.7352381750721975E-2</v>
      </c>
      <c r="E92" s="17">
        <f>IF(OR($A92="",$B92="",$C92=""),"",A92*'MPTO_working_3-way'!$I91)</f>
        <v>3.0514329502562769</v>
      </c>
      <c r="F92" s="21">
        <f>IF(OR($A92="",$B92="",$C92=""),"",B92*'MPTO_working_3-way'!$I91)</f>
        <v>3.5959647561942654</v>
      </c>
      <c r="G92" s="22">
        <f>IF(OR($A92="",$B92="",$C92=""),"",C92*'MPTO_working_3-way'!$I91)</f>
        <v>2.4760785892651942</v>
      </c>
      <c r="H92" s="17"/>
      <c r="I92" s="21"/>
      <c r="J92" s="22"/>
      <c r="K92" s="17"/>
      <c r="L92" s="21"/>
      <c r="M92" s="22"/>
      <c r="N92" s="23">
        <f t="shared" si="8"/>
        <v>32.771488553140721</v>
      </c>
      <c r="O92" s="24">
        <f t="shared" si="9"/>
        <v>27.808948857950845</v>
      </c>
      <c r="P92" s="24">
        <f t="shared" si="10"/>
        <v>40.386440250136083</v>
      </c>
      <c r="Q92" t="s">
        <v>190</v>
      </c>
      <c r="R92" t="s">
        <v>336</v>
      </c>
      <c r="S92" t="s">
        <v>346</v>
      </c>
      <c r="AD92" s="37"/>
      <c r="AE92" s="37"/>
      <c r="AH92" s="37"/>
      <c r="AI92" s="37"/>
      <c r="AJ92" t="s">
        <v>313</v>
      </c>
    </row>
    <row r="93" spans="1:36" s="36" customFormat="1" ht="15" x14ac:dyDescent="0.25">
      <c r="A93">
        <v>1.86</v>
      </c>
      <c r="B93">
        <v>3.64</v>
      </c>
      <c r="C93">
        <v>4.37</v>
      </c>
      <c r="D93" s="20">
        <f t="shared" si="7"/>
        <v>4.1192635272505163E-2</v>
      </c>
      <c r="E93" s="17">
        <f>IF(OR($A93="",$B93="",$C93=""),"",A93*'MPTO_working_3-way'!$I92)</f>
        <v>1.940257033116022</v>
      </c>
      <c r="F93" s="21">
        <f>IF(OR($A93="",$B93="",$C93=""),"",B93*'MPTO_working_3-way'!$I92)</f>
        <v>3.7970621508292042</v>
      </c>
      <c r="G93" s="22">
        <f>IF(OR($A93="",$B93="",$C93=""),"",C93*'MPTO_working_3-way'!$I92)</f>
        <v>4.5585608788801162</v>
      </c>
      <c r="H93" s="17"/>
      <c r="I93" s="21"/>
      <c r="J93" s="22"/>
      <c r="K93" s="17"/>
      <c r="L93" s="21"/>
      <c r="M93" s="22"/>
      <c r="N93" s="23">
        <f t="shared" si="8"/>
        <v>51.539563209005145</v>
      </c>
      <c r="O93" s="24">
        <f t="shared" si="9"/>
        <v>26.33615043097516</v>
      </c>
      <c r="P93" s="24">
        <f t="shared" si="10"/>
        <v>21.936747727402647</v>
      </c>
      <c r="Q93" t="s">
        <v>337</v>
      </c>
      <c r="R93" t="s">
        <v>258</v>
      </c>
      <c r="S93" t="s">
        <v>346</v>
      </c>
      <c r="AD93" s="37"/>
      <c r="AE93" s="37"/>
      <c r="AH93" s="37"/>
      <c r="AI93" s="37"/>
      <c r="AJ93" t="s">
        <v>313</v>
      </c>
    </row>
    <row r="94" spans="1:36" s="36" customFormat="1" ht="15" x14ac:dyDescent="0.25">
      <c r="A94">
        <v>2.58</v>
      </c>
      <c r="B94">
        <v>2.67</v>
      </c>
      <c r="C94">
        <v>3.41</v>
      </c>
      <c r="D94" s="20">
        <f t="shared" si="7"/>
        <v>5.5383866395608106E-2</v>
      </c>
      <c r="E94" s="17">
        <f>IF(OR($A94="",$B94="",$C94=""),"",A94*'MPTO_working_3-way'!$I93)</f>
        <v>2.6763691449168627</v>
      </c>
      <c r="F94" s="21">
        <f>IF(OR($A94="",$B94="",$C94=""),"",B94*'MPTO_working_3-way'!$I93)</f>
        <v>2.7697308592744276</v>
      </c>
      <c r="G94" s="22">
        <f>IF(OR($A94="",$B94="",$C94=""),"",C94*'MPTO_working_3-way'!$I93)</f>
        <v>3.537371621769962</v>
      </c>
      <c r="H94" s="17"/>
      <c r="I94" s="21"/>
      <c r="J94" s="22"/>
      <c r="K94" s="17"/>
      <c r="L94" s="21"/>
      <c r="M94" s="22"/>
      <c r="N94" s="23">
        <f t="shared" si="8"/>
        <v>37.364053531227789</v>
      </c>
      <c r="O94" s="24">
        <f t="shared" si="9"/>
        <v>36.104591052647081</v>
      </c>
      <c r="P94" s="24">
        <f t="shared" si="10"/>
        <v>28.26957715852425</v>
      </c>
      <c r="Q94" t="s">
        <v>154</v>
      </c>
      <c r="R94" t="s">
        <v>262</v>
      </c>
      <c r="S94" t="s">
        <v>346</v>
      </c>
      <c r="AD94" s="37"/>
      <c r="AE94" s="37"/>
      <c r="AH94" s="37"/>
      <c r="AI94" s="37"/>
      <c r="AJ94" t="s">
        <v>314</v>
      </c>
    </row>
    <row r="95" spans="1:36" s="36" customFormat="1" ht="15" x14ac:dyDescent="0.25">
      <c r="A95">
        <v>1.89</v>
      </c>
      <c r="B95">
        <v>3.29</v>
      </c>
      <c r="C95">
        <v>4.42</v>
      </c>
      <c r="D95" s="20">
        <f t="shared" si="7"/>
        <v>5.9296240773087039E-2</v>
      </c>
      <c r="E95" s="17">
        <f>IF(OR($A95="",$B95="",$C95=""),"",A95*'MPTO_working_3-way'!$I94)</f>
        <v>1.9678540806650346</v>
      </c>
      <c r="F95" s="21">
        <f>IF(OR($A95="",$B95="",$C95=""),"",B95*'MPTO_working_3-way'!$I94)</f>
        <v>3.4255237700465422</v>
      </c>
      <c r="G95" s="22">
        <f>IF(OR($A95="",$B95="",$C95=""),"",C95*'MPTO_working_3-way'!$I94)</f>
        <v>4.6020714479044731</v>
      </c>
      <c r="H95" s="17"/>
      <c r="I95" s="21"/>
      <c r="J95" s="22"/>
      <c r="K95" s="17"/>
      <c r="L95" s="21"/>
      <c r="M95" s="22"/>
      <c r="N95" s="23">
        <f t="shared" si="8"/>
        <v>50.816775990933785</v>
      </c>
      <c r="O95" s="24">
        <f t="shared" si="9"/>
        <v>29.192615994791744</v>
      </c>
      <c r="P95" s="24">
        <f t="shared" si="10"/>
        <v>21.729345389788424</v>
      </c>
      <c r="Q95" t="s">
        <v>261</v>
      </c>
      <c r="R95" t="s">
        <v>296</v>
      </c>
      <c r="S95" t="s">
        <v>346</v>
      </c>
      <c r="AD95" s="37"/>
      <c r="AE95" s="37"/>
      <c r="AH95" s="37"/>
      <c r="AI95" s="37"/>
      <c r="AJ95" t="s">
        <v>314</v>
      </c>
    </row>
    <row r="96" spans="1:36" s="36" customFormat="1" ht="15" x14ac:dyDescent="0.25">
      <c r="A96">
        <v>1.52</v>
      </c>
      <c r="B96">
        <v>4.04</v>
      </c>
      <c r="C96">
        <v>6.29</v>
      </c>
      <c r="D96" s="20">
        <f t="shared" si="7"/>
        <v>6.440200124104134E-2</v>
      </c>
      <c r="E96" s="17">
        <f>IF(OR($A96="",$B96="",$C96=""),"",A96*'MPTO_working_3-way'!$I95)</f>
        <v>1.6041834769213243</v>
      </c>
      <c r="F96" s="21">
        <f>IF(OR($A96="",$B96="",$C96=""),"",B96*'MPTO_working_3-way'!$I95)</f>
        <v>4.2637508202382568</v>
      </c>
      <c r="G96" s="22">
        <f>IF(OR($A96="",$B96="",$C96=""),"",C96*'MPTO_working_3-way'!$I95)</f>
        <v>6.6383645196283751</v>
      </c>
      <c r="H96" s="17"/>
      <c r="I96" s="21"/>
      <c r="J96" s="22"/>
      <c r="K96" s="17"/>
      <c r="L96" s="21"/>
      <c r="M96" s="22"/>
      <c r="N96" s="23">
        <f t="shared" si="8"/>
        <v>62.337009100676831</v>
      </c>
      <c r="O96" s="24">
        <f t="shared" si="9"/>
        <v>23.453528176492274</v>
      </c>
      <c r="P96" s="24">
        <f t="shared" si="10"/>
        <v>15.063951324805849</v>
      </c>
      <c r="Q96" t="s">
        <v>265</v>
      </c>
      <c r="R96" t="s">
        <v>260</v>
      </c>
      <c r="S96" t="s">
        <v>346</v>
      </c>
      <c r="AD96" s="37"/>
      <c r="AE96" s="37"/>
      <c r="AH96" s="37"/>
      <c r="AI96" s="37"/>
      <c r="AJ96" t="s">
        <v>314</v>
      </c>
    </row>
    <row r="97" spans="1:36" s="36" customFormat="1" ht="15" x14ac:dyDescent="0.25">
      <c r="A97">
        <v>8.7100000000000009</v>
      </c>
      <c r="B97">
        <v>5.39</v>
      </c>
      <c r="C97">
        <v>1.33</v>
      </c>
      <c r="D97" s="20">
        <f t="shared" si="7"/>
        <v>5.221901877720514E-2</v>
      </c>
      <c r="E97" s="17">
        <f>IF(OR($A97="",$B97="",$C97=""),"",A97*'MPTO_working_3-way'!$I96)</f>
        <v>9.2264702571335881</v>
      </c>
      <c r="F97" s="21">
        <f>IF(OR($A97="",$B97="",$C97=""),"",B97*'MPTO_working_3-way'!$I96)</f>
        <v>5.7096067377669391</v>
      </c>
      <c r="G97" s="22">
        <f>IF(OR($A97="",$B97="",$C97=""),"",C97*'MPTO_working_3-way'!$I96)</f>
        <v>1.4088640002282058</v>
      </c>
      <c r="H97" s="17"/>
      <c r="I97" s="21"/>
      <c r="J97" s="22"/>
      <c r="K97" s="17"/>
      <c r="L97" s="21"/>
      <c r="M97" s="22"/>
      <c r="N97" s="23">
        <f t="shared" si="8"/>
        <v>10.838381007372073</v>
      </c>
      <c r="O97" s="24">
        <f t="shared" si="9"/>
        <v>17.514341108387892</v>
      </c>
      <c r="P97" s="24">
        <f t="shared" si="10"/>
        <v>70.979171860308838</v>
      </c>
      <c r="Q97" t="s">
        <v>196</v>
      </c>
      <c r="R97" t="s">
        <v>268</v>
      </c>
      <c r="S97" t="s">
        <v>346</v>
      </c>
      <c r="AD97" s="37"/>
      <c r="AE97" s="37"/>
      <c r="AH97" s="37"/>
      <c r="AI97" s="37"/>
      <c r="AJ97" t="s">
        <v>315</v>
      </c>
    </row>
    <row r="98" spans="1:36" s="36" customFormat="1" ht="15" x14ac:dyDescent="0.25">
      <c r="A98">
        <v>1.93</v>
      </c>
      <c r="B98">
        <v>3.64</v>
      </c>
      <c r="C98">
        <v>3.92</v>
      </c>
      <c r="D98" s="20">
        <f t="shared" si="7"/>
        <v>4.7962030567507918E-2</v>
      </c>
      <c r="E98" s="17">
        <f>IF(OR($A98="",$B98="",$C98=""),"",A98*'MPTO_working_3-way'!$I97)</f>
        <v>2.0542958623952097</v>
      </c>
      <c r="F98" s="21">
        <f>IF(OR($A98="",$B98="",$C98=""),"",B98*'MPTO_working_3-way'!$I97)</f>
        <v>3.8744232845173907</v>
      </c>
      <c r="G98" s="22">
        <f>IF(OR($A98="",$B98="",$C98=""),"",C98*'MPTO_working_3-way'!$I97)</f>
        <v>4.1724558448648823</v>
      </c>
      <c r="H98" s="17"/>
      <c r="I98" s="21"/>
      <c r="J98" s="22"/>
      <c r="K98" s="17"/>
      <c r="L98" s="21"/>
      <c r="M98" s="22"/>
      <c r="N98" s="23">
        <f t="shared" si="8"/>
        <v>48.678479974839085</v>
      </c>
      <c r="O98" s="24">
        <f t="shared" si="9"/>
        <v>25.810292953692148</v>
      </c>
      <c r="P98" s="24">
        <f t="shared" si="10"/>
        <v>23.966700599856992</v>
      </c>
      <c r="Q98" t="s">
        <v>199</v>
      </c>
      <c r="R98" t="s">
        <v>271</v>
      </c>
      <c r="S98" t="s">
        <v>346</v>
      </c>
      <c r="AD98" s="37"/>
      <c r="AE98" s="37"/>
      <c r="AH98" s="37"/>
      <c r="AI98" s="37"/>
      <c r="AJ98" t="s">
        <v>315</v>
      </c>
    </row>
    <row r="99" spans="1:36" s="36" customFormat="1" ht="15" x14ac:dyDescent="0.25">
      <c r="A99">
        <v>3.49</v>
      </c>
      <c r="B99">
        <v>3.53</v>
      </c>
      <c r="C99">
        <v>2.1</v>
      </c>
      <c r="D99" s="20">
        <f t="shared" si="7"/>
        <v>4.6009546460044515E-2</v>
      </c>
      <c r="E99" s="17">
        <f>IF(OR($A99="",$B99="",$C99=""),"",A99*'MPTO_working_3-way'!$I98)</f>
        <v>3.6722443755324461</v>
      </c>
      <c r="F99" s="21">
        <f>IF(OR($A99="",$B99="",$C99=""),"",B99*'MPTO_working_3-way'!$I98)</f>
        <v>3.7143331362835341</v>
      </c>
      <c r="G99" s="22">
        <f>IF(OR($A99="",$B99="",$C99=""),"",C99*'MPTO_working_3-way'!$I98)</f>
        <v>2.209659939432131</v>
      </c>
      <c r="H99" s="17"/>
      <c r="I99" s="21"/>
      <c r="J99" s="22"/>
      <c r="K99" s="17"/>
      <c r="L99" s="21"/>
      <c r="M99" s="22"/>
      <c r="N99" s="23">
        <f t="shared" si="8"/>
        <v>27.231303196019134</v>
      </c>
      <c r="O99" s="24">
        <f t="shared" si="9"/>
        <v>26.922733188132238</v>
      </c>
      <c r="P99" s="24">
        <f t="shared" si="10"/>
        <v>45.255832454336563</v>
      </c>
      <c r="Q99" t="s">
        <v>269</v>
      </c>
      <c r="R99" t="s">
        <v>270</v>
      </c>
      <c r="S99" t="s">
        <v>346</v>
      </c>
      <c r="AD99" s="37"/>
      <c r="AE99" s="37"/>
      <c r="AH99" s="37"/>
      <c r="AI99" s="37"/>
      <c r="AJ99" t="s">
        <v>315</v>
      </c>
    </row>
    <row r="100" spans="1:36" s="36" customFormat="1" ht="15" x14ac:dyDescent="0.25">
      <c r="A100">
        <v>2.88</v>
      </c>
      <c r="B100">
        <v>3.52</v>
      </c>
      <c r="C100">
        <v>2.42</v>
      </c>
      <c r="D100" s="20">
        <f t="shared" si="7"/>
        <v>4.4536271808998995E-2</v>
      </c>
      <c r="E100" s="17">
        <f>IF(OR($A100="",$B100="",$C100=""),"",A100*'MPTO_working_3-way'!$I99)</f>
        <v>3.0181306480344228</v>
      </c>
      <c r="F100" s="21">
        <f>IF(OR($A100="",$B100="",$C100=""),"",B100*'MPTO_working_3-way'!$I99)</f>
        <v>3.6888263475976277</v>
      </c>
      <c r="G100" s="22">
        <f>IF(OR($A100="",$B100="",$C100=""),"",C100*'MPTO_working_3-way'!$I99)</f>
        <v>2.5360681139733692</v>
      </c>
      <c r="H100" s="17"/>
      <c r="I100" s="21"/>
      <c r="J100" s="22"/>
      <c r="K100" s="17"/>
      <c r="L100" s="21"/>
      <c r="M100" s="22"/>
      <c r="N100" s="23">
        <f t="shared" si="8"/>
        <v>33.133091857745008</v>
      </c>
      <c r="O100" s="24">
        <f t="shared" si="9"/>
        <v>27.10889333815501</v>
      </c>
      <c r="P100" s="24">
        <f t="shared" si="10"/>
        <v>39.431117582770916</v>
      </c>
      <c r="Q100" t="s">
        <v>202</v>
      </c>
      <c r="R100" t="s">
        <v>266</v>
      </c>
      <c r="S100" t="s">
        <v>346</v>
      </c>
      <c r="AD100" s="37"/>
      <c r="AE100" s="37"/>
      <c r="AH100" s="37"/>
      <c r="AI100" s="37"/>
      <c r="AJ100" t="s">
        <v>315</v>
      </c>
    </row>
    <row r="101" spans="1:36" s="36" customFormat="1" ht="15" x14ac:dyDescent="0.25">
      <c r="A101">
        <v>3.06</v>
      </c>
      <c r="B101">
        <v>3.68</v>
      </c>
      <c r="C101">
        <v>2.33</v>
      </c>
      <c r="D101" s="20">
        <f t="shared" si="7"/>
        <v>2.7721065411920875E-2</v>
      </c>
      <c r="E101" s="17">
        <f>IF(OR($A101="",$B101="",$C101=""),"",A101*'MPTO_working_3-way'!$I100)</f>
        <v>3.2007892121677362</v>
      </c>
      <c r="F101" s="21">
        <f>IF(OR($A101="",$B101="",$C101=""),"",B101*'MPTO_working_3-way'!$I100)</f>
        <v>3.8493151309729638</v>
      </c>
      <c r="G101" s="22">
        <f>IF(OR($A101="",$B101="",$C101=""),"",C101*'MPTO_working_3-way'!$I100)</f>
        <v>2.4372022432519036</v>
      </c>
      <c r="H101" s="17"/>
      <c r="I101" s="21"/>
      <c r="J101" s="22"/>
      <c r="K101" s="17"/>
      <c r="L101" s="21"/>
      <c r="M101" s="22"/>
      <c r="N101" s="23">
        <f t="shared" si="8"/>
        <v>31.242294750260967</v>
      </c>
      <c r="O101" s="24">
        <f t="shared" si="9"/>
        <v>25.978647265162653</v>
      </c>
      <c r="P101" s="24">
        <f t="shared" si="10"/>
        <v>41.030653191329861</v>
      </c>
      <c r="Q101" t="s">
        <v>277</v>
      </c>
      <c r="R101" t="s">
        <v>302</v>
      </c>
      <c r="S101" t="s">
        <v>346</v>
      </c>
      <c r="AD101" s="37"/>
      <c r="AE101" s="37"/>
      <c r="AH101" s="37"/>
      <c r="AI101" s="37"/>
      <c r="AJ101" t="s">
        <v>320</v>
      </c>
    </row>
    <row r="102" spans="1:36" s="36" customFormat="1" ht="15" x14ac:dyDescent="0.25">
      <c r="A102">
        <v>1.78</v>
      </c>
      <c r="B102">
        <v>3.82</v>
      </c>
      <c r="C102">
        <v>4.7300000000000004</v>
      </c>
      <c r="D102" s="20">
        <f t="shared" si="7"/>
        <v>3.4994348007288512E-2</v>
      </c>
      <c r="E102" s="17">
        <f>IF(OR($A102="",$B102="",$C102=""),"",A102*'MPTO_working_3-way'!$I101)</f>
        <v>1.8592745638200183</v>
      </c>
      <c r="F102" s="21">
        <f>IF(OR($A102="",$B102="",$C102=""),"",B102*'MPTO_working_3-way'!$I101)</f>
        <v>3.9901285583103761</v>
      </c>
      <c r="G102" s="22">
        <f>IF(OR($A102="",$B102="",$C102=""),"",C102*'MPTO_working_3-way'!$I101)</f>
        <v>4.9406565656565657</v>
      </c>
      <c r="H102" s="17"/>
      <c r="I102" s="21"/>
      <c r="J102" s="22"/>
      <c r="K102" s="17"/>
      <c r="L102" s="21"/>
      <c r="M102" s="22"/>
      <c r="N102" s="23">
        <f t="shared" si="8"/>
        <v>53.784417829361651</v>
      </c>
      <c r="O102" s="24">
        <f t="shared" si="9"/>
        <v>25.06184914561878</v>
      </c>
      <c r="P102" s="24">
        <f t="shared" si="10"/>
        <v>20.240224891387683</v>
      </c>
      <c r="Q102" t="s">
        <v>299</v>
      </c>
      <c r="R102" t="s">
        <v>300</v>
      </c>
      <c r="S102" t="s">
        <v>346</v>
      </c>
      <c r="AD102" s="37"/>
      <c r="AE102" s="37"/>
      <c r="AH102" s="37"/>
      <c r="AI102" s="37"/>
      <c r="AJ102" t="s">
        <v>320</v>
      </c>
    </row>
    <row r="103" spans="1:36" s="36" customFormat="1" ht="15" x14ac:dyDescent="0.25">
      <c r="A103">
        <v>3.57</v>
      </c>
      <c r="B103">
        <v>3.7</v>
      </c>
      <c r="C103">
        <v>2.09</v>
      </c>
      <c r="D103" s="20">
        <f t="shared" si="7"/>
        <v>2.8851214609728615E-2</v>
      </c>
      <c r="E103" s="17">
        <f>IF(OR($A103="",$B103="",$C103=""),"",A103*'MPTO_working_3-way'!$I102)</f>
        <v>3.6689642035205572</v>
      </c>
      <c r="F103" s="21">
        <f>IF(OR($A103="",$B103="",$C103=""),"",B103*'MPTO_working_3-way'!$I102)</f>
        <v>3.8025679420241074</v>
      </c>
      <c r="G103" s="22">
        <f>IF(OR($A103="",$B103="",$C103=""),"",C103*'MPTO_working_3-way'!$I102)</f>
        <v>2.1479370267109146</v>
      </c>
      <c r="H103" s="17"/>
      <c r="I103" s="21"/>
      <c r="J103" s="22"/>
      <c r="K103" s="17"/>
      <c r="L103" s="21"/>
      <c r="M103" s="22"/>
      <c r="N103" s="23">
        <f t="shared" si="8"/>
        <v>27.255648856983921</v>
      </c>
      <c r="O103" s="24">
        <f t="shared" si="9"/>
        <v>26.298017951197998</v>
      </c>
      <c r="P103" s="24">
        <f t="shared" si="10"/>
        <v>46.556299722216551</v>
      </c>
      <c r="Q103" t="s">
        <v>204</v>
      </c>
      <c r="R103" t="s">
        <v>276</v>
      </c>
      <c r="S103" t="s">
        <v>346</v>
      </c>
      <c r="AD103" s="37"/>
      <c r="AE103" s="37"/>
      <c r="AH103" s="37"/>
      <c r="AI103" s="37"/>
      <c r="AJ103" t="s">
        <v>320</v>
      </c>
    </row>
    <row r="104" spans="1:36" s="36" customFormat="1" ht="15" x14ac:dyDescent="0.25">
      <c r="A104">
        <v>3.04</v>
      </c>
      <c r="B104">
        <v>3.26</v>
      </c>
      <c r="C104">
        <v>2.56</v>
      </c>
      <c r="D104" s="20">
        <f t="shared" si="7"/>
        <v>2.6320834678721372E-2</v>
      </c>
      <c r="E104" s="17">
        <f>IF(OR($A104="",$B104="",$C104=""),"",A104*'MPTO_working_3-way'!$I103)</f>
        <v>3.1463828179421571</v>
      </c>
      <c r="F104" s="21">
        <f>IF(OR($A104="",$B104="",$C104=""),"",B104*'MPTO_working_3-way'!$I103)</f>
        <v>3.3740815745037605</v>
      </c>
      <c r="G104" s="22">
        <f>IF(OR($A104="",$B104="",$C104=""),"",C104*'MPTO_working_3-way'!$I103)</f>
        <v>2.6495855308986584</v>
      </c>
      <c r="H104" s="17"/>
      <c r="I104" s="21"/>
      <c r="J104" s="22"/>
      <c r="K104" s="17"/>
      <c r="L104" s="21"/>
      <c r="M104" s="22"/>
      <c r="N104" s="23">
        <f t="shared" si="8"/>
        <v>31.782527996832709</v>
      </c>
      <c r="O104" s="24">
        <f t="shared" si="9"/>
        <v>29.637694819132342</v>
      </c>
      <c r="P104" s="24">
        <f t="shared" si="10"/>
        <v>37.74175199623884</v>
      </c>
      <c r="Q104" t="s">
        <v>279</v>
      </c>
      <c r="R104" t="s">
        <v>272</v>
      </c>
      <c r="S104" t="s">
        <v>346</v>
      </c>
      <c r="AD104" s="37"/>
      <c r="AE104" s="37"/>
      <c r="AH104" s="37"/>
      <c r="AI104" s="37"/>
      <c r="AJ104" t="s">
        <v>320</v>
      </c>
    </row>
    <row r="105" spans="1:36" s="36" customFormat="1" ht="15" x14ac:dyDescent="0.25">
      <c r="A105">
        <v>1.54</v>
      </c>
      <c r="B105">
        <v>4.37</v>
      </c>
      <c r="C105">
        <v>6.56</v>
      </c>
      <c r="D105" s="20">
        <f t="shared" si="7"/>
        <v>3.0622625685973182E-2</v>
      </c>
      <c r="E105" s="17">
        <f>IF(OR($A105="",$B105="",$C105=""),"",A105*'MPTO_working_3-way'!$I104)</f>
        <v>1.584430870498982</v>
      </c>
      <c r="F105" s="21">
        <f>IF(OR($A105="",$B105="",$C105=""),"",B105*'MPTO_working_3-way'!$I104)</f>
        <v>4.4960798078445139</v>
      </c>
      <c r="G105" s="22">
        <f>IF(OR($A105="",$B105="",$C105=""),"",C105*'MPTO_working_3-way'!$I104)</f>
        <v>6.749263967839819</v>
      </c>
      <c r="H105" s="17"/>
      <c r="I105" s="21"/>
      <c r="J105" s="22"/>
      <c r="K105" s="17"/>
      <c r="L105" s="21"/>
      <c r="M105" s="22"/>
      <c r="N105" s="23">
        <f t="shared" si="8"/>
        <v>63.114145187354985</v>
      </c>
      <c r="O105" s="24">
        <f t="shared" si="9"/>
        <v>22.24159807517773</v>
      </c>
      <c r="P105" s="24">
        <f t="shared" si="10"/>
        <v>14.816430425080288</v>
      </c>
      <c r="Q105" t="s">
        <v>273</v>
      </c>
      <c r="R105" t="s">
        <v>298</v>
      </c>
      <c r="S105" t="s">
        <v>346</v>
      </c>
      <c r="AD105" s="37"/>
      <c r="AE105" s="37"/>
      <c r="AH105" s="37"/>
      <c r="AI105" s="37"/>
      <c r="AJ105" t="s">
        <v>320</v>
      </c>
    </row>
    <row r="106" spans="1:36" s="36" customFormat="1" ht="15" x14ac:dyDescent="0.25">
      <c r="A106">
        <v>2.4500000000000002</v>
      </c>
      <c r="B106">
        <v>3.94</v>
      </c>
      <c r="C106">
        <v>2.62</v>
      </c>
      <c r="D106" s="20">
        <f t="shared" si="7"/>
        <v>4.3649761218084171E-2</v>
      </c>
      <c r="E106" s="17">
        <f>IF(OR($A106="",$B106="",$C106=""),"",A106*'MPTO_working_3-way'!$I105)</f>
        <v>2.5144860449628674</v>
      </c>
      <c r="F106" s="21">
        <f>IF(OR($A106="",$B106="",$C106=""),"",B106*'MPTO_working_3-way'!$I105)</f>
        <v>4.0437040886341622</v>
      </c>
      <c r="G106" s="22">
        <f>IF(OR($A106="",$B106="",$C106=""),"",C106*'MPTO_working_3-way'!$I105)</f>
        <v>2.6889605868582502</v>
      </c>
      <c r="H106" s="17"/>
      <c r="I106" s="21"/>
      <c r="J106" s="22"/>
      <c r="K106" s="17"/>
      <c r="L106" s="21"/>
      <c r="M106" s="22"/>
      <c r="N106" s="23">
        <f t="shared" si="8"/>
        <v>39.769558554649578</v>
      </c>
      <c r="O106" s="24">
        <f t="shared" si="9"/>
        <v>24.729801639312559</v>
      </c>
      <c r="P106" s="24">
        <f t="shared" si="10"/>
        <v>37.189091014844074</v>
      </c>
      <c r="Q106" t="s">
        <v>338</v>
      </c>
      <c r="R106" t="s">
        <v>339</v>
      </c>
      <c r="S106" t="s">
        <v>346</v>
      </c>
      <c r="AD106" s="37"/>
      <c r="AE106" s="37"/>
      <c r="AH106" s="37"/>
      <c r="AI106" s="37"/>
      <c r="AJ106" t="s">
        <v>349</v>
      </c>
    </row>
    <row r="107" spans="1:36" s="36" customFormat="1" ht="15" x14ac:dyDescent="0.25">
      <c r="A107">
        <v>4.63</v>
      </c>
      <c r="B107">
        <v>4.5</v>
      </c>
      <c r="C107">
        <v>1.64</v>
      </c>
      <c r="D107" s="20">
        <f t="shared" si="7"/>
        <v>4.7961041165487162E-2</v>
      </c>
      <c r="E107" s="17">
        <f>IF(OR($A107="",$B107="",$C107=""),"",A107*'MPTO_working_3-way'!$I106)</f>
        <v>4.771782756926056</v>
      </c>
      <c r="F107" s="21">
        <f>IF(OR($A107="",$B107="",$C107=""),"",B107*'MPTO_working_3-way'!$I106)</f>
        <v>4.6378018155868794</v>
      </c>
      <c r="G107" s="22">
        <f>IF(OR($A107="",$B107="",$C107=""),"",C107*'MPTO_working_3-way'!$I106)</f>
        <v>1.6902211061249959</v>
      </c>
      <c r="H107" s="17"/>
      <c r="I107" s="21"/>
      <c r="J107" s="22"/>
      <c r="K107" s="17"/>
      <c r="L107" s="21"/>
      <c r="M107" s="22"/>
      <c r="N107" s="23">
        <f t="shared" si="8"/>
        <v>20.956528218903912</v>
      </c>
      <c r="O107" s="24">
        <f t="shared" si="9"/>
        <v>21.561939034116691</v>
      </c>
      <c r="P107" s="24">
        <f t="shared" si="10"/>
        <v>59.163857105808006</v>
      </c>
      <c r="Q107" t="s">
        <v>340</v>
      </c>
      <c r="R107" t="s">
        <v>341</v>
      </c>
      <c r="S107" t="s">
        <v>346</v>
      </c>
      <c r="AD107" s="37"/>
      <c r="AE107" s="37"/>
      <c r="AH107" s="37"/>
      <c r="AI107" s="37"/>
      <c r="AJ107" t="s">
        <v>349</v>
      </c>
    </row>
    <row r="108" spans="1:36" s="36" customFormat="1" ht="15" x14ac:dyDescent="0.25">
      <c r="A108">
        <v>2.31</v>
      </c>
      <c r="B108">
        <v>3.89</v>
      </c>
      <c r="C108">
        <v>2.82</v>
      </c>
      <c r="D108" s="20">
        <f t="shared" si="7"/>
        <v>4.4579770718806921E-2</v>
      </c>
      <c r="E108" s="17">
        <f>IF(OR($A108="",$B108="",$C108=""),"",A108*'MPTO_working_3-way'!$I107)</f>
        <v>2.4108309484137744</v>
      </c>
      <c r="F108" s="21">
        <f>IF(OR($A108="",$B108="",$C108=""),"",B108*'MPTO_working_3-way'!$I107)</f>
        <v>4.0597975711383478</v>
      </c>
      <c r="G108" s="22">
        <f>IF(OR($A108="",$B108="",$C108=""),"",C108*'MPTO_working_3-way'!$I107)</f>
        <v>2.9430923266349973</v>
      </c>
      <c r="H108" s="17"/>
      <c r="I108" s="21"/>
      <c r="J108" s="22"/>
      <c r="K108" s="17"/>
      <c r="L108" s="21"/>
      <c r="M108" s="22"/>
      <c r="N108" s="23">
        <f t="shared" si="8"/>
        <v>41.479474148030079</v>
      </c>
      <c r="O108" s="24">
        <f t="shared" si="9"/>
        <v>24.631769995359765</v>
      </c>
      <c r="P108" s="24">
        <f t="shared" si="10"/>
        <v>33.97786712125869</v>
      </c>
      <c r="Q108" t="s">
        <v>342</v>
      </c>
      <c r="R108" t="s">
        <v>343</v>
      </c>
      <c r="S108" t="s">
        <v>346</v>
      </c>
      <c r="AD108" s="37"/>
      <c r="AE108" s="37"/>
      <c r="AH108" s="37"/>
      <c r="AI108" s="37"/>
      <c r="AJ108" t="s">
        <v>349</v>
      </c>
    </row>
    <row r="109" spans="1:36" s="36" customFormat="1" ht="15" x14ac:dyDescent="0.25">
      <c r="A109">
        <v>2.48</v>
      </c>
      <c r="B109">
        <v>3.86</v>
      </c>
      <c r="C109">
        <v>2.74</v>
      </c>
      <c r="D109" s="20">
        <f t="shared" si="7"/>
        <v>2.7256667614201424E-2</v>
      </c>
      <c r="E109" s="17">
        <f>IF(OR($A109="",$B109="",$C109=""),"",A109*'MPTO_working_3-way'!$I108)</f>
        <v>2.598943382090408</v>
      </c>
      <c r="F109" s="21">
        <f>IF(OR($A109="",$B109="",$C109=""),"",B109*'MPTO_working_3-way'!$I108)</f>
        <v>4.0451296188987804</v>
      </c>
      <c r="G109" s="22">
        <f>IF(OR($A109="",$B109="",$C109=""),"",C109*'MPTO_working_3-way'!$I108)</f>
        <v>2.8714132527934351</v>
      </c>
      <c r="H109" s="17"/>
      <c r="I109" s="21"/>
      <c r="J109" s="22"/>
      <c r="K109" s="17"/>
      <c r="L109" s="21"/>
      <c r="M109" s="22"/>
      <c r="N109" s="23">
        <f t="shared" si="8"/>
        <v>38.477175258649538</v>
      </c>
      <c r="O109" s="24">
        <f t="shared" si="9"/>
        <v>24.721086694676387</v>
      </c>
      <c r="P109" s="24">
        <f t="shared" si="10"/>
        <v>34.826056438485708</v>
      </c>
      <c r="Q109" t="s">
        <v>107</v>
      </c>
      <c r="R109" t="s">
        <v>106</v>
      </c>
      <c r="S109" t="s">
        <v>346</v>
      </c>
      <c r="AD109" s="37"/>
      <c r="AE109" s="37"/>
      <c r="AH109" s="37"/>
      <c r="AI109" s="37"/>
      <c r="AJ109" t="s">
        <v>114</v>
      </c>
    </row>
    <row r="110" spans="1:36" s="36" customFormat="1" ht="15" x14ac:dyDescent="0.25">
      <c r="A110">
        <v>1.66</v>
      </c>
      <c r="B110">
        <v>4.26</v>
      </c>
      <c r="C110">
        <v>5.18</v>
      </c>
      <c r="D110" s="20">
        <f t="shared" si="7"/>
        <v>3.020161564196866E-2</v>
      </c>
      <c r="E110" s="17">
        <f>IF(OR($A110="",$B110="",$C110=""),"",A110*'MPTO_working_3-way'!$I109)</f>
        <v>1.7340024193932193</v>
      </c>
      <c r="F110" s="21">
        <f>IF(OR($A110="",$B110="",$C110=""),"",B110*'MPTO_working_3-way'!$I109)</f>
        <v>4.449909823262117</v>
      </c>
      <c r="G110" s="22">
        <f>IF(OR($A110="",$B110="",$C110=""),"",C110*'MPTO_working_3-way'!$I109)</f>
        <v>5.4109232123234197</v>
      </c>
      <c r="H110" s="17"/>
      <c r="I110" s="21"/>
      <c r="J110" s="22"/>
      <c r="K110" s="17"/>
      <c r="L110" s="21"/>
      <c r="M110" s="22"/>
      <c r="N110" s="23">
        <f t="shared" si="8"/>
        <v>57.670046409158459</v>
      </c>
      <c r="O110" s="24">
        <f t="shared" si="9"/>
        <v>22.472365502160336</v>
      </c>
      <c r="P110" s="24">
        <f t="shared" si="10"/>
        <v>18.481134563552708</v>
      </c>
      <c r="Q110" t="s">
        <v>120</v>
      </c>
      <c r="R110" t="s">
        <v>281</v>
      </c>
      <c r="S110" t="s">
        <v>346</v>
      </c>
      <c r="AD110" s="37"/>
      <c r="AE110" s="37"/>
      <c r="AH110" s="37"/>
      <c r="AI110" s="37"/>
      <c r="AJ110" t="s">
        <v>114</v>
      </c>
    </row>
    <row r="111" spans="1:36" s="36" customFormat="1" ht="15" x14ac:dyDescent="0.25">
      <c r="A111">
        <v>2.2400000000000002</v>
      </c>
      <c r="B111">
        <v>3.74</v>
      </c>
      <c r="C111">
        <v>3.18</v>
      </c>
      <c r="D111" s="20">
        <f t="shared" si="7"/>
        <v>2.8273659377987759E-2</v>
      </c>
      <c r="E111" s="17">
        <f>IF(OR($A111="",$B111="",$C111=""),"",A111*'MPTO_working_3-way'!$I110)</f>
        <v>2.3010549354558112</v>
      </c>
      <c r="F111" s="21">
        <f>IF(OR($A111="",$B111="",$C111=""),"",B111*'MPTO_working_3-way'!$I110)</f>
        <v>3.8419399368771137</v>
      </c>
      <c r="G111" s="22">
        <f>IF(OR($A111="",$B111="",$C111=""),"",C111*'MPTO_working_3-way'!$I110)</f>
        <v>3.2666762030131609</v>
      </c>
      <c r="H111" s="17"/>
      <c r="I111" s="21"/>
      <c r="J111" s="22"/>
      <c r="K111" s="17"/>
      <c r="L111" s="21"/>
      <c r="M111" s="22"/>
      <c r="N111" s="23">
        <f t="shared" si="8"/>
        <v>43.458327943044608</v>
      </c>
      <c r="O111" s="24">
        <f t="shared" si="9"/>
        <v>26.028517270700512</v>
      </c>
      <c r="P111" s="24">
        <f t="shared" si="10"/>
        <v>30.612155532207524</v>
      </c>
      <c r="Q111" t="s">
        <v>208</v>
      </c>
      <c r="R111" t="s">
        <v>287</v>
      </c>
      <c r="S111" t="s">
        <v>346</v>
      </c>
      <c r="AD111" s="37"/>
      <c r="AE111" s="37"/>
      <c r="AH111" s="37"/>
      <c r="AI111" s="37"/>
      <c r="AJ111" t="s">
        <v>114</v>
      </c>
    </row>
    <row r="112" spans="1:36" s="36" customFormat="1" ht="15" x14ac:dyDescent="0.25">
      <c r="A112">
        <v>1.63</v>
      </c>
      <c r="B112">
        <v>4.37</v>
      </c>
      <c r="C112">
        <v>5.34</v>
      </c>
      <c r="D112" s="20">
        <f t="shared" si="7"/>
        <v>2.9595802063413723E-2</v>
      </c>
      <c r="E112" s="17">
        <f>IF(OR($A112="",$B112="",$C112=""),"",A112*'MPTO_working_3-way'!$I111)</f>
        <v>1.6792286334964088</v>
      </c>
      <c r="F112" s="21">
        <f>IF(OR($A112="",$B112="",$C112=""),"",B112*'MPTO_working_3-way'!$I111)</f>
        <v>4.5019810603554031</v>
      </c>
      <c r="G112" s="22">
        <f>IF(OR($A112="",$B112="",$C112=""),"",C112*'MPTO_working_3-way'!$I111)</f>
        <v>5.5012766275281129</v>
      </c>
      <c r="H112" s="17"/>
      <c r="I112" s="21"/>
      <c r="J112" s="22"/>
      <c r="K112" s="17"/>
      <c r="L112" s="21"/>
      <c r="M112" s="22"/>
      <c r="N112" s="23">
        <f t="shared" si="8"/>
        <v>59.551152240528928</v>
      </c>
      <c r="O112" s="24">
        <f t="shared" si="9"/>
        <v>22.2124435130577</v>
      </c>
      <c r="P112" s="24">
        <f t="shared" si="10"/>
        <v>18.177598904880551</v>
      </c>
      <c r="Q112" t="s">
        <v>105</v>
      </c>
      <c r="R112" t="s">
        <v>121</v>
      </c>
      <c r="S112" t="s">
        <v>346</v>
      </c>
      <c r="AD112" s="37"/>
      <c r="AE112" s="37"/>
      <c r="AH112" s="37"/>
      <c r="AI112" s="37"/>
      <c r="AJ112" t="s">
        <v>114</v>
      </c>
    </row>
    <row r="113" spans="1:36" s="36" customFormat="1" ht="15" x14ac:dyDescent="0.25">
      <c r="A113">
        <v>2.37</v>
      </c>
      <c r="B113">
        <v>3.48</v>
      </c>
      <c r="C113">
        <v>3.14</v>
      </c>
      <c r="D113" s="20">
        <f t="shared" si="7"/>
        <v>2.7768587688740354E-2</v>
      </c>
      <c r="E113" s="17">
        <f>IF(OR($A113="",$B113="",$C113=""),"",A113*'MPTO_working_3-way'!$I112)</f>
        <v>2.4370085727258313</v>
      </c>
      <c r="F113" s="21">
        <f>IF(OR($A113="",$B113="",$C113=""),"",B113*'MPTO_working_3-way'!$I112)</f>
        <v>3.5783923346353972</v>
      </c>
      <c r="G113" s="22">
        <f>IF(OR($A113="",$B113="",$C113=""),"",C113*'MPTO_working_3-way'!$I112)</f>
        <v>3.2287792904468815</v>
      </c>
      <c r="H113" s="17"/>
      <c r="I113" s="21"/>
      <c r="J113" s="22"/>
      <c r="K113" s="17"/>
      <c r="L113" s="21"/>
      <c r="M113" s="22"/>
      <c r="N113" s="23">
        <f t="shared" si="8"/>
        <v>41.033913921832649</v>
      </c>
      <c r="O113" s="24">
        <f t="shared" si="9"/>
        <v>27.945510343317064</v>
      </c>
      <c r="P113" s="24">
        <f t="shared" si="10"/>
        <v>30.971457323166685</v>
      </c>
      <c r="Q113" t="s">
        <v>288</v>
      </c>
      <c r="R113" t="s">
        <v>280</v>
      </c>
      <c r="S113" t="s">
        <v>346</v>
      </c>
      <c r="AD113" s="37"/>
      <c r="AE113" s="37"/>
      <c r="AH113" s="37"/>
      <c r="AI113" s="37"/>
      <c r="AJ113" t="s">
        <v>114</v>
      </c>
    </row>
    <row r="114" spans="1:36" s="36" customFormat="1" ht="15" x14ac:dyDescent="0.25">
      <c r="A114">
        <v>1.88</v>
      </c>
      <c r="B114">
        <v>4.01</v>
      </c>
      <c r="C114">
        <v>4.03</v>
      </c>
      <c r="D114" s="20">
        <f t="shared" si="7"/>
        <v>2.943041003688962E-2</v>
      </c>
      <c r="E114" s="17">
        <f>IF(OR($A114="",$B114="",$C114=""),"",A114*'MPTO_working_3-way'!$I113)</f>
        <v>1.9356401078792176</v>
      </c>
      <c r="F114" s="21">
        <f>IF(OR($A114="",$B114="",$C114=""),"",B114*'MPTO_working_3-way'!$I113)</f>
        <v>4.1286791662742885</v>
      </c>
      <c r="G114" s="22">
        <f>IF(OR($A114="",$B114="",$C114=""),"",C114*'MPTO_working_3-way'!$I113)</f>
        <v>4.1492710823155576</v>
      </c>
      <c r="H114" s="17"/>
      <c r="I114" s="21"/>
      <c r="J114" s="22"/>
      <c r="K114" s="17"/>
      <c r="L114" s="21"/>
      <c r="M114" s="22"/>
      <c r="N114" s="23">
        <f t="shared" si="8"/>
        <v>51.662496345751443</v>
      </c>
      <c r="O114" s="24">
        <f t="shared" si="9"/>
        <v>24.220821229429603</v>
      </c>
      <c r="P114" s="24">
        <f t="shared" si="10"/>
        <v>24.100618642683049</v>
      </c>
      <c r="Q114" t="s">
        <v>305</v>
      </c>
      <c r="R114" t="s">
        <v>286</v>
      </c>
      <c r="S114" t="s">
        <v>346</v>
      </c>
      <c r="AD114" s="37"/>
      <c r="AE114" s="37"/>
      <c r="AH114" s="37"/>
      <c r="AI114" s="37"/>
      <c r="AJ114" t="s">
        <v>114</v>
      </c>
    </row>
    <row r="115" spans="1:36" s="36" customFormat="1" ht="15" x14ac:dyDescent="0.25">
      <c r="A115">
        <v>2.0099999999999998</v>
      </c>
      <c r="B115">
        <v>3.73</v>
      </c>
      <c r="C115">
        <v>3.82</v>
      </c>
      <c r="D115" s="20">
        <f t="shared" si="7"/>
        <v>2.7389057268295547E-2</v>
      </c>
      <c r="E115" s="17">
        <f>IF(OR($A115="",$B115="",$C115=""),"",A115*'MPTO_working_3-way'!$I114)</f>
        <v>2.0658148612543679</v>
      </c>
      <c r="F115" s="21">
        <f>IF(OR($A115="",$B115="",$C115=""),"",B115*'MPTO_working_3-way'!$I114)</f>
        <v>3.8335768320790016</v>
      </c>
      <c r="G115" s="22">
        <f>IF(OR($A115="",$B115="",$C115=""),"",C115*'MPTO_working_3-way'!$I114)</f>
        <v>3.9260760049709882</v>
      </c>
      <c r="H115" s="17"/>
      <c r="I115" s="21"/>
      <c r="J115" s="22"/>
      <c r="K115" s="17"/>
      <c r="L115" s="21"/>
      <c r="M115" s="22"/>
      <c r="N115" s="23">
        <f t="shared" si="8"/>
        <v>48.407048412498952</v>
      </c>
      <c r="O115" s="24">
        <f t="shared" si="9"/>
        <v>26.085299546681739</v>
      </c>
      <c r="P115" s="24">
        <f t="shared" si="10"/>
        <v>25.470724426471964</v>
      </c>
      <c r="Q115" t="s">
        <v>110</v>
      </c>
      <c r="R115" t="s">
        <v>285</v>
      </c>
      <c r="S115" t="s">
        <v>346</v>
      </c>
      <c r="AD115" s="37"/>
      <c r="AE115" s="37"/>
      <c r="AH115" s="37"/>
      <c r="AI115" s="37"/>
      <c r="AJ115" t="s">
        <v>114</v>
      </c>
    </row>
    <row r="116" spans="1:36" s="36" customFormat="1" ht="15" x14ac:dyDescent="0.25">
      <c r="A116">
        <v>2.8</v>
      </c>
      <c r="B116">
        <v>3.33</v>
      </c>
      <c r="C116">
        <v>2.71</v>
      </c>
      <c r="D116" s="20">
        <f t="shared" si="7"/>
        <v>2.6446847480057656E-2</v>
      </c>
      <c r="E116" s="17">
        <f>IF(OR($A116="",$B116="",$C116=""),"",A116*'MPTO_working_3-way'!$I115)</f>
        <v>2.8824051481032908</v>
      </c>
      <c r="F116" s="21">
        <f>IF(OR($A116="",$B116="",$C116=""),"",B116*'MPTO_working_3-way'!$I115)</f>
        <v>3.4280032654228427</v>
      </c>
      <c r="G116" s="22">
        <f>IF(OR($A116="",$B116="",$C116=""),"",C116*'MPTO_working_3-way'!$I115)</f>
        <v>2.7897564111999706</v>
      </c>
      <c r="H116" s="17"/>
      <c r="I116" s="21"/>
      <c r="J116" s="22"/>
      <c r="K116" s="17"/>
      <c r="L116" s="21"/>
      <c r="M116" s="22"/>
      <c r="N116" s="23">
        <f t="shared" si="8"/>
        <v>34.693249165823545</v>
      </c>
      <c r="O116" s="24">
        <f t="shared" si="9"/>
        <v>29.17150080009187</v>
      </c>
      <c r="P116" s="24">
        <f t="shared" si="10"/>
        <v>35.845423492363814</v>
      </c>
      <c r="Q116" t="s">
        <v>111</v>
      </c>
      <c r="R116" t="s">
        <v>307</v>
      </c>
      <c r="S116" t="s">
        <v>346</v>
      </c>
      <c r="AD116" s="37"/>
      <c r="AE116" s="37"/>
      <c r="AH116" s="37"/>
      <c r="AI116" s="37"/>
      <c r="AJ116" t="s">
        <v>114</v>
      </c>
    </row>
    <row r="117" spans="1:36" s="36" customFormat="1" ht="15" x14ac:dyDescent="0.25">
      <c r="A117">
        <v>1.54</v>
      </c>
      <c r="B117">
        <v>4.58</v>
      </c>
      <c r="C117">
        <v>6.15</v>
      </c>
      <c r="D117" s="20">
        <f t="shared" si="7"/>
        <v>3.0292886720621359E-2</v>
      </c>
      <c r="E117" s="17">
        <f>IF(OR($A117="",$B117="",$C117=""),"",A117*'MPTO_working_3-way'!$I116)</f>
        <v>1.5821791481931753</v>
      </c>
      <c r="F117" s="21">
        <f>IF(OR($A117="",$B117="",$C117=""),"",B117*'MPTO_working_3-way'!$I116)</f>
        <v>4.7054418822887936</v>
      </c>
      <c r="G117" s="22">
        <f>IF(OR($A117="",$B117="",$C117=""),"",C117*'MPTO_working_3-way'!$I116)</f>
        <v>6.3184427022000182</v>
      </c>
      <c r="H117" s="17"/>
      <c r="I117" s="21"/>
      <c r="J117" s="22"/>
      <c r="K117" s="17"/>
      <c r="L117" s="21"/>
      <c r="M117" s="22"/>
      <c r="N117" s="23">
        <f t="shared" si="8"/>
        <v>63.203967840303356</v>
      </c>
      <c r="O117" s="24">
        <f t="shared" si="9"/>
        <v>21.251989186477548</v>
      </c>
      <c r="P117" s="24">
        <f t="shared" si="10"/>
        <v>15.826684629929618</v>
      </c>
      <c r="Q117" t="s">
        <v>113</v>
      </c>
      <c r="R117" t="s">
        <v>108</v>
      </c>
      <c r="S117" t="s">
        <v>346</v>
      </c>
      <c r="AD117" s="37"/>
      <c r="AE117" s="37"/>
      <c r="AH117" s="37"/>
      <c r="AI117" s="37"/>
      <c r="AJ117" t="s">
        <v>114</v>
      </c>
    </row>
    <row r="118" spans="1:36" s="36" customFormat="1" ht="15" x14ac:dyDescent="0.25">
      <c r="A118">
        <v>1.89</v>
      </c>
      <c r="B118">
        <v>3.54</v>
      </c>
      <c r="C118">
        <v>4.25</v>
      </c>
      <c r="D118" s="20">
        <f t="shared" si="7"/>
        <v>4.6880522453802698E-2</v>
      </c>
      <c r="E118" s="17">
        <f>IF(OR($A118="",$B118="",$C118=""),"",A118*'MPTO_working_3-way'!$I117)</f>
        <v>1.9399845417373089</v>
      </c>
      <c r="F118" s="21">
        <f>IF(OR($A118="",$B118="",$C118=""),"",B118*'MPTO_working_3-way'!$I117)</f>
        <v>3.633621840079404</v>
      </c>
      <c r="G118" s="22">
        <f>IF(OR($A118="",$B118="",$C118=""),"",C118*'MPTO_working_3-way'!$I117)</f>
        <v>4.3623991017902455</v>
      </c>
      <c r="H118" s="17"/>
      <c r="I118" s="21"/>
      <c r="J118" s="22"/>
      <c r="K118" s="17"/>
      <c r="L118" s="21"/>
      <c r="M118" s="22"/>
      <c r="N118" s="23">
        <f t="shared" si="8"/>
        <v>51.546802486605017</v>
      </c>
      <c r="O118" s="24">
        <f t="shared" si="9"/>
        <v>27.520750480136574</v>
      </c>
      <c r="P118" s="24">
        <f t="shared" si="10"/>
        <v>22.923166282278462</v>
      </c>
      <c r="Q118" t="s">
        <v>88</v>
      </c>
      <c r="R118" t="s">
        <v>91</v>
      </c>
      <c r="S118" t="s">
        <v>347</v>
      </c>
      <c r="AD118" s="37"/>
      <c r="AE118" s="37"/>
      <c r="AH118" s="37"/>
      <c r="AI118" s="37"/>
      <c r="AJ118" t="s">
        <v>68</v>
      </c>
    </row>
    <row r="119" spans="1:36" s="36" customFormat="1" ht="15" x14ac:dyDescent="0.25">
      <c r="A119">
        <v>1.66</v>
      </c>
      <c r="B119">
        <v>3.77</v>
      </c>
      <c r="C119">
        <v>5.49</v>
      </c>
      <c r="D119" s="20">
        <f t="shared" si="7"/>
        <v>4.9810990421368606E-2</v>
      </c>
      <c r="E119" s="17">
        <f>IF(OR($A119="",$B119="",$C119=""),"",A119*'MPTO_working_3-way'!$I118)</f>
        <v>1.7102861919562313</v>
      </c>
      <c r="F119" s="21">
        <f>IF(OR($A119="",$B119="",$C119=""),"",B119*'MPTO_working_3-way'!$I118)</f>
        <v>3.8842041829367426</v>
      </c>
      <c r="G119" s="22">
        <f>IF(OR($A119="",$B119="",$C119=""),"",C119*'MPTO_working_3-way'!$I118)</f>
        <v>5.6563079480962113</v>
      </c>
      <c r="H119" s="17"/>
      <c r="I119" s="21"/>
      <c r="J119" s="22"/>
      <c r="K119" s="17"/>
      <c r="L119" s="21"/>
      <c r="M119" s="22"/>
      <c r="N119" s="23">
        <f t="shared" si="8"/>
        <v>58.469746449639317</v>
      </c>
      <c r="O119" s="24">
        <f t="shared" si="9"/>
        <v>25.745299497719166</v>
      </c>
      <c r="P119" s="24">
        <f t="shared" si="10"/>
        <v>17.679376886411884</v>
      </c>
      <c r="Q119" t="s">
        <v>83</v>
      </c>
      <c r="R119" t="s">
        <v>137</v>
      </c>
      <c r="S119" t="s">
        <v>347</v>
      </c>
      <c r="AD119" s="37"/>
      <c r="AE119" s="37"/>
      <c r="AH119" s="37"/>
      <c r="AI119" s="37"/>
      <c r="AJ119" t="s">
        <v>68</v>
      </c>
    </row>
    <row r="120" spans="1:36" s="36" customFormat="1" ht="15" x14ac:dyDescent="0.25">
      <c r="A120">
        <v>3.19</v>
      </c>
      <c r="B120">
        <v>3.66</v>
      </c>
      <c r="C120">
        <v>2.21</v>
      </c>
      <c r="D120" s="20">
        <f t="shared" si="7"/>
        <v>3.9192355323103722E-2</v>
      </c>
      <c r="E120" s="17">
        <f>IF(OR($A120="",$B120="",$C120=""),"",A120*'MPTO_working_3-way'!$I119)</f>
        <v>3.3395488666276307</v>
      </c>
      <c r="F120" s="21">
        <f>IF(OR($A120="",$B120="",$C120=""),"",B120*'MPTO_working_3-way'!$I119)</f>
        <v>3.8315827121809178</v>
      </c>
      <c r="G120" s="22">
        <f>IF(OR($A120="",$B120="",$C120=""),"",C120*'MPTO_working_3-way'!$I119)</f>
        <v>2.3136059546229037</v>
      </c>
      <c r="H120" s="17"/>
      <c r="I120" s="21"/>
      <c r="J120" s="22"/>
      <c r="K120" s="17"/>
      <c r="L120" s="21"/>
      <c r="M120" s="22"/>
      <c r="N120" s="23">
        <f t="shared" si="8"/>
        <v>29.944164314919213</v>
      </c>
      <c r="O120" s="24">
        <f t="shared" si="9"/>
        <v>26.098875454806635</v>
      </c>
      <c r="P120" s="24">
        <f t="shared" si="10"/>
        <v>43.222572020177516</v>
      </c>
      <c r="Q120" t="s">
        <v>236</v>
      </c>
      <c r="R120" t="s">
        <v>170</v>
      </c>
      <c r="S120" t="s">
        <v>347</v>
      </c>
      <c r="AD120" s="37"/>
      <c r="AE120" s="37"/>
      <c r="AH120" s="37"/>
      <c r="AI120" s="37"/>
      <c r="AJ120" t="s">
        <v>310</v>
      </c>
    </row>
    <row r="121" spans="1:36" s="36" customFormat="1" ht="15" x14ac:dyDescent="0.25">
      <c r="A121">
        <v>2.5499999999999998</v>
      </c>
      <c r="B121">
        <v>3.41</v>
      </c>
      <c r="C121">
        <v>2.83</v>
      </c>
      <c r="D121" s="20">
        <f t="shared" si="7"/>
        <v>3.876888516927135E-2</v>
      </c>
      <c r="E121" s="17">
        <f>IF(OR($A121="",$B121="",$C121=""),"",A121*'MPTO_working_3-way'!$I120)</f>
        <v>2.67701802557449</v>
      </c>
      <c r="F121" s="21">
        <f>IF(OR($A121="",$B121="",$C121=""),"",B121*'MPTO_working_3-way'!$I120)</f>
        <v>3.5798554773368672</v>
      </c>
      <c r="G121" s="22">
        <f>IF(OR($A121="",$B121="",$C121=""),"",C121*'MPTO_working_3-way'!$I120)</f>
        <v>2.9709651028924733</v>
      </c>
      <c r="H121" s="17"/>
      <c r="I121" s="21"/>
      <c r="J121" s="22"/>
      <c r="K121" s="17"/>
      <c r="L121" s="21"/>
      <c r="M121" s="22"/>
      <c r="N121" s="23">
        <f t="shared" si="8"/>
        <v>37.354996882600346</v>
      </c>
      <c r="O121" s="24">
        <f t="shared" si="9"/>
        <v>27.934088577897615</v>
      </c>
      <c r="P121" s="24">
        <f t="shared" si="10"/>
        <v>33.659096130964969</v>
      </c>
      <c r="Q121" t="s">
        <v>145</v>
      </c>
      <c r="R121" t="s">
        <v>146</v>
      </c>
      <c r="S121" t="s">
        <v>347</v>
      </c>
      <c r="AD121" s="37"/>
      <c r="AE121" s="37"/>
      <c r="AH121" s="37"/>
      <c r="AI121" s="37"/>
      <c r="AJ121" t="s">
        <v>311</v>
      </c>
    </row>
    <row r="122" spans="1:36" s="36" customFormat="1" ht="15" x14ac:dyDescent="0.25">
      <c r="A122">
        <v>3.85</v>
      </c>
      <c r="B122">
        <v>3.27</v>
      </c>
      <c r="C122">
        <v>2.11</v>
      </c>
      <c r="D122" s="20">
        <f t="shared" si="7"/>
        <v>3.948430658287605E-2</v>
      </c>
      <c r="E122" s="17">
        <f>IF(OR($A122="",$B122="",$C122=""),"",A122*'MPTO_working_3-way'!$I121)</f>
        <v>4.0008905679939497</v>
      </c>
      <c r="F122" s="21">
        <f>IF(OR($A122="",$B122="",$C122=""),"",B122*'MPTO_working_3-way'!$I121)</f>
        <v>3.3981590019065493</v>
      </c>
      <c r="G122" s="22">
        <f>IF(OR($A122="",$B122="",$C122=""),"",C122*'MPTO_working_3-way'!$I121)</f>
        <v>2.1926958697317489</v>
      </c>
      <c r="H122" s="17"/>
      <c r="I122" s="21"/>
      <c r="J122" s="22"/>
      <c r="K122" s="17"/>
      <c r="L122" s="21"/>
      <c r="M122" s="22"/>
      <c r="N122" s="23">
        <f t="shared" si="8"/>
        <v>24.994435188998455</v>
      </c>
      <c r="O122" s="24">
        <f t="shared" si="9"/>
        <v>29.427698922826934</v>
      </c>
      <c r="P122" s="24">
        <f t="shared" si="10"/>
        <v>45.605959942011403</v>
      </c>
      <c r="Q122" t="s">
        <v>144</v>
      </c>
      <c r="R122" t="s">
        <v>143</v>
      </c>
      <c r="S122" t="s">
        <v>347</v>
      </c>
      <c r="AD122" s="37"/>
      <c r="AE122" s="37"/>
      <c r="AH122" s="37"/>
      <c r="AI122" s="37"/>
      <c r="AJ122" t="s">
        <v>311</v>
      </c>
    </row>
    <row r="123" spans="1:36" s="36" customFormat="1" ht="15" x14ac:dyDescent="0.25">
      <c r="A123">
        <v>3.06</v>
      </c>
      <c r="B123">
        <v>3.37</v>
      </c>
      <c r="C123">
        <v>2.41</v>
      </c>
      <c r="D123" s="20">
        <f t="shared" si="7"/>
        <v>3.8471050001525064E-2</v>
      </c>
      <c r="E123" s="17">
        <f>IF(OR($A123="",$B123="",$C123=""),"",A123*'MPTO_working_3-way'!$I122)</f>
        <v>3.1786327886179704</v>
      </c>
      <c r="F123" s="21">
        <f>IF(OR($A123="",$B123="",$C123=""),"",B123*'MPTO_working_3-way'!$I122)</f>
        <v>3.5006511430204448</v>
      </c>
      <c r="G123" s="22">
        <f>IF(OR($A123="",$B123="",$C123=""),"",C123*'MPTO_working_3-way'!$I122)</f>
        <v>2.5034330132579443</v>
      </c>
      <c r="H123" s="17"/>
      <c r="I123" s="21"/>
      <c r="J123" s="22"/>
      <c r="K123" s="17"/>
      <c r="L123" s="21"/>
      <c r="M123" s="22"/>
      <c r="N123" s="23">
        <f t="shared" si="8"/>
        <v>31.460066843228766</v>
      </c>
      <c r="O123" s="24">
        <f t="shared" si="9"/>
        <v>28.566114106908014</v>
      </c>
      <c r="P123" s="24">
        <f t="shared" si="10"/>
        <v>39.945147112149385</v>
      </c>
      <c r="Q123" t="s">
        <v>147</v>
      </c>
      <c r="R123" t="s">
        <v>243</v>
      </c>
      <c r="S123" t="s">
        <v>347</v>
      </c>
      <c r="AD123" s="37"/>
      <c r="AE123" s="37"/>
      <c r="AH123" s="37"/>
      <c r="AI123" s="37"/>
      <c r="AJ123" t="s">
        <v>311</v>
      </c>
    </row>
    <row r="124" spans="1:36" s="36" customFormat="1" ht="15" x14ac:dyDescent="0.25">
      <c r="A124">
        <v>2.2599999999999998</v>
      </c>
      <c r="B124">
        <v>3.51</v>
      </c>
      <c r="C124">
        <v>3.33</v>
      </c>
      <c r="D124" s="20">
        <f t="shared" si="7"/>
        <v>2.7678461306779756E-2</v>
      </c>
      <c r="E124" s="17">
        <f>IF(OR($A124="",$B124="",$C124=""),"",A124*'MPTO_working_3-way'!$I123)</f>
        <v>2.3492345328772997</v>
      </c>
      <c r="F124" s="21">
        <f>IF(OR($A124="",$B124="",$C124=""),"",B124*'MPTO_working_3-way'!$I123)</f>
        <v>3.6485899161058946</v>
      </c>
      <c r="G124" s="22">
        <f>IF(OR($A124="",$B124="",$C124=""),"",C124*'MPTO_working_3-way'!$I123)</f>
        <v>3.4614827409209772</v>
      </c>
      <c r="H124" s="17"/>
      <c r="I124" s="21"/>
      <c r="J124" s="22"/>
      <c r="K124" s="17"/>
      <c r="L124" s="21"/>
      <c r="M124" s="22"/>
      <c r="N124" s="23">
        <f t="shared" si="8"/>
        <v>42.567056886194251</v>
      </c>
      <c r="O124" s="24">
        <f t="shared" si="9"/>
        <v>27.407848593390032</v>
      </c>
      <c r="P124" s="24">
        <f t="shared" si="10"/>
        <v>28.88935392276246</v>
      </c>
      <c r="Q124" t="s">
        <v>116</v>
      </c>
      <c r="R124" t="s">
        <v>125</v>
      </c>
      <c r="S124" t="s">
        <v>347</v>
      </c>
      <c r="AD124" s="37"/>
      <c r="AE124" s="37"/>
      <c r="AH124" s="37"/>
      <c r="AI124" s="37"/>
      <c r="AJ124" t="s">
        <v>69</v>
      </c>
    </row>
    <row r="125" spans="1:36" s="36" customFormat="1" ht="15" x14ac:dyDescent="0.25">
      <c r="A125">
        <v>1.79</v>
      </c>
      <c r="B125">
        <v>3.86</v>
      </c>
      <c r="C125">
        <v>4.6900000000000004</v>
      </c>
      <c r="D125" s="20">
        <f t="shared" si="7"/>
        <v>3.0946191594739103E-2</v>
      </c>
      <c r="E125" s="17">
        <f>IF(OR($A125="",$B125="",$C125=""),"",A125*'MPTO_working_3-way'!$I124)</f>
        <v>1.8588631795027299</v>
      </c>
      <c r="F125" s="21">
        <f>IF(OR($A125="",$B125="",$C125=""),"",B125*'MPTO_working_3-way'!$I124)</f>
        <v>4.0084982530058868</v>
      </c>
      <c r="G125" s="22">
        <f>IF(OR($A125="",$B125="",$C125=""),"",C125*'MPTO_working_3-way'!$I124)</f>
        <v>4.870429224507153</v>
      </c>
      <c r="H125" s="17"/>
      <c r="I125" s="21"/>
      <c r="J125" s="22"/>
      <c r="K125" s="17"/>
      <c r="L125" s="21"/>
      <c r="M125" s="22"/>
      <c r="N125" s="23">
        <f t="shared" si="8"/>
        <v>53.796320838821124</v>
      </c>
      <c r="O125" s="24">
        <f t="shared" si="9"/>
        <v>24.946998523702025</v>
      </c>
      <c r="P125" s="24">
        <f t="shared" si="10"/>
        <v>20.532071279635353</v>
      </c>
      <c r="Q125" t="s">
        <v>99</v>
      </c>
      <c r="R125" t="s">
        <v>138</v>
      </c>
      <c r="S125" t="s">
        <v>347</v>
      </c>
      <c r="AD125" s="37"/>
      <c r="AE125" s="37"/>
      <c r="AH125" s="37"/>
      <c r="AI125" s="37"/>
      <c r="AJ125" t="s">
        <v>69</v>
      </c>
    </row>
    <row r="126" spans="1:36" s="36" customFormat="1" ht="15" x14ac:dyDescent="0.25">
      <c r="A126">
        <v>3.52</v>
      </c>
      <c r="B126">
        <v>3.58</v>
      </c>
      <c r="C126">
        <v>2.15</v>
      </c>
      <c r="D126" s="20">
        <f t="shared" si="7"/>
        <v>2.8536797099224076E-2</v>
      </c>
      <c r="E126" s="17">
        <f>IF(OR($A126="",$B126="",$C126=""),"",A126*'MPTO_working_3-way'!$I125)</f>
        <v>3.617428183799865</v>
      </c>
      <c r="F126" s="21">
        <f>IF(OR($A126="",$B126="",$C126=""),"",B126*'MPTO_working_3-way'!$I125)</f>
        <v>3.6790888914782718</v>
      </c>
      <c r="G126" s="22">
        <f>IF(OR($A126="",$B126="",$C126=""),"",C126*'MPTO_working_3-way'!$I125)</f>
        <v>2.2095086918095763</v>
      </c>
      <c r="H126" s="17"/>
      <c r="I126" s="21"/>
      <c r="J126" s="22"/>
      <c r="K126" s="17"/>
      <c r="L126" s="21"/>
      <c r="M126" s="22"/>
      <c r="N126" s="23">
        <f t="shared" si="8"/>
        <v>27.643948938042694</v>
      </c>
      <c r="O126" s="24">
        <f t="shared" si="9"/>
        <v>27.180642531259856</v>
      </c>
      <c r="P126" s="24">
        <f t="shared" si="10"/>
        <v>45.258930354376886</v>
      </c>
      <c r="Q126" t="s">
        <v>101</v>
      </c>
      <c r="R126" t="s">
        <v>115</v>
      </c>
      <c r="S126" t="s">
        <v>347</v>
      </c>
      <c r="AD126" s="37"/>
      <c r="AE126" s="37"/>
      <c r="AH126" s="37"/>
      <c r="AI126" s="37"/>
      <c r="AJ126" t="s">
        <v>69</v>
      </c>
    </row>
    <row r="127" spans="1:36" s="36" customFormat="1" ht="15" x14ac:dyDescent="0.25">
      <c r="A127">
        <v>1.9</v>
      </c>
      <c r="B127">
        <v>3.55</v>
      </c>
      <c r="C127">
        <v>4.7</v>
      </c>
      <c r="D127" s="20">
        <f t="shared" si="7"/>
        <v>2.0771887765563157E-2</v>
      </c>
      <c r="E127" s="17">
        <f>IF(OR($A127="",$B127="",$C127=""),"",A127*'MPTO_working_3-way'!$I126)</f>
        <v>1.9587977640300043</v>
      </c>
      <c r="F127" s="21">
        <f>IF(OR($A127="",$B127="",$C127=""),"",B127*'MPTO_working_3-way'!$I126)</f>
        <v>3.6598589801613235</v>
      </c>
      <c r="G127" s="22">
        <f>IF(OR($A127="",$B127="",$C127=""),"",C127*'MPTO_working_3-way'!$I126)</f>
        <v>4.8454471004952744</v>
      </c>
      <c r="H127" s="17"/>
      <c r="I127" s="21"/>
      <c r="J127" s="22"/>
      <c r="K127" s="17"/>
      <c r="L127" s="21"/>
      <c r="M127" s="22"/>
      <c r="N127" s="23">
        <f t="shared" si="8"/>
        <v>51.051722559791642</v>
      </c>
      <c r="O127" s="24">
        <f t="shared" si="9"/>
        <v>27.323457144677221</v>
      </c>
      <c r="P127" s="24">
        <f t="shared" si="10"/>
        <v>20.637930396511514</v>
      </c>
      <c r="Q127" t="s">
        <v>263</v>
      </c>
      <c r="R127" t="s">
        <v>264</v>
      </c>
      <c r="S127" t="s">
        <v>347</v>
      </c>
      <c r="AD127" s="37"/>
      <c r="AE127" s="37"/>
      <c r="AH127" s="37"/>
      <c r="AI127" s="37"/>
      <c r="AJ127" t="s">
        <v>314</v>
      </c>
    </row>
    <row r="128" spans="1:36" s="36" customFormat="1" ht="15" x14ac:dyDescent="0.25">
      <c r="A128">
        <v>1.74</v>
      </c>
      <c r="B128">
        <v>4.34</v>
      </c>
      <c r="C128">
        <v>4.32</v>
      </c>
      <c r="D128" s="20">
        <f t="shared" si="7"/>
        <v>3.6608871703421197E-2</v>
      </c>
      <c r="E128" s="17">
        <f>IF(OR($A128="",$B128="",$C128=""),"",A128*'MPTO_working_3-way'!$I127)</f>
        <v>1.78965402695265</v>
      </c>
      <c r="F128" s="21">
        <f>IF(OR($A128="",$B128="",$C128=""),"",B128*'MPTO_working_3-way'!$I127)</f>
        <v>4.4638496994106323</v>
      </c>
      <c r="G128" s="22">
        <f>IF(OR($A128="",$B128="",$C128=""),"",C128*'MPTO_working_3-way'!$I127)</f>
        <v>4.4432789634686483</v>
      </c>
      <c r="H128" s="17"/>
      <c r="I128" s="21"/>
      <c r="J128" s="22"/>
      <c r="K128" s="17"/>
      <c r="L128" s="21"/>
      <c r="M128" s="22"/>
      <c r="N128" s="23">
        <f t="shared" si="8"/>
        <v>55.876721698146284</v>
      </c>
      <c r="O128" s="24">
        <f t="shared" si="9"/>
        <v>22.402187961929616</v>
      </c>
      <c r="P128" s="24">
        <f t="shared" si="10"/>
        <v>22.505901795086693</v>
      </c>
      <c r="Q128" t="s">
        <v>205</v>
      </c>
      <c r="R128" t="s">
        <v>275</v>
      </c>
      <c r="S128" t="s">
        <v>347</v>
      </c>
      <c r="AD128" s="37"/>
      <c r="AE128" s="37"/>
      <c r="AH128" s="37"/>
      <c r="AI128" s="37"/>
      <c r="AJ128" t="s">
        <v>320</v>
      </c>
    </row>
    <row r="129" spans="1:36" s="36" customFormat="1" ht="15" x14ac:dyDescent="0.25">
      <c r="A129">
        <v>2.5099999999999998</v>
      </c>
      <c r="B129">
        <v>3.42</v>
      </c>
      <c r="C129">
        <v>2.97</v>
      </c>
      <c r="D129" s="20">
        <f t="shared" si="7"/>
        <v>2.7504372021042167E-2</v>
      </c>
      <c r="E129" s="17">
        <f>IF(OR($A129="",$B129="",$C129=""),"",A129*'MPTO_working_3-way'!$I128)</f>
        <v>2.5621374382915634</v>
      </c>
      <c r="F129" s="21">
        <f>IF(OR($A129="",$B129="",$C129=""),"",B129*'MPTO_working_3-way'!$I128)</f>
        <v>3.4910398561582259</v>
      </c>
      <c r="G129" s="22">
        <f>IF(OR($A129="",$B129="",$C129=""),"",C129*'MPTO_working_3-way'!$I128)</f>
        <v>3.0316925066637226</v>
      </c>
      <c r="H129" s="17"/>
      <c r="I129" s="21"/>
      <c r="J129" s="22"/>
      <c r="K129" s="17"/>
      <c r="L129" s="21"/>
      <c r="M129" s="22"/>
      <c r="N129" s="23">
        <f t="shared" si="8"/>
        <v>39.02991248848857</v>
      </c>
      <c r="O129" s="24">
        <f t="shared" si="9"/>
        <v>28.644760335118804</v>
      </c>
      <c r="P129" s="24">
        <f t="shared" si="10"/>
        <v>32.984875537409529</v>
      </c>
      <c r="Q129" t="s">
        <v>304</v>
      </c>
      <c r="R129" t="s">
        <v>103</v>
      </c>
      <c r="S129" t="s">
        <v>347</v>
      </c>
      <c r="AD129" s="37"/>
      <c r="AE129" s="37"/>
      <c r="AH129" s="37"/>
      <c r="AI129" s="37"/>
      <c r="AJ129" t="s">
        <v>114</v>
      </c>
    </row>
    <row r="130" spans="1:36" s="36" customFormat="1" ht="15" x14ac:dyDescent="0.25">
      <c r="A130">
        <v>2.16</v>
      </c>
      <c r="B130">
        <v>3.98</v>
      </c>
      <c r="C130">
        <v>3.19</v>
      </c>
      <c r="D130" s="20">
        <f t="shared" si="7"/>
        <v>2.7698868194449444E-2</v>
      </c>
      <c r="E130" s="17">
        <f>IF(OR($A130="",$B130="",$C130=""),"",A130*'MPTO_working_3-way'!$I129)</f>
        <v>2.2390751628793901</v>
      </c>
      <c r="F130" s="21">
        <f>IF(OR($A130="",$B130="",$C130=""),"",B130*'MPTO_working_3-way'!$I129)</f>
        <v>4.1257033093796167</v>
      </c>
      <c r="G130" s="22">
        <f>IF(OR($A130="",$B130="",$C130=""),"",C130*'MPTO_working_3-way'!$I129)</f>
        <v>3.3067823007339134</v>
      </c>
      <c r="H130" s="17"/>
      <c r="I130" s="21"/>
      <c r="J130" s="22"/>
      <c r="K130" s="17"/>
      <c r="L130" s="21"/>
      <c r="M130" s="22"/>
      <c r="N130" s="23">
        <f t="shared" si="8"/>
        <v>44.661296618288908</v>
      </c>
      <c r="O130" s="24">
        <f t="shared" si="9"/>
        <v>24.238291632036194</v>
      </c>
      <c r="P130" s="24">
        <f t="shared" si="10"/>
        <v>30.240877960973062</v>
      </c>
      <c r="Q130" t="s">
        <v>104</v>
      </c>
      <c r="R130" t="s">
        <v>206</v>
      </c>
      <c r="S130" t="s">
        <v>347</v>
      </c>
      <c r="AD130" s="37"/>
      <c r="AE130" s="37"/>
      <c r="AH130" s="37"/>
      <c r="AI130" s="37"/>
      <c r="AJ130" t="s">
        <v>114</v>
      </c>
    </row>
    <row r="131" spans="1:36" s="36" customFormat="1" ht="15" x14ac:dyDescent="0.25">
      <c r="A131">
        <v>1.43</v>
      </c>
      <c r="B131">
        <v>4.45</v>
      </c>
      <c r="C131">
        <v>8.3699999999999992</v>
      </c>
      <c r="D131" s="20">
        <f t="shared" si="7"/>
        <v>4.3494113446995053E-2</v>
      </c>
      <c r="E131" s="17">
        <f>IF(OR($A131="",$B131="",$C131=""),"",A131*'MPTO_working_3-way'!$I130)</f>
        <v>1.4693312519900903</v>
      </c>
      <c r="F131" s="21">
        <f>IF(OR($A131="",$B131="",$C131=""),"",B131*'MPTO_working_3-way'!$I130)</f>
        <v>4.5723944554936375</v>
      </c>
      <c r="G131" s="22">
        <f>IF(OR($A131="",$B131="",$C131=""),"",C131*'MPTO_working_3-way'!$I130)</f>
        <v>8.6002115938161214</v>
      </c>
      <c r="H131" s="17"/>
      <c r="I131" s="21"/>
      <c r="J131" s="22"/>
      <c r="K131" s="17"/>
      <c r="L131" s="21"/>
      <c r="M131" s="22"/>
      <c r="N131" s="23">
        <f t="shared" si="8"/>
        <v>68.058172630955809</v>
      </c>
      <c r="O131" s="24">
        <f t="shared" si="9"/>
        <v>21.870379070172316</v>
      </c>
      <c r="P131" s="24">
        <f t="shared" si="10"/>
        <v>11.627620891549203</v>
      </c>
      <c r="Q131" t="s">
        <v>309</v>
      </c>
      <c r="R131" t="s">
        <v>213</v>
      </c>
      <c r="S131" t="s">
        <v>348</v>
      </c>
      <c r="AD131" s="37"/>
      <c r="AE131" s="37"/>
      <c r="AH131" s="37"/>
      <c r="AI131" s="37"/>
      <c r="AJ131" t="s">
        <v>317</v>
      </c>
    </row>
    <row r="132" spans="1:36" s="36" customFormat="1" ht="15" x14ac:dyDescent="0.25">
      <c r="A132">
        <v>2.08</v>
      </c>
      <c r="B132">
        <v>3.29</v>
      </c>
      <c r="C132">
        <v>3.94</v>
      </c>
      <c r="D132" s="20">
        <f t="shared" ref="D132" si="11">IF(OR($A132="",$B132="",$C132=""),"",(1/A132)+(1/B132)+(1/C132)-1)</f>
        <v>3.852770514937065E-2</v>
      </c>
      <c r="E132" s="17">
        <f>IF(OR($A132="",$B132="",$C132=""),"",A132*'MPTO_working_3-way'!$I131)</f>
        <v>2.1376136458444548</v>
      </c>
      <c r="F132" s="21">
        <f>IF(OR($A132="",$B132="",$C132=""),"",B132*'MPTO_working_3-way'!$I131)</f>
        <v>3.3811292763597387</v>
      </c>
      <c r="G132" s="22">
        <f>IF(OR($A132="",$B132="",$C132=""),"",C132*'MPTO_working_3-way'!$I131)</f>
        <v>4.0491335406861308</v>
      </c>
      <c r="H132" s="17"/>
      <c r="I132" s="21"/>
      <c r="J132" s="22"/>
      <c r="K132" s="17"/>
      <c r="L132" s="21"/>
      <c r="M132" s="22"/>
      <c r="N132" s="23">
        <f t="shared" si="8"/>
        <v>46.78113848795882</v>
      </c>
      <c r="O132" s="24">
        <f t="shared" si="9"/>
        <v>29.575917341931412</v>
      </c>
      <c r="P132" s="24">
        <f t="shared" si="10"/>
        <v>24.696641638313285</v>
      </c>
      <c r="Q132" t="s">
        <v>224</v>
      </c>
      <c r="R132" t="s">
        <v>221</v>
      </c>
      <c r="S132" t="s">
        <v>348</v>
      </c>
      <c r="AD132" s="37"/>
      <c r="AE132" s="37"/>
      <c r="AH132" s="37"/>
      <c r="AI132" s="37"/>
      <c r="AJ132" t="s">
        <v>317</v>
      </c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2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2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2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2022-08-26T14:24:01Z</dcterms:modified>
</cp:coreProperties>
</file>