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191" i="8" l="1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S258" i="8" s="1"/>
  <c r="P258" i="8"/>
  <c r="T258" i="8" s="1"/>
  <c r="Q258" i="8"/>
  <c r="R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S263" i="8" s="1"/>
  <c r="P263" i="8"/>
  <c r="T263" i="8" s="1"/>
  <c r="Q263" i="8"/>
  <c r="R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U375" i="2"/>
  <c r="V375" i="2"/>
  <c r="W375" i="2"/>
  <c r="AC375" i="2" s="1"/>
  <c r="X375" i="2"/>
  <c r="AA375" i="2" s="1"/>
  <c r="Y375" i="2"/>
  <c r="Z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 s="1"/>
  <c r="U378" i="2"/>
  <c r="AA378" i="2" s="1"/>
  <c r="V378" i="2"/>
  <c r="W378" i="2"/>
  <c r="X378" i="2"/>
  <c r="Y378" i="2"/>
  <c r="AB378" i="2" s="1"/>
  <c r="Z378" i="2"/>
  <c r="AC378" i="2"/>
  <c r="U379" i="2"/>
  <c r="V379" i="2"/>
  <c r="W379" i="2"/>
  <c r="AC379" i="2" s="1"/>
  <c r="X379" i="2"/>
  <c r="AA379" i="2" s="1"/>
  <c r="Y379" i="2"/>
  <c r="Z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 s="1"/>
  <c r="U382" i="2"/>
  <c r="AA382" i="2" s="1"/>
  <c r="V382" i="2"/>
  <c r="W382" i="2"/>
  <c r="X382" i="2"/>
  <c r="Y382" i="2"/>
  <c r="AB382" i="2" s="1"/>
  <c r="Z382" i="2"/>
  <c r="AC382" i="2"/>
  <c r="U383" i="2"/>
  <c r="V383" i="2"/>
  <c r="W383" i="2"/>
  <c r="AC383" i="2" s="1"/>
  <c r="X383" i="2"/>
  <c r="AA383" i="2" s="1"/>
  <c r="Y383" i="2"/>
  <c r="Z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 s="1"/>
  <c r="U386" i="2"/>
  <c r="AA386" i="2" s="1"/>
  <c r="V386" i="2"/>
  <c r="W386" i="2"/>
  <c r="X386" i="2"/>
  <c r="Y386" i="2"/>
  <c r="AB386" i="2" s="1"/>
  <c r="Z386" i="2"/>
  <c r="AC386" i="2"/>
  <c r="U387" i="2"/>
  <c r="V387" i="2"/>
  <c r="W387" i="2"/>
  <c r="AC387" i="2" s="1"/>
  <c r="X387" i="2"/>
  <c r="AA387" i="2" s="1"/>
  <c r="Y387" i="2"/>
  <c r="Z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 s="1"/>
  <c r="U390" i="2"/>
  <c r="AA390" i="2" s="1"/>
  <c r="V390" i="2"/>
  <c r="W390" i="2"/>
  <c r="X390" i="2"/>
  <c r="Y390" i="2"/>
  <c r="AB390" i="2" s="1"/>
  <c r="Z390" i="2"/>
  <c r="AC390" i="2"/>
  <c r="U391" i="2"/>
  <c r="V391" i="2"/>
  <c r="W391" i="2"/>
  <c r="AC391" i="2" s="1"/>
  <c r="X391" i="2"/>
  <c r="AA391" i="2" s="1"/>
  <c r="Y391" i="2"/>
  <c r="Z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 s="1"/>
  <c r="U394" i="2"/>
  <c r="AA394" i="2" s="1"/>
  <c r="V394" i="2"/>
  <c r="W394" i="2"/>
  <c r="X394" i="2"/>
  <c r="Y394" i="2"/>
  <c r="AB394" i="2" s="1"/>
  <c r="Z394" i="2"/>
  <c r="AC394" i="2"/>
  <c r="U395" i="2"/>
  <c r="V395" i="2"/>
  <c r="W395" i="2"/>
  <c r="AC395" i="2" s="1"/>
  <c r="X395" i="2"/>
  <c r="AA395" i="2" s="1"/>
  <c r="Y395" i="2"/>
  <c r="Z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 s="1"/>
  <c r="U398" i="2"/>
  <c r="AA398" i="2" s="1"/>
  <c r="V398" i="2"/>
  <c r="W398" i="2"/>
  <c r="X398" i="2"/>
  <c r="Y398" i="2"/>
  <c r="AB398" i="2" s="1"/>
  <c r="Z398" i="2"/>
  <c r="AC398" i="2"/>
  <c r="U399" i="2"/>
  <c r="V399" i="2"/>
  <c r="W399" i="2"/>
  <c r="AC399" i="2" s="1"/>
  <c r="X399" i="2"/>
  <c r="AA399" i="2" s="1"/>
  <c r="Y399" i="2"/>
  <c r="Z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 s="1"/>
  <c r="U402" i="2"/>
  <c r="AA402" i="2" s="1"/>
  <c r="V402" i="2"/>
  <c r="W402" i="2"/>
  <c r="X402" i="2"/>
  <c r="Y402" i="2"/>
  <c r="AB402" i="2" s="1"/>
  <c r="Z402" i="2"/>
  <c r="AC402" i="2"/>
  <c r="U403" i="2"/>
  <c r="V403" i="2"/>
  <c r="W403" i="2"/>
  <c r="AC403" i="2" s="1"/>
  <c r="X403" i="2"/>
  <c r="AA403" i="2" s="1"/>
  <c r="Y403" i="2"/>
  <c r="Z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AB405" i="2" s="1"/>
  <c r="W405" i="2"/>
  <c r="X405" i="2"/>
  <c r="Y405" i="2"/>
  <c r="Z405" i="2"/>
  <c r="AC405" i="2" s="1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AC408" i="2" s="1"/>
  <c r="X408" i="2"/>
  <c r="Y408" i="2"/>
  <c r="Z408" i="2"/>
  <c r="AA408" i="2"/>
  <c r="U409" i="2"/>
  <c r="AA409" i="2" s="1"/>
  <c r="V409" i="2"/>
  <c r="AB409" i="2" s="1"/>
  <c r="W409" i="2"/>
  <c r="X409" i="2"/>
  <c r="Y409" i="2"/>
  <c r="Z409" i="2"/>
  <c r="AC409" i="2"/>
  <c r="U410" i="2"/>
  <c r="AA410" i="2" s="1"/>
  <c r="V410" i="2"/>
  <c r="W410" i="2"/>
  <c r="X410" i="2"/>
  <c r="Y410" i="2"/>
  <c r="AB410" i="2" s="1"/>
  <c r="Z410" i="2"/>
  <c r="AC410" i="2"/>
  <c r="U411" i="2"/>
  <c r="V411" i="2"/>
  <c r="W411" i="2"/>
  <c r="AC411" i="2" s="1"/>
  <c r="X411" i="2"/>
  <c r="AA411" i="2" s="1"/>
  <c r="Y411" i="2"/>
  <c r="Z411" i="2"/>
  <c r="AB411" i="2"/>
  <c r="U412" i="2"/>
  <c r="V412" i="2"/>
  <c r="AB412" i="2" s="1"/>
  <c r="W412" i="2"/>
  <c r="AC412" i="2" s="1"/>
  <c r="X412" i="2"/>
  <c r="Y412" i="2"/>
  <c r="Z412" i="2"/>
  <c r="AA412" i="2"/>
  <c r="U413" i="2"/>
  <c r="AA413" i="2" s="1"/>
  <c r="V413" i="2"/>
  <c r="AB413" i="2" s="1"/>
  <c r="W413" i="2"/>
  <c r="X413" i="2"/>
  <c r="Y413" i="2"/>
  <c r="Z413" i="2"/>
  <c r="AC413" i="2" s="1"/>
  <c r="U414" i="2"/>
  <c r="AA414" i="2" s="1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AC416" i="2" s="1"/>
  <c r="X416" i="2"/>
  <c r="Y416" i="2"/>
  <c r="Z416" i="2"/>
  <c r="AA416" i="2"/>
  <c r="U417" i="2"/>
  <c r="AA417" i="2" s="1"/>
  <c r="V417" i="2"/>
  <c r="AB417" i="2" s="1"/>
  <c r="W417" i="2"/>
  <c r="X417" i="2"/>
  <c r="Y417" i="2"/>
  <c r="Z417" i="2"/>
  <c r="AC417" i="2"/>
  <c r="U418" i="2"/>
  <c r="AA418" i="2" s="1"/>
  <c r="V418" i="2"/>
  <c r="W418" i="2"/>
  <c r="X418" i="2"/>
  <c r="Y418" i="2"/>
  <c r="AB418" i="2" s="1"/>
  <c r="Z418" i="2"/>
  <c r="AC418" i="2"/>
  <c r="U419" i="2"/>
  <c r="V419" i="2"/>
  <c r="W419" i="2"/>
  <c r="AC419" i="2" s="1"/>
  <c r="X419" i="2"/>
  <c r="AA419" i="2" s="1"/>
  <c r="Y419" i="2"/>
  <c r="Z419" i="2"/>
  <c r="AB419" i="2"/>
  <c r="U420" i="2"/>
  <c r="V420" i="2"/>
  <c r="AB420" i="2" s="1"/>
  <c r="W420" i="2"/>
  <c r="AC420" i="2" s="1"/>
  <c r="X420" i="2"/>
  <c r="Y420" i="2"/>
  <c r="Z420" i="2"/>
  <c r="AA420" i="2"/>
  <c r="U421" i="2"/>
  <c r="AA421" i="2" s="1"/>
  <c r="V421" i="2"/>
  <c r="AB421" i="2" s="1"/>
  <c r="W421" i="2"/>
  <c r="X421" i="2"/>
  <c r="Y421" i="2"/>
  <c r="Z421" i="2"/>
  <c r="AC421" i="2" s="1"/>
  <c r="U422" i="2"/>
  <c r="AA422" i="2" s="1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AC424" i="2" s="1"/>
  <c r="X424" i="2"/>
  <c r="Y424" i="2"/>
  <c r="Z424" i="2"/>
  <c r="AA424" i="2"/>
  <c r="U425" i="2"/>
  <c r="AA425" i="2" s="1"/>
  <c r="V425" i="2"/>
  <c r="AB425" i="2" s="1"/>
  <c r="W425" i="2"/>
  <c r="X425" i="2"/>
  <c r="Y425" i="2"/>
  <c r="Z425" i="2"/>
  <c r="AC425" i="2"/>
  <c r="U426" i="2"/>
  <c r="AA426" i="2" s="1"/>
  <c r="V426" i="2"/>
  <c r="W426" i="2"/>
  <c r="X426" i="2"/>
  <c r="Y426" i="2"/>
  <c r="AB426" i="2" s="1"/>
  <c r="Z426" i="2"/>
  <c r="AC426" i="2"/>
  <c r="U427" i="2"/>
  <c r="V427" i="2"/>
  <c r="W427" i="2"/>
  <c r="AC427" i="2" s="1"/>
  <c r="X427" i="2"/>
  <c r="AA427" i="2" s="1"/>
  <c r="Y427" i="2"/>
  <c r="Z427" i="2"/>
  <c r="AB427" i="2"/>
  <c r="U428" i="2"/>
  <c r="V428" i="2"/>
  <c r="AB428" i="2" s="1"/>
  <c r="W428" i="2"/>
  <c r="AC428" i="2" s="1"/>
  <c r="X428" i="2"/>
  <c r="Y428" i="2"/>
  <c r="Z428" i="2"/>
  <c r="AA428" i="2"/>
  <c r="U429" i="2"/>
  <c r="AA429" i="2" s="1"/>
  <c r="V429" i="2"/>
  <c r="AB429" i="2" s="1"/>
  <c r="W429" i="2"/>
  <c r="X429" i="2"/>
  <c r="Y429" i="2"/>
  <c r="Z429" i="2"/>
  <c r="AC429" i="2" s="1"/>
  <c r="U430" i="2"/>
  <c r="AA430" i="2" s="1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AC432" i="2" s="1"/>
  <c r="X432" i="2"/>
  <c r="Y432" i="2"/>
  <c r="Z432" i="2"/>
  <c r="AA432" i="2"/>
  <c r="U433" i="2"/>
  <c r="AA433" i="2" s="1"/>
  <c r="V433" i="2"/>
  <c r="AB433" i="2" s="1"/>
  <c r="W433" i="2"/>
  <c r="X433" i="2"/>
  <c r="Y433" i="2"/>
  <c r="Z433" i="2"/>
  <c r="AC433" i="2"/>
  <c r="U434" i="2"/>
  <c r="AA434" i="2" s="1"/>
  <c r="V434" i="2"/>
  <c r="W434" i="2"/>
  <c r="X434" i="2"/>
  <c r="Y434" i="2"/>
  <c r="AB434" i="2" s="1"/>
  <c r="Z434" i="2"/>
  <c r="AC434" i="2"/>
  <c r="U435" i="2"/>
  <c r="V435" i="2"/>
  <c r="W435" i="2"/>
  <c r="AC435" i="2" s="1"/>
  <c r="X435" i="2"/>
  <c r="AA435" i="2" s="1"/>
  <c r="Y435" i="2"/>
  <c r="Z435" i="2"/>
  <c r="AB435" i="2"/>
  <c r="U436" i="2"/>
  <c r="V436" i="2"/>
  <c r="AB436" i="2" s="1"/>
  <c r="W436" i="2"/>
  <c r="AC436" i="2" s="1"/>
  <c r="X436" i="2"/>
  <c r="Y436" i="2"/>
  <c r="Z436" i="2"/>
  <c r="AA436" i="2"/>
  <c r="U437" i="2"/>
  <c r="AA437" i="2" s="1"/>
  <c r="V437" i="2"/>
  <c r="AB437" i="2" s="1"/>
  <c r="W437" i="2"/>
  <c r="X437" i="2"/>
  <c r="Y437" i="2"/>
  <c r="Z437" i="2"/>
  <c r="AC437" i="2" s="1"/>
  <c r="U438" i="2"/>
  <c r="AA438" i="2" s="1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AC440" i="2" s="1"/>
  <c r="X440" i="2"/>
  <c r="Y440" i="2"/>
  <c r="Z440" i="2"/>
  <c r="AA440" i="2"/>
  <c r="U441" i="2"/>
  <c r="AA441" i="2" s="1"/>
  <c r="V441" i="2"/>
  <c r="AB441" i="2" s="1"/>
  <c r="W441" i="2"/>
  <c r="X441" i="2"/>
  <c r="Y441" i="2"/>
  <c r="Z441" i="2"/>
  <c r="AC441" i="2"/>
  <c r="U442" i="2"/>
  <c r="AA442" i="2" s="1"/>
  <c r="V442" i="2"/>
  <c r="W442" i="2"/>
  <c r="X442" i="2"/>
  <c r="Y442" i="2"/>
  <c r="AB442" i="2" s="1"/>
  <c r="Z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AC444" i="2" s="1"/>
  <c r="X444" i="2"/>
  <c r="Y444" i="2"/>
  <c r="Z444" i="2"/>
  <c r="AA444" i="2"/>
  <c r="U445" i="2"/>
  <c r="AA445" i="2" s="1"/>
  <c r="V445" i="2"/>
  <c r="AB445" i="2" s="1"/>
  <c r="W445" i="2"/>
  <c r="X445" i="2"/>
  <c r="Y445" i="2"/>
  <c r="Z445" i="2"/>
  <c r="AC445" i="2" s="1"/>
  <c r="U446" i="2"/>
  <c r="AA446" i="2" s="1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AC448" i="2" s="1"/>
  <c r="X448" i="2"/>
  <c r="Y448" i="2"/>
  <c r="Z448" i="2"/>
  <c r="AA448" i="2"/>
  <c r="U449" i="2"/>
  <c r="AA449" i="2" s="1"/>
  <c r="V449" i="2"/>
  <c r="AB449" i="2" s="1"/>
  <c r="W449" i="2"/>
  <c r="X449" i="2"/>
  <c r="Y449" i="2"/>
  <c r="Z449" i="2"/>
  <c r="AC449" i="2"/>
  <c r="U450" i="2"/>
  <c r="AA450" i="2" s="1"/>
  <c r="V450" i="2"/>
  <c r="W450" i="2"/>
  <c r="X450" i="2"/>
  <c r="Y450" i="2"/>
  <c r="AB450" i="2" s="1"/>
  <c r="Z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AC452" i="2" s="1"/>
  <c r="X452" i="2"/>
  <c r="Y452" i="2"/>
  <c r="Z452" i="2"/>
  <c r="AA452" i="2"/>
  <c r="U453" i="2"/>
  <c r="AA453" i="2" s="1"/>
  <c r="V453" i="2"/>
  <c r="AB453" i="2" s="1"/>
  <c r="W453" i="2"/>
  <c r="X453" i="2"/>
  <c r="Y453" i="2"/>
  <c r="Z453" i="2"/>
  <c r="AC453" i="2" s="1"/>
  <c r="U454" i="2"/>
  <c r="AA454" i="2" s="1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AC456" i="2" s="1"/>
  <c r="X456" i="2"/>
  <c r="Y456" i="2"/>
  <c r="Z456" i="2"/>
  <c r="AA456" i="2"/>
  <c r="U457" i="2"/>
  <c r="V457" i="2"/>
  <c r="AB457" i="2" s="1"/>
  <c r="W457" i="2"/>
  <c r="AC457" i="2" s="1"/>
  <c r="X457" i="2"/>
  <c r="Y457" i="2"/>
  <c r="Z457" i="2"/>
  <c r="AA457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E452" i="2"/>
  <c r="F452" i="2"/>
  <c r="O452" i="2" s="1"/>
  <c r="G452" i="2"/>
  <c r="H452" i="2"/>
  <c r="I452" i="2"/>
  <c r="J452" i="2"/>
  <c r="K452" i="2"/>
  <c r="L452" i="2"/>
  <c r="M452" i="2"/>
  <c r="N452" i="2"/>
  <c r="P452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E454" i="2"/>
  <c r="F454" i="2"/>
  <c r="O454" i="2" s="1"/>
  <c r="G454" i="2"/>
  <c r="H454" i="2"/>
  <c r="I454" i="2"/>
  <c r="J454" i="2"/>
  <c r="K454" i="2"/>
  <c r="L454" i="2"/>
  <c r="M454" i="2"/>
  <c r="N454" i="2"/>
  <c r="P454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E456" i="2"/>
  <c r="F456" i="2"/>
  <c r="O456" i="2" s="1"/>
  <c r="G456" i="2"/>
  <c r="H456" i="2"/>
  <c r="I456" i="2"/>
  <c r="J456" i="2"/>
  <c r="K456" i="2"/>
  <c r="L456" i="2"/>
  <c r="M456" i="2"/>
  <c r="N456" i="2"/>
  <c r="P456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/>
  <c r="A354" i="11"/>
  <c r="C354" i="11"/>
  <c r="H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/>
  <c r="A358" i="11"/>
  <c r="C358" i="11"/>
  <c r="F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/>
  <c r="A362" i="11"/>
  <c r="C362" i="11"/>
  <c r="H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/>
  <c r="A366" i="11"/>
  <c r="C366" i="11"/>
  <c r="F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/>
  <c r="A370" i="11"/>
  <c r="C370" i="11"/>
  <c r="H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H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/>
  <c r="A380" i="11"/>
  <c r="C380" i="11"/>
  <c r="F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/>
  <c r="A384" i="11"/>
  <c r="C384" i="11"/>
  <c r="H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/>
  <c r="A388" i="11"/>
  <c r="C388" i="11"/>
  <c r="F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/>
  <c r="A392" i="11"/>
  <c r="C392" i="11"/>
  <c r="H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 s="1"/>
  <c r="B398" i="11"/>
  <c r="D398" i="11" s="1"/>
  <c r="A398" i="11"/>
  <c r="B399" i="11"/>
  <c r="D399" i="11" s="1"/>
  <c r="A399" i="11"/>
  <c r="B400" i="11"/>
  <c r="D400" i="11"/>
  <c r="A400" i="11"/>
  <c r="C400" i="11" s="1"/>
  <c r="F400" i="1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 s="1"/>
  <c r="B406" i="11"/>
  <c r="D406" i="11" s="1"/>
  <c r="A406" i="11"/>
  <c r="B407" i="11"/>
  <c r="D407" i="11" s="1"/>
  <c r="A407" i="11"/>
  <c r="B408" i="11"/>
  <c r="D408" i="11"/>
  <c r="A408" i="11"/>
  <c r="C408" i="11" s="1"/>
  <c r="F408" i="1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M394" i="11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F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F234" i="11" s="1"/>
  <c r="B234" i="11"/>
  <c r="D234" i="11" s="1"/>
  <c r="A235" i="11"/>
  <c r="C235" i="11" s="1"/>
  <c r="B235" i="11"/>
  <c r="D235" i="11" s="1"/>
  <c r="A236" i="11"/>
  <c r="C236" i="11" s="1"/>
  <c r="H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H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 s="1"/>
  <c r="A434" i="11"/>
  <c r="B434" i="11"/>
  <c r="D434" i="11"/>
  <c r="A435" i="11"/>
  <c r="C435" i="11" s="1"/>
  <c r="B435" i="11"/>
  <c r="D435" i="11"/>
  <c r="A436" i="11"/>
  <c r="C436" i="11" s="1"/>
  <c r="B436" i="11"/>
  <c r="D436" i="11"/>
  <c r="A437" i="11"/>
  <c r="C437" i="11" s="1"/>
  <c r="B437" i="11"/>
  <c r="D437" i="11" s="1"/>
  <c r="A438" i="11"/>
  <c r="B438" i="11"/>
  <c r="D438" i="11"/>
  <c r="A439" i="11"/>
  <c r="C439" i="11" s="1"/>
  <c r="B439" i="11"/>
  <c r="D439" i="1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B455" i="11"/>
  <c r="D455" i="1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A462" i="1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 s="1"/>
  <c r="A466" i="1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 s="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 s="1"/>
  <c r="A474" i="11"/>
  <c r="B474" i="11"/>
  <c r="D474" i="11"/>
  <c r="A475" i="11"/>
  <c r="C475" i="11" s="1"/>
  <c r="B475" i="11"/>
  <c r="D475" i="1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 s="1"/>
  <c r="H480" i="11" s="1"/>
  <c r="A481" i="11"/>
  <c r="C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/>
  <c r="A484" i="11"/>
  <c r="C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/>
  <c r="A488" i="11"/>
  <c r="C488" i="11" s="1"/>
  <c r="B488" i="11"/>
  <c r="D488" i="11" s="1"/>
  <c r="A489" i="11"/>
  <c r="C489" i="11" s="1"/>
  <c r="B489" i="11"/>
  <c r="D489" i="11" s="1"/>
  <c r="A490" i="11"/>
  <c r="B490" i="11"/>
  <c r="D490" i="11"/>
  <c r="A491" i="11"/>
  <c r="C491" i="11" s="1"/>
  <c r="B491" i="11"/>
  <c r="D491" i="1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/>
  <c r="A496" i="11"/>
  <c r="C496" i="11" s="1"/>
  <c r="B496" i="11"/>
  <c r="D496" i="11" s="1"/>
  <c r="A497" i="11"/>
  <c r="C497" i="11" s="1"/>
  <c r="B497" i="11"/>
  <c r="D497" i="11" s="1"/>
  <c r="A498" i="11"/>
  <c r="B498" i="11"/>
  <c r="D498" i="11"/>
  <c r="A499" i="11"/>
  <c r="C499" i="11" s="1"/>
  <c r="B499" i="11"/>
  <c r="D499" i="1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F431" i="11"/>
  <c r="H762" i="11"/>
  <c r="H750" i="11"/>
  <c r="E744" i="11"/>
  <c r="E740" i="11"/>
  <c r="H726" i="11"/>
  <c r="H662" i="11"/>
  <c r="F415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F483" i="11"/>
  <c r="H464" i="11"/>
  <c r="E378" i="11"/>
  <c r="F311" i="11"/>
  <c r="E249" i="11"/>
  <c r="H217" i="11"/>
  <c r="E704" i="11"/>
  <c r="F937" i="11"/>
  <c r="F865" i="11"/>
  <c r="H862" i="11"/>
  <c r="F765" i="11"/>
  <c r="H718" i="11"/>
  <c r="J718" i="11" s="1"/>
  <c r="H472" i="1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F487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500" i="11"/>
  <c r="E497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G352" i="9"/>
  <c r="A353" i="9"/>
  <c r="B353" i="9"/>
  <c r="C353" i="9" s="1"/>
  <c r="D353" i="9" s="1"/>
  <c r="A354" i="9"/>
  <c r="G354" i="9" s="1"/>
  <c r="B354" i="9"/>
  <c r="A355" i="9"/>
  <c r="B355" i="9"/>
  <c r="A356" i="9"/>
  <c r="B356" i="9"/>
  <c r="G356" i="9"/>
  <c r="A357" i="9"/>
  <c r="D357" i="9" s="1"/>
  <c r="B357" i="9"/>
  <c r="A358" i="9"/>
  <c r="B358" i="9"/>
  <c r="C358" i="9" s="1"/>
  <c r="G358" i="9"/>
  <c r="A359" i="9"/>
  <c r="B359" i="9"/>
  <c r="A360" i="9"/>
  <c r="G360" i="9" s="1"/>
  <c r="B360" i="9"/>
  <c r="A361" i="9"/>
  <c r="B361" i="9"/>
  <c r="C361" i="9" s="1"/>
  <c r="G361" i="9" s="1"/>
  <c r="A362" i="9"/>
  <c r="B362" i="9"/>
  <c r="E362" i="9" s="1"/>
  <c r="A363" i="9"/>
  <c r="B363" i="9"/>
  <c r="C363" i="9" s="1"/>
  <c r="G363" i="9" s="1"/>
  <c r="A364" i="9"/>
  <c r="B364" i="9"/>
  <c r="G364" i="9"/>
  <c r="A365" i="9"/>
  <c r="D365" i="9" s="1"/>
  <c r="B365" i="9"/>
  <c r="A366" i="9"/>
  <c r="B366" i="9"/>
  <c r="C366" i="9" s="1"/>
  <c r="G366" i="9"/>
  <c r="A367" i="9"/>
  <c r="B367" i="9"/>
  <c r="A368" i="9"/>
  <c r="G368" i="9" s="1"/>
  <c r="B368" i="9"/>
  <c r="A369" i="9"/>
  <c r="B369" i="9"/>
  <c r="C369" i="9" s="1"/>
  <c r="G369" i="9" s="1"/>
  <c r="A370" i="9"/>
  <c r="B370" i="9"/>
  <c r="E370" i="9" s="1"/>
  <c r="A371" i="9"/>
  <c r="B371" i="9"/>
  <c r="C371" i="9" s="1"/>
  <c r="G371" i="9" s="1"/>
  <c r="A372" i="9"/>
  <c r="B372" i="9"/>
  <c r="G372" i="9"/>
  <c r="A373" i="9"/>
  <c r="D373" i="9" s="1"/>
  <c r="B373" i="9"/>
  <c r="A374" i="9"/>
  <c r="B374" i="9"/>
  <c r="C374" i="9" s="1"/>
  <c r="G374" i="9"/>
  <c r="A375" i="9"/>
  <c r="B375" i="9"/>
  <c r="A376" i="9"/>
  <c r="G376" i="9" s="1"/>
  <c r="B376" i="9"/>
  <c r="A377" i="9"/>
  <c r="B377" i="9"/>
  <c r="C377" i="9" s="1"/>
  <c r="G377" i="9" s="1"/>
  <c r="A378" i="9"/>
  <c r="B378" i="9"/>
  <c r="E378" i="9" s="1"/>
  <c r="A379" i="9"/>
  <c r="B379" i="9"/>
  <c r="C379" i="9" s="1"/>
  <c r="G379" i="9" s="1"/>
  <c r="A380" i="9"/>
  <c r="B380" i="9"/>
  <c r="G380" i="9"/>
  <c r="A381" i="9"/>
  <c r="D381" i="9" s="1"/>
  <c r="B381" i="9"/>
  <c r="A382" i="9"/>
  <c r="B382" i="9"/>
  <c r="C382" i="9" s="1"/>
  <c r="G382" i="9"/>
  <c r="A383" i="9"/>
  <c r="B383" i="9"/>
  <c r="A384" i="9"/>
  <c r="G384" i="9" s="1"/>
  <c r="B384" i="9"/>
  <c r="A385" i="9"/>
  <c r="B385" i="9"/>
  <c r="C385" i="9" s="1"/>
  <c r="G385" i="9" s="1"/>
  <c r="A386" i="9"/>
  <c r="B386" i="9"/>
  <c r="E386" i="9" s="1"/>
  <c r="A387" i="9"/>
  <c r="B387" i="9"/>
  <c r="C387" i="9" s="1"/>
  <c r="G387" i="9" s="1"/>
  <c r="A388" i="9"/>
  <c r="B388" i="9"/>
  <c r="G388" i="9"/>
  <c r="A389" i="9"/>
  <c r="D389" i="9" s="1"/>
  <c r="B389" i="9"/>
  <c r="A390" i="9"/>
  <c r="B390" i="9"/>
  <c r="C390" i="9" s="1"/>
  <c r="G390" i="9"/>
  <c r="A391" i="9"/>
  <c r="B391" i="9"/>
  <c r="A392" i="9"/>
  <c r="G392" i="9" s="1"/>
  <c r="B392" i="9"/>
  <c r="A393" i="9"/>
  <c r="B393" i="9"/>
  <c r="C393" i="9" s="1"/>
  <c r="G393" i="9" s="1"/>
  <c r="A394" i="9"/>
  <c r="B394" i="9"/>
  <c r="E394" i="9" s="1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3" i="9"/>
  <c r="E354" i="9"/>
  <c r="E356" i="9"/>
  <c r="E357" i="9"/>
  <c r="D358" i="9"/>
  <c r="D359" i="9"/>
  <c r="E359" i="9"/>
  <c r="D360" i="9"/>
  <c r="D361" i="9"/>
  <c r="E361" i="9"/>
  <c r="D363" i="9"/>
  <c r="D364" i="9"/>
  <c r="E364" i="9"/>
  <c r="E365" i="9"/>
  <c r="D366" i="9"/>
  <c r="D367" i="9"/>
  <c r="E367" i="9"/>
  <c r="D368" i="9"/>
  <c r="D369" i="9"/>
  <c r="E369" i="9"/>
  <c r="D371" i="9"/>
  <c r="E371" i="9"/>
  <c r="D372" i="9"/>
  <c r="E372" i="9"/>
  <c r="E373" i="9"/>
  <c r="D374" i="9"/>
  <c r="D375" i="9"/>
  <c r="E375" i="9"/>
  <c r="D376" i="9"/>
  <c r="D377" i="9"/>
  <c r="E377" i="9"/>
  <c r="D379" i="9"/>
  <c r="D380" i="9"/>
  <c r="E380" i="9"/>
  <c r="E381" i="9"/>
  <c r="D382" i="9"/>
  <c r="D383" i="9"/>
  <c r="E383" i="9"/>
  <c r="D384" i="9"/>
  <c r="D385" i="9"/>
  <c r="E385" i="9"/>
  <c r="D387" i="9"/>
  <c r="E387" i="9"/>
  <c r="D388" i="9"/>
  <c r="E388" i="9"/>
  <c r="E389" i="9"/>
  <c r="D390" i="9"/>
  <c r="D391" i="9"/>
  <c r="E391" i="9"/>
  <c r="D392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D538" i="5" s="1"/>
  <c r="F538" i="5" s="1"/>
  <c r="B538" i="5"/>
  <c r="C538" i="5"/>
  <c r="A539" i="5"/>
  <c r="B539" i="5"/>
  <c r="C539" i="5"/>
  <c r="A540" i="5"/>
  <c r="B540" i="5"/>
  <c r="C540" i="5"/>
  <c r="A541" i="5"/>
  <c r="B541" i="5"/>
  <c r="C541" i="5"/>
  <c r="A542" i="5"/>
  <c r="D542" i="5" s="1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I559" i="5" s="1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N465" i="4" s="1"/>
  <c r="R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K479" i="4" s="1"/>
  <c r="B479" i="4"/>
  <c r="L479" i="4"/>
  <c r="C479" i="4"/>
  <c r="M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P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P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P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P513" i="4" s="1"/>
  <c r="B513" i="4"/>
  <c r="L513" i="4" s="1"/>
  <c r="C513" i="4"/>
  <c r="M513" i="4" s="1"/>
  <c r="O513" i="4"/>
  <c r="A514" i="4"/>
  <c r="K514" i="4" s="1"/>
  <c r="P514" i="4" s="1"/>
  <c r="B514" i="4"/>
  <c r="L514" i="4" s="1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N547" i="4" s="1"/>
  <c r="R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N559" i="4" s="1"/>
  <c r="R559" i="4" s="1"/>
  <c r="C559" i="4"/>
  <c r="M559" i="4" s="1"/>
  <c r="O559" i="4"/>
  <c r="A560" i="4"/>
  <c r="K560" i="4" s="1"/>
  <c r="B560" i="4"/>
  <c r="L560" i="4" s="1"/>
  <c r="P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P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C566" i="4"/>
  <c r="M566" i="4" s="1"/>
  <c r="O566" i="4"/>
  <c r="A567" i="4"/>
  <c r="K567" i="4" s="1"/>
  <c r="B567" i="4"/>
  <c r="L567" i="4" s="1"/>
  <c r="P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O569" i="4"/>
  <c r="A570" i="4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N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L576" i="4" s="1"/>
  <c r="N576" i="4" s="1"/>
  <c r="R576" i="4" s="1"/>
  <c r="C576" i="4"/>
  <c r="M576" i="4" s="1"/>
  <c r="O576" i="4"/>
  <c r="A577" i="4"/>
  <c r="K577" i="4" s="1"/>
  <c r="B577" i="4"/>
  <c r="L577" i="4" s="1"/>
  <c r="C577" i="4"/>
  <c r="O577" i="4"/>
  <c r="A578" i="4"/>
  <c r="B578" i="4"/>
  <c r="L578" i="4" s="1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M580" i="4" s="1"/>
  <c r="O580" i="4"/>
  <c r="A581" i="4"/>
  <c r="K581" i="4" s="1"/>
  <c r="P581" i="4" s="1"/>
  <c r="B581" i="4"/>
  <c r="L581" i="4" s="1"/>
  <c r="C581" i="4"/>
  <c r="O581" i="4"/>
  <c r="A582" i="4"/>
  <c r="K582" i="4" s="1"/>
  <c r="B582" i="4"/>
  <c r="C582" i="4"/>
  <c r="M582" i="4" s="1"/>
  <c r="O582" i="4"/>
  <c r="A583" i="4"/>
  <c r="K583" i="4" s="1"/>
  <c r="B583" i="4"/>
  <c r="L583" i="4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B590" i="4"/>
  <c r="L590" i="4" s="1"/>
  <c r="C590" i="4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O593" i="4"/>
  <c r="A594" i="4"/>
  <c r="K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 s="1"/>
  <c r="B597" i="4"/>
  <c r="L597" i="4" s="1"/>
  <c r="C597" i="4"/>
  <c r="O597" i="4"/>
  <c r="A598" i="4"/>
  <c r="K598" i="4" s="1"/>
  <c r="B598" i="4"/>
  <c r="C598" i="4"/>
  <c r="M598" i="4" s="1"/>
  <c r="O598" i="4"/>
  <c r="A599" i="4"/>
  <c r="K599" i="4" s="1"/>
  <c r="N599" i="4" s="1"/>
  <c r="R599" i="4" s="1"/>
  <c r="B599" i="4"/>
  <c r="L599" i="4" s="1"/>
  <c r="C599" i="4"/>
  <c r="M599" i="4" s="1"/>
  <c r="O599" i="4"/>
  <c r="A600" i="4"/>
  <c r="K600" i="4" s="1"/>
  <c r="B600" i="4"/>
  <c r="L600" i="4" s="1"/>
  <c r="C600" i="4"/>
  <c r="O600" i="4"/>
  <c r="A601" i="4"/>
  <c r="K601" i="4" s="1"/>
  <c r="N601" i="4" s="1"/>
  <c r="R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P604" i="4" s="1"/>
  <c r="B604" i="4"/>
  <c r="L604" i="4" s="1"/>
  <c r="C604" i="4"/>
  <c r="M604" i="4" s="1"/>
  <c r="O604" i="4"/>
  <c r="A605" i="4"/>
  <c r="K605" i="4" s="1"/>
  <c r="P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O611" i="4"/>
  <c r="A612" i="4"/>
  <c r="K612" i="4" s="1"/>
  <c r="B612" i="4"/>
  <c r="L612" i="4" s="1"/>
  <c r="C612" i="4"/>
  <c r="O612" i="4"/>
  <c r="A613" i="4"/>
  <c r="K613" i="4" s="1"/>
  <c r="B613" i="4"/>
  <c r="L613" i="4" s="1"/>
  <c r="C613" i="4"/>
  <c r="M613" i="4" s="1"/>
  <c r="O613" i="4"/>
  <c r="A614" i="4"/>
  <c r="K614" i="4" s="1"/>
  <c r="P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O619" i="4"/>
  <c r="A620" i="4"/>
  <c r="K620" i="4" s="1"/>
  <c r="B620" i="4"/>
  <c r="L620" i="4" s="1"/>
  <c r="C620" i="4"/>
  <c r="O620" i="4"/>
  <c r="A621" i="4"/>
  <c r="K621" i="4" s="1"/>
  <c r="P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N625" i="4" s="1"/>
  <c r="R625" i="4" s="1"/>
  <c r="B625" i="4"/>
  <c r="L625" i="4" s="1"/>
  <c r="C625" i="4"/>
  <c r="M625" i="4" s="1"/>
  <c r="O625" i="4"/>
  <c r="A626" i="4"/>
  <c r="K626" i="4" s="1"/>
  <c r="P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N630" i="4" s="1"/>
  <c r="R630" i="4" s="1"/>
  <c r="B630" i="4"/>
  <c r="C630" i="4"/>
  <c r="M630" i="4" s="1"/>
  <c r="O630" i="4"/>
  <c r="A631" i="4"/>
  <c r="K631" i="4" s="1"/>
  <c r="Q631" i="4" s="1"/>
  <c r="B631" i="4"/>
  <c r="L631" i="4" s="1"/>
  <c r="C631" i="4"/>
  <c r="M631" i="4" s="1"/>
  <c r="O631" i="4"/>
  <c r="A632" i="4"/>
  <c r="K632" i="4" s="1"/>
  <c r="B632" i="4"/>
  <c r="C632" i="4"/>
  <c r="O632" i="4"/>
  <c r="A633" i="4"/>
  <c r="K633" i="4" s="1"/>
  <c r="P633" i="4" s="1"/>
  <c r="B633" i="4"/>
  <c r="L633" i="4" s="1"/>
  <c r="C633" i="4"/>
  <c r="M633" i="4" s="1"/>
  <c r="O633" i="4"/>
  <c r="A634" i="4"/>
  <c r="K634" i="4" s="1"/>
  <c r="N634" i="4" s="1"/>
  <c r="B634" i="4"/>
  <c r="L634" i="4" s="1"/>
  <c r="C634" i="4"/>
  <c r="M634" i="4" s="1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K638" i="4" s="1"/>
  <c r="N638" i="4" s="1"/>
  <c r="R638" i="4" s="1"/>
  <c r="B638" i="4"/>
  <c r="L638" i="4" s="1"/>
  <c r="C638" i="4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/>
  <c r="C645" i="4"/>
  <c r="O645" i="4"/>
  <c r="A646" i="4"/>
  <c r="K646" i="4" s="1"/>
  <c r="B646" i="4"/>
  <c r="C646" i="4"/>
  <c r="O646" i="4"/>
  <c r="A647" i="4"/>
  <c r="K647" i="4" s="1"/>
  <c r="P647" i="4" s="1"/>
  <c r="B647" i="4"/>
  <c r="L647" i="4" s="1"/>
  <c r="C647" i="4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O649" i="4"/>
  <c r="A650" i="4"/>
  <c r="K650" i="4" s="1"/>
  <c r="P650" i="4" s="1"/>
  <c r="B650" i="4"/>
  <c r="C650" i="4"/>
  <c r="M650" i="4" s="1"/>
  <c r="O650" i="4"/>
  <c r="A651" i="4"/>
  <c r="K651" i="4" s="1"/>
  <c r="B651" i="4"/>
  <c r="L651" i="4" s="1"/>
  <c r="C651" i="4"/>
  <c r="O651" i="4"/>
  <c r="A652" i="4"/>
  <c r="K652" i="4" s="1"/>
  <c r="B652" i="4"/>
  <c r="L652" i="4" s="1"/>
  <c r="C652" i="4"/>
  <c r="O652" i="4"/>
  <c r="A653" i="4"/>
  <c r="K653" i="4" s="1"/>
  <c r="P653" i="4" s="1"/>
  <c r="B653" i="4"/>
  <c r="L653" i="4" s="1"/>
  <c r="C653" i="4"/>
  <c r="M653" i="4" s="1"/>
  <c r="O653" i="4"/>
  <c r="A654" i="4"/>
  <c r="K654" i="4" s="1"/>
  <c r="N654" i="4" s="1"/>
  <c r="R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L660" i="4" s="1"/>
  <c r="C660" i="4"/>
  <c r="O660" i="4"/>
  <c r="A661" i="4"/>
  <c r="K661" i="4" s="1"/>
  <c r="P661" i="4" s="1"/>
  <c r="B661" i="4"/>
  <c r="L661" i="4" s="1"/>
  <c r="C661" i="4"/>
  <c r="M661" i="4" s="1"/>
  <c r="O661" i="4"/>
  <c r="A662" i="4"/>
  <c r="K662" i="4" s="1"/>
  <c r="B662" i="4"/>
  <c r="C662" i="4"/>
  <c r="M662" i="4" s="1"/>
  <c r="O662" i="4"/>
  <c r="A663" i="4"/>
  <c r="K663" i="4" s="1"/>
  <c r="B663" i="4"/>
  <c r="L663" i="4" s="1"/>
  <c r="C663" i="4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B666" i="4"/>
  <c r="L666" i="4" s="1"/>
  <c r="C666" i="4"/>
  <c r="O666" i="4"/>
  <c r="A667" i="4"/>
  <c r="K667" i="4" s="1"/>
  <c r="N667" i="4" s="1"/>
  <c r="R667" i="4" s="1"/>
  <c r="B667" i="4"/>
  <c r="L667" i="4" s="1"/>
  <c r="C667" i="4"/>
  <c r="M667" i="4" s="1"/>
  <c r="O667" i="4"/>
  <c r="A668" i="4"/>
  <c r="K668" i="4" s="1"/>
  <c r="B668" i="4"/>
  <c r="C668" i="4"/>
  <c r="M668" i="4" s="1"/>
  <c r="O668" i="4"/>
  <c r="A669" i="4"/>
  <c r="K669" i="4" s="1"/>
  <c r="B669" i="4"/>
  <c r="L669" i="4" s="1"/>
  <c r="C669" i="4"/>
  <c r="O669" i="4"/>
  <c r="A670" i="4"/>
  <c r="B670" i="4"/>
  <c r="L670" i="4" s="1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O673" i="4"/>
  <c r="A674" i="4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O676" i="4"/>
  <c r="A677" i="4"/>
  <c r="K677" i="4" s="1"/>
  <c r="B677" i="4"/>
  <c r="L677" i="4" s="1"/>
  <c r="C677" i="4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O681" i="4"/>
  <c r="A682" i="4"/>
  <c r="B682" i="4"/>
  <c r="L682" i="4" s="1"/>
  <c r="C682" i="4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O685" i="4"/>
  <c r="A686" i="4"/>
  <c r="B686" i="4"/>
  <c r="L686" i="4" s="1"/>
  <c r="C686" i="4"/>
  <c r="O686" i="4"/>
  <c r="A687" i="4"/>
  <c r="K687" i="4" s="1"/>
  <c r="B687" i="4"/>
  <c r="L687" i="4" s="1"/>
  <c r="C687" i="4"/>
  <c r="O687" i="4"/>
  <c r="A688" i="4"/>
  <c r="K688" i="4" s="1"/>
  <c r="B688" i="4"/>
  <c r="L688" i="4" s="1"/>
  <c r="C688" i="4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/>
  <c r="C331" i="9"/>
  <c r="E331" i="9"/>
  <c r="E307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E348" i="9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478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476" i="11"/>
  <c r="J500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502" i="11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04" i="5"/>
  <c r="D601" i="5"/>
  <c r="D585" i="5"/>
  <c r="E585" i="5" s="1"/>
  <c r="D569" i="5"/>
  <c r="D553" i="5"/>
  <c r="D545" i="5"/>
  <c r="D537" i="5"/>
  <c r="F537" i="5" s="1"/>
  <c r="D529" i="5"/>
  <c r="F529" i="5" s="1"/>
  <c r="D521" i="5"/>
  <c r="D509" i="5"/>
  <c r="I440" i="11"/>
  <c r="J752" i="11"/>
  <c r="I334" i="11"/>
  <c r="I346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480" i="11"/>
  <c r="I726" i="11"/>
  <c r="J336" i="11"/>
  <c r="J768" i="11"/>
  <c r="I802" i="11"/>
  <c r="I810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482" i="11"/>
  <c r="J514" i="11"/>
  <c r="J660" i="11"/>
  <c r="J708" i="11"/>
  <c r="I702" i="11"/>
  <c r="J732" i="11"/>
  <c r="F992" i="11"/>
  <c r="I992" i="11"/>
  <c r="F994" i="11"/>
  <c r="I472" i="11"/>
  <c r="I413" i="11"/>
  <c r="I455" i="11"/>
  <c r="I483" i="11"/>
  <c r="I487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92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J476" i="11"/>
  <c r="I502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478" i="11"/>
  <c r="I510" i="11"/>
  <c r="I526" i="11"/>
  <c r="I664" i="11"/>
  <c r="I482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439" i="11"/>
  <c r="I47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83" i="11"/>
  <c r="L483" i="11" s="1"/>
  <c r="N483" i="11" s="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D570" i="5"/>
  <c r="I570" i="5" s="1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44" i="5"/>
  <c r="D536" i="5"/>
  <c r="D550" i="5"/>
  <c r="G550" i="5" s="1"/>
  <c r="D518" i="5"/>
  <c r="G518" i="5" s="1"/>
  <c r="D693" i="5"/>
  <c r="Q101" i="4"/>
  <c r="Q85" i="4"/>
  <c r="M47" i="4"/>
  <c r="M13" i="4"/>
  <c r="L987" i="4"/>
  <c r="K978" i="4"/>
  <c r="L975" i="4"/>
  <c r="K954" i="4"/>
  <c r="K549" i="4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G544" i="5"/>
  <c r="G538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K570" i="4"/>
  <c r="Q570" i="4" s="1"/>
  <c r="L941" i="4"/>
  <c r="E941" i="4" s="1"/>
  <c r="K874" i="4"/>
  <c r="K870" i="4"/>
  <c r="P870" i="4" s="1"/>
  <c r="K854" i="4"/>
  <c r="K842" i="4"/>
  <c r="M503" i="4"/>
  <c r="K892" i="4"/>
  <c r="L509" i="4"/>
  <c r="P509" i="4" s="1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6" i="4"/>
  <c r="K682" i="4"/>
  <c r="K674" i="4"/>
  <c r="K670" i="4"/>
  <c r="K666" i="4"/>
  <c r="K658" i="4"/>
  <c r="K606" i="4"/>
  <c r="N606" i="4" s="1"/>
  <c r="R606" i="4" s="1"/>
  <c r="K590" i="4"/>
  <c r="K578" i="4"/>
  <c r="K551" i="4"/>
  <c r="K543" i="4"/>
  <c r="K519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8" i="4"/>
  <c r="M686" i="4"/>
  <c r="Q686" i="4" s="1"/>
  <c r="M682" i="4"/>
  <c r="M680" i="4"/>
  <c r="M676" i="4"/>
  <c r="M670" i="4"/>
  <c r="M666" i="4"/>
  <c r="M660" i="4"/>
  <c r="M658" i="4"/>
  <c r="M656" i="4"/>
  <c r="M652" i="4"/>
  <c r="M648" i="4"/>
  <c r="M646" i="4"/>
  <c r="M644" i="4"/>
  <c r="M640" i="4"/>
  <c r="M638" i="4"/>
  <c r="M636" i="4"/>
  <c r="M632" i="4"/>
  <c r="M620" i="4"/>
  <c r="M612" i="4"/>
  <c r="M608" i="4"/>
  <c r="M600" i="4"/>
  <c r="M596" i="4"/>
  <c r="M590" i="4"/>
  <c r="M584" i="4"/>
  <c r="M578" i="4"/>
  <c r="M574" i="4"/>
  <c r="P574" i="4" s="1"/>
  <c r="K381" i="4"/>
  <c r="L338" i="4"/>
  <c r="M551" i="4"/>
  <c r="M539" i="4"/>
  <c r="M523" i="4"/>
  <c r="Q523" i="4" s="1"/>
  <c r="M519" i="4"/>
  <c r="M515" i="4"/>
  <c r="K511" i="4"/>
  <c r="K493" i="4"/>
  <c r="K481" i="4"/>
  <c r="N481" i="4" s="1"/>
  <c r="K463" i="4"/>
  <c r="N463" i="4" s="1"/>
  <c r="R463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4" i="4"/>
  <c r="L642" i="4"/>
  <c r="L636" i="4"/>
  <c r="L632" i="4"/>
  <c r="L630" i="4"/>
  <c r="L628" i="4"/>
  <c r="L624" i="4"/>
  <c r="L602" i="4"/>
  <c r="L598" i="4"/>
  <c r="L596" i="4"/>
  <c r="L594" i="4"/>
  <c r="L592" i="4"/>
  <c r="Q592" i="4" s="1"/>
  <c r="L588" i="4"/>
  <c r="L586" i="4"/>
  <c r="L584" i="4"/>
  <c r="L582" i="4"/>
  <c r="L580" i="4"/>
  <c r="L574" i="4"/>
  <c r="L566" i="4"/>
  <c r="P566" i="4" s="1"/>
  <c r="L558" i="4"/>
  <c r="Q558" i="4" s="1"/>
  <c r="L549" i="4"/>
  <c r="L541" i="4"/>
  <c r="L533" i="4"/>
  <c r="L529" i="4"/>
  <c r="N529" i="4" s="1"/>
  <c r="R529" i="4" s="1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7" i="4"/>
  <c r="M685" i="4"/>
  <c r="M683" i="4"/>
  <c r="M681" i="4"/>
  <c r="M679" i="4"/>
  <c r="M677" i="4"/>
  <c r="M675" i="4"/>
  <c r="M671" i="4"/>
  <c r="M669" i="4"/>
  <c r="Q667" i="4"/>
  <c r="M665" i="4"/>
  <c r="M663" i="4"/>
  <c r="M659" i="4"/>
  <c r="M657" i="4"/>
  <c r="M655" i="4"/>
  <c r="M651" i="4"/>
  <c r="M649" i="4"/>
  <c r="M647" i="4"/>
  <c r="M645" i="4"/>
  <c r="P645" i="4" s="1"/>
  <c r="M643" i="4"/>
  <c r="M639" i="4"/>
  <c r="M637" i="4"/>
  <c r="P637" i="4" s="1"/>
  <c r="M635" i="4"/>
  <c r="M619" i="4"/>
  <c r="M615" i="4"/>
  <c r="M611" i="4"/>
  <c r="M607" i="4"/>
  <c r="M597" i="4"/>
  <c r="M595" i="4"/>
  <c r="M593" i="4"/>
  <c r="M589" i="4"/>
  <c r="M585" i="4"/>
  <c r="M583" i="4"/>
  <c r="M581" i="4"/>
  <c r="M579" i="4"/>
  <c r="M577" i="4"/>
  <c r="M575" i="4"/>
  <c r="M573" i="4"/>
  <c r="M569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F570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E536" i="5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544" i="5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I550" i="5"/>
  <c r="F908" i="5"/>
  <c r="I892" i="5"/>
  <c r="F912" i="5"/>
  <c r="N556" i="4"/>
  <c r="R556" i="4" s="1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573" i="4"/>
  <c r="R573" i="4" s="1"/>
  <c r="N593" i="4"/>
  <c r="R593" i="4" s="1"/>
  <c r="N649" i="4"/>
  <c r="R649" i="4" s="1"/>
  <c r="N661" i="4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P571" i="4"/>
  <c r="N928" i="4"/>
  <c r="P928" i="4"/>
  <c r="N936" i="4"/>
  <c r="R936" i="4" s="1"/>
  <c r="N952" i="4"/>
  <c r="R952" i="4" s="1"/>
  <c r="Q517" i="4"/>
  <c r="N517" i="4"/>
  <c r="P517" i="4"/>
  <c r="P533" i="4"/>
  <c r="N549" i="4"/>
  <c r="Q564" i="4"/>
  <c r="Q572" i="4"/>
  <c r="P572" i="4"/>
  <c r="S572" i="4" s="1"/>
  <c r="N582" i="4"/>
  <c r="R582" i="4" s="1"/>
  <c r="N586" i="4"/>
  <c r="R586" i="4" s="1"/>
  <c r="P594" i="4"/>
  <c r="P598" i="4"/>
  <c r="N650" i="4"/>
  <c r="R650" i="4" s="1"/>
  <c r="N662" i="4"/>
  <c r="R662" i="4" s="1"/>
  <c r="N668" i="4"/>
  <c r="R668" i="4" s="1"/>
  <c r="P674" i="4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Q579" i="4"/>
  <c r="Q647" i="4"/>
  <c r="P993" i="4"/>
  <c r="Q150" i="4"/>
  <c r="P535" i="4"/>
  <c r="P671" i="4"/>
  <c r="P679" i="4"/>
  <c r="P687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567" i="4"/>
  <c r="R567" i="4" s="1"/>
  <c r="N647" i="4"/>
  <c r="R647" i="4" s="1"/>
  <c r="N679" i="4"/>
  <c r="R679" i="4" s="1"/>
  <c r="N687" i="4"/>
  <c r="R687" i="4" s="1"/>
  <c r="N703" i="4"/>
  <c r="R703" i="4" s="1"/>
  <c r="N727" i="4"/>
  <c r="R727" i="4" s="1"/>
  <c r="P148" i="4"/>
  <c r="P152" i="4"/>
  <c r="P539" i="4"/>
  <c r="Q555" i="4"/>
  <c r="N930" i="4"/>
  <c r="R930" i="4" s="1"/>
  <c r="P930" i="4"/>
  <c r="S930" i="4" s="1"/>
  <c r="U930" i="4" s="1"/>
  <c r="P946" i="4"/>
  <c r="S946" i="4" s="1"/>
  <c r="U946" i="4" s="1"/>
  <c r="P962" i="4"/>
  <c r="N521" i="4"/>
  <c r="R521" i="4" s="1"/>
  <c r="N537" i="4"/>
  <c r="R537" i="4" s="1"/>
  <c r="Q545" i="4"/>
  <c r="N545" i="4"/>
  <c r="R545" i="4" s="1"/>
  <c r="P545" i="4"/>
  <c r="N553" i="4"/>
  <c r="R553" i="4" s="1"/>
  <c r="Q982" i="4"/>
  <c r="Q990" i="4"/>
  <c r="Q992" i="4"/>
  <c r="Q996" i="4"/>
  <c r="P557" i="4"/>
  <c r="P565" i="4"/>
  <c r="P569" i="4"/>
  <c r="P573" i="4"/>
  <c r="P669" i="4"/>
  <c r="P673" i="4"/>
  <c r="P685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545" i="4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310" i="10"/>
  <c r="D320" i="10"/>
  <c r="D298" i="10"/>
  <c r="D303" i="10"/>
  <c r="D314" i="10"/>
  <c r="D277" i="10"/>
  <c r="D273" i="10"/>
  <c r="D300" i="10"/>
  <c r="D286" i="10"/>
  <c r="D309" i="10"/>
  <c r="D297" i="10"/>
  <c r="D279" i="10"/>
  <c r="D390" i="10"/>
  <c r="D388" i="10"/>
  <c r="D358" i="10"/>
  <c r="D368" i="10"/>
  <c r="D386" i="10"/>
  <c r="D376" i="10"/>
  <c r="D331" i="10"/>
  <c r="D367" i="10"/>
  <c r="D321" i="10"/>
  <c r="D361" i="10"/>
  <c r="D356" i="10"/>
  <c r="D362" i="10"/>
  <c r="D389" i="10"/>
  <c r="D340" i="10"/>
  <c r="D329" i="10"/>
  <c r="D392" i="10"/>
  <c r="D347" i="10"/>
  <c r="D312" i="10"/>
  <c r="D304" i="10"/>
  <c r="D283" i="10"/>
  <c r="D306" i="10"/>
  <c r="D288" i="10"/>
  <c r="D281" i="10"/>
  <c r="D289" i="10"/>
  <c r="D308" i="10"/>
  <c r="D290" i="10"/>
  <c r="D285" i="10"/>
  <c r="D291" i="10"/>
  <c r="D287" i="10"/>
  <c r="D373" i="10"/>
  <c r="D395" i="10"/>
  <c r="D377" i="10"/>
  <c r="D360" i="10"/>
  <c r="D345" i="10"/>
  <c r="D344" i="10"/>
  <c r="D363" i="10"/>
  <c r="D354" i="10"/>
  <c r="D349" i="10"/>
  <c r="D332" i="10"/>
  <c r="D365" i="10"/>
  <c r="D366" i="10"/>
  <c r="D384" i="10"/>
  <c r="D336" i="10"/>
  <c r="D334" i="10"/>
  <c r="D381" i="10"/>
  <c r="D339" i="10"/>
  <c r="D307" i="10"/>
  <c r="D315" i="10"/>
  <c r="D294" i="10"/>
  <c r="D292" i="10"/>
  <c r="D305" i="10"/>
  <c r="D278" i="10"/>
  <c r="D296" i="10"/>
  <c r="D276" i="10"/>
  <c r="D317" i="10"/>
  <c r="D299" i="10"/>
  <c r="D293" i="10"/>
  <c r="D313" i="10"/>
  <c r="D274" i="10"/>
  <c r="D379" i="10"/>
  <c r="D374" i="10"/>
  <c r="D383" i="10"/>
  <c r="D351" i="10"/>
  <c r="D378" i="10"/>
  <c r="D343" i="10"/>
  <c r="D338" i="10"/>
  <c r="D394" i="10"/>
  <c r="D322" i="10"/>
  <c r="D325" i="10"/>
  <c r="D341" i="10"/>
  <c r="D352" i="10"/>
  <c r="D371" i="10"/>
  <c r="D330" i="10"/>
  <c r="D348" i="10"/>
  <c r="D342" i="10"/>
  <c r="D364" i="10"/>
  <c r="D318" i="10"/>
  <c r="D295" i="10"/>
  <c r="D284" i="10"/>
  <c r="D280" i="10"/>
  <c r="D319" i="10"/>
  <c r="D302" i="10"/>
  <c r="D275" i="10"/>
  <c r="D311" i="10"/>
  <c r="D282" i="10"/>
  <c r="D301" i="10"/>
  <c r="D316" i="10"/>
  <c r="D357" i="10"/>
  <c r="D359" i="10"/>
  <c r="D387" i="10"/>
  <c r="D355" i="10"/>
  <c r="D382" i="10"/>
  <c r="D333" i="10"/>
  <c r="D335" i="10"/>
  <c r="D385" i="10"/>
  <c r="D369" i="10"/>
  <c r="D328" i="10"/>
  <c r="D391" i="10"/>
  <c r="D370" i="10"/>
  <c r="D353" i="10"/>
  <c r="D337" i="10"/>
  <c r="D324" i="10"/>
  <c r="D380" i="10"/>
  <c r="D393" i="10"/>
  <c r="D327" i="10"/>
  <c r="D326" i="10"/>
  <c r="D556" i="10"/>
  <c r="D499" i="10"/>
  <c r="D555" i="10"/>
  <c r="D461" i="10"/>
  <c r="D458" i="10"/>
  <c r="D455" i="10"/>
  <c r="D526" i="10"/>
  <c r="D504" i="10"/>
  <c r="D450" i="10"/>
  <c r="D530" i="10"/>
  <c r="D424" i="10"/>
  <c r="D435" i="10"/>
  <c r="D549" i="10"/>
  <c r="D447" i="10"/>
  <c r="D399" i="10"/>
  <c r="D428" i="10"/>
  <c r="D419" i="10"/>
  <c r="D421" i="10"/>
  <c r="D466" i="10"/>
  <c r="D401" i="10"/>
  <c r="D472" i="10"/>
  <c r="D404" i="10"/>
  <c r="D512" i="10"/>
  <c r="D479" i="10"/>
  <c r="D502" i="10"/>
  <c r="D486" i="10"/>
  <c r="D409" i="10"/>
  <c r="D542" i="10"/>
  <c r="D410" i="10"/>
  <c r="D405" i="10"/>
  <c r="D544" i="10"/>
  <c r="D484" i="10"/>
  <c r="D525" i="10"/>
  <c r="D514" i="10"/>
  <c r="D411" i="10"/>
  <c r="D511" i="10"/>
  <c r="D397" i="10"/>
  <c r="D497" i="10"/>
  <c r="D432" i="10"/>
  <c r="D489" i="10"/>
  <c r="D423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375" i="10"/>
  <c r="D426" i="10"/>
  <c r="D506" i="10"/>
  <c r="D539" i="10"/>
  <c r="D513" i="10"/>
  <c r="D545" i="10"/>
  <c r="D493" i="10"/>
  <c r="D527" i="10"/>
  <c r="D501" i="10"/>
  <c r="D541" i="10"/>
  <c r="D505" i="10"/>
  <c r="D478" i="10"/>
  <c r="D446" i="10"/>
  <c r="D436" i="10"/>
  <c r="D492" i="10"/>
  <c r="D451" i="10"/>
  <c r="D509" i="10"/>
  <c r="D552" i="10"/>
  <c r="D475" i="10"/>
  <c r="D425" i="10"/>
  <c r="D537" i="10"/>
  <c r="D476" i="10"/>
  <c r="D464" i="10"/>
  <c r="D448" i="10"/>
  <c r="D431" i="10"/>
  <c r="D531" i="10"/>
  <c r="D449" i="10"/>
  <c r="D473" i="10"/>
  <c r="D520" i="10"/>
  <c r="D439" i="10"/>
  <c r="D518" i="10"/>
  <c r="D452" i="10"/>
  <c r="D485" i="10"/>
  <c r="D440" i="10"/>
  <c r="D422" i="10"/>
  <c r="D467" i="10"/>
  <c r="D402" i="10"/>
  <c r="D417" i="10"/>
  <c r="D427" i="10"/>
  <c r="D503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350" i="10"/>
  <c r="D346" i="10"/>
  <c r="D430" i="10"/>
  <c r="D533" i="10"/>
  <c r="D535" i="10"/>
  <c r="D554" i="10"/>
  <c r="D491" i="10"/>
  <c r="D481" i="10"/>
  <c r="D459" i="10"/>
  <c r="D445" i="10"/>
  <c r="D444" i="10"/>
  <c r="D465" i="10"/>
  <c r="D429" i="10"/>
  <c r="D441" i="10"/>
  <c r="D420" i="10"/>
  <c r="D469" i="10"/>
  <c r="D507" i="10"/>
  <c r="D453" i="10"/>
  <c r="D454" i="10"/>
  <c r="D403" i="10"/>
  <c r="D551" i="10"/>
  <c r="D437" i="10"/>
  <c r="D398" i="10"/>
  <c r="D529" i="10"/>
  <c r="D488" i="10"/>
  <c r="D519" i="10"/>
  <c r="D433" i="10"/>
  <c r="D495" i="10"/>
  <c r="D408" i="10"/>
  <c r="D540" i="10"/>
  <c r="D412" i="10"/>
  <c r="D442" i="10"/>
  <c r="D523" i="10"/>
  <c r="D500" i="10"/>
  <c r="D521" i="10"/>
  <c r="D471" i="10"/>
  <c r="D396" i="10"/>
  <c r="D434" i="10"/>
  <c r="D487" i="10"/>
  <c r="D546" i="10"/>
  <c r="D41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323" i="10"/>
  <c r="D372" i="10"/>
  <c r="D470" i="10"/>
  <c r="D532" i="10"/>
  <c r="D463" i="10"/>
  <c r="D558" i="10"/>
  <c r="D456" i="10"/>
  <c r="D406" i="10"/>
  <c r="D522" i="10"/>
  <c r="D474" i="10"/>
  <c r="D480" i="10"/>
  <c r="D443" i="10"/>
  <c r="D528" i="10"/>
  <c r="D457" i="10"/>
  <c r="D524" i="10"/>
  <c r="D483" i="10"/>
  <c r="D407" i="10"/>
  <c r="D538" i="10"/>
  <c r="D415" i="10"/>
  <c r="D496" i="10"/>
  <c r="D516" i="10"/>
  <c r="D418" i="10"/>
  <c r="D438" i="10"/>
  <c r="D517" i="10"/>
  <c r="D510" i="10"/>
  <c r="D400" i="10"/>
  <c r="D494" i="10"/>
  <c r="D515" i="10"/>
  <c r="D460" i="10"/>
  <c r="D548" i="10"/>
  <c r="D498" i="10"/>
  <c r="D550" i="10"/>
  <c r="D413" i="10"/>
  <c r="D482" i="10"/>
  <c r="D536" i="10"/>
  <c r="D490" i="10"/>
  <c r="D462" i="10"/>
  <c r="D414" i="10"/>
  <c r="D468" i="10"/>
  <c r="D553" i="10"/>
  <c r="D534" i="10"/>
  <c r="D547" i="10"/>
  <c r="D47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579" i="3"/>
  <c r="D570" i="3"/>
  <c r="D625" i="3"/>
  <c r="D674" i="3"/>
  <c r="D500" i="3"/>
  <c r="D486" i="3"/>
  <c r="D549" i="3"/>
  <c r="D623" i="3"/>
  <c r="D598" i="3"/>
  <c r="D587" i="3"/>
  <c r="D734" i="3"/>
  <c r="D626" i="3"/>
  <c r="D476" i="3"/>
  <c r="D505" i="3"/>
  <c r="D726" i="3"/>
  <c r="D634" i="3"/>
  <c r="D736" i="3"/>
  <c r="D489" i="3"/>
  <c r="D535" i="3"/>
  <c r="D580" i="3"/>
  <c r="D599" i="3"/>
  <c r="D469" i="3"/>
  <c r="D559" i="3"/>
  <c r="D676" i="3"/>
  <c r="D640" i="3"/>
  <c r="D588" i="3"/>
  <c r="D704" i="3"/>
  <c r="D627" i="3"/>
  <c r="D522" i="3"/>
  <c r="D694" i="3"/>
  <c r="D711" i="3"/>
  <c r="D713" i="3"/>
  <c r="D547" i="3"/>
  <c r="D705" i="3"/>
  <c r="D656" i="3"/>
  <c r="D493" i="3"/>
  <c r="D478" i="3"/>
  <c r="D504" i="3"/>
  <c r="D519" i="3"/>
  <c r="D568" i="3"/>
  <c r="D657" i="3"/>
  <c r="D730" i="3"/>
  <c r="D679" i="3"/>
  <c r="D475" i="3"/>
  <c r="D525" i="3"/>
  <c r="D539" i="3"/>
  <c r="D707" i="3"/>
  <c r="D608" i="3"/>
  <c r="D459" i="3"/>
  <c r="D502" i="3"/>
  <c r="D553" i="3"/>
  <c r="D513" i="3"/>
  <c r="D663" i="3"/>
  <c r="D737" i="3"/>
  <c r="D604" i="3"/>
  <c r="D715" i="3"/>
  <c r="D677" i="3"/>
  <c r="D495" i="3"/>
  <c r="D532" i="3"/>
  <c r="D628" i="3"/>
  <c r="D597" i="3"/>
  <c r="D479" i="3"/>
  <c r="D541" i="3"/>
  <c r="D518" i="3"/>
  <c r="D647" i="3"/>
  <c r="D691" i="3"/>
  <c r="D471" i="3"/>
  <c r="D536" i="3"/>
  <c r="D530" i="3"/>
  <c r="D717" i="3"/>
  <c r="D723" i="3"/>
  <c r="D688" i="3"/>
  <c r="D585" i="3"/>
  <c r="D653" i="3"/>
  <c r="D577" i="3"/>
  <c r="D710" i="3"/>
  <c r="D555" i="3"/>
  <c r="D661" i="3"/>
  <c r="D645" i="3"/>
  <c r="D480" i="3"/>
  <c r="D651" i="3"/>
  <c r="D665" i="3"/>
  <c r="D494" i="3"/>
  <c r="D686" i="3"/>
  <c r="D468" i="3"/>
  <c r="D473" i="3"/>
  <c r="D572" i="3"/>
  <c r="D582" i="3"/>
  <c r="D621" i="3"/>
  <c r="D499" i="3"/>
  <c r="D564" i="3"/>
  <c r="D650" i="3"/>
  <c r="D512" i="3"/>
  <c r="D683" i="3"/>
  <c r="D639" i="3"/>
  <c r="D483" i="3"/>
  <c r="D561" i="3"/>
  <c r="D607" i="3"/>
  <c r="D687" i="3"/>
  <c r="D667" i="3"/>
  <c r="D678" i="3"/>
  <c r="D501" i="3"/>
  <c r="D524" i="3"/>
  <c r="D630" i="3"/>
  <c r="D590" i="3"/>
  <c r="D603" i="3"/>
  <c r="D527" i="3"/>
  <c r="D602" i="3"/>
  <c r="D624" i="3"/>
  <c r="D619" i="3"/>
  <c r="D488" i="3"/>
  <c r="D534" i="3"/>
  <c r="D533" i="3"/>
  <c r="D605" i="3"/>
  <c r="D729" i="3"/>
  <c r="D696" i="3"/>
  <c r="D731" i="3"/>
  <c r="D467" i="3"/>
  <c r="D575" i="3"/>
  <c r="D514" i="3"/>
  <c r="D675" i="3"/>
  <c r="D703" i="3"/>
  <c r="D529" i="3"/>
  <c r="D632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658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672" i="3"/>
  <c r="D648" i="3"/>
  <c r="D614" i="3"/>
  <c r="D594" i="3"/>
  <c r="D612" i="3"/>
  <c r="D474" i="3"/>
  <c r="D464" i="3"/>
  <c r="D739" i="3"/>
  <c r="D562" i="3"/>
  <c r="D708" i="3"/>
  <c r="D560" i="3"/>
  <c r="D642" i="3"/>
  <c r="D659" i="3"/>
  <c r="D738" i="3"/>
  <c r="D576" i="3"/>
  <c r="D698" i="3"/>
  <c r="D511" i="3"/>
  <c r="D641" i="3"/>
  <c r="D490" i="3"/>
  <c r="D482" i="3"/>
  <c r="D566" i="3"/>
  <c r="D690" i="3"/>
  <c r="D646" i="3"/>
  <c r="D477" i="3"/>
  <c r="D571" i="3"/>
  <c r="D681" i="3"/>
  <c r="D662" i="3"/>
  <c r="D507" i="3"/>
  <c r="D629" i="3"/>
  <c r="D586" i="3"/>
  <c r="D465" i="3"/>
  <c r="D569" i="3"/>
  <c r="D589" i="3"/>
  <c r="D611" i="3"/>
  <c r="D581" i="3"/>
  <c r="D719" i="3"/>
  <c r="D485" i="3"/>
  <c r="D551" i="3"/>
  <c r="D699" i="3"/>
  <c r="D685" i="3"/>
  <c r="D591" i="3"/>
  <c r="D554" i="3"/>
  <c r="D735" i="3"/>
  <c r="D583" i="3"/>
  <c r="D481" i="3"/>
  <c r="D496" i="3"/>
  <c r="D515" i="3"/>
  <c r="D544" i="3"/>
  <c r="D671" i="3"/>
  <c r="D655" i="3"/>
  <c r="D613" i="3"/>
  <c r="D660" i="3"/>
  <c r="D722" i="3"/>
  <c r="D463" i="3"/>
  <c r="D457" i="3"/>
  <c r="D526" i="3"/>
  <c r="D700" i="3"/>
  <c r="D664" i="3"/>
  <c r="D732" i="3"/>
  <c r="D460" i="3"/>
  <c r="D574" i="3"/>
  <c r="D633" i="3"/>
  <c r="D592" i="3"/>
  <c r="D636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673" i="3"/>
  <c r="D769" i="3"/>
  <c r="D799" i="3"/>
  <c r="D772" i="3"/>
  <c r="D836" i="3"/>
  <c r="D787" i="3"/>
  <c r="D606" i="3"/>
  <c r="D807" i="3"/>
  <c r="D747" i="3"/>
  <c r="D782" i="3"/>
  <c r="D811" i="3"/>
  <c r="D767" i="3"/>
  <c r="D814" i="3"/>
  <c r="D523" i="3"/>
  <c r="D563" i="3"/>
  <c r="D702" i="3"/>
  <c r="D741" i="3"/>
  <c r="D552" i="3"/>
  <c r="D618" i="3"/>
  <c r="D573" i="3"/>
  <c r="D682" i="3"/>
  <c r="D697" i="3"/>
  <c r="D543" i="3"/>
  <c r="D540" i="3"/>
  <c r="D669" i="3"/>
  <c r="D546" i="3"/>
  <c r="D725" i="3"/>
  <c r="D617" i="3"/>
  <c r="D492" i="3"/>
  <c r="D528" i="3"/>
  <c r="D693" i="3"/>
  <c r="D517" i="3"/>
  <c r="D622" i="3"/>
  <c r="D537" i="3"/>
  <c r="D743" i="3"/>
  <c r="D701" i="3"/>
  <c r="D503" i="3"/>
  <c r="D545" i="3"/>
  <c r="D596" i="3"/>
  <c r="D595" i="3"/>
  <c r="D557" i="3"/>
  <c r="D740" i="3"/>
  <c r="D567" i="3"/>
  <c r="D510" i="3"/>
  <c r="D644" i="3"/>
  <c r="D728" i="3"/>
  <c r="D716" i="3"/>
  <c r="D484" i="3"/>
  <c r="D470" i="3"/>
  <c r="D556" i="3"/>
  <c r="D724" i="3"/>
  <c r="D670" i="3"/>
  <c r="D491" i="3"/>
  <c r="D462" i="3"/>
  <c r="D458" i="3"/>
  <c r="D520" i="3"/>
  <c r="D652" i="3"/>
  <c r="D637" i="3"/>
  <c r="D558" i="3"/>
  <c r="D508" i="3"/>
  <c r="D620" i="3"/>
  <c r="D615" i="3"/>
  <c r="D684" i="3"/>
  <c r="D616" i="3"/>
  <c r="D695" i="3"/>
  <c r="D497" i="3"/>
  <c r="D509" i="3"/>
  <c r="D600" i="3"/>
  <c r="D631" i="3"/>
  <c r="D706" i="3"/>
  <c r="D531" i="3"/>
  <c r="D742" i="3"/>
  <c r="D654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548" i="3"/>
  <c r="D638" i="3"/>
  <c r="D550" i="3"/>
  <c r="D498" i="3"/>
  <c r="D542" i="3"/>
  <c r="D720" i="3"/>
  <c r="D466" i="3"/>
  <c r="D643" i="3"/>
  <c r="D565" i="3"/>
  <c r="D538" i="3"/>
  <c r="D609" i="3"/>
  <c r="D610" i="3"/>
  <c r="D733" i="3"/>
  <c r="D584" i="3"/>
  <c r="D668" i="3"/>
  <c r="D712" i="3"/>
  <c r="D516" i="3"/>
  <c r="D689" i="3"/>
  <c r="D601" i="3"/>
  <c r="D718" i="3"/>
  <c r="D521" i="3"/>
  <c r="D727" i="3"/>
  <c r="D709" i="3"/>
  <c r="D578" i="3"/>
  <c r="D792" i="3"/>
  <c r="D809" i="3"/>
  <c r="D762" i="3"/>
  <c r="D765" i="3"/>
  <c r="D760" i="3"/>
  <c r="D813" i="3"/>
  <c r="D461" i="3"/>
  <c r="D680" i="3"/>
  <c r="D833" i="3"/>
  <c r="D635" i="3"/>
  <c r="D824" i="3"/>
  <c r="D774" i="3"/>
  <c r="D818" i="3"/>
  <c r="D745" i="3"/>
  <c r="D666" i="3"/>
  <c r="D506" i="3"/>
  <c r="D649" i="3"/>
  <c r="D753" i="3"/>
  <c r="D837" i="3"/>
  <c r="D771" i="3"/>
  <c r="D840" i="3"/>
  <c r="D778" i="3"/>
  <c r="D775" i="3"/>
  <c r="D487" i="3"/>
  <c r="D593" i="3"/>
  <c r="D472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D223" i="10"/>
  <c r="D229" i="10"/>
  <c r="D224" i="10"/>
  <c r="D197" i="10"/>
  <c r="D213" i="10"/>
  <c r="D190" i="10"/>
  <c r="D236" i="10"/>
  <c r="D239" i="10"/>
  <c r="D232" i="10"/>
  <c r="D208" i="10"/>
  <c r="D256" i="10"/>
  <c r="D212" i="10"/>
  <c r="D270" i="10"/>
  <c r="D271" i="10"/>
  <c r="D268" i="10"/>
  <c r="D262" i="10"/>
  <c r="D255" i="10"/>
  <c r="D203" i="10"/>
  <c r="D221" i="10"/>
  <c r="D233" i="10"/>
  <c r="D257" i="10"/>
  <c r="D240" i="10"/>
  <c r="D220" i="10"/>
  <c r="D219" i="10"/>
  <c r="D222" i="10"/>
  <c r="D242" i="10"/>
  <c r="D235" i="10"/>
  <c r="D206" i="10"/>
  <c r="D254" i="10"/>
  <c r="D196" i="10"/>
  <c r="D191" i="10"/>
  <c r="D238" i="10"/>
  <c r="D215" i="10"/>
  <c r="D198" i="10"/>
  <c r="D230" i="10"/>
  <c r="D237" i="10"/>
  <c r="D218" i="10"/>
  <c r="D269" i="10"/>
  <c r="D227" i="10"/>
  <c r="D192" i="10"/>
  <c r="D234" i="10"/>
  <c r="D211" i="10"/>
  <c r="D241" i="10"/>
  <c r="D253" i="10"/>
  <c r="D252" i="10"/>
  <c r="D258" i="10"/>
  <c r="D194" i="10"/>
  <c r="D207" i="10"/>
  <c r="D217" i="10"/>
  <c r="D210" i="10"/>
  <c r="D249" i="10"/>
  <c r="D209" i="10"/>
  <c r="D246" i="10"/>
  <c r="D266" i="10"/>
  <c r="D247" i="10"/>
  <c r="D205" i="10"/>
  <c r="D214" i="10"/>
  <c r="D251" i="10"/>
  <c r="D200" i="10"/>
  <c r="D216" i="10"/>
  <c r="D244" i="10"/>
  <c r="D204" i="10"/>
  <c r="D231" i="10"/>
  <c r="D228" i="10"/>
  <c r="D201" i="10"/>
  <c r="D272" i="10"/>
  <c r="D261" i="10"/>
  <c r="D260" i="10"/>
  <c r="D265" i="10"/>
  <c r="D243" i="10"/>
  <c r="D199" i="10"/>
  <c r="D267" i="10"/>
  <c r="D193" i="10"/>
  <c r="D202" i="10"/>
  <c r="D259" i="10"/>
  <c r="D263" i="10"/>
  <c r="D225" i="10"/>
  <c r="D226" i="10"/>
  <c r="D250" i="10"/>
  <c r="D245" i="10"/>
  <c r="D264" i="10"/>
  <c r="D195" i="10"/>
  <c r="D248" i="10"/>
  <c r="D417" i="3"/>
  <c r="D411" i="3"/>
  <c r="D444" i="3"/>
  <c r="D394" i="3"/>
  <c r="D388" i="3"/>
  <c r="D387" i="3"/>
  <c r="D446" i="3"/>
  <c r="D448" i="3"/>
  <c r="D382" i="3"/>
  <c r="D423" i="3"/>
  <c r="D456" i="3"/>
  <c r="D418" i="3"/>
  <c r="D447" i="3"/>
  <c r="D422" i="3"/>
  <c r="D407" i="3"/>
  <c r="D431" i="3"/>
  <c r="D400" i="3"/>
  <c r="D430" i="3"/>
  <c r="D450" i="3"/>
  <c r="D420" i="3"/>
  <c r="D424" i="3"/>
  <c r="D392" i="3"/>
  <c r="D449" i="3"/>
  <c r="D402" i="3"/>
  <c r="D421" i="3"/>
  <c r="D403" i="3"/>
  <c r="D436" i="3"/>
  <c r="D396" i="3"/>
  <c r="D427" i="3"/>
  <c r="D374" i="3"/>
  <c r="D442" i="3"/>
  <c r="D404" i="3"/>
  <c r="D379" i="3"/>
  <c r="D415" i="3"/>
  <c r="D451" i="3"/>
  <c r="D385" i="3"/>
  <c r="D445" i="3"/>
  <c r="D412" i="3"/>
  <c r="D405" i="3"/>
  <c r="D455" i="3"/>
  <c r="D393" i="3"/>
  <c r="D406" i="3"/>
  <c r="D408" i="3"/>
  <c r="D413" i="3"/>
  <c r="D416" i="3"/>
  <c r="D435" i="3"/>
  <c r="D439" i="3"/>
  <c r="D397" i="3"/>
  <c r="D452" i="3"/>
  <c r="D429" i="3"/>
  <c r="D438" i="3"/>
  <c r="D426" i="3"/>
  <c r="D381" i="3"/>
  <c r="D398" i="3"/>
  <c r="D391" i="3"/>
  <c r="D409" i="3"/>
  <c r="D419" i="3"/>
  <c r="D399" i="3"/>
  <c r="D454" i="3"/>
  <c r="D389" i="3"/>
  <c r="D377" i="3"/>
  <c r="D410" i="3"/>
  <c r="D441" i="3"/>
  <c r="D384" i="3"/>
  <c r="D443" i="3"/>
  <c r="D378" i="3"/>
  <c r="D380" i="3"/>
  <c r="D453" i="3"/>
  <c r="D440" i="3"/>
  <c r="D390" i="3"/>
  <c r="D401" i="3"/>
  <c r="D414" i="3"/>
  <c r="D395" i="3"/>
  <c r="D386" i="3"/>
  <c r="D383" i="3"/>
  <c r="D425" i="3"/>
  <c r="D376" i="3"/>
  <c r="D375" i="3"/>
  <c r="D428" i="3"/>
  <c r="D432" i="3"/>
  <c r="D434" i="3"/>
  <c r="D437" i="3"/>
  <c r="D433" i="3"/>
  <c r="G237" i="9" l="1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D319" i="9" s="1"/>
  <c r="C317" i="9"/>
  <c r="C315" i="9"/>
  <c r="D315" i="9" s="1"/>
  <c r="C313" i="9"/>
  <c r="C309" i="9"/>
  <c r="D309" i="9" s="1"/>
  <c r="C307" i="9"/>
  <c r="D307" i="9" s="1"/>
  <c r="C303" i="9"/>
  <c r="D303" i="9" s="1"/>
  <c r="C301" i="9"/>
  <c r="C299" i="9"/>
  <c r="C293" i="9"/>
  <c r="D293" i="9" s="1"/>
  <c r="C289" i="9"/>
  <c r="E289" i="9" s="1"/>
  <c r="C287" i="9"/>
  <c r="C283" i="9"/>
  <c r="C279" i="9"/>
  <c r="G279" i="9" s="1"/>
  <c r="C275" i="9"/>
  <c r="E275" i="9" s="1"/>
  <c r="C269" i="9"/>
  <c r="C265" i="9"/>
  <c r="G265" i="9" s="1"/>
  <c r="C263" i="9"/>
  <c r="E263" i="9" s="1"/>
  <c r="C259" i="9"/>
  <c r="C245" i="9"/>
  <c r="E379" i="9"/>
  <c r="D386" i="9"/>
  <c r="G386" i="9"/>
  <c r="D370" i="9"/>
  <c r="G370" i="9"/>
  <c r="C352" i="9"/>
  <c r="D352" i="9" s="1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E392" i="9"/>
  <c r="C376" i="9"/>
  <c r="E376" i="9"/>
  <c r="C360" i="9"/>
  <c r="E360" i="9"/>
  <c r="C355" i="9"/>
  <c r="D355" i="9" s="1"/>
  <c r="E355" i="9"/>
  <c r="F654" i="11"/>
  <c r="E654" i="11"/>
  <c r="E649" i="11"/>
  <c r="F649" i="11"/>
  <c r="H649" i="11"/>
  <c r="J589" i="11"/>
  <c r="E395" i="9"/>
  <c r="E363" i="9"/>
  <c r="D394" i="9"/>
  <c r="G394" i="9"/>
  <c r="D378" i="9"/>
  <c r="G378" i="9"/>
  <c r="D362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E384" i="9"/>
  <c r="C368" i="9"/>
  <c r="E368" i="9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66" i="9"/>
  <c r="E358" i="9"/>
  <c r="C391" i="9"/>
  <c r="G391" i="9" s="1"/>
  <c r="C388" i="9"/>
  <c r="C383" i="9"/>
  <c r="G383" i="9" s="1"/>
  <c r="C380" i="9"/>
  <c r="C375" i="9"/>
  <c r="G375" i="9" s="1"/>
  <c r="C372" i="9"/>
  <c r="C367" i="9"/>
  <c r="G367" i="9" s="1"/>
  <c r="C364" i="9"/>
  <c r="C359" i="9"/>
  <c r="G359" i="9" s="1"/>
  <c r="C356" i="9"/>
  <c r="D356" i="9" s="1"/>
  <c r="C351" i="9"/>
  <c r="D351" i="9" s="1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C389" i="9"/>
  <c r="G389" i="9" s="1"/>
  <c r="C386" i="9"/>
  <c r="C381" i="9"/>
  <c r="G381" i="9" s="1"/>
  <c r="C378" i="9"/>
  <c r="C373" i="9"/>
  <c r="G373" i="9" s="1"/>
  <c r="C370" i="9"/>
  <c r="C365" i="9"/>
  <c r="G365" i="9" s="1"/>
  <c r="C362" i="9"/>
  <c r="C357" i="9"/>
  <c r="G357" i="9" s="1"/>
  <c r="C354" i="9"/>
  <c r="D354" i="9" s="1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K394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R661" i="4"/>
  <c r="S661" i="4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S837" i="4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S648" i="4" s="1"/>
  <c r="U648" i="4" s="1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S652" i="4"/>
  <c r="U652" i="4" s="1"/>
  <c r="T647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S647" i="4"/>
  <c r="U647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N597" i="4"/>
  <c r="R597" i="4" s="1"/>
  <c r="P596" i="4"/>
  <c r="S596" i="4" s="1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S599" i="4"/>
  <c r="U59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71" i="4"/>
  <c r="U671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P634" i="4"/>
  <c r="S634" i="4" s="1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T627" i="4" s="1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T613" i="4" s="1"/>
  <c r="N613" i="4"/>
  <c r="R613" i="4" s="1"/>
  <c r="P613" i="4"/>
  <c r="S613" i="4" s="1"/>
  <c r="U613" i="4" s="1"/>
  <c r="Q606" i="4"/>
  <c r="Q568" i="4"/>
  <c r="P568" i="4"/>
  <c r="N568" i="4"/>
  <c r="R568" i="4" s="1"/>
  <c r="Q566" i="4"/>
  <c r="N565" i="4"/>
  <c r="R565" i="4" s="1"/>
  <c r="N564" i="4"/>
  <c r="P564" i="4"/>
  <c r="S564" i="4" s="1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G679" i="5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661" i="5"/>
  <c r="E713" i="5"/>
  <c r="Q873" i="4"/>
  <c r="N873" i="4"/>
  <c r="R873" i="4" s="1"/>
  <c r="P628" i="4"/>
  <c r="Q646" i="4"/>
  <c r="T646" i="4" s="1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E641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2" i="5"/>
  <c r="E542" i="5"/>
  <c r="F544" i="5"/>
  <c r="E544" i="5"/>
  <c r="Q696" i="4"/>
  <c r="Q700" i="4"/>
  <c r="N764" i="4"/>
  <c r="R764" i="4" s="1"/>
  <c r="S644" i="4"/>
  <c r="S656" i="4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T665" i="4" s="1"/>
  <c r="Q652" i="4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596" i="4"/>
  <c r="U132" i="4"/>
  <c r="V132" i="4"/>
  <c r="W132" i="4" s="1"/>
  <c r="R594" i="4"/>
  <c r="S594" i="4"/>
  <c r="R598" i="4"/>
  <c r="U654" i="4"/>
  <c r="R624" i="4"/>
  <c r="U644" i="4"/>
  <c r="U656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661" i="4"/>
  <c r="U853" i="4"/>
  <c r="V917" i="4"/>
  <c r="S655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U636" i="4" s="1"/>
  <c r="T636" i="4"/>
  <c r="T626" i="4"/>
  <c r="T604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75" i="4"/>
  <c r="T606" i="4"/>
  <c r="T632" i="4"/>
  <c r="Q672" i="4"/>
  <c r="P672" i="4"/>
  <c r="Q676" i="4"/>
  <c r="T676" i="4" s="1"/>
  <c r="P676" i="4"/>
  <c r="Q680" i="4"/>
  <c r="T680" i="4" s="1"/>
  <c r="V680" i="4" s="1"/>
  <c r="P680" i="4"/>
  <c r="S680" i="4" s="1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T608" i="4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77" i="5"/>
  <c r="I677" i="5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S662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S646" i="4" s="1"/>
  <c r="R634" i="4"/>
  <c r="T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U564" i="4" s="1"/>
  <c r="T564" i="4"/>
  <c r="R560" i="4"/>
  <c r="R517" i="4"/>
  <c r="U517" i="4" s="1"/>
  <c r="T517" i="4"/>
  <c r="P968" i="4"/>
  <c r="S968" i="4" s="1"/>
  <c r="S603" i="4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T597" i="4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S665" i="4" s="1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T652" i="4"/>
  <c r="V652" i="4" s="1"/>
  <c r="W652" i="4" s="1"/>
  <c r="X652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T617" i="4" s="1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T515" i="4" s="1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I661" i="5"/>
  <c r="G661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T683" i="4" s="1"/>
  <c r="Q681" i="4"/>
  <c r="Q679" i="4"/>
  <c r="T679" i="4" s="1"/>
  <c r="V679" i="4" s="1"/>
  <c r="W679" i="4" s="1"/>
  <c r="X679" i="4" s="1"/>
  <c r="Q677" i="4"/>
  <c r="T677" i="4" s="1"/>
  <c r="Q661" i="4"/>
  <c r="T661" i="4" s="1"/>
  <c r="V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8" i="5"/>
  <c r="G687" i="5"/>
  <c r="E687" i="5"/>
  <c r="I687" i="5"/>
  <c r="D686" i="5"/>
  <c r="E686" i="5" s="1"/>
  <c r="F685" i="5"/>
  <c r="D684" i="5"/>
  <c r="G684" i="5" s="1"/>
  <c r="D682" i="5"/>
  <c r="G682" i="5" s="1"/>
  <c r="F681" i="5"/>
  <c r="D680" i="5"/>
  <c r="E680" i="5" s="1"/>
  <c r="E679" i="5"/>
  <c r="I679" i="5"/>
  <c r="D678" i="5"/>
  <c r="E678" i="5" s="1"/>
  <c r="F677" i="5"/>
  <c r="G675" i="5"/>
  <c r="E675" i="5"/>
  <c r="I675" i="5"/>
  <c r="D674" i="5"/>
  <c r="I674" i="5" s="1"/>
  <c r="E674" i="5"/>
  <c r="F673" i="5"/>
  <c r="G671" i="5"/>
  <c r="E671" i="5"/>
  <c r="I671" i="5"/>
  <c r="D670" i="5"/>
  <c r="E670" i="5" s="1"/>
  <c r="F668" i="5"/>
  <c r="D667" i="5"/>
  <c r="F667" i="5"/>
  <c r="D665" i="5"/>
  <c r="F665" i="5"/>
  <c r="G664" i="5"/>
  <c r="E664" i="5"/>
  <c r="D663" i="5"/>
  <c r="F663" i="5"/>
  <c r="D662" i="5"/>
  <c r="I662" i="5" s="1"/>
  <c r="F661" i="5"/>
  <c r="D660" i="5"/>
  <c r="E660" i="5" s="1"/>
  <c r="D658" i="5"/>
  <c r="E658" i="5" s="1"/>
  <c r="I656" i="5"/>
  <c r="F656" i="5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I629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I608" i="5"/>
  <c r="F608" i="5"/>
  <c r="E608" i="5"/>
  <c r="D604" i="5"/>
  <c r="D602" i="5"/>
  <c r="G602" i="5" s="1"/>
  <c r="F601" i="5"/>
  <c r="I600" i="5"/>
  <c r="F600" i="5"/>
  <c r="E600" i="5"/>
  <c r="E596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I557" i="5"/>
  <c r="E557" i="5"/>
  <c r="G557" i="5"/>
  <c r="D556" i="5"/>
  <c r="D552" i="5"/>
  <c r="I552" i="5" s="1"/>
  <c r="E552" i="5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I531" i="5"/>
  <c r="G531" i="5"/>
  <c r="D530" i="5"/>
  <c r="F530" i="5" s="1"/>
  <c r="D528" i="5"/>
  <c r="I528" i="5" s="1"/>
  <c r="E528" i="5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E511" i="5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Y652" i="4"/>
  <c r="Z652" i="4" s="1"/>
  <c r="U728" i="4"/>
  <c r="U704" i="4"/>
  <c r="U707" i="4"/>
  <c r="U713" i="4"/>
  <c r="U692" i="4"/>
  <c r="U668" i="4"/>
  <c r="U718" i="4"/>
  <c r="U680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G648" i="5"/>
  <c r="D646" i="5"/>
  <c r="I646" i="5" s="1"/>
  <c r="D638" i="5"/>
  <c r="E638" i="5" s="1"/>
  <c r="D632" i="5"/>
  <c r="D630" i="5"/>
  <c r="I630" i="5" s="1"/>
  <c r="D628" i="5"/>
  <c r="D622" i="5"/>
  <c r="F618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G670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T585" i="4" s="1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78" i="5"/>
  <c r="F558" i="5"/>
  <c r="G517" i="5"/>
  <c r="G530" i="5"/>
  <c r="G534" i="5"/>
  <c r="I548" i="5"/>
  <c r="F548" i="5"/>
  <c r="E548" i="5"/>
  <c r="I572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G543" i="5"/>
  <c r="I547" i="5"/>
  <c r="G547" i="5"/>
  <c r="F551" i="5"/>
  <c r="E565" i="5"/>
  <c r="I573" i="5"/>
  <c r="F573" i="5"/>
  <c r="Q577" i="4"/>
  <c r="T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I506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I211" i="11" s="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I501" i="5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T501" i="4" s="1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I299" i="11" s="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U467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245" i="9" l="1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L370" i="11" s="1"/>
  <c r="N370" i="11" s="1"/>
  <c r="I370" i="11"/>
  <c r="J343" i="11"/>
  <c r="I343" i="11"/>
  <c r="J380" i="11"/>
  <c r="L380" i="11" s="1"/>
  <c r="N380" i="11" s="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L388" i="11" s="1"/>
  <c r="N388" i="11" s="1"/>
  <c r="J360" i="11"/>
  <c r="L360" i="11" s="1"/>
  <c r="N360" i="11" s="1"/>
  <c r="I360" i="11"/>
  <c r="J382" i="11"/>
  <c r="L382" i="11" s="1"/>
  <c r="N382" i="11" s="1"/>
  <c r="I382" i="11"/>
  <c r="J356" i="11"/>
  <c r="L356" i="11" s="1"/>
  <c r="N356" i="11" s="1"/>
  <c r="I356" i="11"/>
  <c r="J386" i="11"/>
  <c r="L386" i="11" s="1"/>
  <c r="N386" i="11" s="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L408" i="11" s="1"/>
  <c r="N408" i="11" s="1"/>
  <c r="I565" i="11"/>
  <c r="J451" i="11"/>
  <c r="I451" i="11"/>
  <c r="I475" i="11"/>
  <c r="J475" i="11"/>
  <c r="J499" i="11"/>
  <c r="I499" i="11"/>
  <c r="J354" i="11"/>
  <c r="L354" i="11" s="1"/>
  <c r="N354" i="11" s="1"/>
  <c r="I354" i="11"/>
  <c r="J384" i="11"/>
  <c r="L384" i="11" s="1"/>
  <c r="N384" i="11" s="1"/>
  <c r="I384" i="11"/>
  <c r="J358" i="11"/>
  <c r="L358" i="11" s="1"/>
  <c r="N358" i="11" s="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L362" i="11" s="1"/>
  <c r="N362" i="11" s="1"/>
  <c r="I362" i="11"/>
  <c r="J392" i="11"/>
  <c r="L392" i="11" s="1"/>
  <c r="N392" i="11" s="1"/>
  <c r="I392" i="11"/>
  <c r="J255" i="11"/>
  <c r="I255" i="11"/>
  <c r="J341" i="11"/>
  <c r="I341" i="11"/>
  <c r="J366" i="11"/>
  <c r="L366" i="11" s="1"/>
  <c r="N366" i="11" s="1"/>
  <c r="J352" i="11"/>
  <c r="L352" i="11" s="1"/>
  <c r="N352" i="11" s="1"/>
  <c r="I352" i="11"/>
  <c r="J368" i="11"/>
  <c r="L368" i="11" s="1"/>
  <c r="N368" i="11" s="1"/>
  <c r="I368" i="11"/>
  <c r="J390" i="11"/>
  <c r="L390" i="11" s="1"/>
  <c r="N390" i="11" s="1"/>
  <c r="I390" i="11"/>
  <c r="J364" i="11"/>
  <c r="L364" i="11" s="1"/>
  <c r="N364" i="11" s="1"/>
  <c r="I364" i="11"/>
  <c r="J378" i="11"/>
  <c r="L378" i="11" s="1"/>
  <c r="N378" i="11" s="1"/>
  <c r="I378" i="11"/>
  <c r="J394" i="11"/>
  <c r="L394" i="11" s="1"/>
  <c r="N394" i="11" s="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W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Z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V557" i="4" s="1"/>
  <c r="W557" i="4" s="1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T619" i="4"/>
  <c r="V644" i="4"/>
  <c r="W644" i="4" s="1"/>
  <c r="T653" i="4"/>
  <c r="S657" i="4"/>
  <c r="T657" i="4"/>
  <c r="T663" i="4"/>
  <c r="V663" i="4" s="1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U505" i="4" s="1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V622" i="4" s="1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W572" i="4" s="1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61" i="4"/>
  <c r="Y679" i="4"/>
  <c r="AD679" i="4" s="1"/>
  <c r="AF679" i="4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W611" i="4" s="1"/>
  <c r="X617" i="4"/>
  <c r="AK617" i="4" s="1"/>
  <c r="Y617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V592" i="4"/>
  <c r="W59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AI617" i="4"/>
  <c r="AG617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AU671" i="4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W564" i="4" s="1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AF671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V590" i="4" s="1"/>
  <c r="T590" i="4"/>
  <c r="T642" i="4"/>
  <c r="S693" i="4"/>
  <c r="R693" i="4"/>
  <c r="W638" i="4"/>
  <c r="X692" i="4"/>
  <c r="AJ648" i="4"/>
  <c r="AF64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AB652" i="4"/>
  <c r="AC652" i="4"/>
  <c r="AA652" i="4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V477" i="4" s="1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80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W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255" i="11" l="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W314" i="4" s="1"/>
  <c r="Y513" i="4"/>
  <c r="AG513" i="4" s="1"/>
  <c r="AI513" i="4"/>
  <c r="AC513" i="4"/>
  <c r="AH513" i="4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W678" i="4" s="1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W684" i="4" s="1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W682" i="4" s="1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/>
  <c r="AB564" i="4" s="1"/>
  <c r="X998" i="4"/>
  <c r="Y998" i="4"/>
  <c r="U855" i="4"/>
  <c r="V855" i="4"/>
  <c r="W855" i="4" s="1"/>
  <c r="Y655" i="4"/>
  <c r="AD655" i="4" s="1"/>
  <c r="Z655" i="4"/>
  <c r="AE655" i="4"/>
  <c r="AB655" i="4"/>
  <c r="AC655" i="4"/>
  <c r="AA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/>
  <c r="AC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AW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AI521" i="4"/>
  <c r="AO521" i="4" s="1"/>
  <c r="AU521" i="4" s="1"/>
  <c r="AG521" i="4"/>
  <c r="AF521" i="4"/>
  <c r="AJ521" i="4"/>
  <c r="AK521" i="4"/>
  <c r="AH521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AF557" i="4"/>
  <c r="AJ557" i="4"/>
  <c r="AG557" i="4"/>
  <c r="AK557" i="4"/>
  <c r="AH557" i="4"/>
  <c r="AI557" i="4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A667" i="4"/>
  <c r="AE667" i="4"/>
  <c r="AC667" i="4"/>
  <c r="X665" i="4"/>
  <c r="Y665" i="4"/>
  <c r="Y657" i="4"/>
  <c r="AG657" i="4" s="1"/>
  <c r="AA657" i="4"/>
  <c r="Y623" i="4"/>
  <c r="X623" i="4"/>
  <c r="AB617" i="4"/>
  <c r="AN617" i="4" s="1"/>
  <c r="AT617" i="4" s="1"/>
  <c r="AC617" i="4"/>
  <c r="AO617" i="4" s="1"/>
  <c r="Z617" i="4"/>
  <c r="AL617" i="4" s="1"/>
  <c r="AE617" i="4"/>
  <c r="AQ617" i="4" s="1"/>
  <c r="AW617" i="4" s="1"/>
  <c r="AA617" i="4"/>
  <c r="AM617" i="4" s="1"/>
  <c r="AS617" i="4" s="1"/>
  <c r="AU617" i="4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AD663" i="4"/>
  <c r="AB663" i="4"/>
  <c r="AA663" i="4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682" i="4"/>
  <c r="Y682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4" i="4"/>
  <c r="Y684" i="4" s="1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AO379" i="4" s="1"/>
  <c r="AU379" i="4" s="1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AN379" i="4" s="1"/>
  <c r="AT379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S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O513" i="4"/>
  <c r="AU513" i="4" s="1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M413" i="4" l="1"/>
  <c r="AS413" i="4" s="1"/>
  <c r="AQ423" i="4"/>
  <c r="AW423" i="4" s="1"/>
  <c r="AO455" i="4"/>
  <c r="AU455" i="4" s="1"/>
  <c r="AQ453" i="4"/>
  <c r="AW453" i="4" s="1"/>
  <c r="Y777" i="4"/>
  <c r="AJ777" i="4" s="1"/>
  <c r="AK777" i="4"/>
  <c r="AA777" i="4"/>
  <c r="AC777" i="4"/>
  <c r="AN475" i="4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13" i="4" s="1"/>
  <c r="AR513" i="4" s="1"/>
  <c r="AL593" i="4"/>
  <c r="AR593" i="4" s="1"/>
  <c r="AE657" i="4"/>
  <c r="Z601" i="4"/>
  <c r="AB711" i="4"/>
  <c r="Y581" i="4"/>
  <c r="AB581" i="4" s="1"/>
  <c r="Z581" i="4"/>
  <c r="AL581" i="4" s="1"/>
  <c r="AR581" i="4" s="1"/>
  <c r="AG581" i="4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AW455" i="4" s="1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L596" i="4" s="1"/>
  <c r="AR596" i="4" s="1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P453" i="4" s="1"/>
  <c r="AV453" i="4" s="1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D651" i="4"/>
  <c r="AA651" i="4"/>
  <c r="AC651" i="4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O651" i="4" s="1"/>
  <c r="AU651" i="4" s="1"/>
  <c r="AG651" i="4"/>
  <c r="AM651" i="4" s="1"/>
  <c r="AS651" i="4" s="1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P525" i="4" s="1"/>
  <c r="AV525" i="4" s="1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Q519" i="4" s="1"/>
  <c r="AW519" i="4" s="1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G598" i="4"/>
  <c r="AJ594" i="4"/>
  <c r="AK594" i="4"/>
  <c r="AI594" i="4"/>
  <c r="AF174" i="4"/>
  <c r="AG174" i="4"/>
  <c r="AI174" i="4"/>
  <c r="AF592" i="4"/>
  <c r="AI592" i="4"/>
  <c r="AO592" i="4" s="1"/>
  <c r="AU592" i="4" s="1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F596" i="4"/>
  <c r="J596" i="4" s="1"/>
  <c r="D596" i="4"/>
  <c r="H596" i="4" s="1"/>
  <c r="E596" i="4"/>
  <c r="I596" i="4" s="1"/>
  <c r="G596" i="4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Q583" i="4" s="1"/>
  <c r="AW583" i="4" s="1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G513" i="4"/>
  <c r="D513" i="4"/>
  <c r="H513" i="4" s="1"/>
  <c r="F513" i="4"/>
  <c r="J513" i="4" s="1"/>
  <c r="E513" i="4"/>
  <c r="I513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I565" i="4"/>
  <c r="AV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P483" i="4" s="1"/>
  <c r="AV483" i="4" s="1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471" i="4"/>
  <c r="AD471" i="4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AL422" i="4"/>
  <c r="AR422" i="4" s="1"/>
  <c r="E422" i="4" s="1"/>
  <c r="I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X461" i="4"/>
  <c r="Y461" i="4" s="1"/>
  <c r="AQ377" i="4"/>
  <c r="AW377" i="4" s="1"/>
  <c r="AK458" i="4"/>
  <c r="W450" i="4"/>
  <c r="X450" i="4" s="1"/>
  <c r="Y450" i="4" s="1"/>
  <c r="Y464" i="4"/>
  <c r="AA464" i="4" s="1"/>
  <c r="Y486" i="4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B512" i="4"/>
  <c r="AN512" i="4" s="1"/>
  <c r="AT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78" i="4"/>
  <c r="Y478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L468" i="4" s="1"/>
  <c r="AR468" i="4" s="1"/>
  <c r="AA468" i="4"/>
  <c r="AB468" i="4"/>
  <c r="AC468" i="4"/>
  <c r="AO468" i="4" s="1"/>
  <c r="AU468" i="4" s="1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532" i="4"/>
  <c r="AB532" i="4"/>
  <c r="AD532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N408" i="4" l="1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J676" i="4"/>
  <c r="AB676" i="4"/>
  <c r="AG676" i="4"/>
  <c r="AE676" i="4"/>
  <c r="AQ676" i="4" s="1"/>
  <c r="AW676" i="4" s="1"/>
  <c r="AC676" i="4"/>
  <c r="AT676" i="4"/>
  <c r="Y801" i="4"/>
  <c r="AF801" i="4" s="1"/>
  <c r="AV801" i="4"/>
  <c r="AK801" i="4"/>
  <c r="AS801" i="4"/>
  <c r="Y629" i="4"/>
  <c r="AG629" i="4" s="1"/>
  <c r="AW629" i="4"/>
  <c r="AC629" i="4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B539" i="4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I672" i="4"/>
  <c r="AB672" i="4"/>
  <c r="AD672" i="4"/>
  <c r="AJ672" i="4"/>
  <c r="AG672" i="4"/>
  <c r="Z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Q560" i="4" s="1"/>
  <c r="AW560" i="4" s="1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/>
  <c r="Z619" i="4"/>
  <c r="AE619" i="4"/>
  <c r="AH619" i="4"/>
  <c r="AG619" i="4"/>
  <c r="AK619" i="4"/>
  <c r="AB619" i="4"/>
  <c r="AN619" i="4" s="1"/>
  <c r="AT619" i="4" s="1"/>
  <c r="AC619" i="4"/>
  <c r="AD619" i="4"/>
  <c r="AJ619" i="4"/>
  <c r="AI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L529" i="4" s="1"/>
  <c r="AR529" i="4" s="1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U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P594" i="4"/>
  <c r="AV594" i="4" s="1"/>
  <c r="AM594" i="4"/>
  <c r="AS594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AO603" i="4" s="1"/>
  <c r="AU603" i="4" s="1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M611" i="4" s="1"/>
  <c r="AS611" i="4" s="1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L608" i="4" s="1"/>
  <c r="AR608" i="4" s="1"/>
  <c r="AK608" i="4"/>
  <c r="AJ608" i="4"/>
  <c r="AD608" i="4"/>
  <c r="AH608" i="4"/>
  <c r="AG608" i="4"/>
  <c r="AA608" i="4"/>
  <c r="AC608" i="4"/>
  <c r="AO608" i="4" s="1"/>
  <c r="AU608" i="4" s="1"/>
  <c r="AH551" i="4"/>
  <c r="AK551" i="4"/>
  <c r="AI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O598" i="4" s="1"/>
  <c r="AU598" i="4" s="1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O637" i="4" s="1"/>
  <c r="AR637" i="4"/>
  <c r="AA637" i="4"/>
  <c r="AM637" i="4" s="1"/>
  <c r="AS637" i="4" s="1"/>
  <c r="AD637" i="4"/>
  <c r="AP637" i="4" s="1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P389" i="4" s="1"/>
  <c r="AV389" i="4" s="1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80" i="4"/>
  <c r="AS480" i="4" s="1"/>
  <c r="AM472" i="4"/>
  <c r="AS472" i="4" s="1"/>
  <c r="AO472" i="4"/>
  <c r="AU472" i="4" s="1"/>
  <c r="AQ472" i="4"/>
  <c r="AW472" i="4" s="1"/>
  <c r="AP486" i="4"/>
  <c r="AV486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U522" i="4" s="1"/>
  <c r="AD522" i="4"/>
  <c r="AA522" i="4"/>
  <c r="AM522" i="4" s="1"/>
  <c r="AS522" i="4" s="1"/>
  <c r="AT522" i="4"/>
  <c r="AW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452" i="4" l="1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A801" i="4"/>
  <c r="Z676" i="4"/>
  <c r="AL676" i="4" s="1"/>
  <c r="AR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629" i="4"/>
  <c r="AS629" i="4" s="1"/>
  <c r="AM801" i="4"/>
  <c r="G676" i="4"/>
  <c r="D676" i="4"/>
  <c r="H676" i="4" s="1"/>
  <c r="E676" i="4"/>
  <c r="I676" i="4" s="1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88" i="4" l="1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476" i="4"/>
  <c r="I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05" i="4" l="1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<sst xmlns="http://schemas.openxmlformats.org/spreadsheetml/2006/main" count="2830" uniqueCount="520">
  <si>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</si>
  <si>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</si>
  <si>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</si>
  <si>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</si>
  <si>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</si>
  <si>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</si>
  <si>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</si>
  <si>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</si>
  <si>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</si>
  <si>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</si>
  <si>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</si>
  <si>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</si>
  <si>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</si>
  <si>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</si>
  <si>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</si>
  <si>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</si>
  <si>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</si>
  <si>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</si>
  <si>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</si>
  <si>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</si>
  <si>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</si>
  <si>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</si>
  <si>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</si>
  <si>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</si>
  <si>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</si>
  <si>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</si>
  <si>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</si>
  <si>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</si>
  <si>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</si>
  <si>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</si>
  <si>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</si>
  <si>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</si>
  <si>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</si>
  <si>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</si>
  <si>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</si>
  <si>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</si>
  <si>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</si>
  <si>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</si>
  <si>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</si>
  <si>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</si>
  <si>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</si>
  <si>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</si>
  <si>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</si>
  <si>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</si>
  <si>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</si>
  <si>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</si>
  <si>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</si>
  <si>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</si>
  <si>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</si>
  <si>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</si>
  <si>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</si>
  <si>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</si>
  <si>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</si>
  <si>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</si>
  <si>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</si>
  <si>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</si>
  <si>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</si>
  <si>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</si>
  <si>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</si>
  <si>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</si>
  <si>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</si>
  <si>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</si>
  <si>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</si>
  <si>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</si>
  <si>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</si>
  <si>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</si>
  <si>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</si>
  <si>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</si>
  <si>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</si>
  <si>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</si>
  <si>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</si>
  <si>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</si>
  <si>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</si>
  <si>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</si>
  <si>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</si>
  <si>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</si>
  <si>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</si>
  <si>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</si>
  <si>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</si>
  <si>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</si>
  <si>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</si>
  <si>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</si>
  <si>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</si>
  <si>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</si>
  <si>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</si>
  <si>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</si>
  <si>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</si>
  <si>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</si>
  <si>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</si>
  <si>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</si>
  <si>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</si>
  <si>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</si>
  <si>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</si>
  <si>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</si>
  <si>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</si>
  <si>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</si>
  <si>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</si>
  <si>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</si>
  <si>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</si>
  <si>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</si>
  <si>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</si>
  <si>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</si>
  <si>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</si>
  <si>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</si>
  <si>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</si>
  <si>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</si>
  <si>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</si>
  <si>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</si>
  <si>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</si>
  <si>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</si>
  <si>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</si>
  <si>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</si>
  <si>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</si>
  <si>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</si>
  <si>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</si>
  <si>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</si>
  <si>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</si>
  <si>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</si>
  <si>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</si>
  <si>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</si>
  <si>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</si>
  <si>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</si>
  <si>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</si>
  <si>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</si>
  <si>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</si>
  <si>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</si>
  <si>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</si>
  <si>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</si>
  <si>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</si>
  <si>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</si>
  <si>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</si>
  <si>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</si>
  <si>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</si>
  <si>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</si>
  <si>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</si>
  <si>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</si>
  <si>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</si>
  <si>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</si>
  <si>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</si>
  <si>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</si>
  <si>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</si>
  <si>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</si>
  <si>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</si>
  <si>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</si>
  <si>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</si>
  <si>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</si>
  <si>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</si>
  <si>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</si>
  <si>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</si>
  <si>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</si>
  <si>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</si>
  <si>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</si>
  <si>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</si>
  <si>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</si>
  <si>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</si>
  <si>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</si>
  <si>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</si>
  <si>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</si>
  <si>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</si>
  <si>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</si>
  <si>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</si>
  <si>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</si>
  <si>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</si>
  <si>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</si>
  <si>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</si>
  <si>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</si>
  <si>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</si>
  <si>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</si>
  <si>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</si>
  <si>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</si>
  <si>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</si>
  <si>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</si>
  <si>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</si>
  <si>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</si>
  <si>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</si>
  <si>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</si>
  <si>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</si>
  <si>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</si>
  <si>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</si>
  <si>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</si>
  <si>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</si>
  <si>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</si>
  <si>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</si>
  <si>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</si>
  <si>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</si>
  <si>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</si>
  <si>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</si>
  <si>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</si>
  <si>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</si>
  <si>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</si>
  <si>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</si>
  <si>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</si>
  <si>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</si>
  <si>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</si>
  <si>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</si>
  <si>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</si>
  <si>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</si>
  <si>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</si>
  <si>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</si>
  <si>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</si>
  <si>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</si>
  <si>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</si>
  <si>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</si>
  <si>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</si>
  <si>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</si>
  <si>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</si>
  <si>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</si>
  <si>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</si>
  <si>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</si>
  <si>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</si>
  <si>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</si>
  <si>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</si>
  <si>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</si>
  <si>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</si>
  <si>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</si>
  <si>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</si>
  <si>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</si>
  <si>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</si>
  <si>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</si>
  <si>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</si>
  <si>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</si>
  <si>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</si>
  <si>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</si>
  <si>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</si>
  <si>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</si>
  <si>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</si>
  <si>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</si>
  <si>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</si>
  <si>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</si>
  <si>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</si>
  <si>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</si>
  <si>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</si>
  <si>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</si>
  <si>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</si>
  <si>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</si>
  <si>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</si>
  <si>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</si>
  <si>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</si>
  <si>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</si>
  <si>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</si>
  <si>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</si>
  <si>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</si>
  <si>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</si>
  <si>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</si>
  <si>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</si>
  <si>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</si>
  <si>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</si>
  <si>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</si>
  <si>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</si>
  <si>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</si>
  <si>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</si>
  <si>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</si>
  <si>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</si>
  <si>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</si>
  <si>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</si>
  <si>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</si>
  <si>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</si>
  <si>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</si>
  <si>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</si>
  <si>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</si>
  <si>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</si>
  <si>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</si>
  <si>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</si>
  <si>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</si>
  <si>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</si>
  <si>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</si>
  <si>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</si>
  <si>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</si>
  <si>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</si>
  <si>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</si>
  <si>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</si>
  <si>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</si>
  <si>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</si>
  <si>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</si>
  <si>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</si>
  <si>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</si>
  <si>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</si>
  <si>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</si>
  <si>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</si>
  <si>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</si>
  <si>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</si>
  <si>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</si>
  <si>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</si>
  <si>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</si>
  <si>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</si>
  <si>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</si>
  <si>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</si>
  <si>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</si>
  <si>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</si>
  <si>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</si>
  <si>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</si>
  <si>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</si>
  <si>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</si>
  <si>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</si>
  <si>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</si>
  <si>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</si>
  <si>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</si>
  <si>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</si>
  <si>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</si>
  <si>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</si>
  <si>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</si>
  <si>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</si>
  <si>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</si>
  <si>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</si>
  <si>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</si>
  <si>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</si>
  <si>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</si>
  <si>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</si>
  <si>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</si>
  <si>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</si>
  <si>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</si>
  <si>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</si>
  <si>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</si>
  <si>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</si>
  <si>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</si>
  <si>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</si>
  <si>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</si>
  <si>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</si>
  <si>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</si>
  <si>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</si>
  <si>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</si>
  <si>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</si>
  <si>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</si>
  <si>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</si>
  <si>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</si>
  <si>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</si>
  <si>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</si>
  <si>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</si>
  <si>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</si>
  <si>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</si>
  <si>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</si>
  <si>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</si>
  <si>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</si>
  <si>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</si>
  <si>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</si>
  <si>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</si>
  <si>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</si>
  <si>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</si>
  <si>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</si>
  <si>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</si>
  <si>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</si>
  <si>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</si>
  <si>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</si>
  <si>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</si>
  <si>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</si>
  <si>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</si>
  <si>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</si>
  <si>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</si>
  <si>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</si>
  <si>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</si>
  <si>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</si>
  <si>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</si>
  <si>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</si>
  <si>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</si>
  <si>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</si>
  <si>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</si>
  <si>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</si>
  <si>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</si>
  <si>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</si>
  <si>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</si>
  <si>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</si>
  <si>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</si>
  <si>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</si>
  <si>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</si>
  <si>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</si>
  <si>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</si>
  <si>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</si>
  <si>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</si>
  <si>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</si>
  <si>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</si>
  <si>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</si>
  <si>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</si>
  <si>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</si>
  <si>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</si>
  <si>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</si>
  <si>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</si>
  <si>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</si>
  <si>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</si>
  <si>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</si>
  <si>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</si>
  <si>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</si>
  <si>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</si>
  <si>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</si>
  <si>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</si>
  <si>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</si>
  <si>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</si>
  <si>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</si>
  <si>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</si>
  <si>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</si>
  <si>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</si>
  <si>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</si>
  <si>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</si>
  <si>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</si>
  <si>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</si>
  <si>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</si>
  <si>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</si>
  <si>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</si>
  <si>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</si>
  <si>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</si>
  <si>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</si>
  <si>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</si>
  <si>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</si>
  <si>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</si>
  <si>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</si>
  <si>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</si>
  <si>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</si>
  <si>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</si>
  <si>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</si>
  <si>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</si>
  <si>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</si>
  <si>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</si>
  <si>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</si>
  <si>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</si>
  <si>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</si>
  <si>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</si>
  <si>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</si>
  <si>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</si>
  <si>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</si>
  <si>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</si>
  <si>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</si>
  <si>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</si>
  <si>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</si>
  <si>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</si>
  <si>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</si>
  <si>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</si>
  <si>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</si>
  <si>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</si>
  <si>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</si>
  <si>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</si>
  <si>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</si>
  <si>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</si>
  <si>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</si>
  <si>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</si>
  <si>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</si>
  <si>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</si>
  <si>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</si>
  <si>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</si>
  <si>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</si>
  <si>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</si>
  <si>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</si>
  <si>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</si>
  <si>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</si>
  <si>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</si>
  <si>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</si>
  <si>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</si>
  <si>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</si>
  <si>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</si>
  <si>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</si>
  <si>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</si>
  <si>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</si>
  <si>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</si>
  <si>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</si>
  <si>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</si>
  <si>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</si>
  <si>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</si>
  <si>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</si>
  <si>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</si>
  <si>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</si>
  <si>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</si>
  <si>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</si>
  <si>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</si>
  <si>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</si>
  <si>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</si>
  <si>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</si>
  <si>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</si>
  <si>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</si>
  <si>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</si>
  <si>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</si>
  <si>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</si>
  <si>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</si>
  <si>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</si>
  <si>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</si>
  <si>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</si>
  <si>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</si>
  <si>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</si>
  <si>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</si>
  <si>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</si>
  <si>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</si>
  <si>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</si>
  <si>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</si>
  <si>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</si>
  <si>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</si>
  <si>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</si>
  <si>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</si>
  <si>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</si>
  <si>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</si>
  <si>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</si>
  <si>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</si>
  <si>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</si>
  <si>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</si>
  <si>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</si>
  <si>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</si>
  <si>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</si>
  <si>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</si>
  <si>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</si>
  <si>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</si>
  <si>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</si>
  <si>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</si>
  <si>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</si>
  <si>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</si>
  <si>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</si>
  <si>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</si>
  <si>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</si>
  <si>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</si>
  <si>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</si>
  <si>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</si>
  <si>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</si>
  <si>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</si>
  <si>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</si>
  <si>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</si>
  <si>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</si>
  <si>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</si>
  <si>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</si>
  <si>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</si>
  <si>
    <t>Blackpool</t>
  </si>
  <si>
    <t>Altrincham</t>
  </si>
  <si>
    <t>Hamilton</t>
  </si>
  <si>
    <t>Ross County</t>
  </si>
  <si>
    <t>Motherwell</t>
  </si>
  <si>
    <t>Rangers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</si>
</sst>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1.0423915204335932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1.0452102388436428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1.0501106530953337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1.0454473653146403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1.0540333908812936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1.0420112422030368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1.0567919280515341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1.0512150176064545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1.0513686083765104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1.044303665417317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1.0449864577049268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1.0497253316960662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1.0424343751332963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1.0460060256260135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1.0522559150967761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1.0754003103820793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1.0810722923917078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1.070599000893548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1.0648207184922545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1.0754003103820793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1.0808309687628768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1.0713419446858048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1.0784016071799434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1.0569383568656741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1.0597111971376585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1.0587691192107669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1.0532159430726011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1.0583691873379317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1.0575635508862022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1.0582588520018001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1.0581003177923753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1.0628364693383345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1.0751378277879193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1.051738571938915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1.054131501614133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1.0649132392287108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1.048153965543114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1.0513686083765104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1.0605174007793741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1.0619653803953464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1.0500631329117833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1.0513686083765104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1.034094874681466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1.0425381099894757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1.0427491060172347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1.0456526785031968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1.0497253316960662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1.0792498945519475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1.074921319897685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1.0761786381216059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1.0626247827424988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1.0671721430378951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1.0749435315745663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1.0739974333492817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1.1327487124384965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1.0732443093298558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1.0497253316960662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1.050186013602848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1.0580097445486314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1.0629813436677837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1.0586391570182949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1.0658734026705068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1.0621588372033397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1.0583708135254832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1.0399586640868308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1.0529232824658912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1.0533564937435893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1.0502085589023142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1.0643567077555702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1.0606212727063642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1.059214380982872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1.0602107487113226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1.0513726059103246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1.0606849534786786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1.0512018249471584</v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1.021338267036711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20.969782483617291</v>
      </c>
      <c r="I374" s="6">
        <f>IF('Log_working_3-way'!$D374="","",'True_Odds_Calculator_3-way'!O375/'True_Odds_Calculator_3-way'!B375-1)</f>
        <v>7.8206827183320726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2.2372907405777021E-2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1.0204689100524063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6.1109253172375047</v>
      </c>
      <c r="I375" s="6">
        <f>IF('Log_working_3-way'!$D375="","",'True_Odds_Calculator_3-way'!O376/'True_Odds_Calculator_3-way'!B376-1)</f>
        <v>7.6695265694965933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2.1706281140243311E-2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1.0294022370257303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44.787476646855552</v>
      </c>
      <c r="I376" s="6">
        <f>IF('Log_working_3-way'!$D376="","",'True_Odds_Calculator_3-way'!O377/'True_Odds_Calculator_3-way'!B377-1)</f>
        <v>3.2185409477153586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2.4584020414872176E-2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1.0200841513312242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9.8017553413639416</v>
      </c>
      <c r="I377" s="6">
        <f>IF('Log_working_3-way'!$D377="","",'True_Odds_Calculator_3-way'!O378/'True_Odds_Calculator_3-way'!B378-1)</f>
        <v>8.8006112370104379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2.1815938182002892E-2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1.0273030168327841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5.1382424294922808</v>
      </c>
      <c r="I378" s="6">
        <f>IF('Log_working_3-way'!$D378="","",'True_Odds_Calculator_3-way'!O379/'True_Odds_Calculator_3-way'!B379-1)</f>
        <v>7.4110912958589559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2.8465715905472422E-2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1.0353959881238319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43.945934187409797</v>
      </c>
      <c r="I379" s="6">
        <f>IF('Log_working_3-way'!$D379="","",'True_Odds_Calculator_3-way'!O380/'True_Odds_Calculator_3-way'!B380-1)</f>
        <v>3.9490019916317456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2.9615137469017672E-2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1.0243447498339193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11.606192036674759</v>
      </c>
      <c r="I380" s="6">
        <f>IF('Log_working_3-way'!$D380="","",'True_Odds_Calculator_3-way'!O381/'True_Odds_Calculator_3-way'!B381-1)</f>
        <v>8.9445431244819478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2.6423270329423376E-2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1.0254264048644144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10.032883160116349</v>
      </c>
      <c r="I381" s="6">
        <f>IF('Log_working_3-way'!$D381="","",'True_Odds_Calculator_3-way'!O382/'True_Odds_Calculator_3-way'!B382-1)</f>
        <v>8.5635812410521037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2.7538451090825866E-2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1.026315089111155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7.4635128002089548</v>
      </c>
      <c r="I382" s="6">
        <f>IF('Log_working_3-way'!$D382="","",'True_Odds_Calculator_3-way'!O383/'True_Odds_Calculator_3-way'!B383-1)</f>
        <v>7.8775691579377103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2.8134537121461412E-2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1.0256212556168856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15.48111724626385</v>
      </c>
      <c r="I383" s="6">
        <f>IF('Log_working_3-way'!$D383="","",'True_Odds_Calculator_3-way'!O384/'True_Odds_Calculator_3-way'!B384-1)</f>
        <v>7.3204532358215726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2.7544890032825009E-2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1.0283769579770672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22.572201589006585</v>
      </c>
      <c r="I384" s="6">
        <f>IF('Log_working_3-way'!$D384="","",'True_Odds_Calculator_3-way'!O385/'True_Odds_Calculator_3-way'!B385-1)</f>
        <v>6.4952689450723176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2.9455972729155011E-2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1.0359492607002221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36.361210157523487</v>
      </c>
      <c r="I385" s="6">
        <f>IF('Log_working_3-way'!$D385="","",'True_Odds_Calculator_3-way'!O386/'True_Odds_Calculator_3-way'!B386-1)</f>
        <v>5.9982073685770496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3.2588569077215856E-2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1.0247748077215943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10.660743682756609</v>
      </c>
      <c r="I386" s="6">
        <f>IF('Log_working_3-way'!$D386="","",'True_Odds_Calculator_3-way'!O387/'True_Odds_Calculator_3-way'!B387-1)</f>
        <v>7.6266738691141835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2.6781571316829567E-2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1.0256294520610176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13.618471482895172</v>
      </c>
      <c r="I387" s="6">
        <f>IF('Log_working_3-way'!$D387="","",'True_Odds_Calculator_3-way'!O388/'True_Odds_Calculator_3-way'!B388-1)</f>
        <v>7.6191179119493562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2.7681700268511245E-2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1.0301225850926339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26.166804895364493</v>
      </c>
      <c r="I388" s="6">
        <f>IF('Log_working_3-way'!$D388="","",'True_Odds_Calculator_3-way'!O389/'True_Odds_Calculator_3-way'!B389-1)</f>
        <v>6.0125551918380369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3.0475872936488235E-2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1.0258631790219792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17.236343495163474</v>
      </c>
      <c r="I389" s="6">
        <f>IF('Log_working_3-way'!$D389="","",'True_Odds_Calculator_3-way'!O390/'True_Odds_Calculator_3-way'!B390-1)</f>
        <v>7.1756733900056133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2.7633554144688821E-2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1.0261096332739545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18.743470724865123</v>
      </c>
      <c r="I390" s="6">
        <f>IF('Log_working_3-way'!$D390="","",'True_Odds_Calculator_3-way'!O391/'True_Odds_Calculator_3-way'!B391-1)</f>
        <v>7.2706798290189703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2.7709925669109126E-2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1.0341255632017163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35.485452008719506</v>
      </c>
      <c r="I391" s="6">
        <f>IF('Log_working_3-way'!$D391="","",'True_Odds_Calculator_3-way'!O392/'True_Odds_Calculator_3-way'!B392-1)</f>
        <v>5.1816522192867343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3.1585098947874757E-2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1.0267924882500272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5.7350394629452266</v>
      </c>
      <c r="I392" s="6">
        <f>IF('Log_working_3-way'!$D392="","",'True_Odds_Calculator_3-way'!O393/'True_Odds_Calculator_3-way'!B393-1)</f>
        <v>7.8766960729574453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2.8235661325182626E-2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1.0551963674792078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30.717238209856326</v>
      </c>
      <c r="I393" s="6">
        <f>IF('Log_working_3-way'!$D393="","",'True_Odds_Calculator_3-way'!O394/'True_Odds_Calculator_3-way'!B394-1)</f>
        <v>4.844905284699677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5.3446367170029374E-2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1.0573014670670928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34.287234949397636</v>
      </c>
      <c r="I394" s="6">
        <f>IF('Log_working_3-way'!$D394="","",'True_Odds_Calculator_3-way'!O395/'True_Odds_Calculator_3-way'!B395-1)</f>
        <v>4.4579960273450219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5.3645883691255003E-2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1.0417419338083667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14.690255258897043</v>
      </c>
      <c r="I395" s="6">
        <f>IF('Log_working_3-way'!$D395="","",'True_Odds_Calculator_3-way'!O396/'True_Odds_Calculator_3-way'!B396-1)</f>
        <v>7.529710698062372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4.4662690609353906E-2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1.0440581517410545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21.315401164417107</v>
      </c>
      <c r="I396" s="6">
        <f>IF('Log_working_3-way'!$D396="","",'True_Odds_Calculator_3-way'!O397/'True_Odds_Calculator_3-way'!B397-1)</f>
        <v>6.8056540775029264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4.581438340320676E-2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1.0554138920899085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31.477320345040674</v>
      </c>
      <c r="I397" s="6">
        <f>IF('Log_working_3-way'!$D397="","",'True_Odds_Calculator_3-way'!O398/'True_Odds_Calculator_3-way'!B398-1)</f>
        <v>6.0125629445986988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5.299810629617796E-2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1.05969140098415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32.535796787342029</v>
      </c>
      <c r="I398" s="6">
        <f>IF('Log_working_3-way'!$D398="","",'True_Odds_Calculator_3-way'!O399/'True_Odds_Calculator_3-way'!B399-1)</f>
        <v>5.6950142069795548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5.6508042046605755E-2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1.0490088856551454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21.869688966485029</v>
      </c>
      <c r="I399" s="6">
        <f>IF('Log_working_3-way'!$D399="","",'True_Odds_Calculator_3-way'!O400/'True_Odds_Calculator_3-way'!B400-1)</f>
        <v>6.1438917322517614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5.070163246049697E-2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1.0482906588658363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11.767723330543467</v>
      </c>
      <c r="I400" s="6">
        <f>IF('Log_working_3-way'!$D400="","",'True_Odds_Calculator_3-way'!O401/'True_Odds_Calculator_3-way'!B401-1)</f>
        <v>5.3865181085537452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5.0899638706936701E-2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1.0304801426304289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13.321832349786051</v>
      </c>
      <c r="I401" s="6">
        <f>IF('Log_working_3-way'!$D401="","",'True_Odds_Calculator_3-way'!O402/'True_Odds_Calculator_3-way'!B402-1)</f>
        <v>8.0541935943059144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3.289153559355884E-2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1.0298783741986532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13.898417901354515</v>
      </c>
      <c r="I402" s="6">
        <f>IF('Log_working_3-way'!$D402="","",'True_Odds_Calculator_3-way'!O403/'True_Odds_Calculator_3-way'!B403-1)</f>
        <v>9.1462031612108916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3.223715441688535E-2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1.0304857873482249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13.321313883112072</v>
      </c>
      <c r="I403" s="6">
        <f>IF('Log_working_3-way'!$D403="","",'True_Odds_Calculator_3-way'!O404/'True_Odds_Calculator_3-way'!B404-1)</f>
        <v>9.2719479092444086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3.2928928799476287E-2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1.0314621022443748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16.975443038338089</v>
      </c>
      <c r="I404" s="6">
        <f>IF('Log_working_3-way'!$D404="","",'True_Odds_Calculator_3-way'!O405/'True_Odds_Calculator_3-way'!B405-1)</f>
        <v>8.0481557490999567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3.358078535664788E-2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1.0306808668859633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9.3369611588710075</v>
      </c>
      <c r="I405" s="6">
        <f>IF('Log_working_3-way'!$D405="","",'True_Odds_Calculator_3-way'!O406/'True_Odds_Calculator_3-way'!B406-1)</f>
        <v>9.2031507744987096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3.3152099609216723E-2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1.032494614051541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18.439399086893641</v>
      </c>
      <c r="I406" s="6">
        <f>IF('Log_working_3-way'!$D406="","",'True_Odds_Calculator_3-way'!O407/'True_Odds_Calculator_3-way'!B407-1)</f>
        <v>7.7177436643141704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3.4445079288128788E-2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1.0304530860464851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13.545389470506299</v>
      </c>
      <c r="I407" s="6">
        <f>IF('Log_working_3-way'!$D407="","",'True_Odds_Calculator_3-way'!O408/'True_Odds_Calculator_3-way'!B408-1)</f>
        <v>10.277933403007388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3.2845195333606192E-2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1.0361638876395269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27.826325909844787</v>
      </c>
      <c r="I408" s="6">
        <f>IF('Log_working_3-way'!$D408="","",'True_Odds_Calculator_3-way'!O409/'True_Odds_Calculator_3-way'!B409-1)</f>
        <v>6.791232150655282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3.5877805557510634E-2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1.0311050573534268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7.0842291655870433</v>
      </c>
      <c r="I409" s="6">
        <f>IF('Log_working_3-way'!$D409="","",'True_Odds_Calculator_3-way'!O410/'True_Odds_Calculator_3-way'!B410-1)</f>
        <v>8.9421800910936309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3.3258975112604894E-2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1.030877775034696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11.889136567946126</v>
      </c>
      <c r="I410" s="6">
        <f>IF('Log_working_3-way'!$D410="","",'True_Odds_Calculator_3-way'!O411/'True_Odds_Calculator_3-way'!B411-1)</f>
        <v>10.506121486030006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3.3415685325787425E-2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1.0255094453190043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10.412316928919772</v>
      </c>
      <c r="I411" s="6">
        <f>IF('Log_working_3-way'!$D411="","",'True_Odds_Calculator_3-way'!O412/'True_Odds_Calculator_3-way'!B412-1)</f>
        <v>9.3919410336560212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2.7686078113672963E-2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1.0251266050779482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8.2745238258618237</v>
      </c>
      <c r="I412" s="6">
        <f>IF('Log_working_3-way'!$D412="","",'True_Odds_Calculator_3-way'!O413/'True_Odds_Calculator_3-way'!B413-1)</f>
        <v>8.8746644198919924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2.7113312888259689E-2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1.0253164826875321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15.761892884925416</v>
      </c>
      <c r="I413" s="6">
        <f>IF('Log_working_3-way'!$D413="","",'True_Odds_Calculator_3-way'!O414/'True_Odds_Calculator_3-way'!B414-1)</f>
        <v>9.5344042227466357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2.7171246737322186E-2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1.0259194964143132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8.8044079132307367</v>
      </c>
      <c r="I414" s="6">
        <f>IF('Log_working_3-way'!$D414="","",'True_Odds_Calculator_3-way'!O415/'True_Odds_Calculator_3-way'!B415-1)</f>
        <v>7.9877437864609497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2.7915750282122787E-2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1.047559161334584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0.11679820968628296</v>
      </c>
      <c r="I415" s="6">
        <f>IF('Log_working_3-way'!$D415="","",'True_Odds_Calculator_3-way'!O416/'True_Odds_Calculator_3-way'!B416-1)</f>
        <v>2.1815401515728419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3.5283741703635574E-2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1.035001195577409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5.2833642170914352</v>
      </c>
      <c r="I416" s="6">
        <f>IF('Log_working_3-way'!$D416="","",'True_Odds_Calculator_3-way'!O417/'True_Odds_Calculator_3-way'!B417-1)</f>
        <v>5.65142069188789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3.5703947443283202E-2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1.0401549367494296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33.126452523488574</v>
      </c>
      <c r="I417" s="6">
        <f>IF('Log_working_3-way'!$D417="","",'True_Odds_Calculator_3-way'!O418/'True_Odds_Calculator_3-way'!B418-1)</f>
        <v>4.592596870506263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3.8222152679983967E-2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1.0304939670448987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12.996728223994634</v>
      </c>
      <c r="I418" s="6">
        <f>IF('Log_working_3-way'!$D418="","",'True_Odds_Calculator_3-way'!O419/'True_Odds_Calculator_3-way'!B419-1)</f>
        <v>7.8901716669006863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3.2908789562782204E-2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1.0537987528788202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-0.55795384734246189</v>
      </c>
      <c r="I419" s="6">
        <f>IF('Log_working_3-way'!$D419="","",'True_Odds_Calculator_3-way'!O420/'True_Odds_Calculator_3-way'!B420-1)</f>
        <v>1.2431602825005301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3.2782699170938345E-2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1.0228507516829923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4.7552996609934501</v>
      </c>
      <c r="I420" s="6">
        <f>IF('Log_working_3-way'!$D420="","",'True_Odds_Calculator_3-way'!O421/'True_Odds_Calculator_3-way'!B421-1)</f>
        <v>6.7083668859335326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2.3617323006436042E-2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1.0209772119462346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14.522603747564441</v>
      </c>
      <c r="I421" s="6">
        <f>IF('Log_working_3-way'!$D421="","",'True_Odds_Calculator_3-way'!O422/'True_Odds_Calculator_3-way'!B422-1)</f>
        <v>6.1050018432030226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2.2558082555747427E-2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1.0217780023570324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18.653767800941708</v>
      </c>
      <c r="I422" s="6">
        <f>IF('Log_working_3-way'!$D422="","",'True_Odds_Calculator_3-way'!O423/'True_Odds_Calculator_3-way'!B423-1)</f>
        <v>6.9784670936573878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2.3162120028290767E-2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1.031879979074003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51.005989392867548</v>
      </c>
      <c r="I423" s="6">
        <f>IF('Log_working_3-way'!$D423="","",'True_Odds_Calculator_3-way'!O424/'True_Odds_Calculator_3-way'!B424-1)</f>
        <v>2.2267782311230788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2.4484760707079944E-2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1.0417513518260764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46.995786216102466</v>
      </c>
      <c r="I424" s="6">
        <f>IF('Log_working_3-way'!$D424="","",'True_Odds_Calculator_3-way'!O425/'True_Odds_Calculator_3-way'!B425-1)</f>
        <v>3.779195225982666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3.3285181172505229E-2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1.044527875694764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4.8276608846013049</v>
      </c>
      <c r="I425" s="6">
        <f>IF('Log_working_3-way'!$D425="","",'True_Odds_Calculator_3-way'!O426/'True_Odds_Calculator_3-way'!B426-1)</f>
        <v>8.6949376911510488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4.6154148595762168E-2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1.0413533595990518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13.383699272614308</v>
      </c>
      <c r="I426" s="6">
        <f>IF('Log_working_3-way'!$D426="","",'True_Odds_Calculator_3-way'!O427/'True_Odds_Calculator_3-way'!B427-1)</f>
        <v>9.4977474494791778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4.4455626062176901E-2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1.040895695327849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12.435768886844743</v>
      </c>
      <c r="I427" s="6">
        <f>IF('Log_working_3-way'!$D427="","",'True_Odds_Calculator_3-way'!O428/'True_Odds_Calculator_3-way'!B428-1)</f>
        <v>9.0967967635169806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4.4034746088213783E-2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1.0540836199754795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36.214346170122724</v>
      </c>
      <c r="I428" s="6">
        <f>IF('Log_working_3-way'!$D428="","",'True_Odds_Calculator_3-way'!O429/'True_Odds_Calculator_3-way'!B429-1)</f>
        <v>4.4007214396549985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4.9662402274342599E-2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1.0422966493665202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19.145155980857538</v>
      </c>
      <c r="I429" s="6">
        <f>IF('Log_working_3-way'!$D429="","",'True_Odds_Calculator_3-way'!O430/'True_Odds_Calculator_3-way'!B430-1)</f>
        <v>7.4801799251902086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4.4519081989668585E-2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1.0698230042319812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0.47878491837976589</v>
      </c>
      <c r="I430" s="6">
        <f>IF('Log_working_3-way'!$D430="","",'True_Odds_Calculator_3-way'!O431/'True_Odds_Calculator_3-way'!B431-1)</f>
        <v>2.7649794543633286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5.3974139618930383E-2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1.0414398107043892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14.567650486594856</v>
      </c>
      <c r="I431" s="6">
        <f>IF('Log_working_3-way'!$D431="","",'True_Odds_Calculator_3-way'!O432/'True_Odds_Calculator_3-way'!B432-1)</f>
        <v>8.5281351742731033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4.4416118723625608E-2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1.0570060490262114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41.347979554883224</v>
      </c>
      <c r="I432" s="6">
        <f>IF('Log_working_3-way'!$D432="","",'True_Odds_Calculator_3-way'!O433/'True_Odds_Calculator_3-way'!B433-1)</f>
        <v>3.4066576019649544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4.9505665006855715E-2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1.1428752886526277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80.658705275635214</v>
      </c>
      <c r="I433" s="6">
        <f>IF('Log_working_3-way'!$D433="","",'True_Odds_Calculator_3-way'!O434/'True_Odds_Calculator_3-way'!B434-1)</f>
        <v>-0.32853021060203902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4.9904988583734378E-2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1.0439659875937759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20.477607635292124</v>
      </c>
      <c r="I434" s="6">
        <f>IF('Log_working_3-way'!$D434="","",'True_Odds_Calculator_3-way'!O435/'True_Odds_Calculator_3-way'!B435-1)</f>
        <v>8.5155148278004607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4.5801318948567316E-2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1.0261115280668425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8.1546797890095384</v>
      </c>
      <c r="I435" s="6">
        <f>IF('Log_working_3-way'!$D435="","",'True_Odds_Calculator_3-way'!O436/'True_Odds_Calculator_3-way'!B436-1)</f>
        <v>6.7637552208558969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2.7830833191953674E-2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1.0267278093029117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22.379639738432694</v>
      </c>
      <c r="I436" s="6">
        <f>IF('Log_working_3-way'!$D436="","",'True_Odds_Calculator_3-way'!O437/'True_Odds_Calculator_3-way'!B437-1)</f>
        <v>6.7641090312060319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2.7783994953913815E-2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1.0553652496291357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61.837257422692133</v>
      </c>
      <c r="I437" s="6">
        <f>IF('Log_working_3-way'!$D437="","",'True_Odds_Calculator_3-way'!O438/'True_Odds_Calculator_3-way'!B438-1)</f>
        <v>1.0118431691295857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3.4997755518450191E-2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1.0411108277827767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5.059266989776245</v>
      </c>
      <c r="I438" s="6">
        <f>IF('Log_working_3-way'!$D438="","",'True_Odds_Calculator_3-way'!O439/'True_Odds_Calculator_3-way'!B439-1)</f>
        <v>6.1261359743447228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4.1870560465639528E-2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1.0403949047662586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24.785006909808555</v>
      </c>
      <c r="I439" s="6">
        <f>IF('Log_working_3-way'!$D439="","",'True_Odds_Calculator_3-way'!O440/'True_Odds_Calculator_3-way'!B440-1)</f>
        <v>5.7936971083030979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4.1161570574777429E-2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1.0445901863735878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32.190202120910001</v>
      </c>
      <c r="I440" s="6">
        <f>IF('Log_working_3-way'!$D440="","",'True_Odds_Calculator_3-way'!O441/'True_Odds_Calculator_3-way'!B441-1)</f>
        <v>5.7131158232853156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4.2538879351023517E-2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1.0366322435737039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15.84728158738012</v>
      </c>
      <c r="I441" s="6">
        <f>IF('Log_working_3-way'!$D441="","",'True_Odds_Calculator_3-way'!O442/'True_Odds_Calculator_3-way'!B442-1)</f>
        <v>7.1322131181782353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3.9140719559938919E-2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1.0419272931786703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5.2731323174038245</v>
      </c>
      <c r="I442" s="6">
        <f>IF('Log_working_3-way'!$D442="","",'True_Odds_Calculator_3-way'!O443/'True_Odds_Calculator_3-way'!B443-1)</f>
        <v>5.9303007704432149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4.2706395030306821E-2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1.0417862840792305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3.680299659919533</v>
      </c>
      <c r="I443" s="6">
        <f>IF('Log_working_3-way'!$D443="","",'True_Odds_Calculator_3-way'!O444/'True_Odds_Calculator_3-way'!B444-1)</f>
        <v>5.5817796449688046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4.1189874465516585E-2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1.0424537643858542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28.62336481403171</v>
      </c>
      <c r="I444" s="6">
        <f>IF('Log_working_3-way'!$D444="","",'True_Odds_Calculator_3-way'!O445/'True_Odds_Calculator_3-way'!B445-1)</f>
        <v>6.0873480326576326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4.1886960668449769E-2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1.0209030780742898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6.6335264289763298</v>
      </c>
      <c r="I445" s="6">
        <f>IF('Log_working_3-way'!$D445="","",'True_Odds_Calculator_3-way'!O446/'True_Odds_Calculator_3-way'!B446-1)</f>
        <v>6.8959781866874561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2.213611435973184E-2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1.0246325016374718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11.602278012605167</v>
      </c>
      <c r="I446" s="6">
        <f>IF('Log_working_3-way'!$D446="","",'True_Odds_Calculator_3-way'!O447/'True_Odds_Calculator_3-way'!B447-1)</f>
        <v>10.344971449011377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2.6742057566273569E-2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1.0422888577022578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0.20513150121436174</v>
      </c>
      <c r="I447" s="6">
        <f>IF('Log_working_3-way'!$D447="","",'True_Odds_Calculator_3-way'!O448/'True_Odds_Calculator_3-way'!B448-1)</f>
        <v>3.379804668532862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3.3592958459979894E-2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1.0414010281884454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46.987508024679201</v>
      </c>
      <c r="I448" s="6">
        <f>IF('Log_working_3-way'!$D448="","",'True_Odds_Calculator_3-way'!O449/'True_Odds_Calculator_3-way'!B449-1)</f>
        <v>3.0300712695111658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3.3463430322683507E-2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1.0273607996921339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20.427301937243769</v>
      </c>
      <c r="I449" s="6">
        <f>IF('Log_working_3-way'!$D449="","",'True_Odds_Calculator_3-way'!O450/'True_Odds_Calculator_3-way'!B450-1)</f>
        <v>8.5531221351088575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2.866343759981449E-2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1.0367284040741089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15.987882696464627</v>
      </c>
      <c r="I450" s="6">
        <f>IF('Log_working_3-way'!$D450="","",'True_Odds_Calculator_3-way'!O451/'True_Odds_Calculator_3-way'!B451-1)</f>
        <v>7.0378698541426559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3.9218411567683242E-2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1.0484462806396684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37.88721773114402</v>
      </c>
      <c r="I451" s="6">
        <f>IF('Log_working_3-way'!$D451="","",'True_Odds_Calculator_3-way'!O452/'True_Odds_Calculator_3-way'!B452-1)</f>
        <v>5.3671154602971143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4.3263044026134123E-2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1.0381848962754789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26.254247438829317</v>
      </c>
      <c r="I452" s="6">
        <f>IF('Log_working_3-way'!$D452="","",'True_Odds_Calculator_3-way'!O453/'True_Odds_Calculator_3-way'!B453-1)</f>
        <v>8.008539511993785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3.8126092773744347E-2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1.047285675340927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44.763885020064301</v>
      </c>
      <c r="I453" s="6">
        <f>IF('Log_working_3-way'!$D453="","",'True_Odds_Calculator_3-way'!O454/'True_Odds_Calculator_3-way'!B454-1)</f>
        <v>3.3743467366799198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3.9300436640312242E-2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1.0453463754752721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0.55757066704508595</v>
      </c>
      <c r="I454" s="6">
        <f>IF('Log_working_3-way'!$D454="","",'True_Odds_Calculator_3-way'!O455/'True_Odds_Calculator_3-way'!B455-1)</f>
        <v>5.4249673017632887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3.9219167162693136E-2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1.0311213429781505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15.38903790722258</v>
      </c>
      <c r="I455" s="6">
        <f>IF('Log_working_3-way'!$D455="","",'True_Odds_Calculator_3-way'!O456/'True_Odds_Calculator_3-way'!B456-1)</f>
        <v>10.350116102734873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3.3317996108060965E-2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1.0384160205504114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32.377245014735855</v>
      </c>
      <c r="I456" s="6">
        <f>IF('Log_working_3-way'!$D456="","",'True_Odds_Calculator_3-way'!O457/'True_Odds_Calculator_3-way'!B457-1)</f>
        <v>5.4740152817919014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3.6696591024539815E-2</v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9">
        <f t="shared" si="78"/>
        <v>0.46526258195665132</v>
      </c>
      <c r="E374" s="9">
        <f t="shared" si="79"/>
        <v>0.29303644420094555</v>
      </c>
      <c r="F374" s="9">
        <f t="shared" si="80"/>
        <v>0.24170097384240322</v>
      </c>
      <c r="G374" s="9">
        <f t="shared" si="81"/>
        <v>1.035426961770072</v>
      </c>
      <c r="H374" s="9">
        <f t="shared" si="82"/>
        <v>2.1493239275647795</v>
      </c>
      <c r="I374" s="9">
        <f t="shared" si="83"/>
        <v>3.4125448209242681</v>
      </c>
      <c r="J374" s="9">
        <f t="shared" si="84"/>
        <v>4.1373436941633184</v>
      </c>
      <c r="K374" s="11">
        <f t="shared" si="85"/>
        <v>0.47393364928909953</v>
      </c>
      <c r="L374" s="11">
        <f t="shared" si="86"/>
        <v>0.3003003003003003</v>
      </c>
      <c r="M374" s="11">
        <f t="shared" si="87"/>
        <v>0.24813895781637715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-0.2767513788764363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0.22849281372442967</v>
      </c>
      <c r="Q374" s="11">
        <f>2*'OddsRatio_working_3-way'!K374*'OddsRatio_working_3-way'!L374*'OddsRatio_working_3-way'!M374</f>
        <v>7.0631472557783515E-2</v>
      </c>
      <c r="R374" s="11">
        <f t="shared" si="88"/>
        <v>0</v>
      </c>
      <c r="S374" s="11">
        <f t="shared" si="89"/>
        <v>-0.82562484296219862</v>
      </c>
      <c r="T374" s="11">
        <f t="shared" si="90"/>
        <v>-0.25521633476420363</v>
      </c>
      <c r="U374" s="11">
        <f>'OddsRatio_working_3-way'!S374-'OddsRatio_working_3-way'!R374^2/3</f>
        <v>-0.82562484296219862</v>
      </c>
      <c r="V374" s="11">
        <f>'OddsRatio_working_3-way'!S374*'OddsRatio_working_3-way'!R374/3-2*'OddsRatio_working_3-way'!R374^3/27-'OddsRatio_working_3-way'!T374</f>
        <v>0.25521633476420363</v>
      </c>
      <c r="W374" s="11">
        <f>'OddsRatio_working_3-way'!V374^2+4*'OddsRatio_working_3-way'!U374^3/27</f>
        <v>-1.8241280658932796E-2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0.14437508284794753</v>
      </c>
      <c r="Y374" s="11">
        <f>IF('OddsRatio_working_3-way'!W374&gt;=0,IF('OddsRatio_working_3-way'!V374+SQRT('OddsRatio_working_3-way'!W374)&gt;0,0,PI()),ACOS('OddsRatio_working_3-way'!V374/(2*'OddsRatio_working_3-way'!X374)))</f>
        <v>0.48673320253474439</v>
      </c>
      <c r="Z374" s="11">
        <f>'OddsRatio_working_3-way'!X374^(1/3)*COS('OddsRatio_working_3-way'!Y374/3)</f>
        <v>0.51771348088503599</v>
      </c>
      <c r="AA374" s="11">
        <f>'OddsRatio_working_3-way'!X374^(1/3)*COS(('OddsRatio_working_3-way'!Y374+2*PI())/3)</f>
        <v>-0.33224457678461417</v>
      </c>
      <c r="AB374" s="11">
        <f>'OddsRatio_working_3-way'!X374^(1/3)*COS(('OddsRatio_working_3-way'!Y374+4*PI())/3)</f>
        <v>-0.18546890410042191</v>
      </c>
      <c r="AC374" s="11">
        <f>'OddsRatio_working_3-way'!X374^(1/3)*SIN('OddsRatio_working_3-way'!Y374/3)</f>
        <v>8.4740974134706937E-2</v>
      </c>
      <c r="AD374" s="11">
        <f>'OddsRatio_working_3-way'!X374^(1/3)*SIN(('OddsRatio_working_3-way'!Y374+2*PI())/3)</f>
        <v>0.40598253926075706</v>
      </c>
      <c r="AE374" s="11">
        <f>'OddsRatio_working_3-way'!X374^(1/3)*SIN(('OddsRatio_working_3-way'!Y374+4*PI())/3)</f>
        <v>-0.49072351339546388</v>
      </c>
      <c r="AF374" s="11">
        <f>-'OddsRatio_working_3-way'!U374/(3*'OddsRatio_working_3-way'!X374^(1/3))*COS(('OddsRatio_working_3-way'!Y374)/3)</f>
        <v>0.51771348088503599</v>
      </c>
      <c r="AG374" s="11">
        <f>-'OddsRatio_working_3-way'!U374/(3*'OddsRatio_working_3-way'!X374^(1/3))*COS(('OddsRatio_working_3-way'!Y374+2*PI())/3)</f>
        <v>-0.33224457678461417</v>
      </c>
      <c r="AH374" s="11">
        <f>-'OddsRatio_working_3-way'!U374/(3*'OddsRatio_working_3-way'!X374^(1/3))*COS(('OddsRatio_working_3-way'!Y374+4*PI())/3)</f>
        <v>-0.18546890410042191</v>
      </c>
      <c r="AI374" s="11">
        <f>'OddsRatio_working_3-way'!U374/(3*'OddsRatio_working_3-way'!X374^(1/3))*SIN(('OddsRatio_working_3-way'!Y374)/3)</f>
        <v>-8.4740974134706937E-2</v>
      </c>
      <c r="AJ374" s="11">
        <f>'OddsRatio_working_3-way'!U374/(3*'OddsRatio_working_3-way'!X374^(1/3))*SIN(('OddsRatio_working_3-way'!Y374+2*PI())/3)</f>
        <v>-0.40598253926075706</v>
      </c>
      <c r="AK374" s="11">
        <f>'OddsRatio_working_3-way'!U374/(3*'OddsRatio_working_3-way'!X374^(1/3))*SIN(('OddsRatio_working_3-way'!Y374+4*PI())/3)</f>
        <v>0.49072351339546388</v>
      </c>
      <c r="AL374" s="11">
        <f>'OddsRatio_working_3-way'!Z374+'OddsRatio_working_3-way'!AF374</f>
        <v>1.035426961770072</v>
      </c>
      <c r="AM374" s="11">
        <f>'OddsRatio_working_3-way'!AA374+'OddsRatio_working_3-way'!AG374</f>
        <v>-0.66448915356922833</v>
      </c>
      <c r="AN374" s="11">
        <f>'OddsRatio_working_3-way'!AB374+'OddsRatio_working_3-way'!AH374</f>
        <v>-0.37093780820084382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1.035426961770072</v>
      </c>
      <c r="AS374" s="11">
        <f>IF(('OddsRatio_working_3-way'!X374=0),IF(Q374&gt;0,-Q374^(1/3),(-Q374)^(1/3)),'OddsRatio_working_3-way'!AM374-'OddsRatio_working_3-way'!R374/3)</f>
        <v>-0.66448915356922833</v>
      </c>
      <c r="AT374" s="11">
        <f>IF(('OddsRatio_working_3-way'!X374=0),IF(Q374&gt;0,-Q374^(1/3),(-Q374)^(1/3)),'OddsRatio_working_3-way'!AN374-'OddsRatio_working_3-way'!R374/3)</f>
        <v>-0.37093780820084382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9">
        <f t="shared" si="78"/>
        <v>0.2630228493986827</v>
      </c>
      <c r="E375" s="9">
        <f t="shared" si="79"/>
        <v>0.29069129794578175</v>
      </c>
      <c r="F375" s="9">
        <f t="shared" si="80"/>
        <v>0.44628585265553572</v>
      </c>
      <c r="G375" s="9">
        <f t="shared" si="81"/>
        <v>1.0339302789338898</v>
      </c>
      <c r="H375" s="9">
        <f t="shared" si="82"/>
        <v>3.8019510559108416</v>
      </c>
      <c r="I375" s="9">
        <f t="shared" si="83"/>
        <v>3.4400754582839794</v>
      </c>
      <c r="J375" s="9">
        <f t="shared" si="84"/>
        <v>2.240716334720668</v>
      </c>
      <c r="K375" s="11">
        <f t="shared" si="85"/>
        <v>0.26954177897574122</v>
      </c>
      <c r="L375" s="11">
        <f t="shared" si="86"/>
        <v>0.29761904761904762</v>
      </c>
      <c r="M375" s="11">
        <f t="shared" si="87"/>
        <v>0.45454545454545453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-0.27985087688591748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0.22862918752406622</v>
      </c>
      <c r="Q375" s="11">
        <f>2*'OddsRatio_working_3-way'!K375*'OddsRatio_working_3-way'!L375*'OddsRatio_working_3-way'!M375</f>
        <v>7.2927970502094486E-2</v>
      </c>
      <c r="R375" s="11">
        <f t="shared" si="88"/>
        <v>0</v>
      </c>
      <c r="S375" s="11">
        <f t="shared" si="89"/>
        <v>-0.81696791544186576</v>
      </c>
      <c r="T375" s="11">
        <f t="shared" si="90"/>
        <v>-0.26059582629724587</v>
      </c>
      <c r="U375" s="11">
        <f>'OddsRatio_working_3-way'!S375-'OddsRatio_working_3-way'!R375^2/3</f>
        <v>-0.81696791544186576</v>
      </c>
      <c r="V375" s="11">
        <f>'OddsRatio_working_3-way'!S375*'OddsRatio_working_3-way'!R375/3-2*'OddsRatio_working_3-way'!R375^3/27-'OddsRatio_working_3-way'!T375</f>
        <v>0.26059582629724587</v>
      </c>
      <c r="W375" s="11">
        <f>'OddsRatio_working_3-way'!V375^2+4*'OddsRatio_working_3-way'!U375^3/27</f>
        <v>-1.2871188243003678E-2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0.14211032063730278</v>
      </c>
      <c r="Y375" s="11">
        <f>IF('OddsRatio_working_3-way'!W375&gt;=0,IF('OddsRatio_working_3-way'!V375+SQRT('OddsRatio_working_3-way'!W375)&gt;0,0,PI()),ACOS('OddsRatio_working_3-way'!V375/(2*'OddsRatio_working_3-way'!X375)))</f>
        <v>0.41060722232555169</v>
      </c>
      <c r="Z375" s="11">
        <f>'OddsRatio_working_3-way'!X375^(1/3)*COS('OddsRatio_working_3-way'!Y375/3)</f>
        <v>0.51696513946694489</v>
      </c>
      <c r="AA375" s="11">
        <f>'OddsRatio_working_3-way'!X375^(1/3)*COS(('OddsRatio_working_3-way'!Y375+2*PI())/3)</f>
        <v>-0.32014505664738224</v>
      </c>
      <c r="AB375" s="11">
        <f>'OddsRatio_working_3-way'!X375^(1/3)*COS(('OddsRatio_working_3-way'!Y375+4*PI())/3)</f>
        <v>-0.19682008281956279</v>
      </c>
      <c r="AC375" s="11">
        <f>'OddsRatio_working_3-way'!X375^(1/3)*SIN('OddsRatio_working_3-way'!Y375/3)</f>
        <v>7.1201706837295195E-2</v>
      </c>
      <c r="AD375" s="11">
        <f>'OddsRatio_working_3-way'!X375^(1/3)*SIN(('OddsRatio_working_3-way'!Y375+2*PI())/3)</f>
        <v>0.412104090230692</v>
      </c>
      <c r="AE375" s="11">
        <f>'OddsRatio_working_3-way'!X375^(1/3)*SIN(('OddsRatio_working_3-way'!Y375+4*PI())/3)</f>
        <v>-0.48330579706798715</v>
      </c>
      <c r="AF375" s="11">
        <f>-'OddsRatio_working_3-way'!U375/(3*'OddsRatio_working_3-way'!X375^(1/3))*COS(('OddsRatio_working_3-way'!Y375)/3)</f>
        <v>0.51696513946694489</v>
      </c>
      <c r="AG375" s="11">
        <f>-'OddsRatio_working_3-way'!U375/(3*'OddsRatio_working_3-way'!X375^(1/3))*COS(('OddsRatio_working_3-way'!Y375+2*PI())/3)</f>
        <v>-0.32014505664738224</v>
      </c>
      <c r="AH375" s="11">
        <f>-'OddsRatio_working_3-way'!U375/(3*'OddsRatio_working_3-way'!X375^(1/3))*COS(('OddsRatio_working_3-way'!Y375+4*PI())/3)</f>
        <v>-0.19682008281956279</v>
      </c>
      <c r="AI375" s="11">
        <f>'OddsRatio_working_3-way'!U375/(3*'OddsRatio_working_3-way'!X375^(1/3))*SIN(('OddsRatio_working_3-way'!Y375)/3)</f>
        <v>-7.1201706837295195E-2</v>
      </c>
      <c r="AJ375" s="11">
        <f>'OddsRatio_working_3-way'!U375/(3*'OddsRatio_working_3-way'!X375^(1/3))*SIN(('OddsRatio_working_3-way'!Y375+2*PI())/3)</f>
        <v>-0.412104090230692</v>
      </c>
      <c r="AK375" s="11">
        <f>'OddsRatio_working_3-way'!U375/(3*'OddsRatio_working_3-way'!X375^(1/3))*SIN(('OddsRatio_working_3-way'!Y375+4*PI())/3)</f>
        <v>0.48330579706798715</v>
      </c>
      <c r="AL375" s="11">
        <f>'OddsRatio_working_3-way'!Z375+'OddsRatio_working_3-way'!AF375</f>
        <v>1.0339302789338898</v>
      </c>
      <c r="AM375" s="11">
        <f>'OddsRatio_working_3-way'!AA375+'OddsRatio_working_3-way'!AG375</f>
        <v>-0.64029011329476448</v>
      </c>
      <c r="AN375" s="11">
        <f>'OddsRatio_working_3-way'!AB375+'OddsRatio_working_3-way'!AH375</f>
        <v>-0.39364016563912557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1.0339302789338898</v>
      </c>
      <c r="AS375" s="11">
        <f>IF(('OddsRatio_working_3-way'!X375=0),IF(Q375&gt;0,-Q375^(1/3),(-Q375)^(1/3)),'OddsRatio_working_3-way'!AM375-'OddsRatio_working_3-way'!R375/3)</f>
        <v>-0.64029011329476448</v>
      </c>
      <c r="AT375" s="11">
        <f>IF(('OddsRatio_working_3-way'!X375=0),IF(Q375&gt;0,-Q375^(1/3),(-Q375)^(1/3)),'OddsRatio_working_3-way'!AN375-'OddsRatio_working_3-way'!R375/3)</f>
        <v>-0.39364016563912557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9">
        <f t="shared" si="78"/>
        <v>0.67405798208706758</v>
      </c>
      <c r="E376" s="9">
        <f t="shared" si="79"/>
        <v>0.19979735867362736</v>
      </c>
      <c r="F376" s="9">
        <f t="shared" si="80"/>
        <v>0.12614465923930476</v>
      </c>
      <c r="G376" s="9">
        <f t="shared" si="81"/>
        <v>1.0511997824944128</v>
      </c>
      <c r="H376" s="9">
        <f t="shared" si="82"/>
        <v>1.4835518999474302</v>
      </c>
      <c r="I376" s="9">
        <f t="shared" si="83"/>
        <v>5.0050711713037126</v>
      </c>
      <c r="J376" s="9">
        <f t="shared" si="84"/>
        <v>7.9274065666381786</v>
      </c>
      <c r="K376" s="11">
        <f t="shared" si="85"/>
        <v>0.68493150684931503</v>
      </c>
      <c r="L376" s="11">
        <f t="shared" si="86"/>
        <v>0.20790020790020791</v>
      </c>
      <c r="M376" s="11">
        <f t="shared" si="87"/>
        <v>0.13175230566534915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-0.2166848331231892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0.2037464812926397</v>
      </c>
      <c r="Q376" s="11">
        <f>2*'OddsRatio_working_3-way'!K376*'OddsRatio_working_3-way'!L376*'OddsRatio_working_3-way'!M376</f>
        <v>3.7522372245421681E-2</v>
      </c>
      <c r="R376" s="11">
        <f t="shared" si="88"/>
        <v>0</v>
      </c>
      <c r="S376" s="11">
        <f t="shared" si="89"/>
        <v>-0.94028953644764879</v>
      </c>
      <c r="T376" s="11">
        <f t="shared" si="90"/>
        <v>-0.17316566048759649</v>
      </c>
      <c r="U376" s="11">
        <f>'OddsRatio_working_3-way'!S376-'OddsRatio_working_3-way'!R376^2/3</f>
        <v>-0.94028953644764879</v>
      </c>
      <c r="V376" s="11">
        <f>'OddsRatio_working_3-way'!S376*'OddsRatio_working_3-way'!R376/3-2*'OddsRatio_working_3-way'!R376^3/27-'OddsRatio_working_3-way'!T376</f>
        <v>0.17316566048759649</v>
      </c>
      <c r="W376" s="11">
        <f>'OddsRatio_working_3-way'!V376^2+4*'OddsRatio_working_3-way'!U376^3/27</f>
        <v>-9.317687471591217E-2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0.17547308959497016</v>
      </c>
      <c r="Y376" s="11">
        <f>IF('OddsRatio_working_3-way'!W376&gt;=0,IF('OddsRatio_working_3-way'!V376+SQRT('OddsRatio_working_3-way'!W376)&gt;0,0,PI()),ACOS('OddsRatio_working_3-way'!V376/(2*'OddsRatio_working_3-way'!X376)))</f>
        <v>1.054773074864654</v>
      </c>
      <c r="Z376" s="11">
        <f>'OddsRatio_working_3-way'!X376^(1/3)*COS('OddsRatio_working_3-way'!Y376/3)</f>
        <v>0.52559989124720641</v>
      </c>
      <c r="AA376" s="11">
        <f>'OddsRatio_working_3-way'!X376^(1/3)*COS(('OddsRatio_working_3-way'!Y376+2*PI())/3)</f>
        <v>-0.42977584164637012</v>
      </c>
      <c r="AB376" s="11">
        <f>'OddsRatio_working_3-way'!X376^(1/3)*COS(('OddsRatio_working_3-way'!Y376+4*PI())/3)</f>
        <v>-9.5824049600836139E-2</v>
      </c>
      <c r="AC376" s="11">
        <f>'OddsRatio_working_3-way'!X376^(1/3)*SIN('OddsRatio_working_3-way'!Y376/3)</f>
        <v>0.19280715703384693</v>
      </c>
      <c r="AD376" s="11">
        <f>'OddsRatio_working_3-way'!X376^(1/3)*SIN(('OddsRatio_working_3-way'!Y376+2*PI())/3)</f>
        <v>0.35877927952949551</v>
      </c>
      <c r="AE376" s="11">
        <f>'OddsRatio_working_3-way'!X376^(1/3)*SIN(('OddsRatio_working_3-way'!Y376+4*PI())/3)</f>
        <v>-0.55158643656334239</v>
      </c>
      <c r="AF376" s="11">
        <f>-'OddsRatio_working_3-way'!U376/(3*'OddsRatio_working_3-way'!X376^(1/3))*COS(('OddsRatio_working_3-way'!Y376)/3)</f>
        <v>0.5255998912472063</v>
      </c>
      <c r="AG376" s="11">
        <f>-'OddsRatio_working_3-way'!U376/(3*'OddsRatio_working_3-way'!X376^(1/3))*COS(('OddsRatio_working_3-way'!Y376+2*PI())/3)</f>
        <v>-0.42977584164637</v>
      </c>
      <c r="AH376" s="11">
        <f>-'OddsRatio_working_3-way'!U376/(3*'OddsRatio_working_3-way'!X376^(1/3))*COS(('OddsRatio_working_3-way'!Y376+4*PI())/3)</f>
        <v>-9.5824049600836111E-2</v>
      </c>
      <c r="AI376" s="11">
        <f>'OddsRatio_working_3-way'!U376/(3*'OddsRatio_working_3-way'!X376^(1/3))*SIN(('OddsRatio_working_3-way'!Y376)/3)</f>
        <v>-0.19280715703384688</v>
      </c>
      <c r="AJ376" s="11">
        <f>'OddsRatio_working_3-way'!U376/(3*'OddsRatio_working_3-way'!X376^(1/3))*SIN(('OddsRatio_working_3-way'!Y376+2*PI())/3)</f>
        <v>-0.3587792795294954</v>
      </c>
      <c r="AK376" s="11">
        <f>'OddsRatio_working_3-way'!U376/(3*'OddsRatio_working_3-way'!X376^(1/3))*SIN(('OddsRatio_working_3-way'!Y376+4*PI())/3)</f>
        <v>0.55158643656334228</v>
      </c>
      <c r="AL376" s="11">
        <f>'OddsRatio_working_3-way'!Z376+'OddsRatio_working_3-way'!AF376</f>
        <v>1.0511997824944128</v>
      </c>
      <c r="AM376" s="11">
        <f>'OddsRatio_working_3-way'!AA376+'OddsRatio_working_3-way'!AG376</f>
        <v>-0.85955168329274012</v>
      </c>
      <c r="AN376" s="11">
        <f>'OddsRatio_working_3-way'!AB376+'OddsRatio_working_3-way'!AH376</f>
        <v>-0.19164809920167225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1.0511997824944128</v>
      </c>
      <c r="AS376" s="11">
        <f>IF(('OddsRatio_working_3-way'!X376=0),IF(Q376&gt;0,-Q376^(1/3),(-Q376)^(1/3)),'OddsRatio_working_3-way'!AM376-'OddsRatio_working_3-way'!R376/3)</f>
        <v>-0.85955168329274012</v>
      </c>
      <c r="AT376" s="11">
        <f>IF(('OddsRatio_working_3-way'!X376=0),IF(Q376&gt;0,-Q376^(1/3),(-Q376)^(1/3)),'OddsRatio_working_3-way'!AN376-'OddsRatio_working_3-way'!R376/3)</f>
        <v>-0.19164809920167225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9">
        <f t="shared" si="78"/>
        <v>0.32502655099374433</v>
      </c>
      <c r="E377" s="9">
        <f t="shared" si="79"/>
        <v>0.30943971575475171</v>
      </c>
      <c r="F377" s="9">
        <f t="shared" si="80"/>
        <v>0.36553373325150401</v>
      </c>
      <c r="G377" s="9">
        <f t="shared" si="81"/>
        <v>1.0331700134836899</v>
      </c>
      <c r="H377" s="9">
        <f t="shared" si="82"/>
        <v>3.0766717271022164</v>
      </c>
      <c r="I377" s="9">
        <f t="shared" si="83"/>
        <v>3.2316472291247704</v>
      </c>
      <c r="J377" s="9">
        <f t="shared" si="84"/>
        <v>2.7357256226525992</v>
      </c>
      <c r="K377" s="11">
        <f t="shared" si="85"/>
        <v>0.33222591362126247</v>
      </c>
      <c r="L377" s="11">
        <f t="shared" si="86"/>
        <v>0.31645569620253161</v>
      </c>
      <c r="M377" s="11">
        <f t="shared" si="87"/>
        <v>0.37313432835820892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-0.28613482484545194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0.22949196989944096</v>
      </c>
      <c r="Q377" s="11">
        <f>2*'OddsRatio_working_3-way'!K377*'OddsRatio_working_3-way'!L377*'OddsRatio_working_3-way'!M377</f>
        <v>7.8458793128013987E-2</v>
      </c>
      <c r="R377" s="11">
        <f t="shared" si="88"/>
        <v>0</v>
      </c>
      <c r="S377" s="11">
        <f t="shared" si="89"/>
        <v>-0.80204138039958928</v>
      </c>
      <c r="T377" s="11">
        <f t="shared" si="90"/>
        <v>-0.27420218133319285</v>
      </c>
      <c r="U377" s="11">
        <f>'OddsRatio_working_3-way'!S377-'OddsRatio_working_3-way'!R377^2/3</f>
        <v>-0.80204138039958928</v>
      </c>
      <c r="V377" s="11">
        <f>'OddsRatio_working_3-way'!S377*'OddsRatio_working_3-way'!R377/3-2*'OddsRatio_working_3-way'!R377^3/27-'OddsRatio_working_3-way'!T377</f>
        <v>0.27420218133319285</v>
      </c>
      <c r="W377" s="11">
        <f>'OddsRatio_working_3-way'!V377^2+4*'OddsRatio_working_3-way'!U377^3/27</f>
        <v>-1.2471578610917244E-3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0.13823349278392422</v>
      </c>
      <c r="Y377" s="11">
        <f>IF('OddsRatio_working_3-way'!W377&gt;=0,IF('OddsRatio_working_3-way'!V377+SQRT('OddsRatio_working_3-way'!W377)&gt;0,0,PI()),ACOS('OddsRatio_working_3-way'!V377/(2*'OddsRatio_working_3-way'!X377)))</f>
        <v>0.12808716586496516</v>
      </c>
      <c r="Z377" s="11">
        <f>'OddsRatio_working_3-way'!X377^(1/3)*COS('OddsRatio_working_3-way'!Y377/3)</f>
        <v>0.51658500674184504</v>
      </c>
      <c r="AA377" s="11">
        <f>'OddsRatio_working_3-way'!X377^(1/3)*COS(('OddsRatio_working_3-way'!Y377+2*PI())/3)</f>
        <v>-0.27740514858406029</v>
      </c>
      <c r="AB377" s="11">
        <f>'OddsRatio_working_3-way'!X377^(1/3)*COS(('OddsRatio_working_3-way'!Y377+4*PI())/3)</f>
        <v>-0.23917985815778484</v>
      </c>
      <c r="AC377" s="11">
        <f>'OddsRatio_working_3-way'!X377^(1/3)*SIN('OddsRatio_working_3-way'!Y377/3)</f>
        <v>2.2069381717461936E-2</v>
      </c>
      <c r="AD377" s="11">
        <f>'OddsRatio_working_3-way'!X377^(1/3)*SIN(('OddsRatio_working_3-way'!Y377+2*PI())/3)</f>
        <v>0.43634104819386238</v>
      </c>
      <c r="AE377" s="11">
        <f>'OddsRatio_working_3-way'!X377^(1/3)*SIN(('OddsRatio_working_3-way'!Y377+4*PI())/3)</f>
        <v>-0.45841042991132414</v>
      </c>
      <c r="AF377" s="11">
        <f>-'OddsRatio_working_3-way'!U377/(3*'OddsRatio_working_3-way'!X377^(1/3))*COS(('OddsRatio_working_3-way'!Y377)/3)</f>
        <v>0.51658500674184493</v>
      </c>
      <c r="AG377" s="11">
        <f>-'OddsRatio_working_3-way'!U377/(3*'OddsRatio_working_3-way'!X377^(1/3))*COS(('OddsRatio_working_3-way'!Y377+2*PI())/3)</f>
        <v>-0.27740514858406023</v>
      </c>
      <c r="AH377" s="11">
        <f>-'OddsRatio_working_3-way'!U377/(3*'OddsRatio_working_3-way'!X377^(1/3))*COS(('OddsRatio_working_3-way'!Y377+4*PI())/3)</f>
        <v>-0.23917985815778478</v>
      </c>
      <c r="AI377" s="11">
        <f>'OddsRatio_working_3-way'!U377/(3*'OddsRatio_working_3-way'!X377^(1/3))*SIN(('OddsRatio_working_3-way'!Y377)/3)</f>
        <v>-2.2069381717461933E-2</v>
      </c>
      <c r="AJ377" s="11">
        <f>'OddsRatio_working_3-way'!U377/(3*'OddsRatio_working_3-way'!X377^(1/3))*SIN(('OddsRatio_working_3-way'!Y377+2*PI())/3)</f>
        <v>-0.43634104819386232</v>
      </c>
      <c r="AK377" s="11">
        <f>'OddsRatio_working_3-way'!U377/(3*'OddsRatio_working_3-way'!X377^(1/3))*SIN(('OddsRatio_working_3-way'!Y377+4*PI())/3)</f>
        <v>0.45841042991132408</v>
      </c>
      <c r="AL377" s="11">
        <f>'OddsRatio_working_3-way'!Z377+'OddsRatio_working_3-way'!AF377</f>
        <v>1.0331700134836899</v>
      </c>
      <c r="AM377" s="11">
        <f>'OddsRatio_working_3-way'!AA377+'OddsRatio_working_3-way'!AG377</f>
        <v>-0.55481029716812058</v>
      </c>
      <c r="AN377" s="11">
        <f>'OddsRatio_working_3-way'!AB377+'OddsRatio_working_3-way'!AH377</f>
        <v>-0.47835971631556962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1.0331700134836899</v>
      </c>
      <c r="AS377" s="11">
        <f>IF(('OddsRatio_working_3-way'!X377=0),IF(Q377&gt;0,-Q377^(1/3),(-Q377)^(1/3)),'OddsRatio_working_3-way'!AM377-'OddsRatio_working_3-way'!R377/3)</f>
        <v>-0.55481029716812058</v>
      </c>
      <c r="AT377" s="11">
        <f>IF(('OddsRatio_working_3-way'!X377=0),IF(Q377&gt;0,-Q377^(1/3),(-Q377)^(1/3)),'OddsRatio_working_3-way'!AN377-'OddsRatio_working_3-way'!R377/3)</f>
        <v>-0.47835971631556962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9">
        <f t="shared" si="78"/>
        <v>0.24299740305659751</v>
      </c>
      <c r="E378" s="9">
        <f t="shared" si="79"/>
        <v>0.28498614306616188</v>
      </c>
      <c r="F378" s="9">
        <f t="shared" si="80"/>
        <v>0.47201645387724028</v>
      </c>
      <c r="G378" s="9">
        <f t="shared" si="81"/>
        <v>1.0453927239540699</v>
      </c>
      <c r="H378" s="9">
        <f t="shared" si="82"/>
        <v>4.1152703173831284</v>
      </c>
      <c r="I378" s="9">
        <f t="shared" si="83"/>
        <v>3.5089425374897676</v>
      </c>
      <c r="J378" s="9">
        <f t="shared" si="84"/>
        <v>2.1185702146308549</v>
      </c>
      <c r="K378" s="11">
        <f t="shared" si="85"/>
        <v>0.25125628140703515</v>
      </c>
      <c r="L378" s="11">
        <f t="shared" si="86"/>
        <v>0.29411764705882354</v>
      </c>
      <c r="M378" s="11">
        <f t="shared" si="87"/>
        <v>0.48309178743961356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-0.27319890158379256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0.23026470802435023</v>
      </c>
      <c r="Q378" s="11">
        <f>2*'OddsRatio_working_3-way'!K378*'OddsRatio_working_3-way'!L378*'OddsRatio_working_3-way'!M378</f>
        <v>7.1399909464914799E-2</v>
      </c>
      <c r="R378" s="11">
        <f t="shared" si="88"/>
        <v>0</v>
      </c>
      <c r="S378" s="11">
        <f t="shared" si="89"/>
        <v>-0.84284639026532093</v>
      </c>
      <c r="T378" s="11">
        <f t="shared" si="90"/>
        <v>-0.2613477179117274</v>
      </c>
      <c r="U378" s="11">
        <f>'OddsRatio_working_3-way'!S378-'OddsRatio_working_3-way'!R378^2/3</f>
        <v>-0.84284639026532093</v>
      </c>
      <c r="V378" s="11">
        <f>'OddsRatio_working_3-way'!S378*'OddsRatio_working_3-way'!R378/3-2*'OddsRatio_working_3-way'!R378^3/27-'OddsRatio_working_3-way'!T378</f>
        <v>0.2613477179117274</v>
      </c>
      <c r="W378" s="11">
        <f>'OddsRatio_working_3-way'!V378^2+4*'OddsRatio_working_3-way'!U378^3/27</f>
        <v>-2.0401026469371364E-2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0.14891579510501832</v>
      </c>
      <c r="Y378" s="11">
        <f>IF('OddsRatio_working_3-way'!W378&gt;=0,IF('OddsRatio_working_3-way'!V378+SQRT('OddsRatio_working_3-way'!W378)&gt;0,0,PI()),ACOS('OddsRatio_working_3-way'!V378/(2*'OddsRatio_working_3-way'!X378)))</f>
        <v>0.50016869979004985</v>
      </c>
      <c r="Z378" s="11">
        <f>'OddsRatio_working_3-way'!X378^(1/3)*COS('OddsRatio_working_3-way'!Y378/3)</f>
        <v>0.52269636197703495</v>
      </c>
      <c r="AA378" s="11">
        <f>'OddsRatio_working_3-way'!X378^(1/3)*COS(('OddsRatio_working_3-way'!Y378+2*PI())/3)</f>
        <v>-0.33752549026306194</v>
      </c>
      <c r="AB378" s="11">
        <f>'OddsRatio_working_3-way'!X378^(1/3)*COS(('OddsRatio_working_3-way'!Y378+4*PI())/3)</f>
        <v>-0.18517087171397312</v>
      </c>
      <c r="AC378" s="11">
        <f>'OddsRatio_working_3-way'!X378^(1/3)*SIN('OddsRatio_working_3-way'!Y378/3)</f>
        <v>8.7961980031599302E-2</v>
      </c>
      <c r="AD378" s="11">
        <f>'OddsRatio_working_3-way'!X378^(1/3)*SIN(('OddsRatio_working_3-way'!Y378+2*PI())/3)</f>
        <v>0.40868733792201917</v>
      </c>
      <c r="AE378" s="11">
        <f>'OddsRatio_working_3-way'!X378^(1/3)*SIN(('OddsRatio_working_3-way'!Y378+4*PI())/3)</f>
        <v>-0.49664931795361833</v>
      </c>
      <c r="AF378" s="11">
        <f>-'OddsRatio_working_3-way'!U378/(3*'OddsRatio_working_3-way'!X378^(1/3))*COS(('OddsRatio_working_3-way'!Y378)/3)</f>
        <v>0.52269636197703495</v>
      </c>
      <c r="AG378" s="11">
        <f>-'OddsRatio_working_3-way'!U378/(3*'OddsRatio_working_3-way'!X378^(1/3))*COS(('OddsRatio_working_3-way'!Y378+2*PI())/3)</f>
        <v>-0.33752549026306194</v>
      </c>
      <c r="AH378" s="11">
        <f>-'OddsRatio_working_3-way'!U378/(3*'OddsRatio_working_3-way'!X378^(1/3))*COS(('OddsRatio_working_3-way'!Y378+4*PI())/3)</f>
        <v>-0.18517087171397312</v>
      </c>
      <c r="AI378" s="11">
        <f>'OddsRatio_working_3-way'!U378/(3*'OddsRatio_working_3-way'!X378^(1/3))*SIN(('OddsRatio_working_3-way'!Y378)/3)</f>
        <v>-8.7961980031599302E-2</v>
      </c>
      <c r="AJ378" s="11">
        <f>'OddsRatio_working_3-way'!U378/(3*'OddsRatio_working_3-way'!X378^(1/3))*SIN(('OddsRatio_working_3-way'!Y378+2*PI())/3)</f>
        <v>-0.40868733792201917</v>
      </c>
      <c r="AK378" s="11">
        <f>'OddsRatio_working_3-way'!U378/(3*'OddsRatio_working_3-way'!X378^(1/3))*SIN(('OddsRatio_working_3-way'!Y378+4*PI())/3)</f>
        <v>0.49664931795361833</v>
      </c>
      <c r="AL378" s="11">
        <f>'OddsRatio_working_3-way'!Z378+'OddsRatio_working_3-way'!AF378</f>
        <v>1.0453927239540699</v>
      </c>
      <c r="AM378" s="11">
        <f>'OddsRatio_working_3-way'!AA378+'OddsRatio_working_3-way'!AG378</f>
        <v>-0.67505098052612389</v>
      </c>
      <c r="AN378" s="11">
        <f>'OddsRatio_working_3-way'!AB378+'OddsRatio_working_3-way'!AH378</f>
        <v>-0.37034174342794624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1.0453927239540699</v>
      </c>
      <c r="AS378" s="11">
        <f>IF(('OddsRatio_working_3-way'!X378=0),IF(Q378&gt;0,-Q378^(1/3),(-Q378)^(1/3)),'OddsRatio_working_3-way'!AM378-'OddsRatio_working_3-way'!R378/3)</f>
        <v>-0.67505098052612389</v>
      </c>
      <c r="AT378" s="11">
        <f>IF(('OddsRatio_working_3-way'!X378=0),IF(Q378&gt;0,-Q378^(1/3),(-Q378)^(1/3)),'OddsRatio_working_3-way'!AN378-'OddsRatio_working_3-way'!R378/3)</f>
        <v>-0.37034174342794624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9">
        <f t="shared" si="78"/>
        <v>0.66719190981048959</v>
      </c>
      <c r="E379" s="9">
        <f t="shared" si="79"/>
        <v>0.21550245550924979</v>
      </c>
      <c r="F379" s="9">
        <f t="shared" si="80"/>
        <v>0.11730563468026076</v>
      </c>
      <c r="G379" s="9">
        <f t="shared" si="81"/>
        <v>1.0613173048715181</v>
      </c>
      <c r="H379" s="9">
        <f t="shared" si="82"/>
        <v>1.4988191332896135</v>
      </c>
      <c r="I379" s="9">
        <f t="shared" si="83"/>
        <v>4.6403183557093071</v>
      </c>
      <c r="J379" s="9">
        <f t="shared" si="84"/>
        <v>8.5247396915390627</v>
      </c>
      <c r="K379" s="11">
        <f t="shared" si="85"/>
        <v>0.68027210884353739</v>
      </c>
      <c r="L379" s="11">
        <f t="shared" si="86"/>
        <v>0.22573363431151244</v>
      </c>
      <c r="M379" s="11">
        <f t="shared" si="87"/>
        <v>0.12360939431396786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-0.21695448402611339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0.20860663127263196</v>
      </c>
      <c r="Q379" s="11">
        <f>2*'OddsRatio_working_3-way'!K379*'OddsRatio_working_3-way'!L379*'OddsRatio_working_3-way'!M379</f>
        <v>3.7962990222499E-2</v>
      </c>
      <c r="R379" s="11">
        <f t="shared" si="88"/>
        <v>0</v>
      </c>
      <c r="S379" s="11">
        <f t="shared" si="89"/>
        <v>-0.96152256179007267</v>
      </c>
      <c r="T379" s="11">
        <f t="shared" si="90"/>
        <v>-0.17498135792358016</v>
      </c>
      <c r="U379" s="11">
        <f>'OddsRatio_working_3-way'!S379-'OddsRatio_working_3-way'!R379^2/3</f>
        <v>-0.96152256179007267</v>
      </c>
      <c r="V379" s="11">
        <f>'OddsRatio_working_3-way'!S379*'OddsRatio_working_3-way'!R379/3-2*'OddsRatio_working_3-way'!R379^3/27-'OddsRatio_working_3-way'!T379</f>
        <v>0.17498135792358016</v>
      </c>
      <c r="W379" s="11">
        <f>'OddsRatio_working_3-way'!V379^2+4*'OddsRatio_working_3-way'!U379^3/27</f>
        <v>-0.10107815530761582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0.1814501521964062</v>
      </c>
      <c r="Y379" s="11">
        <f>IF('OddsRatio_working_3-way'!W379&gt;=0,IF('OddsRatio_working_3-way'!V379+SQRT('OddsRatio_working_3-way'!W379)&gt;0,0,PI()),ACOS('OddsRatio_working_3-way'!V379/(2*'OddsRatio_working_3-way'!X379)))</f>
        <v>1.0676609443753566</v>
      </c>
      <c r="Z379" s="11">
        <f>'OddsRatio_working_3-way'!X379^(1/3)*COS('OddsRatio_working_3-way'!Y379/3)</f>
        <v>0.53065865243575905</v>
      </c>
      <c r="AA379" s="11">
        <f>'OddsRatio_working_3-way'!X379^(1/3)*COS(('OddsRatio_working_3-way'!Y379+2*PI())/3)</f>
        <v>-0.43615580658265302</v>
      </c>
      <c r="AB379" s="11">
        <f>'OddsRatio_working_3-way'!X379^(1/3)*COS(('OddsRatio_working_3-way'!Y379+4*PI())/3)</f>
        <v>-9.4502845853106129E-2</v>
      </c>
      <c r="AC379" s="11">
        <f>'OddsRatio_working_3-way'!X379^(1/3)*SIN('OddsRatio_working_3-way'!Y379/3)</f>
        <v>0.19725342884663674</v>
      </c>
      <c r="AD379" s="11">
        <f>'OddsRatio_working_3-way'!X379^(1/3)*SIN(('OddsRatio_working_3-way'!Y379+2*PI())/3)</f>
        <v>0.360937159324066</v>
      </c>
      <c r="AE379" s="11">
        <f>'OddsRatio_working_3-way'!X379^(1/3)*SIN(('OddsRatio_working_3-way'!Y379+4*PI())/3)</f>
        <v>-0.55819058817070266</v>
      </c>
      <c r="AF379" s="11">
        <f>-'OddsRatio_working_3-way'!U379/(3*'OddsRatio_working_3-way'!X379^(1/3))*COS(('OddsRatio_working_3-way'!Y379)/3)</f>
        <v>0.53065865243575905</v>
      </c>
      <c r="AG379" s="11">
        <f>-'OddsRatio_working_3-way'!U379/(3*'OddsRatio_working_3-way'!X379^(1/3))*COS(('OddsRatio_working_3-way'!Y379+2*PI())/3)</f>
        <v>-0.43615580658265302</v>
      </c>
      <c r="AH379" s="11">
        <f>-'OddsRatio_working_3-way'!U379/(3*'OddsRatio_working_3-way'!X379^(1/3))*COS(('OddsRatio_working_3-way'!Y379+4*PI())/3)</f>
        <v>-9.4502845853106129E-2</v>
      </c>
      <c r="AI379" s="11">
        <f>'OddsRatio_working_3-way'!U379/(3*'OddsRatio_working_3-way'!X379^(1/3))*SIN(('OddsRatio_working_3-way'!Y379)/3)</f>
        <v>-0.19725342884663674</v>
      </c>
      <c r="AJ379" s="11">
        <f>'OddsRatio_working_3-way'!U379/(3*'OddsRatio_working_3-way'!X379^(1/3))*SIN(('OddsRatio_working_3-way'!Y379+2*PI())/3)</f>
        <v>-0.360937159324066</v>
      </c>
      <c r="AK379" s="11">
        <f>'OddsRatio_working_3-way'!U379/(3*'OddsRatio_working_3-way'!X379^(1/3))*SIN(('OddsRatio_working_3-way'!Y379+4*PI())/3)</f>
        <v>0.55819058817070266</v>
      </c>
      <c r="AL379" s="11">
        <f>'OddsRatio_working_3-way'!Z379+'OddsRatio_working_3-way'!AF379</f>
        <v>1.0613173048715181</v>
      </c>
      <c r="AM379" s="11">
        <f>'OddsRatio_working_3-way'!AA379+'OddsRatio_working_3-way'!AG379</f>
        <v>-0.87231161316530603</v>
      </c>
      <c r="AN379" s="11">
        <f>'OddsRatio_working_3-way'!AB379+'OddsRatio_working_3-way'!AH379</f>
        <v>-0.18900569170621226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1.0613173048715181</v>
      </c>
      <c r="AS379" s="11">
        <f>IF(('OddsRatio_working_3-way'!X379=0),IF(Q379&gt;0,-Q379^(1/3),(-Q379)^(1/3)),'OddsRatio_working_3-way'!AM379-'OddsRatio_working_3-way'!R379/3)</f>
        <v>-0.87231161316530603</v>
      </c>
      <c r="AT379" s="11">
        <f>IF(('OddsRatio_working_3-way'!X379=0),IF(Q379&gt;0,-Q379^(1/3),(-Q379)^(1/3)),'OddsRatio_working_3-way'!AN379-'OddsRatio_working_3-way'!R379/3)</f>
        <v>-0.18900569170621226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9">
        <f t="shared" si="78"/>
        <v>0.3506820737875892</v>
      </c>
      <c r="E380" s="9">
        <f t="shared" si="79"/>
        <v>0.31097799742022597</v>
      </c>
      <c r="F380" s="9">
        <f t="shared" si="80"/>
        <v>0.33833992879218483</v>
      </c>
      <c r="G380" s="9">
        <f t="shared" si="81"/>
        <v>1.0402167064452761</v>
      </c>
      <c r="H380" s="9">
        <f t="shared" si="82"/>
        <v>2.8515857374725906</v>
      </c>
      <c r="I380" s="9">
        <f t="shared" si="83"/>
        <v>3.215661584728438</v>
      </c>
      <c r="J380" s="9">
        <f t="shared" si="84"/>
        <v>2.9556074081171189</v>
      </c>
      <c r="K380" s="11">
        <f t="shared" si="85"/>
        <v>0.35971223021582738</v>
      </c>
      <c r="L380" s="11">
        <f t="shared" si="86"/>
        <v>0.31948881789137379</v>
      </c>
      <c r="M380" s="11">
        <f t="shared" si="87"/>
        <v>0.34722222222222221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-0.28443028324943875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0.23104519579224797</v>
      </c>
      <c r="Q380" s="11">
        <f>2*'OddsRatio_working_3-way'!K380*'OddsRatio_working_3-way'!L380*'OddsRatio_working_3-way'!M380</f>
        <v>7.9808357786614159E-2</v>
      </c>
      <c r="R380" s="11">
        <f t="shared" si="88"/>
        <v>0</v>
      </c>
      <c r="S380" s="11">
        <f t="shared" si="89"/>
        <v>-0.8123087076126374</v>
      </c>
      <c r="T380" s="11">
        <f t="shared" si="90"/>
        <v>-0.28059022715462434</v>
      </c>
      <c r="U380" s="11">
        <f>'OddsRatio_working_3-way'!S380-'OddsRatio_working_3-way'!R380^2/3</f>
        <v>-0.8123087076126374</v>
      </c>
      <c r="V380" s="11">
        <f>'OddsRatio_working_3-way'!S380*'OddsRatio_working_3-way'!R380/3-2*'OddsRatio_working_3-way'!R380^3/27-'OddsRatio_working_3-way'!T380</f>
        <v>0.28059022715462434</v>
      </c>
      <c r="W380" s="11">
        <f>'OddsRatio_working_3-way'!V380^2+4*'OddsRatio_working_3-way'!U380^3/27</f>
        <v>-6.762642353327214E-4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0.14089636245306017</v>
      </c>
      <c r="Y380" s="11">
        <f>IF('OddsRatio_working_3-way'!W380&gt;=0,IF('OddsRatio_working_3-way'!V380+SQRT('OddsRatio_working_3-way'!W380)&gt;0,0,PI()),ACOS('OddsRatio_working_3-way'!V380/(2*'OddsRatio_working_3-way'!X380)))</f>
        <v>9.2415923169317127E-2</v>
      </c>
      <c r="Z380" s="11">
        <f>'OddsRatio_working_3-way'!X380^(1/3)*COS('OddsRatio_working_3-way'!Y380/3)</f>
        <v>0.52010835322263804</v>
      </c>
      <c r="AA380" s="11">
        <f>'OddsRatio_working_3-way'!X380^(1/3)*COS(('OddsRatio_working_3-way'!Y380+2*PI())/3)</f>
        <v>-0.2739341112000005</v>
      </c>
      <c r="AB380" s="11">
        <f>'OddsRatio_working_3-way'!X380^(1/3)*COS(('OddsRatio_working_3-way'!Y380+4*PI())/3)</f>
        <v>-0.24617424202263719</v>
      </c>
      <c r="AC380" s="11">
        <f>'OddsRatio_working_3-way'!X380^(1/3)*SIN('OddsRatio_working_3-way'!Y380/3)</f>
        <v>1.6027167942219481E-2</v>
      </c>
      <c r="AD380" s="11">
        <f>'OddsRatio_working_3-way'!X380^(1/3)*SIN(('OddsRatio_working_3-way'!Y380+2*PI())/3)</f>
        <v>0.44241346264018488</v>
      </c>
      <c r="AE380" s="11">
        <f>'OddsRatio_working_3-way'!X380^(1/3)*SIN(('OddsRatio_working_3-way'!Y380+4*PI())/3)</f>
        <v>-0.45844063058240436</v>
      </c>
      <c r="AF380" s="11">
        <f>-'OddsRatio_working_3-way'!U380/(3*'OddsRatio_working_3-way'!X380^(1/3))*COS(('OddsRatio_working_3-way'!Y380)/3)</f>
        <v>0.52010835322263793</v>
      </c>
      <c r="AG380" s="11">
        <f>-'OddsRatio_working_3-way'!U380/(3*'OddsRatio_working_3-way'!X380^(1/3))*COS(('OddsRatio_working_3-way'!Y380+2*PI())/3)</f>
        <v>-0.27393411120000044</v>
      </c>
      <c r="AH380" s="11">
        <f>-'OddsRatio_working_3-way'!U380/(3*'OddsRatio_working_3-way'!X380^(1/3))*COS(('OddsRatio_working_3-way'!Y380+4*PI())/3)</f>
        <v>-0.24617424202263713</v>
      </c>
      <c r="AI380" s="11">
        <f>'OddsRatio_working_3-way'!U380/(3*'OddsRatio_working_3-way'!X380^(1/3))*SIN(('OddsRatio_working_3-way'!Y380)/3)</f>
        <v>-1.6027167942219478E-2</v>
      </c>
      <c r="AJ380" s="11">
        <f>'OddsRatio_working_3-way'!U380/(3*'OddsRatio_working_3-way'!X380^(1/3))*SIN(('OddsRatio_working_3-way'!Y380+2*PI())/3)</f>
        <v>-0.44241346264018477</v>
      </c>
      <c r="AK380" s="11">
        <f>'OddsRatio_working_3-way'!U380/(3*'OddsRatio_working_3-way'!X380^(1/3))*SIN(('OddsRatio_working_3-way'!Y380+4*PI())/3)</f>
        <v>0.45844063058240425</v>
      </c>
      <c r="AL380" s="11">
        <f>'OddsRatio_working_3-way'!Z380+'OddsRatio_working_3-way'!AF380</f>
        <v>1.0402167064452761</v>
      </c>
      <c r="AM380" s="11">
        <f>'OddsRatio_working_3-way'!AA380+'OddsRatio_working_3-way'!AG380</f>
        <v>-0.54786822240000088</v>
      </c>
      <c r="AN380" s="11">
        <f>'OddsRatio_working_3-way'!AB380+'OddsRatio_working_3-way'!AH380</f>
        <v>-0.49234848404527431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1.0402167064452761</v>
      </c>
      <c r="AS380" s="11">
        <f>IF(('OddsRatio_working_3-way'!X380=0),IF(Q380&gt;0,-Q380^(1/3),(-Q380)^(1/3)),'OddsRatio_working_3-way'!AM380-'OddsRatio_working_3-way'!R380/3)</f>
        <v>-0.54786822240000088</v>
      </c>
      <c r="AT380" s="11">
        <f>IF(('OddsRatio_working_3-way'!X380=0),IF(Q380&gt;0,-Q380^(1/3),(-Q380)^(1/3)),'OddsRatio_working_3-way'!AN380-'OddsRatio_working_3-way'!R380/3)</f>
        <v>-0.49234848404527431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9">
        <f t="shared" si="78"/>
        <v>0.32757112955752604</v>
      </c>
      <c r="E381" s="9">
        <f t="shared" si="79"/>
        <v>0.30469080629061962</v>
      </c>
      <c r="F381" s="9">
        <f t="shared" si="80"/>
        <v>0.36773806415185439</v>
      </c>
      <c r="G381" s="9">
        <f t="shared" si="81"/>
        <v>1.0420162865461338</v>
      </c>
      <c r="H381" s="9">
        <f t="shared" si="82"/>
        <v>3.0527720844958837</v>
      </c>
      <c r="I381" s="9">
        <f t="shared" si="83"/>
        <v>3.2820156675360326</v>
      </c>
      <c r="J381" s="9">
        <f t="shared" si="84"/>
        <v>2.7193268728011204</v>
      </c>
      <c r="K381" s="11">
        <f t="shared" si="85"/>
        <v>0.33670033670033667</v>
      </c>
      <c r="L381" s="11">
        <f t="shared" si="86"/>
        <v>0.31347962382445144</v>
      </c>
      <c r="M381" s="11">
        <f t="shared" si="87"/>
        <v>0.37735849056603776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-0.28353147611442997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0.23141053483515187</v>
      </c>
      <c r="Q381" s="11">
        <f>2*'OddsRatio_working_3-way'!K381*'OddsRatio_working_3-way'!L381*'OddsRatio_working_3-way'!M381</f>
        <v>7.9659392370103915E-2</v>
      </c>
      <c r="R381" s="11">
        <f t="shared" si="88"/>
        <v>0</v>
      </c>
      <c r="S381" s="11">
        <f t="shared" si="89"/>
        <v>-0.81617229242568223</v>
      </c>
      <c r="T381" s="11">
        <f t="shared" si="90"/>
        <v>-0.28095431753035532</v>
      </c>
      <c r="U381" s="11">
        <f>'OddsRatio_working_3-way'!S381-'OddsRatio_working_3-way'!R381^2/3</f>
        <v>-0.81617229242568223</v>
      </c>
      <c r="V381" s="11">
        <f>'OddsRatio_working_3-way'!S381*'OddsRatio_working_3-way'!R381/3-2*'OddsRatio_working_3-way'!R381^3/27-'OddsRatio_working_3-way'!T381</f>
        <v>0.28095431753035532</v>
      </c>
      <c r="W381" s="11">
        <f>'OddsRatio_working_3-way'!V381^2+4*'OddsRatio_working_3-way'!U381^3/27</f>
        <v>-1.6102617587405998E-3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0.1419027750765364</v>
      </c>
      <c r="Y381" s="11">
        <f>IF('OddsRatio_working_3-way'!W381&gt;=0,IF('OddsRatio_working_3-way'!V381+SQRT('OddsRatio_working_3-way'!W381)&gt;0,0,PI()),ACOS('OddsRatio_working_3-way'!V381/(2*'OddsRatio_working_3-way'!X381)))</f>
        <v>0.1418682283623387</v>
      </c>
      <c r="Z381" s="11">
        <f>'OddsRatio_working_3-way'!X381^(1/3)*COS('OddsRatio_working_3-way'!Y381/3)</f>
        <v>0.52100814327306688</v>
      </c>
      <c r="AA381" s="11">
        <f>'OddsRatio_working_3-way'!X381^(1/3)*COS(('OddsRatio_working_3-way'!Y381+2*PI())/3)</f>
        <v>-0.28185727019750123</v>
      </c>
      <c r="AB381" s="11">
        <f>'OddsRatio_working_3-way'!X381^(1/3)*COS(('OddsRatio_working_3-way'!Y381+4*PI())/3)</f>
        <v>-0.23915087307556554</v>
      </c>
      <c r="AC381" s="11">
        <f>'OddsRatio_working_3-way'!X381^(1/3)*SIN('OddsRatio_working_3-way'!Y381/3)</f>
        <v>2.4656549874468657E-2</v>
      </c>
      <c r="AD381" s="11">
        <f>'OddsRatio_working_3-way'!X381^(1/3)*SIN(('OddsRatio_working_3-way'!Y381+2*PI())/3)</f>
        <v>0.43887801271580412</v>
      </c>
      <c r="AE381" s="11">
        <f>'OddsRatio_working_3-way'!X381^(1/3)*SIN(('OddsRatio_working_3-way'!Y381+4*PI())/3)</f>
        <v>-0.46353456259027276</v>
      </c>
      <c r="AF381" s="11">
        <f>-'OddsRatio_working_3-way'!U381/(3*'OddsRatio_working_3-way'!X381^(1/3))*COS(('OddsRatio_working_3-way'!Y381)/3)</f>
        <v>0.52100814327306688</v>
      </c>
      <c r="AG381" s="11">
        <f>-'OddsRatio_working_3-way'!U381/(3*'OddsRatio_working_3-way'!X381^(1/3))*COS(('OddsRatio_working_3-way'!Y381+2*PI())/3)</f>
        <v>-0.28185727019750123</v>
      </c>
      <c r="AH381" s="11">
        <f>-'OddsRatio_working_3-way'!U381/(3*'OddsRatio_working_3-way'!X381^(1/3))*COS(('OddsRatio_working_3-way'!Y381+4*PI())/3)</f>
        <v>-0.23915087307556554</v>
      </c>
      <c r="AI381" s="11">
        <f>'OddsRatio_working_3-way'!U381/(3*'OddsRatio_working_3-way'!X381^(1/3))*SIN(('OddsRatio_working_3-way'!Y381)/3)</f>
        <v>-2.4656549874468657E-2</v>
      </c>
      <c r="AJ381" s="11">
        <f>'OddsRatio_working_3-way'!U381/(3*'OddsRatio_working_3-way'!X381^(1/3))*SIN(('OddsRatio_working_3-way'!Y381+2*PI())/3)</f>
        <v>-0.43887801271580412</v>
      </c>
      <c r="AK381" s="11">
        <f>'OddsRatio_working_3-way'!U381/(3*'OddsRatio_working_3-way'!X381^(1/3))*SIN(('OddsRatio_working_3-way'!Y381+4*PI())/3)</f>
        <v>0.46353456259027276</v>
      </c>
      <c r="AL381" s="11">
        <f>'OddsRatio_working_3-way'!Z381+'OddsRatio_working_3-way'!AF381</f>
        <v>1.0420162865461338</v>
      </c>
      <c r="AM381" s="11">
        <f>'OddsRatio_working_3-way'!AA381+'OddsRatio_working_3-way'!AG381</f>
        <v>-0.56371454039500246</v>
      </c>
      <c r="AN381" s="11">
        <f>'OddsRatio_working_3-way'!AB381+'OddsRatio_working_3-way'!AH381</f>
        <v>-0.47830174615113108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1.0420162865461338</v>
      </c>
      <c r="AS381" s="11">
        <f>IF(('OddsRatio_working_3-way'!X381=0),IF(Q381&gt;0,-Q381^(1/3),(-Q381)^(1/3)),'OddsRatio_working_3-way'!AM381-'OddsRatio_working_3-way'!R381/3)</f>
        <v>-0.56371454039500246</v>
      </c>
      <c r="AT381" s="11">
        <f>IF(('OddsRatio_working_3-way'!X381=0),IF(Q381&gt;0,-Q381^(1/3),(-Q381)^(1/3)),'OddsRatio_working_3-way'!AN381-'OddsRatio_working_3-way'!R381/3)</f>
        <v>-0.47830174615113108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9">
        <f t="shared" si="78"/>
        <v>0.28619367948353575</v>
      </c>
      <c r="E382" s="9">
        <f t="shared" si="79"/>
        <v>0.29319911484234062</v>
      </c>
      <c r="F382" s="9">
        <f t="shared" si="80"/>
        <v>0.42060720567412357</v>
      </c>
      <c r="G382" s="9">
        <f t="shared" si="81"/>
        <v>1.043572076688188</v>
      </c>
      <c r="H382" s="9">
        <f t="shared" si="82"/>
        <v>3.4941372632847694</v>
      </c>
      <c r="I382" s="9">
        <f t="shared" si="83"/>
        <v>3.4106514971497139</v>
      </c>
      <c r="J382" s="9">
        <f t="shared" si="84"/>
        <v>2.3775151412284079</v>
      </c>
      <c r="K382" s="11">
        <f t="shared" si="85"/>
        <v>0.29498525073746312</v>
      </c>
      <c r="L382" s="11">
        <f t="shared" si="86"/>
        <v>0.30211480362537763</v>
      </c>
      <c r="M382" s="11">
        <f t="shared" si="87"/>
        <v>0.43103448275862072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-0.2799420477981206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0.23124950638602043</v>
      </c>
      <c r="Q382" s="11">
        <f>2*'OddsRatio_working_3-way'!K382*'OddsRatio_working_3-way'!L382*'OddsRatio_working_3-way'!M382</f>
        <v>7.6827078533561605E-2</v>
      </c>
      <c r="R382" s="11">
        <f t="shared" si="88"/>
        <v>0</v>
      </c>
      <c r="S382" s="11">
        <f t="shared" si="89"/>
        <v>-0.82606206607728094</v>
      </c>
      <c r="T382" s="11">
        <f t="shared" si="90"/>
        <v>-0.27443922461039233</v>
      </c>
      <c r="U382" s="11">
        <f>'OddsRatio_working_3-way'!S382-'OddsRatio_working_3-way'!R382^2/3</f>
        <v>-0.82606206607728094</v>
      </c>
      <c r="V382" s="11">
        <f>'OddsRatio_working_3-way'!S382*'OddsRatio_working_3-way'!R382/3-2*'OddsRatio_working_3-way'!R382^3/27-'OddsRatio_working_3-way'!T382</f>
        <v>0.27443922461039233</v>
      </c>
      <c r="W382" s="11">
        <f>'OddsRatio_working_3-way'!V382^2+4*'OddsRatio_working_3-way'!U382^3/27</f>
        <v>-8.1923007553672683E-3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0.14448978230321396</v>
      </c>
      <c r="Y382" s="11">
        <f>IF('OddsRatio_working_3-way'!W382&gt;=0,IF('OddsRatio_working_3-way'!V382+SQRT('OddsRatio_working_3-way'!W382)&gt;0,0,PI()),ACOS('OddsRatio_working_3-way'!V382/(2*'OddsRatio_working_3-way'!X382)))</f>
        <v>0.31857137479182351</v>
      </c>
      <c r="Z382" s="11">
        <f>'OddsRatio_working_3-way'!X382^(1/3)*COS('OddsRatio_working_3-way'!Y382/3)</f>
        <v>0.52178603834409398</v>
      </c>
      <c r="AA382" s="11">
        <f>'OddsRatio_working_3-way'!X382^(1/3)*COS(('OddsRatio_working_3-way'!Y382+2*PI())/3)</f>
        <v>-0.30905954448996925</v>
      </c>
      <c r="AB382" s="11">
        <f>'OddsRatio_working_3-way'!X382^(1/3)*COS(('OddsRatio_working_3-way'!Y382+4*PI())/3)</f>
        <v>-0.21272649385412482</v>
      </c>
      <c r="AC382" s="11">
        <f>'OddsRatio_working_3-way'!X382^(1/3)*SIN('OddsRatio_working_3-way'!Y382/3)</f>
        <v>5.5617912716462783E-2</v>
      </c>
      <c r="AD382" s="11">
        <f>'OddsRatio_working_3-way'!X382^(1/3)*SIN(('OddsRatio_working_3-way'!Y382+2*PI())/3)</f>
        <v>0.4240710081877952</v>
      </c>
      <c r="AE382" s="11">
        <f>'OddsRatio_working_3-way'!X382^(1/3)*SIN(('OddsRatio_working_3-way'!Y382+4*PI())/3)</f>
        <v>-0.47968892090425785</v>
      </c>
      <c r="AF382" s="11">
        <f>-'OddsRatio_working_3-way'!U382/(3*'OddsRatio_working_3-way'!X382^(1/3))*COS(('OddsRatio_working_3-way'!Y382)/3)</f>
        <v>0.52178603834409387</v>
      </c>
      <c r="AG382" s="11">
        <f>-'OddsRatio_working_3-way'!U382/(3*'OddsRatio_working_3-way'!X382^(1/3))*COS(('OddsRatio_working_3-way'!Y382+2*PI())/3)</f>
        <v>-0.3090595444899692</v>
      </c>
      <c r="AH382" s="11">
        <f>-'OddsRatio_working_3-way'!U382/(3*'OddsRatio_working_3-way'!X382^(1/3))*COS(('OddsRatio_working_3-way'!Y382+4*PI())/3)</f>
        <v>-0.21272649385412479</v>
      </c>
      <c r="AI382" s="11">
        <f>'OddsRatio_working_3-way'!U382/(3*'OddsRatio_working_3-way'!X382^(1/3))*SIN(('OddsRatio_working_3-way'!Y382)/3)</f>
        <v>-5.561791271646277E-2</v>
      </c>
      <c r="AJ382" s="11">
        <f>'OddsRatio_working_3-way'!U382/(3*'OddsRatio_working_3-way'!X382^(1/3))*SIN(('OddsRatio_working_3-way'!Y382+2*PI())/3)</f>
        <v>-0.42407100818779508</v>
      </c>
      <c r="AK382" s="11">
        <f>'OddsRatio_working_3-way'!U382/(3*'OddsRatio_working_3-way'!X382^(1/3))*SIN(('OddsRatio_working_3-way'!Y382+4*PI())/3)</f>
        <v>0.47968892090425774</v>
      </c>
      <c r="AL382" s="11">
        <f>'OddsRatio_working_3-way'!Z382+'OddsRatio_working_3-way'!AF382</f>
        <v>1.043572076688188</v>
      </c>
      <c r="AM382" s="11">
        <f>'OddsRatio_working_3-way'!AA382+'OddsRatio_working_3-way'!AG382</f>
        <v>-0.61811908897993839</v>
      </c>
      <c r="AN382" s="11">
        <f>'OddsRatio_working_3-way'!AB382+'OddsRatio_working_3-way'!AH382</f>
        <v>-0.42545298770824957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1.043572076688188</v>
      </c>
      <c r="AS382" s="11">
        <f>IF(('OddsRatio_working_3-way'!X382=0),IF(Q382&gt;0,-Q382^(1/3),(-Q382)^(1/3)),'OddsRatio_working_3-way'!AM382-'OddsRatio_working_3-way'!R382/3)</f>
        <v>-0.61811908897993839</v>
      </c>
      <c r="AT382" s="11">
        <f>IF(('OddsRatio_working_3-way'!X382=0),IF(Q382&gt;0,-Q382^(1/3),(-Q382)^(1/3)),'OddsRatio_working_3-way'!AN382-'OddsRatio_working_3-way'!R382/3)</f>
        <v>-0.42545298770824957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9">
        <f t="shared" si="78"/>
        <v>0.40150910076873753</v>
      </c>
      <c r="E383" s="9">
        <f t="shared" si="79"/>
        <v>0.28388445664453166</v>
      </c>
      <c r="F383" s="9">
        <f t="shared" si="80"/>
        <v>0.31460644258673098</v>
      </c>
      <c r="G383" s="9">
        <f t="shared" si="81"/>
        <v>1.0423801192954516</v>
      </c>
      <c r="H383" s="9">
        <f t="shared" si="82"/>
        <v>2.490603570592496</v>
      </c>
      <c r="I383" s="9">
        <f t="shared" si="83"/>
        <v>3.5225598886949929</v>
      </c>
      <c r="J383" s="9">
        <f t="shared" si="84"/>
        <v>3.1785744493274932</v>
      </c>
      <c r="K383" s="11">
        <f t="shared" si="85"/>
        <v>0.41152263374485593</v>
      </c>
      <c r="L383" s="11">
        <f t="shared" si="86"/>
        <v>0.29239766081871343</v>
      </c>
      <c r="M383" s="11">
        <f t="shared" si="87"/>
        <v>0.3236245954692557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-0.28164810301531717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0.23131062704105337</v>
      </c>
      <c r="Q383" s="11">
        <f>2*'OddsRatio_working_3-way'!K383*'OddsRatio_working_3-way'!L383*'OddsRatio_working_3-way'!M383</f>
        <v>7.7882366007088699E-2</v>
      </c>
      <c r="R383" s="11">
        <f t="shared" si="88"/>
        <v>0</v>
      </c>
      <c r="S383" s="11">
        <f t="shared" si="89"/>
        <v>-0.82127528843492248</v>
      </c>
      <c r="T383" s="11">
        <f t="shared" si="90"/>
        <v>-0.27652366613970464</v>
      </c>
      <c r="U383" s="11">
        <f>'OddsRatio_working_3-way'!S383-'OddsRatio_working_3-way'!R383^2/3</f>
        <v>-0.82127528843492248</v>
      </c>
      <c r="V383" s="11">
        <f>'OddsRatio_working_3-way'!S383*'OddsRatio_working_3-way'!R383/3-2*'OddsRatio_working_3-way'!R383^3/27-'OddsRatio_working_3-way'!T383</f>
        <v>0.27652366613970464</v>
      </c>
      <c r="W383" s="11">
        <f>'OddsRatio_working_3-way'!V383^2+4*'OddsRatio_working_3-way'!U383^3/27</f>
        <v>-5.6005161019995892E-3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0.14323569216272738</v>
      </c>
      <c r="Y383" s="11">
        <f>IF('OddsRatio_working_3-way'!W383&gt;=0,IF('OddsRatio_working_3-way'!V383+SQRT('OddsRatio_working_3-way'!W383)&gt;0,0,PI()),ACOS('OddsRatio_working_3-way'!V383/(2*'OddsRatio_working_3-way'!X383)))</f>
        <v>0.26430229177000286</v>
      </c>
      <c r="Z383" s="11">
        <f>'OddsRatio_working_3-way'!X383^(1/3)*COS('OddsRatio_working_3-way'!Y383/3)</f>
        <v>0.5211900596477258</v>
      </c>
      <c r="AA383" s="11">
        <f>'OddsRatio_working_3-way'!X383^(1/3)*COS(('OddsRatio_working_3-way'!Y383+2*PI())/3)</f>
        <v>-0.3004637318598038</v>
      </c>
      <c r="AB383" s="11">
        <f>'OddsRatio_working_3-way'!X383^(1/3)*COS(('OddsRatio_working_3-way'!Y383+4*PI())/3)</f>
        <v>-0.22072632778792209</v>
      </c>
      <c r="AC383" s="11">
        <f>'OddsRatio_working_3-way'!X383^(1/3)*SIN('OddsRatio_working_3-way'!Y383/3)</f>
        <v>4.6036411705383105E-2</v>
      </c>
      <c r="AD383" s="11">
        <f>'OddsRatio_working_3-way'!X383^(1/3)*SIN(('OddsRatio_working_3-way'!Y383+2*PI())/3)</f>
        <v>0.42834562600216597</v>
      </c>
      <c r="AE383" s="11">
        <f>'OddsRatio_working_3-way'!X383^(1/3)*SIN(('OddsRatio_working_3-way'!Y383+4*PI())/3)</f>
        <v>-0.47438203770754883</v>
      </c>
      <c r="AF383" s="11">
        <f>-'OddsRatio_working_3-way'!U383/(3*'OddsRatio_working_3-way'!X383^(1/3))*COS(('OddsRatio_working_3-way'!Y383)/3)</f>
        <v>0.5211900596477258</v>
      </c>
      <c r="AG383" s="11">
        <f>-'OddsRatio_working_3-way'!U383/(3*'OddsRatio_working_3-way'!X383^(1/3))*COS(('OddsRatio_working_3-way'!Y383+2*PI())/3)</f>
        <v>-0.3004637318598038</v>
      </c>
      <c r="AH383" s="11">
        <f>-'OddsRatio_working_3-way'!U383/(3*'OddsRatio_working_3-way'!X383^(1/3))*COS(('OddsRatio_working_3-way'!Y383+4*PI())/3)</f>
        <v>-0.22072632778792209</v>
      </c>
      <c r="AI383" s="11">
        <f>'OddsRatio_working_3-way'!U383/(3*'OddsRatio_working_3-way'!X383^(1/3))*SIN(('OddsRatio_working_3-way'!Y383)/3)</f>
        <v>-4.6036411705383105E-2</v>
      </c>
      <c r="AJ383" s="11">
        <f>'OddsRatio_working_3-way'!U383/(3*'OddsRatio_working_3-way'!X383^(1/3))*SIN(('OddsRatio_working_3-way'!Y383+2*PI())/3)</f>
        <v>-0.42834562600216597</v>
      </c>
      <c r="AK383" s="11">
        <f>'OddsRatio_working_3-way'!U383/(3*'OddsRatio_working_3-way'!X383^(1/3))*SIN(('OddsRatio_working_3-way'!Y383+4*PI())/3)</f>
        <v>0.47438203770754883</v>
      </c>
      <c r="AL383" s="11">
        <f>'OddsRatio_working_3-way'!Z383+'OddsRatio_working_3-way'!AF383</f>
        <v>1.0423801192954516</v>
      </c>
      <c r="AM383" s="11">
        <f>'OddsRatio_working_3-way'!AA383+'OddsRatio_working_3-way'!AG383</f>
        <v>-0.60092746371960759</v>
      </c>
      <c r="AN383" s="11">
        <f>'OddsRatio_working_3-way'!AB383+'OddsRatio_working_3-way'!AH383</f>
        <v>-0.44145265557584418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1.0423801192954516</v>
      </c>
      <c r="AS383" s="11">
        <f>IF(('OddsRatio_working_3-way'!X383=0),IF(Q383&gt;0,-Q383^(1/3),(-Q383)^(1/3)),'OddsRatio_working_3-way'!AM383-'OddsRatio_working_3-way'!R383/3)</f>
        <v>-0.60092746371960759</v>
      </c>
      <c r="AT383" s="11">
        <f>IF(('OddsRatio_working_3-way'!X383=0),IF(Q383&gt;0,-Q383^(1/3),(-Q383)^(1/3)),'OddsRatio_working_3-way'!AN383-'OddsRatio_working_3-way'!R383/3)</f>
        <v>-0.44145265557584418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9">
        <f t="shared" si="78"/>
        <v>0.48108007316321172</v>
      </c>
      <c r="E384" s="9">
        <f t="shared" si="79"/>
        <v>0.26861350046800536</v>
      </c>
      <c r="F384" s="9">
        <f t="shared" si="80"/>
        <v>0.2503064263687827</v>
      </c>
      <c r="G384" s="9">
        <f t="shared" si="81"/>
        <v>1.0472388741812475</v>
      </c>
      <c r="H384" s="9">
        <f t="shared" si="82"/>
        <v>2.0786560404066852</v>
      </c>
      <c r="I384" s="9">
        <f t="shared" si="83"/>
        <v>3.7228210728712434</v>
      </c>
      <c r="J384" s="9">
        <f t="shared" si="84"/>
        <v>3.9951031801583676</v>
      </c>
      <c r="K384" s="11">
        <f t="shared" si="85"/>
        <v>0.49261083743842371</v>
      </c>
      <c r="L384" s="11">
        <f t="shared" si="86"/>
        <v>0.27777777777777779</v>
      </c>
      <c r="M384" s="11">
        <f t="shared" si="87"/>
        <v>0.2590673575129534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-0.27151308382324979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0.23006939658717404</v>
      </c>
      <c r="Q384" s="11">
        <f>2*'OddsRatio_working_3-way'!K384*'OddsRatio_working_3-way'!L384*'OddsRatio_working_3-way'!M384</f>
        <v>7.089965996523083E-2</v>
      </c>
      <c r="R384" s="11">
        <f t="shared" si="88"/>
        <v>0</v>
      </c>
      <c r="S384" s="11">
        <f t="shared" si="89"/>
        <v>-0.84736025736772647</v>
      </c>
      <c r="T384" s="11">
        <f t="shared" si="90"/>
        <v>-0.26112796837218072</v>
      </c>
      <c r="U384" s="11">
        <f>'OddsRatio_working_3-way'!S384-'OddsRatio_working_3-way'!R384^2/3</f>
        <v>-0.84736025736772647</v>
      </c>
      <c r="V384" s="11">
        <f>'OddsRatio_working_3-way'!S384*'OddsRatio_working_3-way'!R384/3-2*'OddsRatio_working_3-way'!R384^3/27-'OddsRatio_working_3-way'!T384</f>
        <v>0.26112796837218072</v>
      </c>
      <c r="W384" s="11">
        <f>'OddsRatio_working_3-way'!V384^2+4*'OddsRatio_working_3-way'!U384^3/27</f>
        <v>-2.1948644647173485E-2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0.15011367402185261</v>
      </c>
      <c r="Y384" s="11">
        <f>IF('OddsRatio_working_3-way'!W384&gt;=0,IF('OddsRatio_working_3-way'!V384+SQRT('OddsRatio_working_3-way'!W384)&gt;0,0,PI()),ACOS('OddsRatio_working_3-way'!V384/(2*'OddsRatio_working_3-way'!X384)))</f>
        <v>0.51606550878550395</v>
      </c>
      <c r="Z384" s="11">
        <f>'OddsRatio_working_3-way'!X384^(1/3)*COS('OddsRatio_working_3-way'!Y384/3)</f>
        <v>0.52361943709062375</v>
      </c>
      <c r="AA384" s="11">
        <f>'OddsRatio_working_3-way'!X384^(1/3)*COS(('OddsRatio_working_3-way'!Y384+2*PI())/3)</f>
        <v>-0.34059473087383363</v>
      </c>
      <c r="AB384" s="11">
        <f>'OddsRatio_working_3-way'!X384^(1/3)*COS(('OddsRatio_working_3-way'!Y384+4*PI())/3)</f>
        <v>-0.18302470621679032</v>
      </c>
      <c r="AC384" s="11">
        <f>'OddsRatio_working_3-way'!X384^(1/3)*SIN('OddsRatio_working_3-way'!Y384/3)</f>
        <v>9.097309615195999E-2</v>
      </c>
      <c r="AD384" s="11">
        <f>'OddsRatio_working_3-way'!X384^(1/3)*SIN(('OddsRatio_working_3-way'!Y384+2*PI())/3)</f>
        <v>0.40798118635980796</v>
      </c>
      <c r="AE384" s="11">
        <f>'OddsRatio_working_3-way'!X384^(1/3)*SIN(('OddsRatio_working_3-way'!Y384+4*PI())/3)</f>
        <v>-0.49895428251176793</v>
      </c>
      <c r="AF384" s="11">
        <f>-'OddsRatio_working_3-way'!U384/(3*'OddsRatio_working_3-way'!X384^(1/3))*COS(('OddsRatio_working_3-way'!Y384)/3)</f>
        <v>0.52361943709062375</v>
      </c>
      <c r="AG384" s="11">
        <f>-'OddsRatio_working_3-way'!U384/(3*'OddsRatio_working_3-way'!X384^(1/3))*COS(('OddsRatio_working_3-way'!Y384+2*PI())/3)</f>
        <v>-0.34059473087383363</v>
      </c>
      <c r="AH384" s="11">
        <f>-'OddsRatio_working_3-way'!U384/(3*'OddsRatio_working_3-way'!X384^(1/3))*COS(('OddsRatio_working_3-way'!Y384+4*PI())/3)</f>
        <v>-0.18302470621679032</v>
      </c>
      <c r="AI384" s="11">
        <f>'OddsRatio_working_3-way'!U384/(3*'OddsRatio_working_3-way'!X384^(1/3))*SIN(('OddsRatio_working_3-way'!Y384)/3)</f>
        <v>-9.097309615195999E-2</v>
      </c>
      <c r="AJ384" s="11">
        <f>'OddsRatio_working_3-way'!U384/(3*'OddsRatio_working_3-way'!X384^(1/3))*SIN(('OddsRatio_working_3-way'!Y384+2*PI())/3)</f>
        <v>-0.40798118635980796</v>
      </c>
      <c r="AK384" s="11">
        <f>'OddsRatio_working_3-way'!U384/(3*'OddsRatio_working_3-way'!X384^(1/3))*SIN(('OddsRatio_working_3-way'!Y384+4*PI())/3)</f>
        <v>0.49895428251176793</v>
      </c>
      <c r="AL384" s="11">
        <f>'OddsRatio_working_3-way'!Z384+'OddsRatio_working_3-way'!AF384</f>
        <v>1.0472388741812475</v>
      </c>
      <c r="AM384" s="11">
        <f>'OddsRatio_working_3-way'!AA384+'OddsRatio_working_3-way'!AG384</f>
        <v>-0.68118946174766726</v>
      </c>
      <c r="AN384" s="11">
        <f>'OddsRatio_working_3-way'!AB384+'OddsRatio_working_3-way'!AH384</f>
        <v>-0.36604941243358063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1.0472388741812475</v>
      </c>
      <c r="AS384" s="11">
        <f>IF(('OddsRatio_working_3-way'!X384=0),IF(Q384&gt;0,-Q384^(1/3),(-Q384)^(1/3)),'OddsRatio_working_3-way'!AM384-'OddsRatio_working_3-way'!R384/3)</f>
        <v>-0.68118946174766726</v>
      </c>
      <c r="AT384" s="11">
        <f>IF(('OddsRatio_working_3-way'!X384=0),IF(Q384&gt;0,-Q384^(1/3),(-Q384)^(1/3)),'OddsRatio_working_3-way'!AN384-'OddsRatio_working_3-way'!R384/3)</f>
        <v>-0.36604941243358063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9">
        <f t="shared" si="78"/>
        <v>0.60709146294760175</v>
      </c>
      <c r="E385" s="9">
        <f t="shared" si="79"/>
        <v>0.25734278479713502</v>
      </c>
      <c r="F385" s="9">
        <f t="shared" si="80"/>
        <v>0.13556575225526338</v>
      </c>
      <c r="G385" s="9">
        <f t="shared" si="81"/>
        <v>1.060980750241908</v>
      </c>
      <c r="H385" s="9">
        <f t="shared" si="82"/>
        <v>1.6471982576475637</v>
      </c>
      <c r="I385" s="9">
        <f t="shared" si="83"/>
        <v>3.8858676406579904</v>
      </c>
      <c r="J385" s="9">
        <f t="shared" si="84"/>
        <v>7.3764943089538662</v>
      </c>
      <c r="K385" s="11">
        <f t="shared" si="85"/>
        <v>0.6211180124223602</v>
      </c>
      <c r="L385" s="11">
        <f t="shared" si="86"/>
        <v>0.26881720430107525</v>
      </c>
      <c r="M385" s="11">
        <f t="shared" si="87"/>
        <v>0.14265335235378032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-0.23751244870343413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0.22246415397453884</v>
      </c>
      <c r="Q385" s="11">
        <f>2*'OddsRatio_working_3-way'!K385*'OddsRatio_working_3-way'!L385*'OddsRatio_working_3-way'!M385</f>
        <v>4.7636863806111096E-2</v>
      </c>
      <c r="R385" s="11">
        <f t="shared" si="88"/>
        <v>0</v>
      </c>
      <c r="S385" s="11">
        <f t="shared" si="89"/>
        <v>-0.93664207997920523</v>
      </c>
      <c r="T385" s="11">
        <f t="shared" si="90"/>
        <v>-0.20056575588419812</v>
      </c>
      <c r="U385" s="11">
        <f>'OddsRatio_working_3-way'!S385-'OddsRatio_working_3-way'!R385^2/3</f>
        <v>-0.93664207997920523</v>
      </c>
      <c r="V385" s="11">
        <f>'OddsRatio_working_3-way'!S385*'OddsRatio_working_3-way'!R385/3-2*'OddsRatio_working_3-way'!R385^3/27-'OddsRatio_working_3-way'!T385</f>
        <v>0.20056575588419812</v>
      </c>
      <c r="W385" s="11">
        <f>'OddsRatio_working_3-way'!V385^2+4*'OddsRatio_working_3-way'!U385^3/27</f>
        <v>-8.1508871642746367E-2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0.17445306967501756</v>
      </c>
      <c r="Y385" s="11">
        <f>IF('OddsRatio_working_3-way'!W385&gt;=0,IF('OddsRatio_working_3-way'!V385+SQRT('OddsRatio_working_3-way'!W385)&gt;0,0,PI()),ACOS('OddsRatio_working_3-way'!V385/(2*'OddsRatio_working_3-way'!X385)))</f>
        <v>0.95838579860362927</v>
      </c>
      <c r="Z385" s="11">
        <f>'OddsRatio_working_3-way'!X385^(1/3)*COS('OddsRatio_working_3-way'!Y385/3)</f>
        <v>0.53049037512095398</v>
      </c>
      <c r="AA385" s="11">
        <f>'OddsRatio_working_3-way'!X385^(1/3)*COS(('OddsRatio_working_3-way'!Y385+2*PI())/3)</f>
        <v>-0.41721719624241627</v>
      </c>
      <c r="AB385" s="11">
        <f>'OddsRatio_working_3-way'!X385^(1/3)*COS(('OddsRatio_working_3-way'!Y385+4*PI())/3)</f>
        <v>-0.11327317887853783</v>
      </c>
      <c r="AC385" s="11">
        <f>'OddsRatio_working_3-way'!X385^(1/3)*SIN('OddsRatio_working_3-way'!Y385/3)</f>
        <v>0.17548216024361155</v>
      </c>
      <c r="AD385" s="11">
        <f>'OddsRatio_working_3-way'!X385^(1/3)*SIN(('OddsRatio_working_3-way'!Y385+2*PI())/3)</f>
        <v>0.37167706119607669</v>
      </c>
      <c r="AE385" s="11">
        <f>'OddsRatio_working_3-way'!X385^(1/3)*SIN(('OddsRatio_working_3-way'!Y385+4*PI())/3)</f>
        <v>-0.54715922143968831</v>
      </c>
      <c r="AF385" s="11">
        <f>-'OddsRatio_working_3-way'!U385/(3*'OddsRatio_working_3-way'!X385^(1/3))*COS(('OddsRatio_working_3-way'!Y385)/3)</f>
        <v>0.53049037512095409</v>
      </c>
      <c r="AG385" s="11">
        <f>-'OddsRatio_working_3-way'!U385/(3*'OddsRatio_working_3-way'!X385^(1/3))*COS(('OddsRatio_working_3-way'!Y385+2*PI())/3)</f>
        <v>-0.41721719624241638</v>
      </c>
      <c r="AH385" s="11">
        <f>-'OddsRatio_working_3-way'!U385/(3*'OddsRatio_working_3-way'!X385^(1/3))*COS(('OddsRatio_working_3-way'!Y385+4*PI())/3)</f>
        <v>-0.11327317887853786</v>
      </c>
      <c r="AI385" s="11">
        <f>'OddsRatio_working_3-way'!U385/(3*'OddsRatio_working_3-way'!X385^(1/3))*SIN(('OddsRatio_working_3-way'!Y385)/3)</f>
        <v>-0.1754821602436116</v>
      </c>
      <c r="AJ385" s="11">
        <f>'OddsRatio_working_3-way'!U385/(3*'OddsRatio_working_3-way'!X385^(1/3))*SIN(('OddsRatio_working_3-way'!Y385+2*PI())/3)</f>
        <v>-0.37167706119607674</v>
      </c>
      <c r="AK385" s="11">
        <f>'OddsRatio_working_3-way'!U385/(3*'OddsRatio_working_3-way'!X385^(1/3))*SIN(('OddsRatio_working_3-way'!Y385+4*PI())/3)</f>
        <v>0.54715922143968843</v>
      </c>
      <c r="AL385" s="11">
        <f>'OddsRatio_working_3-way'!Z385+'OddsRatio_working_3-way'!AF385</f>
        <v>1.060980750241908</v>
      </c>
      <c r="AM385" s="11">
        <f>'OddsRatio_working_3-way'!AA385+'OddsRatio_working_3-way'!AG385</f>
        <v>-0.83443439248483264</v>
      </c>
      <c r="AN385" s="11">
        <f>'OddsRatio_working_3-way'!AB385+'OddsRatio_working_3-way'!AH385</f>
        <v>-0.22654635775707568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1.060980750241908</v>
      </c>
      <c r="AS385" s="11">
        <f>IF(('OddsRatio_working_3-way'!X385=0),IF(Q385&gt;0,-Q385^(1/3),(-Q385)^(1/3)),'OddsRatio_working_3-way'!AM385-'OddsRatio_working_3-way'!R385/3)</f>
        <v>-0.83443439248483264</v>
      </c>
      <c r="AT385" s="11">
        <f>IF(('OddsRatio_working_3-way'!X385=0),IF(Q385&gt;0,-Q385^(1/3),(-Q385)^(1/3)),'OddsRatio_working_3-way'!AN385-'OddsRatio_working_3-way'!R385/3)</f>
        <v>-0.22654635775707568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9">
        <f t="shared" si="78"/>
        <v>0.33699724397220299</v>
      </c>
      <c r="E386" s="9">
        <f t="shared" si="79"/>
        <v>0.28929938380022174</v>
      </c>
      <c r="F386" s="9">
        <f t="shared" si="80"/>
        <v>0.37370337222757549</v>
      </c>
      <c r="G386" s="9">
        <f t="shared" si="81"/>
        <v>1.0409435545364625</v>
      </c>
      <c r="H386" s="9">
        <f t="shared" si="82"/>
        <v>2.9673833180739138</v>
      </c>
      <c r="I386" s="9">
        <f t="shared" si="83"/>
        <v>3.4566267887060516</v>
      </c>
      <c r="J386" s="9">
        <f t="shared" si="84"/>
        <v>2.6759191228037045</v>
      </c>
      <c r="K386" s="11">
        <f t="shared" si="85"/>
        <v>0.34602076124567471</v>
      </c>
      <c r="L386" s="11">
        <f t="shared" si="86"/>
        <v>0.29761904761904762</v>
      </c>
      <c r="M386" s="11">
        <f t="shared" si="87"/>
        <v>0.38314176245210729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-0.28334924233385039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0.23121712060979449</v>
      </c>
      <c r="Q386" s="11">
        <f>2*'OddsRatio_working_3-way'!K386*'OddsRatio_working_3-way'!L386*'OddsRatio_working_3-way'!M386</f>
        <v>7.8913693040885496E-2</v>
      </c>
      <c r="R386" s="11">
        <f t="shared" si="88"/>
        <v>0</v>
      </c>
      <c r="S386" s="11">
        <f t="shared" si="89"/>
        <v>-0.81601460693996741</v>
      </c>
      <c r="T386" s="11">
        <f t="shared" si="90"/>
        <v>-0.27850327881910153</v>
      </c>
      <c r="U386" s="11">
        <f>'OddsRatio_working_3-way'!S386-'OddsRatio_working_3-way'!R386^2/3</f>
        <v>-0.81601460693996741</v>
      </c>
      <c r="V386" s="11">
        <f>'OddsRatio_working_3-way'!S386*'OddsRatio_working_3-way'!R386/3-2*'OddsRatio_working_3-way'!R386^3/27-'OddsRatio_working_3-way'!T386</f>
        <v>0.27850327881910153</v>
      </c>
      <c r="W386" s="11">
        <f>'OddsRatio_working_3-way'!V386^2+4*'OddsRatio_working_3-way'!U386^3/27</f>
        <v>-2.9348384837759867E-3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0.14186165337818232</v>
      </c>
      <c r="Y386" s="11">
        <f>IF('OddsRatio_working_3-way'!W386&gt;=0,IF('OddsRatio_working_3-way'!V386+SQRT('OddsRatio_working_3-way'!W386)&gt;0,0,PI()),ACOS('OddsRatio_working_3-way'!V386/(2*'OddsRatio_working_3-way'!X386)))</f>
        <v>0.19211975287899508</v>
      </c>
      <c r="Z386" s="11">
        <f>'OddsRatio_working_3-way'!X386^(1/3)*COS('OddsRatio_working_3-way'!Y386/3)</f>
        <v>0.52047177726823135</v>
      </c>
      <c r="AA386" s="11">
        <f>'OddsRatio_working_3-way'!X386^(1/3)*COS(('OddsRatio_working_3-way'!Y386+2*PI())/3)</f>
        <v>-0.2891408801654804</v>
      </c>
      <c r="AB386" s="11">
        <f>'OddsRatio_working_3-way'!X386^(1/3)*COS(('OddsRatio_working_3-way'!Y386+4*PI())/3)</f>
        <v>-0.23133089710275107</v>
      </c>
      <c r="AC386" s="11">
        <f>'OddsRatio_working_3-way'!X386^(1/3)*SIN('OddsRatio_working_3-way'!Y386/3)</f>
        <v>3.3376609283114762E-2</v>
      </c>
      <c r="AD386" s="11">
        <f>'OddsRatio_working_3-way'!X386^(1/3)*SIN(('OddsRatio_working_3-way'!Y386+2*PI())/3)</f>
        <v>0.43405347642556724</v>
      </c>
      <c r="AE386" s="11">
        <f>'OddsRatio_working_3-way'!X386^(1/3)*SIN(('OddsRatio_working_3-way'!Y386+4*PI())/3)</f>
        <v>-0.46743008570868178</v>
      </c>
      <c r="AF386" s="11">
        <f>-'OddsRatio_working_3-way'!U386/(3*'OddsRatio_working_3-way'!X386^(1/3))*COS(('OddsRatio_working_3-way'!Y386)/3)</f>
        <v>0.52047177726823124</v>
      </c>
      <c r="AG386" s="11">
        <f>-'OddsRatio_working_3-way'!U386/(3*'OddsRatio_working_3-way'!X386^(1/3))*COS(('OddsRatio_working_3-way'!Y386+2*PI())/3)</f>
        <v>-0.28914088016548034</v>
      </c>
      <c r="AH386" s="11">
        <f>-'OddsRatio_working_3-way'!U386/(3*'OddsRatio_working_3-way'!X386^(1/3))*COS(('OddsRatio_working_3-way'!Y386+4*PI())/3)</f>
        <v>-0.23133089710275104</v>
      </c>
      <c r="AI386" s="11">
        <f>'OddsRatio_working_3-way'!U386/(3*'OddsRatio_working_3-way'!X386^(1/3))*SIN(('OddsRatio_working_3-way'!Y386)/3)</f>
        <v>-3.3376609283114755E-2</v>
      </c>
      <c r="AJ386" s="11">
        <f>'OddsRatio_working_3-way'!U386/(3*'OddsRatio_working_3-way'!X386^(1/3))*SIN(('OddsRatio_working_3-way'!Y386+2*PI())/3)</f>
        <v>-0.43405347642556713</v>
      </c>
      <c r="AK386" s="11">
        <f>'OddsRatio_working_3-way'!U386/(3*'OddsRatio_working_3-way'!X386^(1/3))*SIN(('OddsRatio_working_3-way'!Y386+4*PI())/3)</f>
        <v>0.46743008570868166</v>
      </c>
      <c r="AL386" s="11">
        <f>'OddsRatio_working_3-way'!Z386+'OddsRatio_working_3-way'!AF386</f>
        <v>1.0409435545364625</v>
      </c>
      <c r="AM386" s="11">
        <f>'OddsRatio_working_3-way'!AA386+'OddsRatio_working_3-way'!AG386</f>
        <v>-0.57828176033096068</v>
      </c>
      <c r="AN386" s="11">
        <f>'OddsRatio_working_3-way'!AB386+'OddsRatio_working_3-way'!AH386</f>
        <v>-0.46266179420550213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1.0409435545364625</v>
      </c>
      <c r="AS386" s="11">
        <f>IF(('OddsRatio_working_3-way'!X386=0),IF(Q386&gt;0,-Q386^(1/3),(-Q386)^(1/3)),'OddsRatio_working_3-way'!AM386-'OddsRatio_working_3-way'!R386/3)</f>
        <v>-0.57828176033096068</v>
      </c>
      <c r="AT386" s="11">
        <f>IF(('OddsRatio_working_3-way'!X386=0),IF(Q386&gt;0,-Q386^(1/3),(-Q386)^(1/3)),'OddsRatio_working_3-way'!AN386-'OddsRatio_working_3-way'!R386/3)</f>
        <v>-0.46266179420550213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9">
        <f t="shared" si="78"/>
        <v>0.37779573095715485</v>
      </c>
      <c r="E387" s="9">
        <f t="shared" si="79"/>
        <v>0.28901935225419562</v>
      </c>
      <c r="F387" s="9">
        <f t="shared" si="80"/>
        <v>0.33318491678864964</v>
      </c>
      <c r="G387" s="9">
        <f t="shared" si="81"/>
        <v>1.0423626791191611</v>
      </c>
      <c r="H387" s="9">
        <f t="shared" si="82"/>
        <v>2.6469330330082745</v>
      </c>
      <c r="I387" s="9">
        <f t="shared" si="83"/>
        <v>3.4599759227212208</v>
      </c>
      <c r="J387" s="9">
        <f t="shared" si="84"/>
        <v>3.0013363439087897</v>
      </c>
      <c r="K387" s="11">
        <f t="shared" si="85"/>
        <v>0.38759689922480617</v>
      </c>
      <c r="L387" s="11">
        <f t="shared" si="86"/>
        <v>0.29761904761904762</v>
      </c>
      <c r="M387" s="11">
        <f t="shared" si="87"/>
        <v>0.34246575342465752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-0.28283196043629311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0.23150255111070658</v>
      </c>
      <c r="Q387" s="11">
        <f>2*'OddsRatio_working_3-way'!K387*'OddsRatio_working_3-way'!L387*'OddsRatio_working_3-way'!M387</f>
        <v>7.9011109594097795E-2</v>
      </c>
      <c r="R387" s="11">
        <f t="shared" si="88"/>
        <v>0</v>
      </c>
      <c r="S387" s="11">
        <f t="shared" si="89"/>
        <v>-0.81851623399842643</v>
      </c>
      <c r="T387" s="11">
        <f t="shared" si="90"/>
        <v>-0.27935707644997487</v>
      </c>
      <c r="U387" s="11">
        <f>'OddsRatio_working_3-way'!S387-'OddsRatio_working_3-way'!R387^2/3</f>
        <v>-0.81851623399842643</v>
      </c>
      <c r="V387" s="11">
        <f>'OddsRatio_working_3-way'!S387*'OddsRatio_working_3-way'!R387/3-2*'OddsRatio_working_3-way'!R387^3/27-'OddsRatio_working_3-way'!T387</f>
        <v>0.27935707644997487</v>
      </c>
      <c r="W387" s="11">
        <f>'OddsRatio_working_3-way'!V387^2+4*'OddsRatio_working_3-way'!U387^3/27</f>
        <v>-3.2011586219792415E-3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0.14251450345899566</v>
      </c>
      <c r="Y387" s="11">
        <f>IF('OddsRatio_working_3-way'!W387&gt;=0,IF('OddsRatio_working_3-way'!V387+SQRT('OddsRatio_working_3-way'!W387)&gt;0,0,PI()),ACOS('OddsRatio_working_3-way'!V387/(2*'OddsRatio_working_3-way'!X387)))</f>
        <v>0.19982910598772907</v>
      </c>
      <c r="Z387" s="11">
        <f>'OddsRatio_working_3-way'!X387^(1/3)*COS('OddsRatio_working_3-way'!Y387/3)</f>
        <v>0.52118133955958068</v>
      </c>
      <c r="AA387" s="11">
        <f>'OddsRatio_working_3-way'!X387^(1/3)*COS(('OddsRatio_working_3-way'!Y387+2*PI())/3)</f>
        <v>-0.29069992036441034</v>
      </c>
      <c r="AB387" s="11">
        <f>'OddsRatio_working_3-way'!X387^(1/3)*COS(('OddsRatio_working_3-way'!Y387+4*PI())/3)</f>
        <v>-0.2304814191951704</v>
      </c>
      <c r="AC387" s="11">
        <f>'OddsRatio_working_3-way'!X387^(1/3)*SIN('OddsRatio_working_3-way'!Y387/3)</f>
        <v>3.4767167860256527E-2</v>
      </c>
      <c r="AD387" s="11">
        <f>'OddsRatio_working_3-way'!X387^(1/3)*SIN(('OddsRatio_working_3-way'!Y387+2*PI())/3)</f>
        <v>0.43397269610687222</v>
      </c>
      <c r="AE387" s="11">
        <f>'OddsRatio_working_3-way'!X387^(1/3)*SIN(('OddsRatio_working_3-way'!Y387+4*PI())/3)</f>
        <v>-0.46873986396712869</v>
      </c>
      <c r="AF387" s="11">
        <f>-'OddsRatio_working_3-way'!U387/(3*'OddsRatio_working_3-way'!X387^(1/3))*COS(('OddsRatio_working_3-way'!Y387)/3)</f>
        <v>0.52118133955958057</v>
      </c>
      <c r="AG387" s="11">
        <f>-'OddsRatio_working_3-way'!U387/(3*'OddsRatio_working_3-way'!X387^(1/3))*COS(('OddsRatio_working_3-way'!Y387+2*PI())/3)</f>
        <v>-0.29069992036441028</v>
      </c>
      <c r="AH387" s="11">
        <f>-'OddsRatio_working_3-way'!U387/(3*'OddsRatio_working_3-way'!X387^(1/3))*COS(('OddsRatio_working_3-way'!Y387+4*PI())/3)</f>
        <v>-0.23048141919517035</v>
      </c>
      <c r="AI387" s="11">
        <f>'OddsRatio_working_3-way'!U387/(3*'OddsRatio_working_3-way'!X387^(1/3))*SIN(('OddsRatio_working_3-way'!Y387)/3)</f>
        <v>-3.476716786025652E-2</v>
      </c>
      <c r="AJ387" s="11">
        <f>'OddsRatio_working_3-way'!U387/(3*'OddsRatio_working_3-way'!X387^(1/3))*SIN(('OddsRatio_working_3-way'!Y387+2*PI())/3)</f>
        <v>-0.43397269610687211</v>
      </c>
      <c r="AK387" s="11">
        <f>'OddsRatio_working_3-way'!U387/(3*'OddsRatio_working_3-way'!X387^(1/3))*SIN(('OddsRatio_working_3-way'!Y387+4*PI())/3)</f>
        <v>0.46873986396712858</v>
      </c>
      <c r="AL387" s="11">
        <f>'OddsRatio_working_3-way'!Z387+'OddsRatio_working_3-way'!AF387</f>
        <v>1.0423626791191611</v>
      </c>
      <c r="AM387" s="11">
        <f>'OddsRatio_working_3-way'!AA387+'OddsRatio_working_3-way'!AG387</f>
        <v>-0.58139984072882056</v>
      </c>
      <c r="AN387" s="11">
        <f>'OddsRatio_working_3-way'!AB387+'OddsRatio_working_3-way'!AH387</f>
        <v>-0.46096283839034075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1.0423626791191611</v>
      </c>
      <c r="AS387" s="11">
        <f>IF(('OddsRatio_working_3-way'!X387=0),IF(Q387&gt;0,-Q387^(1/3),(-Q387)^(1/3)),'OddsRatio_working_3-way'!AM387-'OddsRatio_working_3-way'!R387/3)</f>
        <v>-0.58139984072882056</v>
      </c>
      <c r="AT387" s="11">
        <f>IF(('OddsRatio_working_3-way'!X387=0),IF(Q387&gt;0,-Q387^(1/3),(-Q387)^(1/3)),'OddsRatio_working_3-way'!AN387-'OddsRatio_working_3-way'!R387/3)</f>
        <v>-0.46096283839034075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9">
        <f t="shared" ref="D388:D451" si="91">(K388/(AR388+K388-(AR388*K388)))</f>
        <v>0.51683625539465239</v>
      </c>
      <c r="E388" s="9">
        <f t="shared" ref="E388:E451" si="92">(L388/(AR388+L388-(AR388*L388)))</f>
        <v>0.25926442904226665</v>
      </c>
      <c r="F388" s="9">
        <f t="shared" ref="F388:F451" si="93">(M388/(AR388+M388-(AR388*M388)))</f>
        <v>0.2238993155630809</v>
      </c>
      <c r="G388" s="9">
        <f t="shared" ref="G388:G451" si="94">AR388</f>
        <v>1.0503918915316448</v>
      </c>
      <c r="H388" s="9">
        <f t="shared" ref="H388:H451" si="95">IF(A388="","",1/D388)</f>
        <v>1.9348487834631634</v>
      </c>
      <c r="I388" s="9">
        <f t="shared" ref="I388:I451" si="96">IF(B388="","",1/E388)</f>
        <v>3.8570659449660747</v>
      </c>
      <c r="J388" s="9">
        <f t="shared" ref="J388:J451" si="97">IF(C388="","",1/F388)</f>
        <v>4.4662932420544275</v>
      </c>
      <c r="K388" s="11">
        <f t="shared" ref="K388:K451" si="98">1/A388</f>
        <v>0.52910052910052918</v>
      </c>
      <c r="L388" s="11">
        <f t="shared" ref="L388:L451" si="99">1/B388</f>
        <v>0.26881720430107525</v>
      </c>
      <c r="M388" s="11">
        <f t="shared" ref="M388:M451" si="100">1/C388</f>
        <v>0.23255813953488372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-0.26424066334043816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0.22856243161319434</v>
      </c>
      <c r="Q388" s="11">
        <f>2*'OddsRatio_working_3-way'!K388*'OddsRatio_working_3-way'!L388*'OddsRatio_working_3-way'!M388</f>
        <v>6.6154104663732075E-2</v>
      </c>
      <c r="R388" s="11">
        <f t="shared" ref="R388:R451" si="101">O388/N388</f>
        <v>0</v>
      </c>
      <c r="S388" s="11">
        <f t="shared" ref="S388:S451" si="102">P388/N388</f>
        <v>-0.86497826914218245</v>
      </c>
      <c r="T388" s="11">
        <f t="shared" ref="T388:T451" si="103">Q388/N388</f>
        <v>-0.25035550481684005</v>
      </c>
      <c r="U388" s="11">
        <f>'OddsRatio_working_3-way'!S388-'OddsRatio_working_3-way'!R388^2/3</f>
        <v>-0.86497826914218245</v>
      </c>
      <c r="V388" s="11">
        <f>'OddsRatio_working_3-way'!S388*'OddsRatio_working_3-way'!R388/3-2*'OddsRatio_working_3-way'!R388^3/27-'OddsRatio_working_3-way'!T388</f>
        <v>0.25035550481684005</v>
      </c>
      <c r="W388" s="11">
        <f>'OddsRatio_working_3-way'!V388^2+4*'OddsRatio_working_3-way'!U388^3/27</f>
        <v>-3.3198543061557825E-2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0.15481959005052676</v>
      </c>
      <c r="Y388" s="11">
        <f>IF('OddsRatio_working_3-way'!W388&gt;=0,IF('OddsRatio_working_3-way'!V388+SQRT('OddsRatio_working_3-way'!W388)&gt;0,0,PI()),ACOS('OddsRatio_working_3-way'!V388/(2*'OddsRatio_working_3-way'!X388)))</f>
        <v>0.62913045580517113</v>
      </c>
      <c r="Z388" s="11">
        <f>'OddsRatio_working_3-way'!X388^(1/3)*COS('OddsRatio_working_3-way'!Y388/3)</f>
        <v>0.5251959457658224</v>
      </c>
      <c r="AA388" s="11">
        <f>'OddsRatio_working_3-way'!X388^(1/3)*COS(('OddsRatio_working_3-way'!Y388+2*PI())/3)</f>
        <v>-0.35940438382197604</v>
      </c>
      <c r="AB388" s="11">
        <f>'OddsRatio_working_3-way'!X388^(1/3)*COS(('OddsRatio_working_3-way'!Y388+4*PI())/3)</f>
        <v>-0.16579156194384628</v>
      </c>
      <c r="AC388" s="11">
        <f>'OddsRatio_working_3-way'!X388^(1/3)*SIN('OddsRatio_working_3-way'!Y388/3)</f>
        <v>0.11178241482990123</v>
      </c>
      <c r="AD388" s="11">
        <f>'OddsRatio_working_3-way'!X388^(1/3)*SIN(('OddsRatio_working_3-way'!Y388+2*PI())/3)</f>
        <v>0.39894182358284586</v>
      </c>
      <c r="AE388" s="11">
        <f>'OddsRatio_working_3-way'!X388^(1/3)*SIN(('OddsRatio_working_3-way'!Y388+4*PI())/3)</f>
        <v>-0.51072423841274717</v>
      </c>
      <c r="AF388" s="11">
        <f>-'OddsRatio_working_3-way'!U388/(3*'OddsRatio_working_3-way'!X388^(1/3))*COS(('OddsRatio_working_3-way'!Y388)/3)</f>
        <v>0.5251959457658224</v>
      </c>
      <c r="AG388" s="11">
        <f>-'OddsRatio_working_3-way'!U388/(3*'OddsRatio_working_3-way'!X388^(1/3))*COS(('OddsRatio_working_3-way'!Y388+2*PI())/3)</f>
        <v>-0.35940438382197604</v>
      </c>
      <c r="AH388" s="11">
        <f>-'OddsRatio_working_3-way'!U388/(3*'OddsRatio_working_3-way'!X388^(1/3))*COS(('OddsRatio_working_3-way'!Y388+4*PI())/3)</f>
        <v>-0.16579156194384628</v>
      </c>
      <c r="AI388" s="11">
        <f>'OddsRatio_working_3-way'!U388/(3*'OddsRatio_working_3-way'!X388^(1/3))*SIN(('OddsRatio_working_3-way'!Y388)/3)</f>
        <v>-0.11178241482990123</v>
      </c>
      <c r="AJ388" s="11">
        <f>'OddsRatio_working_3-way'!U388/(3*'OddsRatio_working_3-way'!X388^(1/3))*SIN(('OddsRatio_working_3-way'!Y388+2*PI())/3)</f>
        <v>-0.39894182358284586</v>
      </c>
      <c r="AK388" s="11">
        <f>'OddsRatio_working_3-way'!U388/(3*'OddsRatio_working_3-way'!X388^(1/3))*SIN(('OddsRatio_working_3-way'!Y388+4*PI())/3)</f>
        <v>0.51072423841274717</v>
      </c>
      <c r="AL388" s="11">
        <f>'OddsRatio_working_3-way'!Z388+'OddsRatio_working_3-way'!AF388</f>
        <v>1.0503918915316448</v>
      </c>
      <c r="AM388" s="11">
        <f>'OddsRatio_working_3-way'!AA388+'OddsRatio_working_3-way'!AG388</f>
        <v>-0.71880876764395207</v>
      </c>
      <c r="AN388" s="11">
        <f>'OddsRatio_working_3-way'!AB388+'OddsRatio_working_3-way'!AH388</f>
        <v>-0.33158312388769257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1.0503918915316448</v>
      </c>
      <c r="AS388" s="11">
        <f>IF(('OddsRatio_working_3-way'!X388=0),IF(Q388&gt;0,-Q388^(1/3),(-Q388)^(1/3)),'OddsRatio_working_3-way'!AM388-'OddsRatio_working_3-way'!R388/3)</f>
        <v>-0.71880876764395207</v>
      </c>
      <c r="AT388" s="11">
        <f>IF(('OddsRatio_working_3-way'!X388=0),IF(Q388&gt;0,-Q388^(1/3),(-Q388)^(1/3)),'OddsRatio_working_3-way'!AN388-'OddsRatio_working_3-way'!R388/3)</f>
        <v>-0.33158312388769257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9">
        <f t="shared" si="91"/>
        <v>0.42263587094482208</v>
      </c>
      <c r="E389" s="9">
        <f t="shared" si="92"/>
        <v>0.2812998512871237</v>
      </c>
      <c r="F389" s="9">
        <f t="shared" si="93"/>
        <v>0.29606427776805422</v>
      </c>
      <c r="G389" s="9">
        <f t="shared" si="94"/>
        <v>1.0428267136736706</v>
      </c>
      <c r="H389" s="9">
        <f t="shared" si="95"/>
        <v>2.3661029949125085</v>
      </c>
      <c r="I389" s="9">
        <f t="shared" si="96"/>
        <v>3.5549254485004922</v>
      </c>
      <c r="J389" s="9">
        <f t="shared" si="97"/>
        <v>3.3776449071759695</v>
      </c>
      <c r="K389" s="11">
        <f t="shared" si="98"/>
        <v>0.4329004329004329</v>
      </c>
      <c r="L389" s="11">
        <f t="shared" si="99"/>
        <v>0.28985507246376813</v>
      </c>
      <c r="M389" s="11">
        <f t="shared" si="100"/>
        <v>0.3048780487804878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-0.27994151483016816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0.23106385778708155</v>
      </c>
      <c r="Q389" s="11">
        <f>2*'OddsRatio_working_3-way'!K389*'OddsRatio_working_3-way'!L389*'OddsRatio_working_3-way'!M389</f>
        <v>7.6511211187775346E-2</v>
      </c>
      <c r="R389" s="11">
        <f t="shared" si="101"/>
        <v>0</v>
      </c>
      <c r="S389" s="11">
        <f t="shared" si="102"/>
        <v>-0.82540046954900859</v>
      </c>
      <c r="T389" s="11">
        <f t="shared" si="103"/>
        <v>-0.27331141375794987</v>
      </c>
      <c r="U389" s="11">
        <f>'OddsRatio_working_3-way'!S389-'OddsRatio_working_3-way'!R389^2/3</f>
        <v>-0.82540046954900859</v>
      </c>
      <c r="V389" s="11">
        <f>'OddsRatio_working_3-way'!S389*'OddsRatio_working_3-way'!R389/3-2*'OddsRatio_working_3-way'!R389^3/27-'OddsRatio_working_3-way'!T389</f>
        <v>0.27331141375794987</v>
      </c>
      <c r="W389" s="11">
        <f>'OddsRatio_working_3-way'!V389^2+4*'OddsRatio_working_3-way'!U389^3/27</f>
        <v>-8.6095719622026196E-3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0.14431623336666938</v>
      </c>
      <c r="Y389" s="11">
        <f>IF('OddsRatio_working_3-way'!W389&gt;=0,IF('OddsRatio_working_3-way'!V389+SQRT('OddsRatio_working_3-way'!W389)&gt;0,0,PI()),ACOS('OddsRatio_working_3-way'!V389/(2*'OddsRatio_working_3-way'!X389)))</f>
        <v>0.32728550592772199</v>
      </c>
      <c r="Z389" s="11">
        <f>'OddsRatio_working_3-way'!X389^(1/3)*COS('OddsRatio_working_3-way'!Y389/3)</f>
        <v>0.52141335683683532</v>
      </c>
      <c r="AA389" s="11">
        <f>'OddsRatio_working_3-way'!X389^(1/3)*COS(('OddsRatio_working_3-way'!Y389+2*PI())/3)</f>
        <v>-0.31016576121783351</v>
      </c>
      <c r="AB389" s="11">
        <f>'OddsRatio_working_3-way'!X389^(1/3)*COS(('OddsRatio_working_3-way'!Y389+4*PI())/3)</f>
        <v>-0.21124759561900172</v>
      </c>
      <c r="AC389" s="11">
        <f>'OddsRatio_working_3-way'!X389^(1/3)*SIN('OddsRatio_working_3-way'!Y389/3)</f>
        <v>5.7110429536229551E-2</v>
      </c>
      <c r="AD389" s="11">
        <f>'OddsRatio_working_3-way'!X389^(1/3)*SIN(('OddsRatio_working_3-way'!Y389+2*PI())/3)</f>
        <v>0.42300199812510519</v>
      </c>
      <c r="AE389" s="11">
        <f>'OddsRatio_working_3-way'!X389^(1/3)*SIN(('OddsRatio_working_3-way'!Y389+4*PI())/3)</f>
        <v>-0.48011242766133466</v>
      </c>
      <c r="AF389" s="11">
        <f>-'OddsRatio_working_3-way'!U389/(3*'OddsRatio_working_3-way'!X389^(1/3))*COS(('OddsRatio_working_3-way'!Y389)/3)</f>
        <v>0.52141335683683521</v>
      </c>
      <c r="AG389" s="11">
        <f>-'OddsRatio_working_3-way'!U389/(3*'OddsRatio_working_3-way'!X389^(1/3))*COS(('OddsRatio_working_3-way'!Y389+2*PI())/3)</f>
        <v>-0.31016576121783346</v>
      </c>
      <c r="AH389" s="11">
        <f>-'OddsRatio_working_3-way'!U389/(3*'OddsRatio_working_3-way'!X389^(1/3))*COS(('OddsRatio_working_3-way'!Y389+4*PI())/3)</f>
        <v>-0.21124759561900167</v>
      </c>
      <c r="AI389" s="11">
        <f>'OddsRatio_working_3-way'!U389/(3*'OddsRatio_working_3-way'!X389^(1/3))*SIN(('OddsRatio_working_3-way'!Y389)/3)</f>
        <v>-5.7110429536229537E-2</v>
      </c>
      <c r="AJ389" s="11">
        <f>'OddsRatio_working_3-way'!U389/(3*'OddsRatio_working_3-way'!X389^(1/3))*SIN(('OddsRatio_working_3-way'!Y389+2*PI())/3)</f>
        <v>-0.42300199812510508</v>
      </c>
      <c r="AK389" s="11">
        <f>'OddsRatio_working_3-way'!U389/(3*'OddsRatio_working_3-way'!X389^(1/3))*SIN(('OddsRatio_working_3-way'!Y389+4*PI())/3)</f>
        <v>0.48011242766133461</v>
      </c>
      <c r="AL389" s="11">
        <f>'OddsRatio_working_3-way'!Z389+'OddsRatio_working_3-way'!AF389</f>
        <v>1.0428267136736706</v>
      </c>
      <c r="AM389" s="11">
        <f>'OddsRatio_working_3-way'!AA389+'OddsRatio_working_3-way'!AG389</f>
        <v>-0.62033152243566692</v>
      </c>
      <c r="AN389" s="11">
        <f>'OddsRatio_working_3-way'!AB389+'OddsRatio_working_3-way'!AH389</f>
        <v>-0.42249519123800339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1.0428267136736706</v>
      </c>
      <c r="AS389" s="11">
        <f>IF(('OddsRatio_working_3-way'!X389=0),IF(Q389&gt;0,-Q389^(1/3),(-Q389)^(1/3)),'OddsRatio_working_3-way'!AM389-'OddsRatio_working_3-way'!R389/3)</f>
        <v>-0.62033152243566692</v>
      </c>
      <c r="AT389" s="11">
        <f>IF(('OddsRatio_working_3-way'!X389=0),IF(Q389&gt;0,-Q389^(1/3),(-Q389)^(1/3)),'OddsRatio_working_3-way'!AN389-'OddsRatio_working_3-way'!R389/3)</f>
        <v>-0.42249519123800339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9">
        <f t="shared" si="91"/>
        <v>0.43998412900101336</v>
      </c>
      <c r="E390" s="9">
        <f t="shared" si="92"/>
        <v>0.28287057607530502</v>
      </c>
      <c r="F390" s="9">
        <f t="shared" si="93"/>
        <v>0.27714529492368184</v>
      </c>
      <c r="G390" s="9">
        <f t="shared" si="94"/>
        <v>1.0432862737581343</v>
      </c>
      <c r="H390" s="9">
        <f t="shared" si="95"/>
        <v>2.2728092539849247</v>
      </c>
      <c r="I390" s="9">
        <f t="shared" si="96"/>
        <v>3.5351856452322661</v>
      </c>
      <c r="J390" s="9">
        <f t="shared" si="97"/>
        <v>3.6082156843953364</v>
      </c>
      <c r="K390" s="11">
        <f t="shared" si="98"/>
        <v>0.4504504504504504</v>
      </c>
      <c r="L390" s="11">
        <f t="shared" si="99"/>
        <v>0.29154518950437314</v>
      </c>
      <c r="M390" s="11">
        <f t="shared" si="100"/>
        <v>0.2857142857142857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-0.27809358713148824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0.23075970597836479</v>
      </c>
      <c r="Q390" s="11">
        <f>2*'OddsRatio_working_3-way'!K390*'OddsRatio_working_3-way'!L390*'OddsRatio_working_3-way'!M390</f>
        <v>7.5043806822232453E-2</v>
      </c>
      <c r="R390" s="11">
        <f t="shared" si="101"/>
        <v>0</v>
      </c>
      <c r="S390" s="11">
        <f t="shared" si="102"/>
        <v>-0.82979154017405288</v>
      </c>
      <c r="T390" s="11">
        <f t="shared" si="103"/>
        <v>-0.26985090737367573</v>
      </c>
      <c r="U390" s="11">
        <f>'OddsRatio_working_3-way'!S390-'OddsRatio_working_3-way'!R390^2/3</f>
        <v>-0.82979154017405288</v>
      </c>
      <c r="V390" s="11">
        <f>'OddsRatio_working_3-way'!S390*'OddsRatio_working_3-way'!R390/3-2*'OddsRatio_working_3-way'!R390^3/27-'OddsRatio_working_3-way'!T390</f>
        <v>0.26985090737367573</v>
      </c>
      <c r="W390" s="11">
        <f>'OddsRatio_working_3-way'!V390^2+4*'OddsRatio_working_3-way'!U390^3/27</f>
        <v>-1.1825863237433343E-2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0.14546939149510926</v>
      </c>
      <c r="Y390" s="11">
        <f>IF('OddsRatio_working_3-way'!W390&gt;=0,IF('OddsRatio_working_3-way'!V390+SQRT('OddsRatio_working_3-way'!W390)&gt;0,0,PI()),ACOS('OddsRatio_working_3-way'!V390/(2*'OddsRatio_working_3-way'!X390)))</f>
        <v>0.38307992489219433</v>
      </c>
      <c r="Z390" s="11">
        <f>'OddsRatio_working_3-way'!X390^(1/3)*COS('OddsRatio_working_3-way'!Y390/3)</f>
        <v>0.52164313687906716</v>
      </c>
      <c r="AA390" s="11">
        <f>'OddsRatio_working_3-way'!X390^(1/3)*COS(('OddsRatio_working_3-way'!Y390+2*PI())/3)</f>
        <v>-0.31882340766673639</v>
      </c>
      <c r="AB390" s="11">
        <f>'OddsRatio_working_3-way'!X390^(1/3)*COS(('OddsRatio_working_3-way'!Y390+4*PI())/3)</f>
        <v>-0.20281972921233091</v>
      </c>
      <c r="AC390" s="11">
        <f>'OddsRatio_working_3-way'!X390^(1/3)*SIN('OddsRatio_working_3-way'!Y390/3)</f>
        <v>6.6974754982637982E-2</v>
      </c>
      <c r="AD390" s="11">
        <f>'OddsRatio_working_3-way'!X390^(1/3)*SIN(('OddsRatio_working_3-way'!Y390+2*PI())/3)</f>
        <v>0.41826883075575638</v>
      </c>
      <c r="AE390" s="11">
        <f>'OddsRatio_working_3-way'!X390^(1/3)*SIN(('OddsRatio_working_3-way'!Y390+4*PI())/3)</f>
        <v>-0.48524358573839421</v>
      </c>
      <c r="AF390" s="11">
        <f>-'OddsRatio_working_3-way'!U390/(3*'OddsRatio_working_3-way'!X390^(1/3))*COS(('OddsRatio_working_3-way'!Y390)/3)</f>
        <v>0.52164313687906716</v>
      </c>
      <c r="AG390" s="11">
        <f>-'OddsRatio_working_3-way'!U390/(3*'OddsRatio_working_3-way'!X390^(1/3))*COS(('OddsRatio_working_3-way'!Y390+2*PI())/3)</f>
        <v>-0.31882340766673639</v>
      </c>
      <c r="AH390" s="11">
        <f>-'OddsRatio_working_3-way'!U390/(3*'OddsRatio_working_3-way'!X390^(1/3))*COS(('OddsRatio_working_3-way'!Y390+4*PI())/3)</f>
        <v>-0.20281972921233091</v>
      </c>
      <c r="AI390" s="11">
        <f>'OddsRatio_working_3-way'!U390/(3*'OddsRatio_working_3-way'!X390^(1/3))*SIN(('OddsRatio_working_3-way'!Y390)/3)</f>
        <v>-6.6974754982637982E-2</v>
      </c>
      <c r="AJ390" s="11">
        <f>'OddsRatio_working_3-way'!U390/(3*'OddsRatio_working_3-way'!X390^(1/3))*SIN(('OddsRatio_working_3-way'!Y390+2*PI())/3)</f>
        <v>-0.41826883075575638</v>
      </c>
      <c r="AK390" s="11">
        <f>'OddsRatio_working_3-way'!U390/(3*'OddsRatio_working_3-way'!X390^(1/3))*SIN(('OddsRatio_working_3-way'!Y390+4*PI())/3)</f>
        <v>0.48524358573839421</v>
      </c>
      <c r="AL390" s="11">
        <f>'OddsRatio_working_3-way'!Z390+'OddsRatio_working_3-way'!AF390</f>
        <v>1.0432862737581343</v>
      </c>
      <c r="AM390" s="11">
        <f>'OddsRatio_working_3-way'!AA390+'OddsRatio_working_3-way'!AG390</f>
        <v>-0.63764681533347278</v>
      </c>
      <c r="AN390" s="11">
        <f>'OddsRatio_working_3-way'!AB390+'OddsRatio_working_3-way'!AH390</f>
        <v>-0.40563945842466181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1.0432862737581343</v>
      </c>
      <c r="AS390" s="11">
        <f>IF(('OddsRatio_working_3-way'!X390=0),IF(Q390&gt;0,-Q390^(1/3),(-Q390)^(1/3)),'OddsRatio_working_3-way'!AM390-'OddsRatio_working_3-way'!R390/3)</f>
        <v>-0.63764681533347278</v>
      </c>
      <c r="AT390" s="11">
        <f>IF(('OddsRatio_working_3-way'!X390=0),IF(Q390&gt;0,-Q390^(1/3),(-Q390)^(1/3)),'OddsRatio_working_3-way'!AN390-'OddsRatio_working_3-way'!R390/3)</f>
        <v>-0.40563945842466181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9">
        <f t="shared" si="91"/>
        <v>0.60004650735952481</v>
      </c>
      <c r="E391" s="9">
        <f t="shared" si="92"/>
        <v>0.24203298774063048</v>
      </c>
      <c r="F391" s="9">
        <f t="shared" si="93"/>
        <v>0.15792050489984449</v>
      </c>
      <c r="G391" s="9">
        <f t="shared" si="94"/>
        <v>1.0579960151899759</v>
      </c>
      <c r="H391" s="9">
        <f t="shared" si="95"/>
        <v>1.6665374895696849</v>
      </c>
      <c r="I391" s="9">
        <f t="shared" si="96"/>
        <v>4.1316682049623283</v>
      </c>
      <c r="J391" s="9">
        <f t="shared" si="97"/>
        <v>6.3322999165574778</v>
      </c>
      <c r="K391" s="11">
        <f t="shared" si="98"/>
        <v>0.61349693251533743</v>
      </c>
      <c r="L391" s="11">
        <f t="shared" si="99"/>
        <v>0.25252525252525254</v>
      </c>
      <c r="M391" s="11">
        <f t="shared" si="100"/>
        <v>0.16556291390728478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-0.24106994455997011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0.22135588198238026</v>
      </c>
      <c r="Q391" s="11">
        <f>2*'OddsRatio_working_3-way'!K391*'OddsRatio_working_3-way'!L391*'OddsRatio_working_3-way'!M391</f>
        <v>5.1299161525464709E-2</v>
      </c>
      <c r="R391" s="11">
        <f t="shared" si="101"/>
        <v>0</v>
      </c>
      <c r="S391" s="11">
        <f t="shared" si="102"/>
        <v>-0.91822264441312118</v>
      </c>
      <c r="T391" s="11">
        <f t="shared" si="103"/>
        <v>-0.21279783184545098</v>
      </c>
      <c r="U391" s="11">
        <f>'OddsRatio_working_3-way'!S391-'OddsRatio_working_3-way'!R391^2/3</f>
        <v>-0.91822264441312118</v>
      </c>
      <c r="V391" s="11">
        <f>'OddsRatio_working_3-way'!S391*'OddsRatio_working_3-way'!R391/3-2*'OddsRatio_working_3-way'!R391^3/27-'OddsRatio_working_3-way'!T391</f>
        <v>0.21279783184545098</v>
      </c>
      <c r="W391" s="11">
        <f>'OddsRatio_working_3-way'!V391^2+4*'OddsRatio_working_3-way'!U391^3/27</f>
        <v>-6.9410957117356439E-2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0.16933242037149979</v>
      </c>
      <c r="Y391" s="11">
        <f>IF('OddsRatio_working_3-way'!W391&gt;=0,IF('OddsRatio_working_3-way'!V391+SQRT('OddsRatio_working_3-way'!W391)&gt;0,0,PI()),ACOS('OddsRatio_working_3-way'!V391/(2*'OddsRatio_working_3-way'!X391)))</f>
        <v>0.89137437769554562</v>
      </c>
      <c r="Z391" s="11">
        <f>'OddsRatio_working_3-way'!X391^(1/3)*COS('OddsRatio_working_3-way'!Y391/3)</f>
        <v>0.52899800759498794</v>
      </c>
      <c r="AA391" s="11">
        <f>'OddsRatio_working_3-way'!X391^(1/3)*COS(('OddsRatio_working_3-way'!Y391+2*PI())/3)</f>
        <v>-0.40477192375598103</v>
      </c>
      <c r="AB391" s="11">
        <f>'OddsRatio_working_3-way'!X391^(1/3)*COS(('OddsRatio_working_3-way'!Y391+4*PI())/3)</f>
        <v>-0.1242260838390073</v>
      </c>
      <c r="AC391" s="11">
        <f>'OddsRatio_working_3-way'!X391^(1/3)*SIN('OddsRatio_working_3-way'!Y391/3)</f>
        <v>0.16197321619609464</v>
      </c>
      <c r="AD391" s="11">
        <f>'OddsRatio_working_3-way'!X391^(1/3)*SIN(('OddsRatio_working_3-way'!Y391+2*PI())/3)</f>
        <v>0.37713910503056564</v>
      </c>
      <c r="AE391" s="11">
        <f>'OddsRatio_working_3-way'!X391^(1/3)*SIN(('OddsRatio_working_3-way'!Y391+4*PI())/3)</f>
        <v>-0.5391123212266602</v>
      </c>
      <c r="AF391" s="11">
        <f>-'OddsRatio_working_3-way'!U391/(3*'OddsRatio_working_3-way'!X391^(1/3))*COS(('OddsRatio_working_3-way'!Y391)/3)</f>
        <v>0.52899800759498794</v>
      </c>
      <c r="AG391" s="11">
        <f>-'OddsRatio_working_3-way'!U391/(3*'OddsRatio_working_3-way'!X391^(1/3))*COS(('OddsRatio_working_3-way'!Y391+2*PI())/3)</f>
        <v>-0.40477192375598103</v>
      </c>
      <c r="AH391" s="11">
        <f>-'OddsRatio_working_3-way'!U391/(3*'OddsRatio_working_3-way'!X391^(1/3))*COS(('OddsRatio_working_3-way'!Y391+4*PI())/3)</f>
        <v>-0.1242260838390073</v>
      </c>
      <c r="AI391" s="11">
        <f>'OddsRatio_working_3-way'!U391/(3*'OddsRatio_working_3-way'!X391^(1/3))*SIN(('OddsRatio_working_3-way'!Y391)/3)</f>
        <v>-0.16197321619609464</v>
      </c>
      <c r="AJ391" s="11">
        <f>'OddsRatio_working_3-way'!U391/(3*'OddsRatio_working_3-way'!X391^(1/3))*SIN(('OddsRatio_working_3-way'!Y391+2*PI())/3)</f>
        <v>-0.37713910503056564</v>
      </c>
      <c r="AK391" s="11">
        <f>'OddsRatio_working_3-way'!U391/(3*'OddsRatio_working_3-way'!X391^(1/3))*SIN(('OddsRatio_working_3-way'!Y391+4*PI())/3)</f>
        <v>0.5391123212266602</v>
      </c>
      <c r="AL391" s="11">
        <f>'OddsRatio_working_3-way'!Z391+'OddsRatio_working_3-way'!AF391</f>
        <v>1.0579960151899759</v>
      </c>
      <c r="AM391" s="11">
        <f>'OddsRatio_working_3-way'!AA391+'OddsRatio_working_3-way'!AG391</f>
        <v>-0.80954384751196207</v>
      </c>
      <c r="AN391" s="11">
        <f>'OddsRatio_working_3-way'!AB391+'OddsRatio_working_3-way'!AH391</f>
        <v>-0.24845216767801459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1.0579960151899759</v>
      </c>
      <c r="AS391" s="11">
        <f>IF(('OddsRatio_working_3-way'!X391=0),IF(Q391&gt;0,-Q391^(1/3),(-Q391)^(1/3)),'OddsRatio_working_3-way'!AM391-'OddsRatio_working_3-way'!R391/3)</f>
        <v>-0.80954384751196207</v>
      </c>
      <c r="AT391" s="11">
        <f>IF(('OddsRatio_working_3-way'!X391=0),IF(Q391&gt;0,-Q391^(1/3),(-Q391)^(1/3)),'OddsRatio_working_3-way'!AN391-'OddsRatio_working_3-way'!R391/3)</f>
        <v>-0.24845216767801459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9">
        <f t="shared" si="91"/>
        <v>0.25481032845098806</v>
      </c>
      <c r="E392" s="9">
        <f t="shared" si="92"/>
        <v>0.29302291748782849</v>
      </c>
      <c r="F392" s="9">
        <f t="shared" si="93"/>
        <v>0.45216675406118351</v>
      </c>
      <c r="G392" s="9">
        <f t="shared" si="94"/>
        <v>1.0444598930829934</v>
      </c>
      <c r="H392" s="9">
        <f t="shared" si="95"/>
        <v>3.9244877006323815</v>
      </c>
      <c r="I392" s="9">
        <f t="shared" si="96"/>
        <v>3.4127023530217144</v>
      </c>
      <c r="J392" s="9">
        <f t="shared" si="97"/>
        <v>2.2115734759762726</v>
      </c>
      <c r="K392" s="11">
        <f t="shared" si="98"/>
        <v>0.26315789473684209</v>
      </c>
      <c r="L392" s="11">
        <f t="shared" si="99"/>
        <v>0.30211480362537763</v>
      </c>
      <c r="M392" s="11">
        <f t="shared" si="100"/>
        <v>0.46296296296296291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-0.27616119856539645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0.23078214165827454</v>
      </c>
      <c r="Q392" s="11">
        <f>2*'OddsRatio_working_3-way'!K392*'OddsRatio_working_3-way'!L392*'OddsRatio_working_3-way'!M392</f>
        <v>7.3614718232304477E-2</v>
      </c>
      <c r="R392" s="11">
        <f t="shared" si="101"/>
        <v>0</v>
      </c>
      <c r="S392" s="11">
        <f t="shared" si="102"/>
        <v>-0.83567909922589689</v>
      </c>
      <c r="T392" s="11">
        <f t="shared" si="103"/>
        <v>-0.26656430597317282</v>
      </c>
      <c r="U392" s="11">
        <f>'OddsRatio_working_3-way'!S392-'OddsRatio_working_3-way'!R392^2/3</f>
        <v>-0.83567909922589689</v>
      </c>
      <c r="V392" s="11">
        <f>'OddsRatio_working_3-way'!S392*'OddsRatio_working_3-way'!R392/3-2*'OddsRatio_working_3-way'!R392^3/27-'OddsRatio_working_3-way'!T392</f>
        <v>0.26656430597317282</v>
      </c>
      <c r="W392" s="11">
        <f>'OddsRatio_working_3-way'!V392^2+4*'OddsRatio_working_3-way'!U392^3/27</f>
        <v>-1.5403394548712895E-2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0.14702034193239399</v>
      </c>
      <c r="Y392" s="11">
        <f>IF('OddsRatio_working_3-way'!W392&gt;=0,IF('OddsRatio_working_3-way'!V392+SQRT('OddsRatio_working_3-way'!W392)&gt;0,0,PI()),ACOS('OddsRatio_working_3-way'!V392/(2*'OddsRatio_working_3-way'!X392)))</f>
        <v>0.43574494485596826</v>
      </c>
      <c r="Z392" s="11">
        <f>'OddsRatio_working_3-way'!X392^(1/3)*COS('OddsRatio_working_3-way'!Y392/3)</f>
        <v>0.52222994654149668</v>
      </c>
      <c r="AA392" s="11">
        <f>'OddsRatio_working_3-way'!X392^(1/3)*COS(('OddsRatio_working_3-way'!Y392+2*PI())/3)</f>
        <v>-0.32727150739945976</v>
      </c>
      <c r="AB392" s="11">
        <f>'OddsRatio_working_3-way'!X392^(1/3)*COS(('OddsRatio_working_3-way'!Y392+4*PI())/3)</f>
        <v>-0.19495843914203662</v>
      </c>
      <c r="AC392" s="11">
        <f>'OddsRatio_working_3-way'!X392^(1/3)*SIN('OddsRatio_working_3-way'!Y392/3)</f>
        <v>7.6390985575728501E-2</v>
      </c>
      <c r="AD392" s="11">
        <f>'OddsRatio_working_3-way'!X392^(1/3)*SIN(('OddsRatio_working_3-way'!Y392+2*PI())/3)</f>
        <v>0.41406890753406134</v>
      </c>
      <c r="AE392" s="11">
        <f>'OddsRatio_working_3-way'!X392^(1/3)*SIN(('OddsRatio_working_3-way'!Y392+4*PI())/3)</f>
        <v>-0.49045989310978982</v>
      </c>
      <c r="AF392" s="11">
        <f>-'OddsRatio_working_3-way'!U392/(3*'OddsRatio_working_3-way'!X392^(1/3))*COS(('OddsRatio_working_3-way'!Y392)/3)</f>
        <v>0.52222994654149668</v>
      </c>
      <c r="AG392" s="11">
        <f>-'OddsRatio_working_3-way'!U392/(3*'OddsRatio_working_3-way'!X392^(1/3))*COS(('OddsRatio_working_3-way'!Y392+2*PI())/3)</f>
        <v>-0.32727150739945976</v>
      </c>
      <c r="AH392" s="11">
        <f>-'OddsRatio_working_3-way'!U392/(3*'OddsRatio_working_3-way'!X392^(1/3))*COS(('OddsRatio_working_3-way'!Y392+4*PI())/3)</f>
        <v>-0.19495843914203662</v>
      </c>
      <c r="AI392" s="11">
        <f>'OddsRatio_working_3-way'!U392/(3*'OddsRatio_working_3-way'!X392^(1/3))*SIN(('OddsRatio_working_3-way'!Y392)/3)</f>
        <v>-7.6390985575728501E-2</v>
      </c>
      <c r="AJ392" s="11">
        <f>'OddsRatio_working_3-way'!U392/(3*'OddsRatio_working_3-way'!X392^(1/3))*SIN(('OddsRatio_working_3-way'!Y392+2*PI())/3)</f>
        <v>-0.41406890753406134</v>
      </c>
      <c r="AK392" s="11">
        <f>'OddsRatio_working_3-way'!U392/(3*'OddsRatio_working_3-way'!X392^(1/3))*SIN(('OddsRatio_working_3-way'!Y392+4*PI())/3)</f>
        <v>0.49045989310978982</v>
      </c>
      <c r="AL392" s="11">
        <f>'OddsRatio_working_3-way'!Z392+'OddsRatio_working_3-way'!AF392</f>
        <v>1.0444598930829934</v>
      </c>
      <c r="AM392" s="11">
        <f>'OddsRatio_working_3-way'!AA392+'OddsRatio_working_3-way'!AG392</f>
        <v>-0.65454301479891952</v>
      </c>
      <c r="AN392" s="11">
        <f>'OddsRatio_working_3-way'!AB392+'OddsRatio_working_3-way'!AH392</f>
        <v>-0.38991687828407323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1.0444598930829934</v>
      </c>
      <c r="AS392" s="11">
        <f>IF(('OddsRatio_working_3-way'!X392=0),IF(Q392&gt;0,-Q392^(1/3),(-Q392)^(1/3)),'OddsRatio_working_3-way'!AM392-'OddsRatio_working_3-way'!R392/3)</f>
        <v>-0.65454301479891952</v>
      </c>
      <c r="AT392" s="11">
        <f>IF(('OddsRatio_working_3-way'!X392=0),IF(Q392&gt;0,-Q392^(1/3),(-Q392)^(1/3)),'OddsRatio_working_3-way'!AN392-'OddsRatio_working_3-way'!R392/3)</f>
        <v>-0.38991687828407323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9">
        <f t="shared" si="91"/>
        <v>0.55613879626218543</v>
      </c>
      <c r="E393" s="9">
        <f t="shared" si="92"/>
        <v>0.23187262579662621</v>
      </c>
      <c r="F393" s="9">
        <f t="shared" si="93"/>
        <v>0.21198857794118833</v>
      </c>
      <c r="G393" s="9">
        <f t="shared" si="94"/>
        <v>1.0933044957531355</v>
      </c>
      <c r="H393" s="9">
        <f t="shared" si="95"/>
        <v>1.7981122818997888</v>
      </c>
      <c r="I393" s="9">
        <f t="shared" si="96"/>
        <v>4.3127126221320005</v>
      </c>
      <c r="J393" s="9">
        <f t="shared" si="97"/>
        <v>4.717235285560661</v>
      </c>
      <c r="K393" s="11">
        <f t="shared" si="98"/>
        <v>0.5780346820809249</v>
      </c>
      <c r="L393" s="11">
        <f t="shared" si="99"/>
        <v>0.24813895781637715</v>
      </c>
      <c r="M393" s="11">
        <f t="shared" si="100"/>
        <v>0.22727272727272727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-0.24515490103780235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0.23340448475634001</v>
      </c>
      <c r="Q393" s="11">
        <f>2*'OddsRatio_working_3-way'!K393*'OddsRatio_working_3-way'!L393*'OddsRatio_working_3-way'!M393</f>
        <v>6.5196783451491644E-2</v>
      </c>
      <c r="R393" s="11">
        <f t="shared" si="101"/>
        <v>0</v>
      </c>
      <c r="S393" s="11">
        <f t="shared" si="102"/>
        <v>-0.95206942128540006</v>
      </c>
      <c r="T393" s="11">
        <f t="shared" si="103"/>
        <v>-0.26594117913000009</v>
      </c>
      <c r="U393" s="11">
        <f>'OddsRatio_working_3-way'!S393-'OddsRatio_working_3-way'!R393^2/3</f>
        <v>-0.95206942128540006</v>
      </c>
      <c r="V393" s="11">
        <f>'OddsRatio_working_3-way'!S393*'OddsRatio_working_3-way'!R393/3-2*'OddsRatio_working_3-way'!R393^3/27-'OddsRatio_working_3-way'!T393</f>
        <v>0.26594117913000009</v>
      </c>
      <c r="W393" s="11">
        <f>'OddsRatio_working_3-way'!V393^2+4*'OddsRatio_working_3-way'!U393^3/27</f>
        <v>-5.7125685114089997E-2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0.1787808685731955</v>
      </c>
      <c r="Y393" s="11">
        <f>IF('OddsRatio_working_3-way'!W393&gt;=0,IF('OddsRatio_working_3-way'!V393+SQRT('OddsRatio_working_3-way'!W393)&gt;0,0,PI()),ACOS('OddsRatio_working_3-way'!V393/(2*'OddsRatio_working_3-way'!X393)))</f>
        <v>0.73211401069701909</v>
      </c>
      <c r="Z393" s="11">
        <f>'OddsRatio_working_3-way'!X393^(1/3)*COS('OddsRatio_working_3-way'!Y393/3)</f>
        <v>0.54665224787656774</v>
      </c>
      <c r="AA393" s="11">
        <f>'OddsRatio_working_3-way'!X393^(1/3)*COS(('OddsRatio_working_3-way'!Y393+2*PI())/3)</f>
        <v>-0.3912067637396171</v>
      </c>
      <c r="AB393" s="11">
        <f>'OddsRatio_working_3-way'!X393^(1/3)*COS(('OddsRatio_working_3-way'!Y393+4*PI())/3)</f>
        <v>-0.15544548413695045</v>
      </c>
      <c r="AC393" s="11">
        <f>'OddsRatio_working_3-way'!X393^(1/3)*SIN('OddsRatio_working_3-way'!Y393/3)</f>
        <v>0.13611683824309015</v>
      </c>
      <c r="AD393" s="11">
        <f>'OddsRatio_working_3-way'!X393^(1/3)*SIN(('OddsRatio_working_3-way'!Y393+2*PI())/3)</f>
        <v>0.40535631457543053</v>
      </c>
      <c r="AE393" s="11">
        <f>'OddsRatio_working_3-way'!X393^(1/3)*SIN(('OddsRatio_working_3-way'!Y393+4*PI())/3)</f>
        <v>-0.54147315281852071</v>
      </c>
      <c r="AF393" s="11">
        <f>-'OddsRatio_working_3-way'!U393/(3*'OddsRatio_working_3-way'!X393^(1/3))*COS(('OddsRatio_working_3-way'!Y393)/3)</f>
        <v>0.54665224787656774</v>
      </c>
      <c r="AG393" s="11">
        <f>-'OddsRatio_working_3-way'!U393/(3*'OddsRatio_working_3-way'!X393^(1/3))*COS(('OddsRatio_working_3-way'!Y393+2*PI())/3)</f>
        <v>-0.3912067637396171</v>
      </c>
      <c r="AH393" s="11">
        <f>-'OddsRatio_working_3-way'!U393/(3*'OddsRatio_working_3-way'!X393^(1/3))*COS(('OddsRatio_working_3-way'!Y393+4*PI())/3)</f>
        <v>-0.15544548413695045</v>
      </c>
      <c r="AI393" s="11">
        <f>'OddsRatio_working_3-way'!U393/(3*'OddsRatio_working_3-way'!X393^(1/3))*SIN(('OddsRatio_working_3-way'!Y393)/3)</f>
        <v>-0.13611683824309015</v>
      </c>
      <c r="AJ393" s="11">
        <f>'OddsRatio_working_3-way'!U393/(3*'OddsRatio_working_3-way'!X393^(1/3))*SIN(('OddsRatio_working_3-way'!Y393+2*PI())/3)</f>
        <v>-0.40535631457543053</v>
      </c>
      <c r="AK393" s="11">
        <f>'OddsRatio_working_3-way'!U393/(3*'OddsRatio_working_3-way'!X393^(1/3))*SIN(('OddsRatio_working_3-way'!Y393+4*PI())/3)</f>
        <v>0.54147315281852071</v>
      </c>
      <c r="AL393" s="11">
        <f>'OddsRatio_working_3-way'!Z393+'OddsRatio_working_3-way'!AF393</f>
        <v>1.0933044957531355</v>
      </c>
      <c r="AM393" s="11">
        <f>'OddsRatio_working_3-way'!AA393+'OddsRatio_working_3-way'!AG393</f>
        <v>-0.78241352747923421</v>
      </c>
      <c r="AN393" s="11">
        <f>'OddsRatio_working_3-way'!AB393+'OddsRatio_working_3-way'!AH393</f>
        <v>-0.31089096827390089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1.0933044957531355</v>
      </c>
      <c r="AS393" s="11">
        <f>IF(('OddsRatio_working_3-way'!X393=0),IF(Q393&gt;0,-Q393^(1/3),(-Q393)^(1/3)),'OddsRatio_working_3-way'!AM393-'OddsRatio_working_3-way'!R393/3)</f>
        <v>-0.78241352747923421</v>
      </c>
      <c r="AT393" s="11">
        <f>IF(('OddsRatio_working_3-way'!X393=0),IF(Q393&gt;0,-Q393^(1/3),(-Q393)^(1/3)),'OddsRatio_working_3-way'!AN393-'OddsRatio_working_3-way'!R393/3)</f>
        <v>-0.31089096827390089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9">
        <f t="shared" si="91"/>
        <v>0.58738414518067927</v>
      </c>
      <c r="E394" s="9">
        <f t="shared" si="92"/>
        <v>0.22324473505095993</v>
      </c>
      <c r="F394" s="9">
        <f t="shared" si="93"/>
        <v>0.18937111976836066</v>
      </c>
      <c r="G394" s="9">
        <f t="shared" si="94"/>
        <v>1.0975990387974721</v>
      </c>
      <c r="H394" s="9">
        <f t="shared" si="95"/>
        <v>1.7024633848303825</v>
      </c>
      <c r="I394" s="9">
        <f t="shared" si="96"/>
        <v>4.4793889529879873</v>
      </c>
      <c r="J394" s="9">
        <f t="shared" si="97"/>
        <v>5.2806362513101419</v>
      </c>
      <c r="K394" s="11">
        <f t="shared" si="98"/>
        <v>0.6097560975609756</v>
      </c>
      <c r="L394" s="11">
        <f t="shared" si="99"/>
        <v>0.23980815347721823</v>
      </c>
      <c r="M394" s="11">
        <f t="shared" si="100"/>
        <v>0.2040816326530612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-0.23611732813848485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0.23007974904297568</v>
      </c>
      <c r="Q394" s="11">
        <f>2*'OddsRatio_working_3-way'!K394*'OddsRatio_working_3-way'!L394*'OddsRatio_working_3-way'!M394</f>
        <v>5.9683462786764112E-2</v>
      </c>
      <c r="R394" s="11">
        <f t="shared" si="101"/>
        <v>0</v>
      </c>
      <c r="S394" s="11">
        <f t="shared" si="102"/>
        <v>-0.97442975006066446</v>
      </c>
      <c r="T394" s="11">
        <f t="shared" si="103"/>
        <v>-0.25277036318045765</v>
      </c>
      <c r="U394" s="11">
        <f>'OddsRatio_working_3-way'!S394-'OddsRatio_working_3-way'!R394^2/3</f>
        <v>-0.97442975006066446</v>
      </c>
      <c r="V394" s="11">
        <f>'OddsRatio_working_3-way'!S394*'OddsRatio_working_3-way'!R394/3-2*'OddsRatio_working_3-way'!R394^3/27-'OddsRatio_working_3-way'!T394</f>
        <v>0.25277036318045765</v>
      </c>
      <c r="W394" s="11">
        <f>'OddsRatio_working_3-way'!V394^2+4*'OddsRatio_working_3-way'!U394^3/27</f>
        <v>-7.3178853784275258E-2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0.18511598410635405</v>
      </c>
      <c r="Y394" s="11">
        <f>IF('OddsRatio_working_3-way'!W394&gt;=0,IF('OddsRatio_working_3-way'!V394+SQRT('OddsRatio_working_3-way'!W394)&gt;0,0,PI()),ACOS('OddsRatio_working_3-way'!V394/(2*'OddsRatio_working_3-way'!X394)))</f>
        <v>0.81929689757765711</v>
      </c>
      <c r="Z394" s="11">
        <f>'OddsRatio_working_3-way'!X394^(1/3)*COS('OddsRatio_working_3-way'!Y394/3)</f>
        <v>0.54879951939873606</v>
      </c>
      <c r="AA394" s="11">
        <f>'OddsRatio_working_3-way'!X394^(1/3)*COS(('OddsRatio_working_3-way'!Y394+2*PI())/3)</f>
        <v>-0.40752283488152208</v>
      </c>
      <c r="AB394" s="11">
        <f>'OddsRatio_working_3-way'!X394^(1/3)*COS(('OddsRatio_working_3-way'!Y394+4*PI())/3)</f>
        <v>-0.14127668451721404</v>
      </c>
      <c r="AC394" s="11">
        <f>'OddsRatio_working_3-way'!X394^(1/3)*SIN('OddsRatio_working_3-way'!Y394/3)</f>
        <v>0.15371728658353484</v>
      </c>
      <c r="AD394" s="11">
        <f>'OddsRatio_working_3-way'!X394^(1/3)*SIN(('OddsRatio_working_3-way'!Y394+2*PI())/3)</f>
        <v>0.39841568209222872</v>
      </c>
      <c r="AE394" s="11">
        <f>'OddsRatio_working_3-way'!X394^(1/3)*SIN(('OddsRatio_working_3-way'!Y394+4*PI())/3)</f>
        <v>-0.55213296867576356</v>
      </c>
      <c r="AF394" s="11">
        <f>-'OddsRatio_working_3-way'!U394/(3*'OddsRatio_working_3-way'!X394^(1/3))*COS(('OddsRatio_working_3-way'!Y394)/3)</f>
        <v>0.54879951939873606</v>
      </c>
      <c r="AG394" s="11">
        <f>-'OddsRatio_working_3-way'!U394/(3*'OddsRatio_working_3-way'!X394^(1/3))*COS(('OddsRatio_working_3-way'!Y394+2*PI())/3)</f>
        <v>-0.40752283488152208</v>
      </c>
      <c r="AH394" s="11">
        <f>-'OddsRatio_working_3-way'!U394/(3*'OddsRatio_working_3-way'!X394^(1/3))*COS(('OddsRatio_working_3-way'!Y394+4*PI())/3)</f>
        <v>-0.14127668451721404</v>
      </c>
      <c r="AI394" s="11">
        <f>'OddsRatio_working_3-way'!U394/(3*'OddsRatio_working_3-way'!X394^(1/3))*SIN(('OddsRatio_working_3-way'!Y394)/3)</f>
        <v>-0.15371728658353484</v>
      </c>
      <c r="AJ394" s="11">
        <f>'OddsRatio_working_3-way'!U394/(3*'OddsRatio_working_3-way'!X394^(1/3))*SIN(('OddsRatio_working_3-way'!Y394+2*PI())/3)</f>
        <v>-0.39841568209222872</v>
      </c>
      <c r="AK394" s="11">
        <f>'OddsRatio_working_3-way'!U394/(3*'OddsRatio_working_3-way'!X394^(1/3))*SIN(('OddsRatio_working_3-way'!Y394+4*PI())/3)</f>
        <v>0.55213296867576356</v>
      </c>
      <c r="AL394" s="11">
        <f>'OddsRatio_working_3-way'!Z394+'OddsRatio_working_3-way'!AF394</f>
        <v>1.0975990387974721</v>
      </c>
      <c r="AM394" s="11">
        <f>'OddsRatio_working_3-way'!AA394+'OddsRatio_working_3-way'!AG394</f>
        <v>-0.81504566976304416</v>
      </c>
      <c r="AN394" s="11">
        <f>'OddsRatio_working_3-way'!AB394+'OddsRatio_working_3-way'!AH394</f>
        <v>-0.28255336903442807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1.0975990387974721</v>
      </c>
      <c r="AS394" s="11">
        <f>IF(('OddsRatio_working_3-way'!X394=0),IF(Q394&gt;0,-Q394^(1/3),(-Q394)^(1/3)),'OddsRatio_working_3-way'!AM394-'OddsRatio_working_3-way'!R394/3)</f>
        <v>-0.81504566976304416</v>
      </c>
      <c r="AT394" s="11">
        <f>IF(('OddsRatio_working_3-way'!X394=0),IF(Q394&gt;0,-Q394^(1/3),(-Q394)^(1/3)),'OddsRatio_working_3-way'!AN394-'OddsRatio_working_3-way'!R394/3)</f>
        <v>-0.28255336903442807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9">
        <f t="shared" si="91"/>
        <v>0.38886216677935792</v>
      </c>
      <c r="E395" s="9">
        <f t="shared" si="92"/>
        <v>0.28470316614094771</v>
      </c>
      <c r="F395" s="9">
        <f t="shared" si="93"/>
        <v>0.32643466707969426</v>
      </c>
      <c r="G395" s="9">
        <f t="shared" si="94"/>
        <v>1.0691192358524528</v>
      </c>
      <c r="H395" s="9">
        <f t="shared" si="95"/>
        <v>2.5716052767031057</v>
      </c>
      <c r="I395" s="9">
        <f t="shared" si="96"/>
        <v>3.5124302042532642</v>
      </c>
      <c r="J395" s="9">
        <f t="shared" si="97"/>
        <v>3.0634001251952343</v>
      </c>
      <c r="K395" s="11">
        <f t="shared" si="98"/>
        <v>0.40485829959514169</v>
      </c>
      <c r="L395" s="11">
        <f t="shared" si="99"/>
        <v>0.29850746268656714</v>
      </c>
      <c r="M395" s="11">
        <f t="shared" si="100"/>
        <v>0.34129692832764502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-0.27500027326027543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0.23716929577424123</v>
      </c>
      <c r="Q395" s="11">
        <f>2*'OddsRatio_working_3-way'!K395*'OddsRatio_working_3-way'!L395*'OddsRatio_working_3-way'!M395</f>
        <v>8.2493668095388231E-2</v>
      </c>
      <c r="R395" s="11">
        <f t="shared" si="101"/>
        <v>0</v>
      </c>
      <c r="S395" s="11">
        <f t="shared" si="102"/>
        <v>-0.86243294583846153</v>
      </c>
      <c r="T395" s="11">
        <f t="shared" si="103"/>
        <v>-0.29997667681337781</v>
      </c>
      <c r="U395" s="11">
        <f>'OddsRatio_working_3-way'!S395-'OddsRatio_working_3-way'!R395^2/3</f>
        <v>-0.86243294583846153</v>
      </c>
      <c r="V395" s="11">
        <f>'OddsRatio_working_3-way'!S395*'OddsRatio_working_3-way'!R395/3-2*'OddsRatio_working_3-way'!R395^3/27-'OddsRatio_working_3-way'!T395</f>
        <v>0.29997667681337781</v>
      </c>
      <c r="W395" s="11">
        <f>'OddsRatio_working_3-way'!V395^2+4*'OddsRatio_working_3-way'!U395^3/27</f>
        <v>-5.0465128093655082E-3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0.15413672456731656</v>
      </c>
      <c r="Y395" s="11">
        <f>IF('OddsRatio_working_3-way'!W395&gt;=0,IF('OddsRatio_working_3-way'!V395+SQRT('OddsRatio_working_3-way'!W395)&gt;0,0,PI()),ACOS('OddsRatio_working_3-way'!V395/(2*'OddsRatio_working_3-way'!X395)))</f>
        <v>0.2325307561042389</v>
      </c>
      <c r="Z395" s="11">
        <f>'OddsRatio_working_3-way'!X395^(1/3)*COS('OddsRatio_working_3-way'!Y395/3)</f>
        <v>0.53455961792622653</v>
      </c>
      <c r="AA395" s="11">
        <f>'OddsRatio_working_3-way'!X395^(1/3)*COS(('OddsRatio_working_3-way'!Y395+2*PI())/3)</f>
        <v>-0.3032346086641331</v>
      </c>
      <c r="AB395" s="11">
        <f>'OddsRatio_working_3-way'!X395^(1/3)*COS(('OddsRatio_working_3-way'!Y395+4*PI())/3)</f>
        <v>-0.23132500926209335</v>
      </c>
      <c r="AC395" s="11">
        <f>'OddsRatio_working_3-way'!X395^(1/3)*SIN('OddsRatio_working_3-way'!Y395/3)</f>
        <v>4.1517026572085711E-2</v>
      </c>
      <c r="AD395" s="11">
        <f>'OddsRatio_working_3-way'!X395^(1/3)*SIN(('OddsRatio_working_3-way'!Y395+2*PI())/3)</f>
        <v>0.44218369567537275</v>
      </c>
      <c r="AE395" s="11">
        <f>'OddsRatio_working_3-way'!X395^(1/3)*SIN(('OddsRatio_working_3-way'!Y395+4*PI())/3)</f>
        <v>-0.48370072224745853</v>
      </c>
      <c r="AF395" s="11">
        <f>-'OddsRatio_working_3-way'!U395/(3*'OddsRatio_working_3-way'!X395^(1/3))*COS(('OddsRatio_working_3-way'!Y395)/3)</f>
        <v>0.53455961792622642</v>
      </c>
      <c r="AG395" s="11">
        <f>-'OddsRatio_working_3-way'!U395/(3*'OddsRatio_working_3-way'!X395^(1/3))*COS(('OddsRatio_working_3-way'!Y395+2*PI())/3)</f>
        <v>-0.30323460866413304</v>
      </c>
      <c r="AH395" s="11">
        <f>-'OddsRatio_working_3-way'!U395/(3*'OddsRatio_working_3-way'!X395^(1/3))*COS(('OddsRatio_working_3-way'!Y395+4*PI())/3)</f>
        <v>-0.23132500926209329</v>
      </c>
      <c r="AI395" s="11">
        <f>'OddsRatio_working_3-way'!U395/(3*'OddsRatio_working_3-way'!X395^(1/3))*SIN(('OddsRatio_working_3-way'!Y395)/3)</f>
        <v>-4.1517026572085704E-2</v>
      </c>
      <c r="AJ395" s="11">
        <f>'OddsRatio_working_3-way'!U395/(3*'OddsRatio_working_3-way'!X395^(1/3))*SIN(('OddsRatio_working_3-way'!Y395+2*PI())/3)</f>
        <v>-0.44218369567537263</v>
      </c>
      <c r="AK395" s="11">
        <f>'OddsRatio_working_3-way'!U395/(3*'OddsRatio_working_3-way'!X395^(1/3))*SIN(('OddsRatio_working_3-way'!Y395+4*PI())/3)</f>
        <v>0.48370072224745841</v>
      </c>
      <c r="AL395" s="11">
        <f>'OddsRatio_working_3-way'!Z395+'OddsRatio_working_3-way'!AF395</f>
        <v>1.0691192358524528</v>
      </c>
      <c r="AM395" s="11">
        <f>'OddsRatio_working_3-way'!AA395+'OddsRatio_working_3-way'!AG395</f>
        <v>-0.6064692173282662</v>
      </c>
      <c r="AN395" s="11">
        <f>'OddsRatio_working_3-way'!AB395+'OddsRatio_working_3-way'!AH395</f>
        <v>-0.46265001852418663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1.0691192358524528</v>
      </c>
      <c r="AS395" s="11">
        <f>IF(('OddsRatio_working_3-way'!X395=0),IF(Q395&gt;0,-Q395^(1/3),(-Q395)^(1/3)),'OddsRatio_working_3-way'!AM395-'OddsRatio_working_3-way'!R395/3)</f>
        <v>-0.6064692173282662</v>
      </c>
      <c r="AT395" s="11">
        <f>IF(('OddsRatio_working_3-way'!X395=0),IF(Q395&gt;0,-Q395^(1/3),(-Q395)^(1/3)),'OddsRatio_working_3-way'!AN395-'OddsRatio_working_3-way'!R395/3)</f>
        <v>-0.46265001852418663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9">
        <f t="shared" si="91"/>
        <v>0.46544728773065136</v>
      </c>
      <c r="E396" s="9">
        <f t="shared" si="92"/>
        <v>0.2714924662968668</v>
      </c>
      <c r="F396" s="9">
        <f t="shared" si="93"/>
        <v>0.26306024597248173</v>
      </c>
      <c r="G396" s="9">
        <f t="shared" si="94"/>
        <v>1.0733373837438827</v>
      </c>
      <c r="H396" s="9">
        <f t="shared" si="95"/>
        <v>2.1484710006059542</v>
      </c>
      <c r="I396" s="9">
        <f t="shared" si="96"/>
        <v>3.683343459359707</v>
      </c>
      <c r="J396" s="9">
        <f t="shared" si="97"/>
        <v>3.8014105715715334</v>
      </c>
      <c r="K396" s="11">
        <f t="shared" si="98"/>
        <v>0.48309178743961356</v>
      </c>
      <c r="L396" s="11">
        <f t="shared" si="99"/>
        <v>0.2857142857142857</v>
      </c>
      <c r="M396" s="11">
        <f t="shared" si="100"/>
        <v>0.2770083102493075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-0.26694310146074562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0.23628866215882954</v>
      </c>
      <c r="Q396" s="11">
        <f>2*'OddsRatio_working_3-way'!K396*'OddsRatio_working_3-way'!L396*'OddsRatio_working_3-way'!M396</f>
        <v>7.6468822705122841E-2</v>
      </c>
      <c r="R396" s="11">
        <f t="shared" si="101"/>
        <v>0</v>
      </c>
      <c r="S396" s="11">
        <f t="shared" si="102"/>
        <v>-0.88516489418841993</v>
      </c>
      <c r="T396" s="11">
        <f t="shared" si="103"/>
        <v>-0.28646113080531393</v>
      </c>
      <c r="U396" s="11">
        <f>'OddsRatio_working_3-way'!S396-'OddsRatio_working_3-way'!R396^2/3</f>
        <v>-0.88516489418841993</v>
      </c>
      <c r="V396" s="11">
        <f>'OddsRatio_working_3-way'!S396*'OddsRatio_working_3-way'!R396/3-2*'OddsRatio_working_3-way'!R396^3/27-'OddsRatio_working_3-way'!T396</f>
        <v>0.28646113080531393</v>
      </c>
      <c r="W396" s="11">
        <f>'OddsRatio_working_3-way'!V396^2+4*'OddsRatio_working_3-way'!U396^3/27</f>
        <v>-2.0686930900164088E-2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0.16027079456534124</v>
      </c>
      <c r="Y396" s="11">
        <f>IF('OddsRatio_working_3-way'!W396&gt;=0,IF('OddsRatio_working_3-way'!V396+SQRT('OddsRatio_working_3-way'!W396)&gt;0,0,PI()),ACOS('OddsRatio_working_3-way'!V396/(2*'OddsRatio_working_3-way'!X396)))</f>
        <v>0.46531891089795496</v>
      </c>
      <c r="Z396" s="11">
        <f>'OddsRatio_working_3-way'!X396^(1/3)*COS('OddsRatio_working_3-way'!Y396/3)</f>
        <v>0.53666869187194133</v>
      </c>
      <c r="AA396" s="11">
        <f>'OddsRatio_working_3-way'!X396^(1/3)*COS(('OddsRatio_working_3-way'!Y396+2*PI())/3)</f>
        <v>-0.34100662345944943</v>
      </c>
      <c r="AB396" s="11">
        <f>'OddsRatio_working_3-way'!X396^(1/3)*COS(('OddsRatio_working_3-way'!Y396+4*PI())/3)</f>
        <v>-0.19566206841249217</v>
      </c>
      <c r="AC396" s="11">
        <f>'OddsRatio_working_3-way'!X396^(1/3)*SIN('OddsRatio_working_3-way'!Y396/3)</f>
        <v>8.3914717981607351E-2</v>
      </c>
      <c r="AD396" s="11">
        <f>'OddsRatio_working_3-way'!X396^(1/3)*SIN(('OddsRatio_working_3-way'!Y396+2*PI())/3)</f>
        <v>0.4228113615860607</v>
      </c>
      <c r="AE396" s="11">
        <f>'OddsRatio_working_3-way'!X396^(1/3)*SIN(('OddsRatio_working_3-way'!Y396+4*PI())/3)</f>
        <v>-0.50672607956766802</v>
      </c>
      <c r="AF396" s="11">
        <f>-'OddsRatio_working_3-way'!U396/(3*'OddsRatio_working_3-way'!X396^(1/3))*COS(('OddsRatio_working_3-way'!Y396)/3)</f>
        <v>0.53666869187194133</v>
      </c>
      <c r="AG396" s="11">
        <f>-'OddsRatio_working_3-way'!U396/(3*'OddsRatio_working_3-way'!X396^(1/3))*COS(('OddsRatio_working_3-way'!Y396+2*PI())/3)</f>
        <v>-0.34100662345944943</v>
      </c>
      <c r="AH396" s="11">
        <f>-'OddsRatio_working_3-way'!U396/(3*'OddsRatio_working_3-way'!X396^(1/3))*COS(('OddsRatio_working_3-way'!Y396+4*PI())/3)</f>
        <v>-0.19566206841249217</v>
      </c>
      <c r="AI396" s="11">
        <f>'OddsRatio_working_3-way'!U396/(3*'OddsRatio_working_3-way'!X396^(1/3))*SIN(('OddsRatio_working_3-way'!Y396)/3)</f>
        <v>-8.3914717981607351E-2</v>
      </c>
      <c r="AJ396" s="11">
        <f>'OddsRatio_working_3-way'!U396/(3*'OddsRatio_working_3-way'!X396^(1/3))*SIN(('OddsRatio_working_3-way'!Y396+2*PI())/3)</f>
        <v>-0.4228113615860607</v>
      </c>
      <c r="AK396" s="11">
        <f>'OddsRatio_working_3-way'!U396/(3*'OddsRatio_working_3-way'!X396^(1/3))*SIN(('OddsRatio_working_3-way'!Y396+4*PI())/3)</f>
        <v>0.50672607956766802</v>
      </c>
      <c r="AL396" s="11">
        <f>'OddsRatio_working_3-way'!Z396+'OddsRatio_working_3-way'!AF396</f>
        <v>1.0733373837438827</v>
      </c>
      <c r="AM396" s="11">
        <f>'OddsRatio_working_3-way'!AA396+'OddsRatio_working_3-way'!AG396</f>
        <v>-0.68201324691889886</v>
      </c>
      <c r="AN396" s="11">
        <f>'OddsRatio_working_3-way'!AB396+'OddsRatio_working_3-way'!AH396</f>
        <v>-0.39132413682498435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1.0733373837438827</v>
      </c>
      <c r="AS396" s="11">
        <f>IF(('OddsRatio_working_3-way'!X396=0),IF(Q396&gt;0,-Q396^(1/3),(-Q396)^(1/3)),'OddsRatio_working_3-way'!AM396-'OddsRatio_working_3-way'!R396/3)</f>
        <v>-0.68201324691889886</v>
      </c>
      <c r="AT396" s="11">
        <f>IF(('OddsRatio_working_3-way'!X396=0),IF(Q396&gt;0,-Q396^(1/3),(-Q396)^(1/3)),'OddsRatio_working_3-way'!AN396-'OddsRatio_working_3-way'!R396/3)</f>
        <v>-0.39132413682498435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9">
        <f t="shared" si="91"/>
        <v>0.56290272311264189</v>
      </c>
      <c r="E397" s="9">
        <f t="shared" si="92"/>
        <v>0.25438584755075377</v>
      </c>
      <c r="F397" s="9">
        <f t="shared" si="93"/>
        <v>0.18271142933660453</v>
      </c>
      <c r="G397" s="9">
        <f t="shared" si="94"/>
        <v>1.0936702598324259</v>
      </c>
      <c r="H397" s="9">
        <f t="shared" si="95"/>
        <v>1.7765058844810224</v>
      </c>
      <c r="I397" s="9">
        <f t="shared" si="96"/>
        <v>3.9310362963509009</v>
      </c>
      <c r="J397" s="9">
        <f t="shared" si="97"/>
        <v>5.4731113627146222</v>
      </c>
      <c r="K397" s="11">
        <f t="shared" si="98"/>
        <v>0.58479532163742687</v>
      </c>
      <c r="L397" s="11">
        <f t="shared" si="99"/>
        <v>0.27173913043478259</v>
      </c>
      <c r="M397" s="11">
        <f t="shared" si="100"/>
        <v>0.19646365422396858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-0.2429711668482446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0.23352849821943883</v>
      </c>
      <c r="Q397" s="11">
        <f>2*'OddsRatio_working_3-way'!K397*'OddsRatio_working_3-way'!L397*'OddsRatio_working_3-way'!M397</f>
        <v>6.2440774924983643E-2</v>
      </c>
      <c r="R397" s="11">
        <f t="shared" si="101"/>
        <v>0</v>
      </c>
      <c r="S397" s="11">
        <f t="shared" si="102"/>
        <v>-0.96113667003664061</v>
      </c>
      <c r="T397" s="11">
        <f t="shared" si="103"/>
        <v>-0.25698841444829962</v>
      </c>
      <c r="U397" s="11">
        <f>'OddsRatio_working_3-way'!S397-'OddsRatio_working_3-way'!R397^2/3</f>
        <v>-0.96113667003664061</v>
      </c>
      <c r="V397" s="11">
        <f>'OddsRatio_working_3-way'!S397*'OddsRatio_working_3-way'!R397/3-2*'OddsRatio_working_3-way'!R397^3/27-'OddsRatio_working_3-way'!T397</f>
        <v>0.25698841444829962</v>
      </c>
      <c r="W397" s="11">
        <f>'OddsRatio_working_3-way'!V397^2+4*'OddsRatio_working_3-way'!U397^3/27</f>
        <v>-6.5495086365269989E-2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0.18134092996750692</v>
      </c>
      <c r="Y397" s="11">
        <f>IF('OddsRatio_working_3-way'!W397&gt;=0,IF('OddsRatio_working_3-way'!V397+SQRT('OddsRatio_working_3-way'!W397)&gt;0,0,PI()),ACOS('OddsRatio_working_3-way'!V397/(2*'OddsRatio_working_3-way'!X397)))</f>
        <v>0.78331526783746785</v>
      </c>
      <c r="Z397" s="11">
        <f>'OddsRatio_working_3-way'!X397^(1/3)*COS('OddsRatio_working_3-way'!Y397/3)</f>
        <v>0.54683512991621297</v>
      </c>
      <c r="AA397" s="11">
        <f>'OddsRatio_working_3-way'!X397^(1/3)*COS(('OddsRatio_working_3-way'!Y397+2*PI())/3)</f>
        <v>-0.39995875598418718</v>
      </c>
      <c r="AB397" s="11">
        <f>'OddsRatio_working_3-way'!X397^(1/3)*COS(('OddsRatio_working_3-way'!Y397+4*PI())/3)</f>
        <v>-0.14687637393202596</v>
      </c>
      <c r="AC397" s="11">
        <f>'OddsRatio_working_3-way'!X397^(1/3)*SIN('OddsRatio_working_3-way'!Y397/3)</f>
        <v>0.14611718140496704</v>
      </c>
      <c r="AD397" s="11">
        <f>'OddsRatio_working_3-way'!X397^(1/3)*SIN(('OddsRatio_working_3-way'!Y397+2*PI())/3)</f>
        <v>0.40051452348672079</v>
      </c>
      <c r="AE397" s="11">
        <f>'OddsRatio_working_3-way'!X397^(1/3)*SIN(('OddsRatio_working_3-way'!Y397+4*PI())/3)</f>
        <v>-0.54663170489168789</v>
      </c>
      <c r="AF397" s="11">
        <f>-'OddsRatio_working_3-way'!U397/(3*'OddsRatio_working_3-way'!X397^(1/3))*COS(('OddsRatio_working_3-way'!Y397)/3)</f>
        <v>0.54683512991621297</v>
      </c>
      <c r="AG397" s="11">
        <f>-'OddsRatio_working_3-way'!U397/(3*'OddsRatio_working_3-way'!X397^(1/3))*COS(('OddsRatio_working_3-way'!Y397+2*PI())/3)</f>
        <v>-0.39995875598418712</v>
      </c>
      <c r="AH397" s="11">
        <f>-'OddsRatio_working_3-way'!U397/(3*'OddsRatio_working_3-way'!X397^(1/3))*COS(('OddsRatio_working_3-way'!Y397+4*PI())/3)</f>
        <v>-0.14687637393202593</v>
      </c>
      <c r="AI397" s="11">
        <f>'OddsRatio_working_3-way'!U397/(3*'OddsRatio_working_3-way'!X397^(1/3))*SIN(('OddsRatio_working_3-way'!Y397)/3)</f>
        <v>-0.14611718140496702</v>
      </c>
      <c r="AJ397" s="11">
        <f>'OddsRatio_working_3-way'!U397/(3*'OddsRatio_working_3-way'!X397^(1/3))*SIN(('OddsRatio_working_3-way'!Y397+2*PI())/3)</f>
        <v>-0.40051452348672067</v>
      </c>
      <c r="AK397" s="11">
        <f>'OddsRatio_working_3-way'!U397/(3*'OddsRatio_working_3-way'!X397^(1/3))*SIN(('OddsRatio_working_3-way'!Y397+4*PI())/3)</f>
        <v>0.54663170489168778</v>
      </c>
      <c r="AL397" s="11">
        <f>'OddsRatio_working_3-way'!Z397+'OddsRatio_working_3-way'!AF397</f>
        <v>1.0936702598324259</v>
      </c>
      <c r="AM397" s="11">
        <f>'OddsRatio_working_3-way'!AA397+'OddsRatio_working_3-way'!AG397</f>
        <v>-0.79991751196837435</v>
      </c>
      <c r="AN397" s="11">
        <f>'OddsRatio_working_3-way'!AB397+'OddsRatio_working_3-way'!AH397</f>
        <v>-0.29375274786405192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1.0936702598324259</v>
      </c>
      <c r="AS397" s="11">
        <f>IF(('OddsRatio_working_3-way'!X397=0),IF(Q397&gt;0,-Q397^(1/3),(-Q397)^(1/3)),'OddsRatio_working_3-way'!AM397-'OddsRatio_working_3-way'!R397/3)</f>
        <v>-0.79991751196837435</v>
      </c>
      <c r="AT397" s="11">
        <f>IF(('OddsRatio_working_3-way'!X397=0),IF(Q397&gt;0,-Q397^(1/3),(-Q397)^(1/3)),'OddsRatio_working_3-way'!AN397-'OddsRatio_working_3-way'!R397/3)</f>
        <v>-0.29375274786405192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9">
        <f t="shared" si="91"/>
        <v>0.57182077295563727</v>
      </c>
      <c r="E398" s="9">
        <f t="shared" si="92"/>
        <v>0.24757096563070499</v>
      </c>
      <c r="F398" s="9">
        <f t="shared" si="93"/>
        <v>0.18060826141365779</v>
      </c>
      <c r="G398" s="9">
        <f t="shared" si="94"/>
        <v>1.1011760391881036</v>
      </c>
      <c r="H398" s="9">
        <f t="shared" si="95"/>
        <v>1.7487997066479106</v>
      </c>
      <c r="I398" s="9">
        <f t="shared" si="96"/>
        <v>4.0392458681591661</v>
      </c>
      <c r="J398" s="9">
        <f t="shared" si="97"/>
        <v>5.5368452814549869</v>
      </c>
      <c r="K398" s="11">
        <f t="shared" si="98"/>
        <v>0.59523809523809523</v>
      </c>
      <c r="L398" s="11">
        <f t="shared" si="99"/>
        <v>0.26595744680851063</v>
      </c>
      <c r="M398" s="11">
        <f t="shared" si="100"/>
        <v>0.1953125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-0.23908268427051682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0.23375166223404253</v>
      </c>
      <c r="Q398" s="11">
        <f>2*'OddsRatio_working_3-way'!K398*'OddsRatio_working_3-way'!L398*'OddsRatio_working_3-way'!M398</f>
        <v>6.1839064083080035E-2</v>
      </c>
      <c r="R398" s="11">
        <f t="shared" si="101"/>
        <v>0</v>
      </c>
      <c r="S398" s="11">
        <f t="shared" si="102"/>
        <v>-0.9777021826037291</v>
      </c>
      <c r="T398" s="11">
        <f t="shared" si="103"/>
        <v>-0.25865137105918756</v>
      </c>
      <c r="U398" s="11">
        <f>'OddsRatio_working_3-way'!S398-'OddsRatio_working_3-way'!R398^2/3</f>
        <v>-0.9777021826037291</v>
      </c>
      <c r="V398" s="11">
        <f>'OddsRatio_working_3-way'!S398*'OddsRatio_working_3-way'!R398/3-2*'OddsRatio_working_3-way'!R398^3/27-'OddsRatio_working_3-way'!T398</f>
        <v>0.25865137105918756</v>
      </c>
      <c r="W398" s="11">
        <f>'OddsRatio_working_3-way'!V398^2+4*'OddsRatio_working_3-way'!U398^3/27</f>
        <v>-7.1556807431712374E-2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0.18604928055659736</v>
      </c>
      <c r="Y398" s="11">
        <f>IF('OddsRatio_working_3-way'!W398&gt;=0,IF('OddsRatio_working_3-way'!V398+SQRT('OddsRatio_working_3-way'!W398)&gt;0,0,PI()),ACOS('OddsRatio_working_3-way'!V398/(2*'OddsRatio_working_3-way'!X398)))</f>
        <v>0.80221617329348938</v>
      </c>
      <c r="Z398" s="11">
        <f>'OddsRatio_working_3-way'!X398^(1/3)*COS('OddsRatio_working_3-way'!Y398/3)</f>
        <v>0.55058801959405179</v>
      </c>
      <c r="AA398" s="11">
        <f>'OddsRatio_working_3-way'!X398^(1/3)*COS(('OddsRatio_working_3-way'!Y398+2*PI())/3)</f>
        <v>-0.40592773500057833</v>
      </c>
      <c r="AB398" s="11">
        <f>'OddsRatio_working_3-way'!X398^(1/3)*COS(('OddsRatio_working_3-way'!Y398+4*PI())/3)</f>
        <v>-0.1446602845934736</v>
      </c>
      <c r="AC398" s="11">
        <f>'OddsRatio_working_3-way'!X398^(1/3)*SIN('OddsRatio_working_3-way'!Y398/3)</f>
        <v>0.15084283282302932</v>
      </c>
      <c r="AD398" s="11">
        <f>'OddsRatio_working_3-way'!X398^(1/3)*SIN(('OddsRatio_working_3-way'!Y398+2*PI())/3)</f>
        <v>0.40140179557629851</v>
      </c>
      <c r="AE398" s="11">
        <f>'OddsRatio_working_3-way'!X398^(1/3)*SIN(('OddsRatio_working_3-way'!Y398+4*PI())/3)</f>
        <v>-0.55224462839932764</v>
      </c>
      <c r="AF398" s="11">
        <f>-'OddsRatio_working_3-way'!U398/(3*'OddsRatio_working_3-way'!X398^(1/3))*COS(('OddsRatio_working_3-way'!Y398)/3)</f>
        <v>0.5505880195940519</v>
      </c>
      <c r="AG398" s="11">
        <f>-'OddsRatio_working_3-way'!U398/(3*'OddsRatio_working_3-way'!X398^(1/3))*COS(('OddsRatio_working_3-way'!Y398+2*PI())/3)</f>
        <v>-0.40592773500057838</v>
      </c>
      <c r="AH398" s="11">
        <f>-'OddsRatio_working_3-way'!U398/(3*'OddsRatio_working_3-way'!X398^(1/3))*COS(('OddsRatio_working_3-way'!Y398+4*PI())/3)</f>
        <v>-0.14466028459347366</v>
      </c>
      <c r="AI398" s="11">
        <f>'OddsRatio_working_3-way'!U398/(3*'OddsRatio_working_3-way'!X398^(1/3))*SIN(('OddsRatio_working_3-way'!Y398)/3)</f>
        <v>-0.15084283282302935</v>
      </c>
      <c r="AJ398" s="11">
        <f>'OddsRatio_working_3-way'!U398/(3*'OddsRatio_working_3-way'!X398^(1/3))*SIN(('OddsRatio_working_3-way'!Y398+2*PI())/3)</f>
        <v>-0.40140179557629857</v>
      </c>
      <c r="AK398" s="11">
        <f>'OddsRatio_working_3-way'!U398/(3*'OddsRatio_working_3-way'!X398^(1/3))*SIN(('OddsRatio_working_3-way'!Y398+4*PI())/3)</f>
        <v>0.55224462839932775</v>
      </c>
      <c r="AL398" s="11">
        <f>'OddsRatio_working_3-way'!Z398+'OddsRatio_working_3-way'!AF398</f>
        <v>1.1011760391881036</v>
      </c>
      <c r="AM398" s="11">
        <f>'OddsRatio_working_3-way'!AA398+'OddsRatio_working_3-way'!AG398</f>
        <v>-0.81185547000115665</v>
      </c>
      <c r="AN398" s="11">
        <f>'OddsRatio_working_3-way'!AB398+'OddsRatio_working_3-way'!AH398</f>
        <v>-0.28932056918694726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1.1011760391881036</v>
      </c>
      <c r="AS398" s="11">
        <f>IF(('OddsRatio_working_3-way'!X398=0),IF(Q398&gt;0,-Q398^(1/3),(-Q398)^(1/3)),'OddsRatio_working_3-way'!AM398-'OddsRatio_working_3-way'!R398/3)</f>
        <v>-0.81185547000115665</v>
      </c>
      <c r="AT398" s="11">
        <f>IF(('OddsRatio_working_3-way'!X398=0),IF(Q398&gt;0,-Q398^(1/3),(-Q398)^(1/3)),'OddsRatio_working_3-way'!AN398-'OddsRatio_working_3-way'!R398/3)</f>
        <v>-0.28932056918694726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9">
        <f t="shared" si="91"/>
        <v>0.47060404837132136</v>
      </c>
      <c r="E399" s="9">
        <f t="shared" si="92"/>
        <v>0.25863821929875447</v>
      </c>
      <c r="F399" s="9">
        <f t="shared" si="93"/>
        <v>0.27075773232992389</v>
      </c>
      <c r="G399" s="9">
        <f t="shared" si="94"/>
        <v>1.0816621119928933</v>
      </c>
      <c r="H399" s="9">
        <f t="shared" si="95"/>
        <v>2.1249285964726097</v>
      </c>
      <c r="I399" s="9">
        <f t="shared" si="96"/>
        <v>3.8664045967811678</v>
      </c>
      <c r="J399" s="9">
        <f t="shared" si="97"/>
        <v>3.6933386588623045</v>
      </c>
      <c r="K399" s="11">
        <f t="shared" si="98"/>
        <v>0.49019607843137253</v>
      </c>
      <c r="L399" s="11">
        <f t="shared" si="99"/>
        <v>0.27397260273972601</v>
      </c>
      <c r="M399" s="11">
        <f t="shared" si="100"/>
        <v>0.28653295128939826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-0.26407671048165704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0.23781542290739743</v>
      </c>
      <c r="Q399" s="11">
        <f>2*'OddsRatio_working_3-way'!K399*'OddsRatio_working_3-way'!L399*'OddsRatio_working_3-way'!M399</f>
        <v>7.6962920034756438E-2</v>
      </c>
      <c r="R399" s="11">
        <f t="shared" si="101"/>
        <v>0</v>
      </c>
      <c r="S399" s="11">
        <f t="shared" si="102"/>
        <v>-0.90055432178641992</v>
      </c>
      <c r="T399" s="11">
        <f t="shared" si="103"/>
        <v>-0.29144152808621998</v>
      </c>
      <c r="U399" s="11">
        <f>'OddsRatio_working_3-way'!S399-'OddsRatio_working_3-way'!R399^2/3</f>
        <v>-0.90055432178641992</v>
      </c>
      <c r="V399" s="11">
        <f>'OddsRatio_working_3-way'!S399*'OddsRatio_working_3-way'!R399/3-2*'OddsRatio_working_3-way'!R399^3/27-'OddsRatio_working_3-way'!T399</f>
        <v>0.29144152808621998</v>
      </c>
      <c r="W399" s="11">
        <f>'OddsRatio_working_3-way'!V399^2+4*'OddsRatio_working_3-way'!U399^3/27</f>
        <v>-2.3261514484171145E-2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0.1644685978974422</v>
      </c>
      <c r="Y399" s="11">
        <f>IF('OddsRatio_working_3-way'!W399&gt;=0,IF('OddsRatio_working_3-way'!V399+SQRT('OddsRatio_working_3-way'!W399)&gt;0,0,PI()),ACOS('OddsRatio_working_3-way'!V399/(2*'OddsRatio_working_3-way'!X399)))</f>
        <v>0.48212930281371236</v>
      </c>
      <c r="Z399" s="11">
        <f>'OddsRatio_working_3-way'!X399^(1/3)*COS('OddsRatio_working_3-way'!Y399/3)</f>
        <v>0.54083105599644665</v>
      </c>
      <c r="AA399" s="11">
        <f>'OddsRatio_working_3-way'!X399^(1/3)*COS(('OddsRatio_working_3-way'!Y399+2*PI())/3)</f>
        <v>-0.34634251331261162</v>
      </c>
      <c r="AB399" s="11">
        <f>'OddsRatio_working_3-way'!X399^(1/3)*COS(('OddsRatio_working_3-way'!Y399+4*PI())/3)</f>
        <v>-0.19448854268383514</v>
      </c>
      <c r="AC399" s="11">
        <f>'OddsRatio_working_3-way'!X399^(1/3)*SIN('OddsRatio_working_3-way'!Y399/3)</f>
        <v>8.7672930820037812E-2</v>
      </c>
      <c r="AD399" s="11">
        <f>'OddsRatio_working_3-way'!X399^(1/3)*SIN(('OddsRatio_working_3-way'!Y399+2*PI())/3)</f>
        <v>0.4245369682384682</v>
      </c>
      <c r="AE399" s="11">
        <f>'OddsRatio_working_3-way'!X399^(1/3)*SIN(('OddsRatio_working_3-way'!Y399+4*PI())/3)</f>
        <v>-0.51220989905850578</v>
      </c>
      <c r="AF399" s="11">
        <f>-'OddsRatio_working_3-way'!U399/(3*'OddsRatio_working_3-way'!X399^(1/3))*COS(('OddsRatio_working_3-way'!Y399)/3)</f>
        <v>0.54083105599644665</v>
      </c>
      <c r="AG399" s="11">
        <f>-'OddsRatio_working_3-way'!U399/(3*'OddsRatio_working_3-way'!X399^(1/3))*COS(('OddsRatio_working_3-way'!Y399+2*PI())/3)</f>
        <v>-0.34634251331261162</v>
      </c>
      <c r="AH399" s="11">
        <f>-'OddsRatio_working_3-way'!U399/(3*'OddsRatio_working_3-way'!X399^(1/3))*COS(('OddsRatio_working_3-way'!Y399+4*PI())/3)</f>
        <v>-0.19448854268383514</v>
      </c>
      <c r="AI399" s="11">
        <f>'OddsRatio_working_3-way'!U399/(3*'OddsRatio_working_3-way'!X399^(1/3))*SIN(('OddsRatio_working_3-way'!Y399)/3)</f>
        <v>-8.7672930820037812E-2</v>
      </c>
      <c r="AJ399" s="11">
        <f>'OddsRatio_working_3-way'!U399/(3*'OddsRatio_working_3-way'!X399^(1/3))*SIN(('OddsRatio_working_3-way'!Y399+2*PI())/3)</f>
        <v>-0.4245369682384682</v>
      </c>
      <c r="AK399" s="11">
        <f>'OddsRatio_working_3-way'!U399/(3*'OddsRatio_working_3-way'!X399^(1/3))*SIN(('OddsRatio_working_3-way'!Y399+4*PI())/3)</f>
        <v>0.51220989905850578</v>
      </c>
      <c r="AL399" s="11">
        <f>'OddsRatio_working_3-way'!Z399+'OddsRatio_working_3-way'!AF399</f>
        <v>1.0816621119928933</v>
      </c>
      <c r="AM399" s="11">
        <f>'OddsRatio_working_3-way'!AA399+'OddsRatio_working_3-way'!AG399</f>
        <v>-0.69268502662522324</v>
      </c>
      <c r="AN399" s="11">
        <f>'OddsRatio_working_3-way'!AB399+'OddsRatio_working_3-way'!AH399</f>
        <v>-0.38897708536767028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1.0816621119928933</v>
      </c>
      <c r="AS399" s="11">
        <f>IF(('OddsRatio_working_3-way'!X399=0),IF(Q399&gt;0,-Q399^(1/3),(-Q399)^(1/3)),'OddsRatio_working_3-way'!AM399-'OddsRatio_working_3-way'!R399/3)</f>
        <v>-0.69268502662522324</v>
      </c>
      <c r="AT399" s="11">
        <f>IF(('OddsRatio_working_3-way'!X399=0),IF(Q399&gt;0,-Q399^(1/3),(-Q399)^(1/3)),'OddsRatio_working_3-way'!AN399-'OddsRatio_working_3-way'!R399/3)</f>
        <v>-0.38897708536767028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9">
        <f t="shared" si="91"/>
        <v>0.34861536600313986</v>
      </c>
      <c r="E400" s="9">
        <f t="shared" si="92"/>
        <v>0.24456154728443377</v>
      </c>
      <c r="F400" s="9">
        <f t="shared" si="93"/>
        <v>0.40682308671242651</v>
      </c>
      <c r="G400" s="9">
        <f t="shared" si="94"/>
        <v>1.0800525350950347</v>
      </c>
      <c r="H400" s="9">
        <f t="shared" si="95"/>
        <v>2.8684908857144102</v>
      </c>
      <c r="I400" s="9">
        <f t="shared" si="96"/>
        <v>4.0889502503717985</v>
      </c>
      <c r="J400" s="9">
        <f t="shared" si="97"/>
        <v>2.4580709223782966</v>
      </c>
      <c r="K400" s="11">
        <f t="shared" si="98"/>
        <v>0.36630036630036628</v>
      </c>
      <c r="L400" s="11">
        <f t="shared" si="99"/>
        <v>0.2590673575129534</v>
      </c>
      <c r="M400" s="11">
        <f t="shared" si="100"/>
        <v>0.42553191489361702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-0.26972927854859285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0.23986596580577399</v>
      </c>
      <c r="Q400" s="11">
        <f>2*'OddsRatio_working_3-way'!K400*'OddsRatio_working_3-way'!L400*'OddsRatio_working_3-way'!M400</f>
        <v>8.0762951449755552E-2</v>
      </c>
      <c r="R400" s="11">
        <f t="shared" si="101"/>
        <v>0</v>
      </c>
      <c r="S400" s="11">
        <f t="shared" si="102"/>
        <v>-0.88928412627834597</v>
      </c>
      <c r="T400" s="11">
        <f t="shared" si="103"/>
        <v>-0.2994222647401838</v>
      </c>
      <c r="U400" s="11">
        <f>'OddsRatio_working_3-way'!S400-'OddsRatio_working_3-way'!R400^2/3</f>
        <v>-0.88928412627834597</v>
      </c>
      <c r="V400" s="11">
        <f>'OddsRatio_working_3-way'!S400*'OddsRatio_working_3-way'!R400/3-2*'OddsRatio_working_3-way'!R400^3/27-'OddsRatio_working_3-way'!T400</f>
        <v>0.2994222647401838</v>
      </c>
      <c r="W400" s="11">
        <f>'OddsRatio_working_3-way'!V400^2+4*'OddsRatio_working_3-way'!U400^3/27</f>
        <v>-1.4534342521134974E-2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0.16139085719401494</v>
      </c>
      <c r="Y400" s="11">
        <f>IF('OddsRatio_working_3-way'!W400&gt;=0,IF('OddsRatio_working_3-way'!V400+SQRT('OddsRatio_working_3-way'!W400)&gt;0,0,PI()),ACOS('OddsRatio_working_3-way'!V400/(2*'OddsRatio_working_3-way'!X400)))</f>
        <v>0.3827775223387786</v>
      </c>
      <c r="Z400" s="11">
        <f>'OddsRatio_working_3-way'!X400^(1/3)*COS('OddsRatio_working_3-way'!Y400/3)</f>
        <v>0.54002626754751737</v>
      </c>
      <c r="AA400" s="11">
        <f>'OddsRatio_working_3-way'!X400^(1/3)*COS(('OddsRatio_working_3-way'!Y400+2*PI())/3)</f>
        <v>-0.3300110865605772</v>
      </c>
      <c r="AB400" s="11">
        <f>'OddsRatio_working_3-way'!X400^(1/3)*COS(('OddsRatio_working_3-way'!Y400+4*PI())/3)</f>
        <v>-0.21001518098694014</v>
      </c>
      <c r="AC400" s="11">
        <f>'OddsRatio_working_3-way'!X400^(1/3)*SIN('OddsRatio_working_3-way'!Y400/3)</f>
        <v>6.9279668384592291E-2</v>
      </c>
      <c r="AD400" s="11">
        <f>'OddsRatio_working_3-way'!X400^(1/3)*SIN(('OddsRatio_working_3-way'!Y400+2*PI())/3)</f>
        <v>0.43303663221474598</v>
      </c>
      <c r="AE400" s="11">
        <f>'OddsRatio_working_3-way'!X400^(1/3)*SIN(('OddsRatio_working_3-way'!Y400+4*PI())/3)</f>
        <v>-0.50231630059933829</v>
      </c>
      <c r="AF400" s="11">
        <f>-'OddsRatio_working_3-way'!U400/(3*'OddsRatio_working_3-way'!X400^(1/3))*COS(('OddsRatio_working_3-way'!Y400)/3)</f>
        <v>0.54002626754751737</v>
      </c>
      <c r="AG400" s="11">
        <f>-'OddsRatio_working_3-way'!U400/(3*'OddsRatio_working_3-way'!X400^(1/3))*COS(('OddsRatio_working_3-way'!Y400+2*PI())/3)</f>
        <v>-0.3300110865605772</v>
      </c>
      <c r="AH400" s="11">
        <f>-'OddsRatio_working_3-way'!U400/(3*'OddsRatio_working_3-way'!X400^(1/3))*COS(('OddsRatio_working_3-way'!Y400+4*PI())/3)</f>
        <v>-0.21001518098694014</v>
      </c>
      <c r="AI400" s="11">
        <f>'OddsRatio_working_3-way'!U400/(3*'OddsRatio_working_3-way'!X400^(1/3))*SIN(('OddsRatio_working_3-way'!Y400)/3)</f>
        <v>-6.9279668384592291E-2</v>
      </c>
      <c r="AJ400" s="11">
        <f>'OddsRatio_working_3-way'!U400/(3*'OddsRatio_working_3-way'!X400^(1/3))*SIN(('OddsRatio_working_3-way'!Y400+2*PI())/3)</f>
        <v>-0.43303663221474598</v>
      </c>
      <c r="AK400" s="11">
        <f>'OddsRatio_working_3-way'!U400/(3*'OddsRatio_working_3-way'!X400^(1/3))*SIN(('OddsRatio_working_3-way'!Y400+4*PI())/3)</f>
        <v>0.50231630059933829</v>
      </c>
      <c r="AL400" s="11">
        <f>'OddsRatio_working_3-way'!Z400+'OddsRatio_working_3-way'!AF400</f>
        <v>1.0800525350950347</v>
      </c>
      <c r="AM400" s="11">
        <f>'OddsRatio_working_3-way'!AA400+'OddsRatio_working_3-way'!AG400</f>
        <v>-0.66002217312115441</v>
      </c>
      <c r="AN400" s="11">
        <f>'OddsRatio_working_3-way'!AB400+'OddsRatio_working_3-way'!AH400</f>
        <v>-0.42003036197388027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1.0800525350950347</v>
      </c>
      <c r="AS400" s="11">
        <f>IF(('OddsRatio_working_3-way'!X400=0),IF(Q400&gt;0,-Q400^(1/3),(-Q400)^(1/3)),'OddsRatio_working_3-way'!AM400-'OddsRatio_working_3-way'!R400/3)</f>
        <v>-0.66002217312115441</v>
      </c>
      <c r="AT400" s="11">
        <f>IF(('OddsRatio_working_3-way'!X400=0),IF(Q400&gt;0,-Q400^(1/3),(-Q400)^(1/3)),'OddsRatio_working_3-way'!AN400-'OddsRatio_working_3-way'!R400/3)</f>
        <v>-0.42003036197388027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9">
        <f t="shared" si="91"/>
        <v>0.37304578188337761</v>
      </c>
      <c r="E401" s="9">
        <f t="shared" si="92"/>
        <v>0.2954731295711403</v>
      </c>
      <c r="F401" s="9">
        <f t="shared" si="93"/>
        <v>0.33148108854548181</v>
      </c>
      <c r="G401" s="9">
        <f t="shared" si="94"/>
        <v>1.0503975794729365</v>
      </c>
      <c r="H401" s="9">
        <f t="shared" si="95"/>
        <v>2.6806361271566987</v>
      </c>
      <c r="I401" s="9">
        <f t="shared" si="96"/>
        <v>3.3844025054035671</v>
      </c>
      <c r="J401" s="9">
        <f t="shared" si="97"/>
        <v>3.016763352588038</v>
      </c>
      <c r="K401" s="11">
        <f t="shared" si="98"/>
        <v>0.38461538461538458</v>
      </c>
      <c r="L401" s="11">
        <f t="shared" si="99"/>
        <v>0.3058103975535168</v>
      </c>
      <c r="M401" s="11">
        <f t="shared" si="100"/>
        <v>0.34246575342465752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-0.28089442290774447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0.23322473680648872</v>
      </c>
      <c r="Q401" s="11">
        <f>2*'OddsRatio_working_3-way'!K401*'OddsRatio_working_3-way'!L401*'OddsRatio_working_3-way'!M401</f>
        <v>8.056122169481475E-2</v>
      </c>
      <c r="R401" s="11">
        <f t="shared" si="101"/>
        <v>0</v>
      </c>
      <c r="S401" s="11">
        <f t="shared" si="102"/>
        <v>-0.83029322687224683</v>
      </c>
      <c r="T401" s="11">
        <f t="shared" si="103"/>
        <v>-0.28680249632892807</v>
      </c>
      <c r="U401" s="11">
        <f>'OddsRatio_working_3-way'!S401-'OddsRatio_working_3-way'!R401^2/3</f>
        <v>-0.83029322687224683</v>
      </c>
      <c r="V401" s="11">
        <f>'OddsRatio_working_3-way'!S401*'OddsRatio_working_3-way'!R401/3-2*'OddsRatio_working_3-way'!R401^3/27-'OddsRatio_working_3-way'!T401</f>
        <v>0.28680249632892807</v>
      </c>
      <c r="W401" s="11">
        <f>'OddsRatio_working_3-way'!V401^2+4*'OddsRatio_working_3-way'!U401^3/27</f>
        <v>-2.5433245583487279E-3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0.14560133623945001</v>
      </c>
      <c r="Y401" s="11">
        <f>IF('OddsRatio_working_3-way'!W401&gt;=0,IF('OddsRatio_working_3-way'!V401+SQRT('OddsRatio_working_3-way'!W401)&gt;0,0,PI()),ACOS('OddsRatio_working_3-way'!V401/(2*'OddsRatio_working_3-way'!X401)))</f>
        <v>0.17406070344010338</v>
      </c>
      <c r="Z401" s="11">
        <f>'OddsRatio_working_3-way'!X401^(1/3)*COS('OddsRatio_working_3-way'!Y401/3)</f>
        <v>0.52519878973646827</v>
      </c>
      <c r="AA401" s="11">
        <f>'OddsRatio_working_3-way'!X401^(1/3)*COS(('OddsRatio_working_3-way'!Y401+2*PI())/3)</f>
        <v>-0.28901870906397925</v>
      </c>
      <c r="AB401" s="11">
        <f>'OddsRatio_working_3-way'!X401^(1/3)*COS(('OddsRatio_working_3-way'!Y401+4*PI())/3)</f>
        <v>-0.23618008067248905</v>
      </c>
      <c r="AC401" s="11">
        <f>'OddsRatio_working_3-way'!X401^(1/3)*SIN('OddsRatio_working_3-way'!Y401/3)</f>
        <v>3.0506396325437689E-2</v>
      </c>
      <c r="AD401" s="11">
        <f>'OddsRatio_working_3-way'!X401^(1/3)*SIN(('OddsRatio_working_3-way'!Y401+2*PI())/3)</f>
        <v>0.43958229578590463</v>
      </c>
      <c r="AE401" s="11">
        <f>'OddsRatio_working_3-way'!X401^(1/3)*SIN(('OddsRatio_working_3-way'!Y401+4*PI())/3)</f>
        <v>-0.47008869211134213</v>
      </c>
      <c r="AF401" s="11">
        <f>-'OddsRatio_working_3-way'!U401/(3*'OddsRatio_working_3-way'!X401^(1/3))*COS(('OddsRatio_working_3-way'!Y401)/3)</f>
        <v>0.52519878973646827</v>
      </c>
      <c r="AG401" s="11">
        <f>-'OddsRatio_working_3-way'!U401/(3*'OddsRatio_working_3-way'!X401^(1/3))*COS(('OddsRatio_working_3-way'!Y401+2*PI())/3)</f>
        <v>-0.28901870906397925</v>
      </c>
      <c r="AH401" s="11">
        <f>-'OddsRatio_working_3-way'!U401/(3*'OddsRatio_working_3-way'!X401^(1/3))*COS(('OddsRatio_working_3-way'!Y401+4*PI())/3)</f>
        <v>-0.23618008067248905</v>
      </c>
      <c r="AI401" s="11">
        <f>'OddsRatio_working_3-way'!U401/(3*'OddsRatio_working_3-way'!X401^(1/3))*SIN(('OddsRatio_working_3-way'!Y401)/3)</f>
        <v>-3.0506396325437689E-2</v>
      </c>
      <c r="AJ401" s="11">
        <f>'OddsRatio_working_3-way'!U401/(3*'OddsRatio_working_3-way'!X401^(1/3))*SIN(('OddsRatio_working_3-way'!Y401+2*PI())/3)</f>
        <v>-0.43958229578590463</v>
      </c>
      <c r="AK401" s="11">
        <f>'OddsRatio_working_3-way'!U401/(3*'OddsRatio_working_3-way'!X401^(1/3))*SIN(('OddsRatio_working_3-way'!Y401+4*PI())/3)</f>
        <v>0.47008869211134213</v>
      </c>
      <c r="AL401" s="11">
        <f>'OddsRatio_working_3-way'!Z401+'OddsRatio_working_3-way'!AF401</f>
        <v>1.0503975794729365</v>
      </c>
      <c r="AM401" s="11">
        <f>'OddsRatio_working_3-way'!AA401+'OddsRatio_working_3-way'!AG401</f>
        <v>-0.5780374181279585</v>
      </c>
      <c r="AN401" s="11">
        <f>'OddsRatio_working_3-way'!AB401+'OddsRatio_working_3-way'!AH401</f>
        <v>-0.4723601613449781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1.0503975794729365</v>
      </c>
      <c r="AS401" s="11">
        <f>IF(('OddsRatio_working_3-way'!X401=0),IF(Q401&gt;0,-Q401^(1/3),(-Q401)^(1/3)),'OddsRatio_working_3-way'!AM401-'OddsRatio_working_3-way'!R401/3)</f>
        <v>-0.5780374181279585</v>
      </c>
      <c r="AT401" s="11">
        <f>IF(('OddsRatio_working_3-way'!X401=0),IF(Q401&gt;0,-Q401^(1/3),(-Q401)^(1/3)),'OddsRatio_working_3-way'!AN401-'OddsRatio_working_3-way'!R401/3)</f>
        <v>-0.4723601613449781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9">
        <f t="shared" si="91"/>
        <v>0.38072304074028729</v>
      </c>
      <c r="E402" s="9">
        <f t="shared" si="92"/>
        <v>0.31315947780146453</v>
      </c>
      <c r="F402" s="9">
        <f t="shared" si="93"/>
        <v>0.3061174814582483</v>
      </c>
      <c r="G402" s="9">
        <f t="shared" si="94"/>
        <v>1.0494072576384599</v>
      </c>
      <c r="H402" s="9">
        <f t="shared" si="95"/>
        <v>2.6265812493396128</v>
      </c>
      <c r="I402" s="9">
        <f t="shared" si="96"/>
        <v>3.1932611684643812</v>
      </c>
      <c r="J402" s="9">
        <f t="shared" si="97"/>
        <v>3.2667196764990734</v>
      </c>
      <c r="K402" s="11">
        <f t="shared" si="98"/>
        <v>0.39215686274509809</v>
      </c>
      <c r="L402" s="11">
        <f t="shared" si="99"/>
        <v>0.3236245954692557</v>
      </c>
      <c r="M402" s="11">
        <f t="shared" si="100"/>
        <v>0.31645569620253161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-0.28102567068366002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0.23293902379271314</v>
      </c>
      <c r="Q402" s="11">
        <f>2*'OddsRatio_working_3-way'!K402*'OddsRatio_working_3-way'!L402*'OddsRatio_working_3-way'!M402</f>
        <v>8.0323801307832149E-2</v>
      </c>
      <c r="R402" s="11">
        <f t="shared" si="101"/>
        <v>0</v>
      </c>
      <c r="S402" s="11">
        <f t="shared" si="102"/>
        <v>-0.82888877455940246</v>
      </c>
      <c r="T402" s="11">
        <f t="shared" si="103"/>
        <v>-0.28582371536531131</v>
      </c>
      <c r="U402" s="11">
        <f>'OddsRatio_working_3-way'!S402-'OddsRatio_working_3-way'!R402^2/3</f>
        <v>-0.82888877455940246</v>
      </c>
      <c r="V402" s="11">
        <f>'OddsRatio_working_3-way'!S402*'OddsRatio_working_3-way'!R402/3-2*'OddsRatio_working_3-way'!R402^3/27-'OddsRatio_working_3-way'!T402</f>
        <v>0.28582371536531131</v>
      </c>
      <c r="W402" s="11">
        <f>'OddsRatio_working_3-way'!V402^2+4*'OddsRatio_working_3-way'!U402^3/27</f>
        <v>-2.6742116927667148E-3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0.14523206253957596</v>
      </c>
      <c r="Y402" s="11">
        <f>IF('OddsRatio_working_3-way'!W402&gt;=0,IF('OddsRatio_working_3-way'!V402+SQRT('OddsRatio_working_3-way'!W402)&gt;0,0,PI()),ACOS('OddsRatio_working_3-way'!V402/(2*'OddsRatio_working_3-way'!X402)))</f>
        <v>0.17898918769890715</v>
      </c>
      <c r="Z402" s="11">
        <f>'OddsRatio_working_3-way'!X402^(1/3)*COS('OddsRatio_working_3-way'!Y402/3)</f>
        <v>0.52470362881922994</v>
      </c>
      <c r="AA402" s="11">
        <f>'OddsRatio_working_3-way'!X402^(1/3)*COS(('OddsRatio_working_3-way'!Y402+2*PI())/3)</f>
        <v>-0.2894953231695272</v>
      </c>
      <c r="AB402" s="11">
        <f>'OddsRatio_working_3-way'!X402^(1/3)*COS(('OddsRatio_working_3-way'!Y402+4*PI())/3)</f>
        <v>-0.2352083056497026</v>
      </c>
      <c r="AC402" s="11">
        <f>'OddsRatio_working_3-way'!X402^(1/3)*SIN('OddsRatio_working_3-way'!Y402/3)</f>
        <v>3.1342624178572726E-2</v>
      </c>
      <c r="AD402" s="11">
        <f>'OddsRatio_working_3-way'!X402^(1/3)*SIN(('OddsRatio_working_3-way'!Y402+2*PI())/3)</f>
        <v>0.43873535992604751</v>
      </c>
      <c r="AE402" s="11">
        <f>'OddsRatio_working_3-way'!X402^(1/3)*SIN(('OddsRatio_working_3-way'!Y402+4*PI())/3)</f>
        <v>-0.47007798410462015</v>
      </c>
      <c r="AF402" s="11">
        <f>-'OddsRatio_working_3-way'!U402/(3*'OddsRatio_working_3-way'!X402^(1/3))*COS(('OddsRatio_working_3-way'!Y402)/3)</f>
        <v>0.52470362881922994</v>
      </c>
      <c r="AG402" s="11">
        <f>-'OddsRatio_working_3-way'!U402/(3*'OddsRatio_working_3-way'!X402^(1/3))*COS(('OddsRatio_working_3-way'!Y402+2*PI())/3)</f>
        <v>-0.2894953231695272</v>
      </c>
      <c r="AH402" s="11">
        <f>-'OddsRatio_working_3-way'!U402/(3*'OddsRatio_working_3-way'!X402^(1/3))*COS(('OddsRatio_working_3-way'!Y402+4*PI())/3)</f>
        <v>-0.2352083056497026</v>
      </c>
      <c r="AI402" s="11">
        <f>'OddsRatio_working_3-way'!U402/(3*'OddsRatio_working_3-way'!X402^(1/3))*SIN(('OddsRatio_working_3-way'!Y402)/3)</f>
        <v>-3.1342624178572726E-2</v>
      </c>
      <c r="AJ402" s="11">
        <f>'OddsRatio_working_3-way'!U402/(3*'OddsRatio_working_3-way'!X402^(1/3))*SIN(('OddsRatio_working_3-way'!Y402+2*PI())/3)</f>
        <v>-0.43873535992604751</v>
      </c>
      <c r="AK402" s="11">
        <f>'OddsRatio_working_3-way'!U402/(3*'OddsRatio_working_3-way'!X402^(1/3))*SIN(('OddsRatio_working_3-way'!Y402+4*PI())/3)</f>
        <v>0.47007798410462015</v>
      </c>
      <c r="AL402" s="11">
        <f>'OddsRatio_working_3-way'!Z402+'OddsRatio_working_3-way'!AF402</f>
        <v>1.0494072576384599</v>
      </c>
      <c r="AM402" s="11">
        <f>'OddsRatio_working_3-way'!AA402+'OddsRatio_working_3-way'!AG402</f>
        <v>-0.57899064633905439</v>
      </c>
      <c r="AN402" s="11">
        <f>'OddsRatio_working_3-way'!AB402+'OddsRatio_working_3-way'!AH402</f>
        <v>-0.47041661129940521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1.0494072576384599</v>
      </c>
      <c r="AS402" s="11">
        <f>IF(('OddsRatio_working_3-way'!X402=0),IF(Q402&gt;0,-Q402^(1/3),(-Q402)^(1/3)),'OddsRatio_working_3-way'!AM402-'OddsRatio_working_3-way'!R402/3)</f>
        <v>-0.57899064633905439</v>
      </c>
      <c r="AT402" s="11">
        <f>IF(('OddsRatio_working_3-way'!X402=0),IF(Q402&gt;0,-Q402^(1/3),(-Q402)^(1/3)),'OddsRatio_working_3-way'!AN402-'OddsRatio_working_3-way'!R402/3)</f>
        <v>-0.47041661129940521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9">
        <f t="shared" si="91"/>
        <v>0.37304408955824764</v>
      </c>
      <c r="E403" s="9">
        <f t="shared" si="92"/>
        <v>0.31502624244393185</v>
      </c>
      <c r="F403" s="9">
        <f t="shared" si="93"/>
        <v>0.31192966799782046</v>
      </c>
      <c r="G403" s="9">
        <f t="shared" si="94"/>
        <v>1.0504051799617418</v>
      </c>
      <c r="H403" s="9">
        <f t="shared" si="95"/>
        <v>2.6806482879387867</v>
      </c>
      <c r="I403" s="9">
        <f t="shared" si="96"/>
        <v>3.1743387225208051</v>
      </c>
      <c r="J403" s="9">
        <f t="shared" si="97"/>
        <v>3.2058508779196573</v>
      </c>
      <c r="K403" s="11">
        <f t="shared" si="98"/>
        <v>0.38461538461538458</v>
      </c>
      <c r="L403" s="11">
        <f t="shared" si="99"/>
        <v>0.32573289902280134</v>
      </c>
      <c r="M403" s="11">
        <f t="shared" si="100"/>
        <v>0.32258064516129031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-0.28108405202027131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0.2331859587297225</v>
      </c>
      <c r="Q403" s="11">
        <f>2*'OddsRatio_working_3-way'!K403*'OddsRatio_working_3-way'!L403*'OddsRatio_working_3-way'!M403</f>
        <v>8.0827022090025125E-2</v>
      </c>
      <c r="R403" s="11">
        <f t="shared" si="101"/>
        <v>0</v>
      </c>
      <c r="S403" s="11">
        <f t="shared" si="102"/>
        <v>-0.82959512307338423</v>
      </c>
      <c r="T403" s="11">
        <f t="shared" si="103"/>
        <v>-0.2875546353807224</v>
      </c>
      <c r="U403" s="11">
        <f>'OddsRatio_working_3-way'!S403-'OddsRatio_working_3-way'!R403^2/3</f>
        <v>-0.82959512307338423</v>
      </c>
      <c r="V403" s="11">
        <f>'OddsRatio_working_3-way'!S403*'OddsRatio_working_3-way'!R403/3-2*'OddsRatio_working_3-way'!R403^3/27-'OddsRatio_working_3-way'!T403</f>
        <v>0.2875546353807224</v>
      </c>
      <c r="W403" s="11">
        <f>'OddsRatio_working_3-way'!V403^2+4*'OddsRatio_working_3-way'!U403^3/27</f>
        <v>-1.8976129989790036E-3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0.14541774421293915</v>
      </c>
      <c r="Y403" s="11">
        <f>IF('OddsRatio_working_3-way'!W403&gt;=0,IF('OddsRatio_working_3-way'!V403+SQRT('OddsRatio_working_3-way'!W403)&gt;0,0,PI()),ACOS('OddsRatio_working_3-way'!V403/(2*'OddsRatio_working_3-way'!X403)))</f>
        <v>0.15034666520895912</v>
      </c>
      <c r="Z403" s="11">
        <f>'OddsRatio_working_3-way'!X403^(1/3)*COS('OddsRatio_working_3-way'!Y403/3)</f>
        <v>0.52520258998087088</v>
      </c>
      <c r="AA403" s="11">
        <f>'OddsRatio_working_3-way'!X403^(1/3)*COS(('OddsRatio_working_3-way'!Y403+2*PI())/3)</f>
        <v>-0.28541489567916928</v>
      </c>
      <c r="AB403" s="11">
        <f>'OddsRatio_working_3-way'!X403^(1/3)*COS(('OddsRatio_working_3-way'!Y403+4*PI())/3)</f>
        <v>-0.23978769430170166</v>
      </c>
      <c r="AC403" s="11">
        <f>'OddsRatio_working_3-way'!X403^(1/3)*SIN('OddsRatio_working_3-way'!Y403/3)</f>
        <v>2.6342876997650234E-2</v>
      </c>
      <c r="AD403" s="11">
        <f>'OddsRatio_working_3-way'!X403^(1/3)*SIN(('OddsRatio_working_3-way'!Y403+2*PI())/3)</f>
        <v>0.4416673465579915</v>
      </c>
      <c r="AE403" s="11">
        <f>'OddsRatio_working_3-way'!X403^(1/3)*SIN(('OddsRatio_working_3-way'!Y403+4*PI())/3)</f>
        <v>-0.4680102235556417</v>
      </c>
      <c r="AF403" s="11">
        <f>-'OddsRatio_working_3-way'!U403/(3*'OddsRatio_working_3-way'!X403^(1/3))*COS(('OddsRatio_working_3-way'!Y403)/3)</f>
        <v>0.52520258998087088</v>
      </c>
      <c r="AG403" s="11">
        <f>-'OddsRatio_working_3-way'!U403/(3*'OddsRatio_working_3-way'!X403^(1/3))*COS(('OddsRatio_working_3-way'!Y403+2*PI())/3)</f>
        <v>-0.28541489567916928</v>
      </c>
      <c r="AH403" s="11">
        <f>-'OddsRatio_working_3-way'!U403/(3*'OddsRatio_working_3-way'!X403^(1/3))*COS(('OddsRatio_working_3-way'!Y403+4*PI())/3)</f>
        <v>-0.23978769430170166</v>
      </c>
      <c r="AI403" s="11">
        <f>'OddsRatio_working_3-way'!U403/(3*'OddsRatio_working_3-way'!X403^(1/3))*SIN(('OddsRatio_working_3-way'!Y403)/3)</f>
        <v>-2.6342876997650234E-2</v>
      </c>
      <c r="AJ403" s="11">
        <f>'OddsRatio_working_3-way'!U403/(3*'OddsRatio_working_3-way'!X403^(1/3))*SIN(('OddsRatio_working_3-way'!Y403+2*PI())/3)</f>
        <v>-0.4416673465579915</v>
      </c>
      <c r="AK403" s="11">
        <f>'OddsRatio_working_3-way'!U403/(3*'OddsRatio_working_3-way'!X403^(1/3))*SIN(('OddsRatio_working_3-way'!Y403+4*PI())/3)</f>
        <v>0.4680102235556417</v>
      </c>
      <c r="AL403" s="11">
        <f>'OddsRatio_working_3-way'!Z403+'OddsRatio_working_3-way'!AF403</f>
        <v>1.0504051799617418</v>
      </c>
      <c r="AM403" s="11">
        <f>'OddsRatio_working_3-way'!AA403+'OddsRatio_working_3-way'!AG403</f>
        <v>-0.57082979135833856</v>
      </c>
      <c r="AN403" s="11">
        <f>'OddsRatio_working_3-way'!AB403+'OddsRatio_working_3-way'!AH403</f>
        <v>-0.47957538860340332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1.0504051799617418</v>
      </c>
      <c r="AS403" s="11">
        <f>IF(('OddsRatio_working_3-way'!X403=0),IF(Q403&gt;0,-Q403^(1/3),(-Q403)^(1/3)),'OddsRatio_working_3-way'!AM403-'OddsRatio_working_3-way'!R403/3)</f>
        <v>-0.57082979135833856</v>
      </c>
      <c r="AT403" s="11">
        <f>IF(('OddsRatio_working_3-way'!X403=0),IF(Q403&gt;0,-Q403^(1/3),(-Q403)^(1/3)),'OddsRatio_working_3-way'!AN403-'OddsRatio_working_3-way'!R403/3)</f>
        <v>-0.47957538860340332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9">
        <f t="shared" si="91"/>
        <v>0.41862178244258202</v>
      </c>
      <c r="E404" s="9">
        <f t="shared" si="92"/>
        <v>0.29513326182423577</v>
      </c>
      <c r="F404" s="9">
        <f t="shared" si="93"/>
        <v>0.28624495573318226</v>
      </c>
      <c r="G404" s="9">
        <f t="shared" si="94"/>
        <v>1.0521144911146971</v>
      </c>
      <c r="H404" s="9">
        <f t="shared" si="95"/>
        <v>2.3887911282714001</v>
      </c>
      <c r="I404" s="9">
        <f t="shared" si="96"/>
        <v>3.3882998948303626</v>
      </c>
      <c r="J404" s="9">
        <f t="shared" si="97"/>
        <v>3.4935113439418326</v>
      </c>
      <c r="K404" s="11">
        <f t="shared" si="98"/>
        <v>0.43103448275862072</v>
      </c>
      <c r="L404" s="11">
        <f t="shared" si="99"/>
        <v>0.3058103975535168</v>
      </c>
      <c r="M404" s="11">
        <f t="shared" si="100"/>
        <v>0.29673590504451036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-0.27776818176271079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0.23312058342102732</v>
      </c>
      <c r="Q404" s="11">
        <f>2*'OddsRatio_working_3-way'!K404*'OddsRatio_working_3-way'!L404*'OddsRatio_working_3-way'!M404</f>
        <v>7.8228383698331308E-2</v>
      </c>
      <c r="R404" s="11">
        <f t="shared" si="101"/>
        <v>0</v>
      </c>
      <c r="S404" s="11">
        <f t="shared" si="102"/>
        <v>-0.8392630932083337</v>
      </c>
      <c r="T404" s="11">
        <f t="shared" si="103"/>
        <v>-0.28163191047259517</v>
      </c>
      <c r="U404" s="11">
        <f>'OddsRatio_working_3-way'!S404-'OddsRatio_working_3-way'!R404^2/3</f>
        <v>-0.8392630932083337</v>
      </c>
      <c r="V404" s="11">
        <f>'OddsRatio_working_3-way'!S404*'OddsRatio_working_3-way'!R404/3-2*'OddsRatio_working_3-way'!R404^3/27-'OddsRatio_working_3-way'!T404</f>
        <v>0.28163191047259517</v>
      </c>
      <c r="W404" s="11">
        <f>'OddsRatio_working_3-way'!V404^2+4*'OddsRatio_working_3-way'!U404^3/27</f>
        <v>-8.2605757062107349E-3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0.14796714897457358</v>
      </c>
      <c r="Y404" s="11">
        <f>IF('OddsRatio_working_3-way'!W404&gt;=0,IF('OddsRatio_working_3-way'!V404+SQRT('OddsRatio_working_3-way'!W404)&gt;0,0,PI()),ACOS('OddsRatio_working_3-way'!V404/(2*'OddsRatio_working_3-way'!X404)))</f>
        <v>0.31216659778147182</v>
      </c>
      <c r="Z404" s="11">
        <f>'OddsRatio_working_3-way'!X404^(1/3)*COS('OddsRatio_working_3-way'!Y404/3)</f>
        <v>0.52605724555734856</v>
      </c>
      <c r="AA404" s="11">
        <f>'OddsRatio_working_3-way'!X404^(1/3)*COS(('OddsRatio_working_3-way'!Y404+2*PI())/3)</f>
        <v>-0.31060597137593232</v>
      </c>
      <c r="AB404" s="11">
        <f>'OddsRatio_working_3-way'!X404^(1/3)*COS(('OddsRatio_working_3-way'!Y404+4*PI())/3)</f>
        <v>-0.21545127418141638</v>
      </c>
      <c r="AC404" s="11">
        <f>'OddsRatio_working_3-way'!X404^(1/3)*SIN('OddsRatio_working_3-way'!Y404/3)</f>
        <v>5.4937590039911277E-2</v>
      </c>
      <c r="AD404" s="11">
        <f>'OddsRatio_working_3-way'!X404^(1/3)*SIN(('OddsRatio_working_3-way'!Y404+2*PI())/3)</f>
        <v>0.42811014347757687</v>
      </c>
      <c r="AE404" s="11">
        <f>'OddsRatio_working_3-way'!X404^(1/3)*SIN(('OddsRatio_working_3-way'!Y404+4*PI())/3)</f>
        <v>-0.48304773351748792</v>
      </c>
      <c r="AF404" s="11">
        <f>-'OddsRatio_working_3-way'!U404/(3*'OddsRatio_working_3-way'!X404^(1/3))*COS(('OddsRatio_working_3-way'!Y404)/3)</f>
        <v>0.52605724555734856</v>
      </c>
      <c r="AG404" s="11">
        <f>-'OddsRatio_working_3-way'!U404/(3*'OddsRatio_working_3-way'!X404^(1/3))*COS(('OddsRatio_working_3-way'!Y404+2*PI())/3)</f>
        <v>-0.31060597137593232</v>
      </c>
      <c r="AH404" s="11">
        <f>-'OddsRatio_working_3-way'!U404/(3*'OddsRatio_working_3-way'!X404^(1/3))*COS(('OddsRatio_working_3-way'!Y404+4*PI())/3)</f>
        <v>-0.21545127418141638</v>
      </c>
      <c r="AI404" s="11">
        <f>'OddsRatio_working_3-way'!U404/(3*'OddsRatio_working_3-way'!X404^(1/3))*SIN(('OddsRatio_working_3-way'!Y404)/3)</f>
        <v>-5.4937590039911277E-2</v>
      </c>
      <c r="AJ404" s="11">
        <f>'OddsRatio_working_3-way'!U404/(3*'OddsRatio_working_3-way'!X404^(1/3))*SIN(('OddsRatio_working_3-way'!Y404+2*PI())/3)</f>
        <v>-0.42811014347757687</v>
      </c>
      <c r="AK404" s="11">
        <f>'OddsRatio_working_3-way'!U404/(3*'OddsRatio_working_3-way'!X404^(1/3))*SIN(('OddsRatio_working_3-way'!Y404+4*PI())/3)</f>
        <v>0.48304773351748792</v>
      </c>
      <c r="AL404" s="11">
        <f>'OddsRatio_working_3-way'!Z404+'OddsRatio_working_3-way'!AF404</f>
        <v>1.0521144911146971</v>
      </c>
      <c r="AM404" s="11">
        <f>'OddsRatio_working_3-way'!AA404+'OddsRatio_working_3-way'!AG404</f>
        <v>-0.62121194275186464</v>
      </c>
      <c r="AN404" s="11">
        <f>'OddsRatio_working_3-way'!AB404+'OddsRatio_working_3-way'!AH404</f>
        <v>-0.43090254836283276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1.0521144911146971</v>
      </c>
      <c r="AS404" s="11">
        <f>IF(('OddsRatio_working_3-way'!X404=0),IF(Q404&gt;0,-Q404^(1/3),(-Q404)^(1/3)),'OddsRatio_working_3-way'!AM404-'OddsRatio_working_3-way'!R404/3)</f>
        <v>-0.62121194275186464</v>
      </c>
      <c r="AT404" s="11">
        <f>IF(('OddsRatio_working_3-way'!X404=0),IF(Q404&gt;0,-Q404^(1/3),(-Q404)^(1/3)),'OddsRatio_working_3-way'!AN404-'OddsRatio_working_3-way'!R404/3)</f>
        <v>-0.43090254836283276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9">
        <f t="shared" si="91"/>
        <v>0.316006228229606</v>
      </c>
      <c r="E405" s="9">
        <f t="shared" si="92"/>
        <v>0.31392156420301104</v>
      </c>
      <c r="F405" s="9">
        <f t="shared" si="93"/>
        <v>0.37007220756738296</v>
      </c>
      <c r="G405" s="9">
        <f t="shared" si="94"/>
        <v>1.0507255296809319</v>
      </c>
      <c r="H405" s="9">
        <f t="shared" si="95"/>
        <v>3.1644945911427196</v>
      </c>
      <c r="I405" s="9">
        <f t="shared" si="96"/>
        <v>3.1855091017363386</v>
      </c>
      <c r="J405" s="9">
        <f t="shared" si="97"/>
        <v>2.7021753580831098</v>
      </c>
      <c r="K405" s="11">
        <f t="shared" si="98"/>
        <v>0.32679738562091504</v>
      </c>
      <c r="L405" s="11">
        <f t="shared" si="99"/>
        <v>0.32467532467532467</v>
      </c>
      <c r="M405" s="11">
        <f t="shared" si="100"/>
        <v>0.38167938931297707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-0.28110730760034763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0.23326471462977971</v>
      </c>
      <c r="Q405" s="11">
        <f>2*'OddsRatio_working_3-way'!K405*'OddsRatio_working_3-way'!L405*'OddsRatio_working_3-way'!M405</f>
        <v>8.099469257978463E-2</v>
      </c>
      <c r="R405" s="11">
        <f t="shared" si="101"/>
        <v>0</v>
      </c>
      <c r="S405" s="11">
        <f t="shared" si="102"/>
        <v>-0.82980665504937323</v>
      </c>
      <c r="T405" s="11">
        <f t="shared" si="103"/>
        <v>-0.28812731078103238</v>
      </c>
      <c r="U405" s="11">
        <f>'OddsRatio_working_3-way'!S405-'OddsRatio_working_3-way'!R405^2/3</f>
        <v>-0.82980665504937323</v>
      </c>
      <c r="V405" s="11">
        <f>'OddsRatio_working_3-way'!S405*'OddsRatio_working_3-way'!R405/3-2*'OddsRatio_working_3-way'!R405^3/27-'OddsRatio_working_3-way'!T405</f>
        <v>0.28812731078103238</v>
      </c>
      <c r="W405" s="11">
        <f>'OddsRatio_working_3-way'!V405^2+4*'OddsRatio_working_3-way'!U405^3/27</f>
        <v>-1.6326538287813608E-3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0.14547336615914525</v>
      </c>
      <c r="Y405" s="11">
        <f>IF('OddsRatio_working_3-way'!W405&gt;=0,IF('OddsRatio_working_3-way'!V405+SQRT('OddsRatio_working_3-way'!W405)&gt;0,0,PI()),ACOS('OddsRatio_working_3-way'!V405/(2*'OddsRatio_working_3-way'!X405)))</f>
        <v>0.13932838344921583</v>
      </c>
      <c r="Z405" s="11">
        <f>'OddsRatio_working_3-way'!X405^(1/3)*COS('OddsRatio_working_3-way'!Y405/3)</f>
        <v>0.52536276484046596</v>
      </c>
      <c r="AA405" s="11">
        <f>'OddsRatio_working_3-way'!X405^(1/3)*COS(('OddsRatio_working_3-way'!Y405+2*PI())/3)</f>
        <v>-0.28382701439776686</v>
      </c>
      <c r="AB405" s="11">
        <f>'OddsRatio_working_3-way'!X405^(1/3)*COS(('OddsRatio_working_3-way'!Y405+4*PI())/3)</f>
        <v>-0.2415357504426992</v>
      </c>
      <c r="AC405" s="11">
        <f>'OddsRatio_working_3-way'!X405^(1/3)*SIN('OddsRatio_working_3-way'!Y405/3)</f>
        <v>2.4416872628827906E-2</v>
      </c>
      <c r="AD405" s="11">
        <f>'OddsRatio_working_3-way'!X405^(1/3)*SIN(('OddsRatio_working_3-way'!Y405+2*PI())/3)</f>
        <v>0.44276906423985968</v>
      </c>
      <c r="AE405" s="11">
        <f>'OddsRatio_working_3-way'!X405^(1/3)*SIN(('OddsRatio_working_3-way'!Y405+4*PI())/3)</f>
        <v>-0.46718593686868748</v>
      </c>
      <c r="AF405" s="11">
        <f>-'OddsRatio_working_3-way'!U405/(3*'OddsRatio_working_3-way'!X405^(1/3))*COS(('OddsRatio_working_3-way'!Y405)/3)</f>
        <v>0.52536276484046585</v>
      </c>
      <c r="AG405" s="11">
        <f>-'OddsRatio_working_3-way'!U405/(3*'OddsRatio_working_3-way'!X405^(1/3))*COS(('OddsRatio_working_3-way'!Y405+2*PI())/3)</f>
        <v>-0.28382701439776681</v>
      </c>
      <c r="AH405" s="11">
        <f>-'OddsRatio_working_3-way'!U405/(3*'OddsRatio_working_3-way'!X405^(1/3))*COS(('OddsRatio_working_3-way'!Y405+4*PI())/3)</f>
        <v>-0.24153575044269918</v>
      </c>
      <c r="AI405" s="11">
        <f>'OddsRatio_working_3-way'!U405/(3*'OddsRatio_working_3-way'!X405^(1/3))*SIN(('OddsRatio_working_3-way'!Y405)/3)</f>
        <v>-2.4416872628827902E-2</v>
      </c>
      <c r="AJ405" s="11">
        <f>'OddsRatio_working_3-way'!U405/(3*'OddsRatio_working_3-way'!X405^(1/3))*SIN(('OddsRatio_working_3-way'!Y405+2*PI())/3)</f>
        <v>-0.44276906423985957</v>
      </c>
      <c r="AK405" s="11">
        <f>'OddsRatio_working_3-way'!U405/(3*'OddsRatio_working_3-way'!X405^(1/3))*SIN(('OddsRatio_working_3-way'!Y405+4*PI())/3)</f>
        <v>0.46718593686868737</v>
      </c>
      <c r="AL405" s="11">
        <f>'OddsRatio_working_3-way'!Z405+'OddsRatio_working_3-way'!AF405</f>
        <v>1.0507255296809319</v>
      </c>
      <c r="AM405" s="11">
        <f>'OddsRatio_working_3-way'!AA405+'OddsRatio_working_3-way'!AG405</f>
        <v>-0.56765402879553362</v>
      </c>
      <c r="AN405" s="11">
        <f>'OddsRatio_working_3-way'!AB405+'OddsRatio_working_3-way'!AH405</f>
        <v>-0.48307150088539841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1.0507255296809319</v>
      </c>
      <c r="AS405" s="11">
        <f>IF(('OddsRatio_working_3-way'!X405=0),IF(Q405&gt;0,-Q405^(1/3),(-Q405)^(1/3)),'OddsRatio_working_3-way'!AM405-'OddsRatio_working_3-way'!R405/3)</f>
        <v>-0.56765402879553362</v>
      </c>
      <c r="AT405" s="11">
        <f>IF(('OddsRatio_working_3-way'!X405=0),IF(Q405&gt;0,-Q405^(1/3),(-Q405)^(1/3)),'OddsRatio_working_3-way'!AN405-'OddsRatio_working_3-way'!R405/3)</f>
        <v>-0.48307150088539841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9">
        <f t="shared" si="91"/>
        <v>0.43548666185904139</v>
      </c>
      <c r="E406" s="9">
        <f t="shared" si="92"/>
        <v>0.2893888804051834</v>
      </c>
      <c r="F406" s="9">
        <f t="shared" si="93"/>
        <v>0.27512445773577526</v>
      </c>
      <c r="G406" s="9">
        <f t="shared" si="94"/>
        <v>1.0538874634844464</v>
      </c>
      <c r="H406" s="9">
        <f t="shared" si="95"/>
        <v>2.2962815800858687</v>
      </c>
      <c r="I406" s="9">
        <f t="shared" si="96"/>
        <v>3.4555577899187604</v>
      </c>
      <c r="J406" s="9">
        <f t="shared" si="97"/>
        <v>3.6347186587111153</v>
      </c>
      <c r="K406" s="11">
        <f t="shared" si="98"/>
        <v>0.44843049327354262</v>
      </c>
      <c r="L406" s="11">
        <f t="shared" si="99"/>
        <v>0.3003003003003003</v>
      </c>
      <c r="M406" s="11">
        <f t="shared" si="100"/>
        <v>0.2857142857142857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-0.27566644158572395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0.23316077127736318</v>
      </c>
      <c r="Q406" s="11">
        <f>2*'OddsRatio_working_3-way'!K406*'OddsRatio_working_3-way'!L406*'OddsRatio_working_3-way'!M406</f>
        <v>7.6950749596489509E-2</v>
      </c>
      <c r="R406" s="11">
        <f t="shared" si="101"/>
        <v>0</v>
      </c>
      <c r="S406" s="11">
        <f t="shared" si="102"/>
        <v>-0.84580759970689867</v>
      </c>
      <c r="T406" s="11">
        <f t="shared" si="103"/>
        <v>-0.27914442234551118</v>
      </c>
      <c r="U406" s="11">
        <f>'OddsRatio_working_3-way'!S406-'OddsRatio_working_3-way'!R406^2/3</f>
        <v>-0.84580759970689867</v>
      </c>
      <c r="V406" s="11">
        <f>'OddsRatio_working_3-way'!S406*'OddsRatio_working_3-way'!R406/3-2*'OddsRatio_working_3-way'!R406^3/27-'OddsRatio_working_3-way'!T406</f>
        <v>0.27914442234551118</v>
      </c>
      <c r="W406" s="11">
        <f>'OddsRatio_working_3-way'!V406^2+4*'OddsRatio_working_3-way'!U406^3/27</f>
        <v>-1.1720275627421534E-2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0.14970127266829653</v>
      </c>
      <c r="Y406" s="11">
        <f>IF('OddsRatio_working_3-way'!W406&gt;=0,IF('OddsRatio_working_3-way'!V406+SQRT('OddsRatio_working_3-way'!W406)&gt;0,0,PI()),ACOS('OddsRatio_working_3-way'!V406/(2*'OddsRatio_working_3-way'!X406)))</f>
        <v>0.36997005493850099</v>
      </c>
      <c r="Z406" s="11">
        <f>'OddsRatio_working_3-way'!X406^(1/3)*COS('OddsRatio_working_3-way'!Y406/3)</f>
        <v>0.5269437317422232</v>
      </c>
      <c r="AA406" s="11">
        <f>'OddsRatio_working_3-way'!X406^(1/3)*COS(('OddsRatio_working_3-way'!Y406+2*PI())/3)</f>
        <v>-0.320037116775793</v>
      </c>
      <c r="AB406" s="11">
        <f>'OddsRatio_working_3-way'!X406^(1/3)*COS(('OddsRatio_working_3-way'!Y406+4*PI())/3)</f>
        <v>-0.2069066149664304</v>
      </c>
      <c r="AC406" s="11">
        <f>'OddsRatio_working_3-way'!X406^(1/3)*SIN('OddsRatio_working_3-way'!Y406/3)</f>
        <v>6.5315925673192929E-2</v>
      </c>
      <c r="AD406" s="11">
        <f>'OddsRatio_working_3-way'!X406^(1/3)*SIN(('OddsRatio_working_3-way'!Y406+2*PI())/3)</f>
        <v>0.42368869521714131</v>
      </c>
      <c r="AE406" s="11">
        <f>'OddsRatio_working_3-way'!X406^(1/3)*SIN(('OddsRatio_working_3-way'!Y406+4*PI())/3)</f>
        <v>-0.48900462089033425</v>
      </c>
      <c r="AF406" s="11">
        <f>-'OddsRatio_working_3-way'!U406/(3*'OddsRatio_working_3-way'!X406^(1/3))*COS(('OddsRatio_working_3-way'!Y406)/3)</f>
        <v>0.52694373174222331</v>
      </c>
      <c r="AG406" s="11">
        <f>-'OddsRatio_working_3-way'!U406/(3*'OddsRatio_working_3-way'!X406^(1/3))*COS(('OddsRatio_working_3-way'!Y406+2*PI())/3)</f>
        <v>-0.32003711677579305</v>
      </c>
      <c r="AH406" s="11">
        <f>-'OddsRatio_working_3-way'!U406/(3*'OddsRatio_working_3-way'!X406^(1/3))*COS(('OddsRatio_working_3-way'!Y406+4*PI())/3)</f>
        <v>-0.20690661496643042</v>
      </c>
      <c r="AI406" s="11">
        <f>'OddsRatio_working_3-way'!U406/(3*'OddsRatio_working_3-way'!X406^(1/3))*SIN(('OddsRatio_working_3-way'!Y406)/3)</f>
        <v>-6.5315925673192943E-2</v>
      </c>
      <c r="AJ406" s="11">
        <f>'OddsRatio_working_3-way'!U406/(3*'OddsRatio_working_3-way'!X406^(1/3))*SIN(('OddsRatio_working_3-way'!Y406+2*PI())/3)</f>
        <v>-0.42368869521714136</v>
      </c>
      <c r="AK406" s="11">
        <f>'OddsRatio_working_3-way'!U406/(3*'OddsRatio_working_3-way'!X406^(1/3))*SIN(('OddsRatio_working_3-way'!Y406+4*PI())/3)</f>
        <v>0.48900462089033436</v>
      </c>
      <c r="AL406" s="11">
        <f>'OddsRatio_working_3-way'!Z406+'OddsRatio_working_3-way'!AF406</f>
        <v>1.0538874634844464</v>
      </c>
      <c r="AM406" s="11">
        <f>'OddsRatio_working_3-way'!AA406+'OddsRatio_working_3-way'!AG406</f>
        <v>-0.6400742335515861</v>
      </c>
      <c r="AN406" s="11">
        <f>'OddsRatio_working_3-way'!AB406+'OddsRatio_working_3-way'!AH406</f>
        <v>-0.41381322993286085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1.0538874634844464</v>
      </c>
      <c r="AS406" s="11">
        <f>IF(('OddsRatio_working_3-way'!X406=0),IF(Q406&gt;0,-Q406^(1/3),(-Q406)^(1/3)),'OddsRatio_working_3-way'!AM406-'OddsRatio_working_3-way'!R406/3)</f>
        <v>-0.6400742335515861</v>
      </c>
      <c r="AT406" s="11">
        <f>IF(('OddsRatio_working_3-way'!X406=0),IF(Q406&gt;0,-Q406^(1/3),(-Q406)^(1/3)),'OddsRatio_working_3-way'!AN406-'OddsRatio_working_3-way'!R406/3)</f>
        <v>-0.41381322993286085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9">
        <f t="shared" si="91"/>
        <v>0.37600171606305416</v>
      </c>
      <c r="E407" s="9">
        <f t="shared" si="92"/>
        <v>0.33033969627943588</v>
      </c>
      <c r="F407" s="9">
        <f t="shared" si="93"/>
        <v>0.29365858765751007</v>
      </c>
      <c r="G407" s="9">
        <f t="shared" si="94"/>
        <v>1.0503559049679259</v>
      </c>
      <c r="H407" s="9">
        <f t="shared" si="95"/>
        <v>2.6595623298493232</v>
      </c>
      <c r="I407" s="9">
        <f t="shared" si="96"/>
        <v>3.027186896588097</v>
      </c>
      <c r="J407" s="9">
        <f t="shared" si="97"/>
        <v>3.4053150223765503</v>
      </c>
      <c r="K407" s="11">
        <f t="shared" si="98"/>
        <v>0.38759689922480617</v>
      </c>
      <c r="L407" s="11">
        <f t="shared" si="99"/>
        <v>0.34129692832764502</v>
      </c>
      <c r="M407" s="11">
        <f t="shared" si="100"/>
        <v>0.303951367781155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-0.28078031313174945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0.23320871142295668</v>
      </c>
      <c r="Q407" s="11">
        <f>2*'OddsRatio_working_3-way'!K407*'OddsRatio_working_3-way'!L407*'OddsRatio_working_3-way'!M407</f>
        <v>8.0416797042398847E-2</v>
      </c>
      <c r="R407" s="11">
        <f t="shared" si="101"/>
        <v>0</v>
      </c>
      <c r="S407" s="11">
        <f t="shared" si="102"/>
        <v>-0.83057358552602323</v>
      </c>
      <c r="T407" s="11">
        <f t="shared" si="103"/>
        <v>-0.28640468466414593</v>
      </c>
      <c r="U407" s="11">
        <f>'OddsRatio_working_3-way'!S407-'OddsRatio_working_3-way'!R407^2/3</f>
        <v>-0.83057358552602323</v>
      </c>
      <c r="V407" s="11">
        <f>'OddsRatio_working_3-way'!S407*'OddsRatio_working_3-way'!R407/3-2*'OddsRatio_working_3-way'!R407^3/27-'OddsRatio_working_3-way'!T407</f>
        <v>0.28640468466414593</v>
      </c>
      <c r="W407" s="11">
        <f>'OddsRatio_working_3-way'!V407^2+4*'OddsRatio_working_3-way'!U407^3/27</f>
        <v>-2.8572823218722676E-3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0.14567508856994144</v>
      </c>
      <c r="Y407" s="11">
        <f>IF('OddsRatio_working_3-way'!W407&gt;=0,IF('OddsRatio_working_3-way'!V407+SQRT('OddsRatio_working_3-way'!W407)&gt;0,0,PI()),ACOS('OddsRatio_working_3-way'!V407/(2*'OddsRatio_working_3-way'!X407)))</f>
        <v>0.18451359553725477</v>
      </c>
      <c r="Z407" s="11">
        <f>'OddsRatio_working_3-way'!X407^(1/3)*COS('OddsRatio_working_3-way'!Y407/3)</f>
        <v>0.52517795248396293</v>
      </c>
      <c r="AA407" s="11">
        <f>'OddsRatio_working_3-way'!X407^(1/3)*COS(('OddsRatio_working_3-way'!Y407+2*PI())/3)</f>
        <v>-0.29059763651108594</v>
      </c>
      <c r="AB407" s="11">
        <f>'OddsRatio_working_3-way'!X407^(1/3)*COS(('OddsRatio_working_3-way'!Y407+4*PI())/3)</f>
        <v>-0.2345803159728771</v>
      </c>
      <c r="AC407" s="11">
        <f>'OddsRatio_working_3-way'!X407^(1/3)*SIN('OddsRatio_working_3-way'!Y407/3)</f>
        <v>3.2341615092016551E-2</v>
      </c>
      <c r="AD407" s="11">
        <f>'OddsRatio_working_3-way'!X407^(1/3)*SIN(('OddsRatio_working_3-way'!Y407+2*PI())/3)</f>
        <v>0.43864664081260046</v>
      </c>
      <c r="AE407" s="11">
        <f>'OddsRatio_working_3-way'!X407^(1/3)*SIN(('OddsRatio_working_3-way'!Y407+4*PI())/3)</f>
        <v>-0.4709882559046169</v>
      </c>
      <c r="AF407" s="11">
        <f>-'OddsRatio_working_3-way'!U407/(3*'OddsRatio_working_3-way'!X407^(1/3))*COS(('OddsRatio_working_3-way'!Y407)/3)</f>
        <v>0.52517795248396293</v>
      </c>
      <c r="AG407" s="11">
        <f>-'OddsRatio_working_3-way'!U407/(3*'OddsRatio_working_3-way'!X407^(1/3))*COS(('OddsRatio_working_3-way'!Y407+2*PI())/3)</f>
        <v>-0.29059763651108594</v>
      </c>
      <c r="AH407" s="11">
        <f>-'OddsRatio_working_3-way'!U407/(3*'OddsRatio_working_3-way'!X407^(1/3))*COS(('OddsRatio_working_3-way'!Y407+4*PI())/3)</f>
        <v>-0.2345803159728771</v>
      </c>
      <c r="AI407" s="11">
        <f>'OddsRatio_working_3-way'!U407/(3*'OddsRatio_working_3-way'!X407^(1/3))*SIN(('OddsRatio_working_3-way'!Y407)/3)</f>
        <v>-3.2341615092016551E-2</v>
      </c>
      <c r="AJ407" s="11">
        <f>'OddsRatio_working_3-way'!U407/(3*'OddsRatio_working_3-way'!X407^(1/3))*SIN(('OddsRatio_working_3-way'!Y407+2*PI())/3)</f>
        <v>-0.43864664081260046</v>
      </c>
      <c r="AK407" s="11">
        <f>'OddsRatio_working_3-way'!U407/(3*'OddsRatio_working_3-way'!X407^(1/3))*SIN(('OddsRatio_working_3-way'!Y407+4*PI())/3)</f>
        <v>0.4709882559046169</v>
      </c>
      <c r="AL407" s="11">
        <f>'OddsRatio_working_3-way'!Z407+'OddsRatio_working_3-way'!AF407</f>
        <v>1.0503559049679259</v>
      </c>
      <c r="AM407" s="11">
        <f>'OddsRatio_working_3-way'!AA407+'OddsRatio_working_3-way'!AG407</f>
        <v>-0.58119527302217189</v>
      </c>
      <c r="AN407" s="11">
        <f>'OddsRatio_working_3-way'!AB407+'OddsRatio_working_3-way'!AH407</f>
        <v>-0.46916063194575419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1.0503559049679259</v>
      </c>
      <c r="AS407" s="11">
        <f>IF(('OddsRatio_working_3-way'!X407=0),IF(Q407&gt;0,-Q407^(1/3),(-Q407)^(1/3)),'OddsRatio_working_3-way'!AM407-'OddsRatio_working_3-way'!R407/3)</f>
        <v>-0.58119527302217189</v>
      </c>
      <c r="AT407" s="11">
        <f>IF(('OddsRatio_working_3-way'!X407=0),IF(Q407&gt;0,-Q407^(1/3),(-Q407)^(1/3)),'OddsRatio_working_3-way'!AN407-'OddsRatio_working_3-way'!R407/3)</f>
        <v>-0.46916063194575419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9">
        <f t="shared" si="91"/>
        <v>0.53182495879328762</v>
      </c>
      <c r="E408" s="9">
        <f t="shared" si="92"/>
        <v>0.27227387646428586</v>
      </c>
      <c r="F408" s="9">
        <f t="shared" si="93"/>
        <v>0.19590116474242655</v>
      </c>
      <c r="G408" s="9">
        <f t="shared" si="94"/>
        <v>1.0606239992698925</v>
      </c>
      <c r="H408" s="9">
        <f t="shared" si="95"/>
        <v>1.8803179193940107</v>
      </c>
      <c r="I408" s="9">
        <f t="shared" si="96"/>
        <v>3.672772478160129</v>
      </c>
      <c r="J408" s="9">
        <f t="shared" si="97"/>
        <v>5.1046148771744839</v>
      </c>
      <c r="K408" s="11">
        <f t="shared" si="98"/>
        <v>0.54644808743169393</v>
      </c>
      <c r="L408" s="11">
        <f t="shared" si="99"/>
        <v>0.28409090909090912</v>
      </c>
      <c r="M408" s="11">
        <f t="shared" si="100"/>
        <v>0.20533880903490759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-0.25802802828840465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0.23015185687283174</v>
      </c>
      <c r="Q408" s="11">
        <f>2*'OddsRatio_working_3-way'!K408*'OddsRatio_working_3-way'!L408*'OddsRatio_working_3-way'!M408</f>
        <v>6.3753976973083576E-2</v>
      </c>
      <c r="R408" s="11">
        <f t="shared" si="101"/>
        <v>0</v>
      </c>
      <c r="S408" s="11">
        <f t="shared" si="102"/>
        <v>-0.89196456059256091</v>
      </c>
      <c r="T408" s="11">
        <f t="shared" si="103"/>
        <v>-0.2470815957320113</v>
      </c>
      <c r="U408" s="11">
        <f>'OddsRatio_working_3-way'!S408-'OddsRatio_working_3-way'!R408^2/3</f>
        <v>-0.89196456059256091</v>
      </c>
      <c r="V408" s="11">
        <f>'OddsRatio_working_3-way'!S408*'OddsRatio_working_3-way'!R408/3-2*'OddsRatio_working_3-way'!R408^3/27-'OddsRatio_working_3-way'!T408</f>
        <v>0.2470815957320113</v>
      </c>
      <c r="W408" s="11">
        <f>'OddsRatio_working_3-way'!V408^2+4*'OddsRatio_working_3-way'!U408^3/27</f>
        <v>-4.4083677314054791E-2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0.16212109074973238</v>
      </c>
      <c r="Y408" s="11">
        <f>IF('OddsRatio_working_3-way'!W408&gt;=0,IF('OddsRatio_working_3-way'!V408+SQRT('OddsRatio_working_3-way'!W408)&gt;0,0,PI()),ACOS('OddsRatio_working_3-way'!V408/(2*'OddsRatio_working_3-way'!X408)))</f>
        <v>0.70435724435311031</v>
      </c>
      <c r="Z408" s="11">
        <f>'OddsRatio_working_3-way'!X408^(1/3)*COS('OddsRatio_working_3-way'!Y408/3)</f>
        <v>0.53031199963494624</v>
      </c>
      <c r="AA408" s="11">
        <f>'OddsRatio_working_3-way'!X408^(1/3)*COS(('OddsRatio_working_3-way'!Y408+2*PI())/3)</f>
        <v>-0.37501057382569919</v>
      </c>
      <c r="AB408" s="11">
        <f>'OddsRatio_working_3-way'!X408^(1/3)*COS(('OddsRatio_working_3-way'!Y408+4*PI())/3)</f>
        <v>-0.15530142580924719</v>
      </c>
      <c r="AC408" s="11">
        <f>'OddsRatio_working_3-way'!X408^(1/3)*SIN('OddsRatio_working_3-way'!Y408/3)</f>
        <v>0.12684913575072213</v>
      </c>
      <c r="AD408" s="11">
        <f>'OddsRatio_working_3-way'!X408^(1/3)*SIN(('OddsRatio_working_3-way'!Y408+2*PI())/3)</f>
        <v>0.39583909574022641</v>
      </c>
      <c r="AE408" s="11">
        <f>'OddsRatio_working_3-way'!X408^(1/3)*SIN(('OddsRatio_working_3-way'!Y408+4*PI())/3)</f>
        <v>-0.52268823149094834</v>
      </c>
      <c r="AF408" s="11">
        <f>-'OddsRatio_working_3-way'!U408/(3*'OddsRatio_working_3-way'!X408^(1/3))*COS(('OddsRatio_working_3-way'!Y408)/3)</f>
        <v>0.53031199963494624</v>
      </c>
      <c r="AG408" s="11">
        <f>-'OddsRatio_working_3-way'!U408/(3*'OddsRatio_working_3-way'!X408^(1/3))*COS(('OddsRatio_working_3-way'!Y408+2*PI())/3)</f>
        <v>-0.37501057382569919</v>
      </c>
      <c r="AH408" s="11">
        <f>-'OddsRatio_working_3-way'!U408/(3*'OddsRatio_working_3-way'!X408^(1/3))*COS(('OddsRatio_working_3-way'!Y408+4*PI())/3)</f>
        <v>-0.15530142580924719</v>
      </c>
      <c r="AI408" s="11">
        <f>'OddsRatio_working_3-way'!U408/(3*'OddsRatio_working_3-way'!X408^(1/3))*SIN(('OddsRatio_working_3-way'!Y408)/3)</f>
        <v>-0.12684913575072213</v>
      </c>
      <c r="AJ408" s="11">
        <f>'OddsRatio_working_3-way'!U408/(3*'OddsRatio_working_3-way'!X408^(1/3))*SIN(('OddsRatio_working_3-way'!Y408+2*PI())/3)</f>
        <v>-0.39583909574022641</v>
      </c>
      <c r="AK408" s="11">
        <f>'OddsRatio_working_3-way'!U408/(3*'OddsRatio_working_3-way'!X408^(1/3))*SIN(('OddsRatio_working_3-way'!Y408+4*PI())/3)</f>
        <v>0.52268823149094834</v>
      </c>
      <c r="AL408" s="11">
        <f>'OddsRatio_working_3-way'!Z408+'OddsRatio_working_3-way'!AF408</f>
        <v>1.0606239992698925</v>
      </c>
      <c r="AM408" s="11">
        <f>'OddsRatio_working_3-way'!AA408+'OddsRatio_working_3-way'!AG408</f>
        <v>-0.75002114765139838</v>
      </c>
      <c r="AN408" s="11">
        <f>'OddsRatio_working_3-way'!AB408+'OddsRatio_working_3-way'!AH408</f>
        <v>-0.31060285161849438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1.0606239992698925</v>
      </c>
      <c r="AS408" s="11">
        <f>IF(('OddsRatio_working_3-way'!X408=0),IF(Q408&gt;0,-Q408^(1/3),(-Q408)^(1/3)),'OddsRatio_working_3-way'!AM408-'OddsRatio_working_3-way'!R408/3)</f>
        <v>-0.75002114765139838</v>
      </c>
      <c r="AT408" s="11">
        <f>IF(('OddsRatio_working_3-way'!X408=0),IF(Q408&gt;0,-Q408^(1/3),(-Q408)^(1/3)),'OddsRatio_working_3-way'!AN408-'OddsRatio_working_3-way'!R408/3)</f>
        <v>-0.31060285161849438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9">
        <f t="shared" si="91"/>
        <v>0.27880841282692514</v>
      </c>
      <c r="E409" s="9">
        <f t="shared" si="92"/>
        <v>0.30967594689216266</v>
      </c>
      <c r="F409" s="9">
        <f t="shared" si="93"/>
        <v>0.41151564028091253</v>
      </c>
      <c r="G409" s="9">
        <f t="shared" si="94"/>
        <v>1.0515009532404676</v>
      </c>
      <c r="H409" s="9">
        <f t="shared" si="95"/>
        <v>3.5866923449715498</v>
      </c>
      <c r="I409" s="9">
        <f t="shared" si="96"/>
        <v>3.2291820208697914</v>
      </c>
      <c r="J409" s="9">
        <f t="shared" si="97"/>
        <v>2.4300412964070355</v>
      </c>
      <c r="K409" s="11">
        <f t="shared" si="98"/>
        <v>0.28901734104046245</v>
      </c>
      <c r="L409" s="11">
        <f t="shared" si="99"/>
        <v>0.32051282051282048</v>
      </c>
      <c r="M409" s="11">
        <f t="shared" si="100"/>
        <v>0.42372881355932207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-0.2783986856682068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0.23315447166725706</v>
      </c>
      <c r="Q409" s="11">
        <f>2*'OddsRatio_working_3-way'!K409*'OddsRatio_working_3-way'!L409*'OddsRatio_working_3-way'!M409</f>
        <v>7.8503189113554556E-2</v>
      </c>
      <c r="R409" s="11">
        <f t="shared" si="101"/>
        <v>0</v>
      </c>
      <c r="S409" s="11">
        <f t="shared" si="102"/>
        <v>-0.83748409626160591</v>
      </c>
      <c r="T409" s="11">
        <f t="shared" si="103"/>
        <v>-0.28198117719245985</v>
      </c>
      <c r="U409" s="11">
        <f>'OddsRatio_working_3-way'!S409-'OddsRatio_working_3-way'!R409^2/3</f>
        <v>-0.83748409626160591</v>
      </c>
      <c r="V409" s="11">
        <f>'OddsRatio_working_3-way'!S409*'OddsRatio_working_3-way'!R409/3-2*'OddsRatio_working_3-way'!R409^3/27-'OddsRatio_working_3-way'!T409</f>
        <v>0.28198117719245985</v>
      </c>
      <c r="W409" s="11">
        <f>'OddsRatio_working_3-way'!V409^2+4*'OddsRatio_working_3-way'!U409^3/27</f>
        <v>-7.5079890522591342E-3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0.14749692652993196</v>
      </c>
      <c r="Y409" s="11">
        <f>IF('OddsRatio_working_3-way'!W409&gt;=0,IF('OddsRatio_working_3-way'!V409+SQRT('OddsRatio_working_3-way'!W409)&gt;0,0,PI()),ACOS('OddsRatio_working_3-way'!V409/(2*'OddsRatio_working_3-way'!X409)))</f>
        <v>0.29812702464462126</v>
      </c>
      <c r="Z409" s="11">
        <f>'OddsRatio_working_3-way'!X409^(1/3)*COS('OddsRatio_working_3-way'!Y409/3)</f>
        <v>0.52575047662023378</v>
      </c>
      <c r="AA409" s="11">
        <f>'OddsRatio_working_3-way'!X409^(1/3)*COS(('OddsRatio_working_3-way'!Y409+2*PI())/3)</f>
        <v>-0.30827183857488549</v>
      </c>
      <c r="AB409" s="11">
        <f>'OddsRatio_working_3-way'!X409^(1/3)*COS(('OddsRatio_working_3-way'!Y409+4*PI())/3)</f>
        <v>-0.2174786380453482</v>
      </c>
      <c r="AC409" s="11">
        <f>'OddsRatio_working_3-way'!X409^(1/3)*SIN('OddsRatio_working_3-way'!Y409/3)</f>
        <v>5.2419478766315974E-2</v>
      </c>
      <c r="AD409" s="11">
        <f>'OddsRatio_working_3-way'!X409^(1/3)*SIN(('OddsRatio_working_3-way'!Y409+2*PI())/3)</f>
        <v>0.42910352942174107</v>
      </c>
      <c r="AE409" s="11">
        <f>'OddsRatio_working_3-way'!X409^(1/3)*SIN(('OddsRatio_working_3-way'!Y409+4*PI())/3)</f>
        <v>-0.4815230081880571</v>
      </c>
      <c r="AF409" s="11">
        <f>-'OddsRatio_working_3-way'!U409/(3*'OddsRatio_working_3-way'!X409^(1/3))*COS(('OddsRatio_working_3-way'!Y409)/3)</f>
        <v>0.52575047662023378</v>
      </c>
      <c r="AG409" s="11">
        <f>-'OddsRatio_working_3-way'!U409/(3*'OddsRatio_working_3-way'!X409^(1/3))*COS(('OddsRatio_working_3-way'!Y409+2*PI())/3)</f>
        <v>-0.30827183857488549</v>
      </c>
      <c r="AH409" s="11">
        <f>-'OddsRatio_working_3-way'!U409/(3*'OddsRatio_working_3-way'!X409^(1/3))*COS(('OddsRatio_working_3-way'!Y409+4*PI())/3)</f>
        <v>-0.2174786380453482</v>
      </c>
      <c r="AI409" s="11">
        <f>'OddsRatio_working_3-way'!U409/(3*'OddsRatio_working_3-way'!X409^(1/3))*SIN(('OddsRatio_working_3-way'!Y409)/3)</f>
        <v>-5.2419478766315974E-2</v>
      </c>
      <c r="AJ409" s="11">
        <f>'OddsRatio_working_3-way'!U409/(3*'OddsRatio_working_3-way'!X409^(1/3))*SIN(('OddsRatio_working_3-way'!Y409+2*PI())/3)</f>
        <v>-0.42910352942174107</v>
      </c>
      <c r="AK409" s="11">
        <f>'OddsRatio_working_3-way'!U409/(3*'OddsRatio_working_3-way'!X409^(1/3))*SIN(('OddsRatio_working_3-way'!Y409+4*PI())/3)</f>
        <v>0.4815230081880571</v>
      </c>
      <c r="AL409" s="11">
        <f>'OddsRatio_working_3-way'!Z409+'OddsRatio_working_3-way'!AF409</f>
        <v>1.0515009532404676</v>
      </c>
      <c r="AM409" s="11">
        <f>'OddsRatio_working_3-way'!AA409+'OddsRatio_working_3-way'!AG409</f>
        <v>-0.61654367714977099</v>
      </c>
      <c r="AN409" s="11">
        <f>'OddsRatio_working_3-way'!AB409+'OddsRatio_working_3-way'!AH409</f>
        <v>-0.4349572760906964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1.0515009532404676</v>
      </c>
      <c r="AS409" s="11">
        <f>IF(('OddsRatio_working_3-way'!X409=0),IF(Q409&gt;0,-Q409^(1/3),(-Q409)^(1/3)),'OddsRatio_working_3-way'!AM409-'OddsRatio_working_3-way'!R409/3)</f>
        <v>-0.61654367714977099</v>
      </c>
      <c r="AT409" s="11">
        <f>IF(('OddsRatio_working_3-way'!X409=0),IF(Q409&gt;0,-Q409^(1/3),(-Q409)^(1/3)),'OddsRatio_working_3-way'!AN409-'OddsRatio_working_3-way'!R409/3)</f>
        <v>-0.4349572760906964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9">
        <f t="shared" si="91"/>
        <v>0.35350543601279449</v>
      </c>
      <c r="E410" s="9">
        <f t="shared" si="92"/>
        <v>0.33366952484233359</v>
      </c>
      <c r="F410" s="9">
        <f t="shared" si="93"/>
        <v>0.31282503914487181</v>
      </c>
      <c r="G410" s="9">
        <f t="shared" si="94"/>
        <v>1.0510406973747337</v>
      </c>
      <c r="H410" s="9">
        <f t="shared" si="95"/>
        <v>2.8288108134320367</v>
      </c>
      <c r="I410" s="9">
        <f t="shared" si="96"/>
        <v>2.996977325011994</v>
      </c>
      <c r="J410" s="9">
        <f t="shared" si="97"/>
        <v>3.1966750575131933</v>
      </c>
      <c r="K410" s="11">
        <f t="shared" si="98"/>
        <v>0.36496350364963503</v>
      </c>
      <c r="L410" s="11">
        <f t="shared" si="99"/>
        <v>0.34482758620689657</v>
      </c>
      <c r="M410" s="11">
        <f t="shared" si="100"/>
        <v>0.3236245954692557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-0.28141166465877676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0.23337137327445698</v>
      </c>
      <c r="Q410" s="11">
        <f>2*'OddsRatio_working_3-way'!K410*'OddsRatio_working_3-way'!L410*'OddsRatio_working_3-way'!M410</f>
        <v>8.1455976710107153E-2</v>
      </c>
      <c r="R410" s="11">
        <f t="shared" si="101"/>
        <v>0</v>
      </c>
      <c r="S410" s="11">
        <f t="shared" si="102"/>
        <v>-0.82928820153005878</v>
      </c>
      <c r="T410" s="11">
        <f t="shared" si="103"/>
        <v>-0.28945486964399958</v>
      </c>
      <c r="U410" s="11">
        <f>'OddsRatio_working_3-way'!S410-'OddsRatio_working_3-way'!R410^2/3</f>
        <v>-0.82928820153005878</v>
      </c>
      <c r="V410" s="11">
        <f>'OddsRatio_working_3-way'!S410*'OddsRatio_working_3-way'!R410/3-2*'OddsRatio_working_3-way'!R410^3/27-'OddsRatio_working_3-way'!T410</f>
        <v>0.28945486964399958</v>
      </c>
      <c r="W410" s="11">
        <f>'OddsRatio_working_3-way'!V410^2+4*'OddsRatio_working_3-way'!U410^3/27</f>
        <v>-7.0731359754094836E-4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0.14533705236291752</v>
      </c>
      <c r="Y410" s="11">
        <f>IF('OddsRatio_working_3-way'!W410&gt;=0,IF('OddsRatio_working_3-way'!V410+SQRT('OddsRatio_working_3-way'!W410)&gt;0,0,PI()),ACOS('OddsRatio_working_3-way'!V410/(2*'OddsRatio_working_3-way'!X410)))</f>
        <v>9.1623625477746939E-2</v>
      </c>
      <c r="Z410" s="11">
        <f>'OddsRatio_working_3-way'!X410^(1/3)*COS('OddsRatio_working_3-way'!Y410/3)</f>
        <v>0.52552034868736686</v>
      </c>
      <c r="AA410" s="11">
        <f>'OddsRatio_working_3-way'!X410^(1/3)*COS(('OddsRatio_working_3-way'!Y410+2*PI())/3)</f>
        <v>-0.27666422839802202</v>
      </c>
      <c r="AB410" s="11">
        <f>'OddsRatio_working_3-way'!X410^(1/3)*COS(('OddsRatio_working_3-way'!Y410+4*PI())/3)</f>
        <v>-0.24885612028934495</v>
      </c>
      <c r="AC410" s="11">
        <f>'OddsRatio_working_3-way'!X410^(1/3)*SIN('OddsRatio_working_3-way'!Y410/3)</f>
        <v>1.6055018702198894E-2</v>
      </c>
      <c r="AD410" s="11">
        <f>'OddsRatio_working_3-way'!X410^(1/3)*SIN(('OddsRatio_working_3-way'!Y410+2*PI())/3)</f>
        <v>0.44708646281781639</v>
      </c>
      <c r="AE410" s="11">
        <f>'OddsRatio_working_3-way'!X410^(1/3)*SIN(('OddsRatio_working_3-way'!Y410+4*PI())/3)</f>
        <v>-0.46314148152001527</v>
      </c>
      <c r="AF410" s="11">
        <f>-'OddsRatio_working_3-way'!U410/(3*'OddsRatio_working_3-way'!X410^(1/3))*COS(('OddsRatio_working_3-way'!Y410)/3)</f>
        <v>0.52552034868736686</v>
      </c>
      <c r="AG410" s="11">
        <f>-'OddsRatio_working_3-way'!U410/(3*'OddsRatio_working_3-way'!X410^(1/3))*COS(('OddsRatio_working_3-way'!Y410+2*PI())/3)</f>
        <v>-0.27666422839802202</v>
      </c>
      <c r="AH410" s="11">
        <f>-'OddsRatio_working_3-way'!U410/(3*'OddsRatio_working_3-way'!X410^(1/3))*COS(('OddsRatio_working_3-way'!Y410+4*PI())/3)</f>
        <v>-0.24885612028934495</v>
      </c>
      <c r="AI410" s="11">
        <f>'OddsRatio_working_3-way'!U410/(3*'OddsRatio_working_3-way'!X410^(1/3))*SIN(('OddsRatio_working_3-way'!Y410)/3)</f>
        <v>-1.6055018702198894E-2</v>
      </c>
      <c r="AJ410" s="11">
        <f>'OddsRatio_working_3-way'!U410/(3*'OddsRatio_working_3-way'!X410^(1/3))*SIN(('OddsRatio_working_3-way'!Y410+2*PI())/3)</f>
        <v>-0.44708646281781639</v>
      </c>
      <c r="AK410" s="11">
        <f>'OddsRatio_working_3-way'!U410/(3*'OddsRatio_working_3-way'!X410^(1/3))*SIN(('OddsRatio_working_3-way'!Y410+4*PI())/3)</f>
        <v>0.46314148152001527</v>
      </c>
      <c r="AL410" s="11">
        <f>'OddsRatio_working_3-way'!Z410+'OddsRatio_working_3-way'!AF410</f>
        <v>1.0510406973747337</v>
      </c>
      <c r="AM410" s="11">
        <f>'OddsRatio_working_3-way'!AA410+'OddsRatio_working_3-way'!AG410</f>
        <v>-0.55332845679604403</v>
      </c>
      <c r="AN410" s="11">
        <f>'OddsRatio_working_3-way'!AB410+'OddsRatio_working_3-way'!AH410</f>
        <v>-0.4977122405786899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1.0510406973747337</v>
      </c>
      <c r="AS410" s="11">
        <f>IF(('OddsRatio_working_3-way'!X410=0),IF(Q410&gt;0,-Q410^(1/3),(-Q410)^(1/3)),'OddsRatio_working_3-way'!AM410-'OddsRatio_working_3-way'!R410/3)</f>
        <v>-0.55332845679604403</v>
      </c>
      <c r="AT410" s="11">
        <f>IF(('OddsRatio_working_3-way'!X410=0),IF(Q410&gt;0,-Q410^(1/3),(-Q410)^(1/3)),'OddsRatio_working_3-way'!AN410-'OddsRatio_working_3-way'!R410/3)</f>
        <v>-0.4977122405786899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9">
        <f t="shared" si="91"/>
        <v>0.33323159549220505</v>
      </c>
      <c r="E411" s="9">
        <f t="shared" si="92"/>
        <v>0.31778152504378343</v>
      </c>
      <c r="F411" s="9">
        <f t="shared" si="93"/>
        <v>0.34898687946401158</v>
      </c>
      <c r="G411" s="9">
        <f t="shared" si="94"/>
        <v>1.0421437083965426</v>
      </c>
      <c r="H411" s="9">
        <f t="shared" si="95"/>
        <v>3.0009159201213618</v>
      </c>
      <c r="I411" s="9">
        <f t="shared" si="96"/>
        <v>3.1468160392968771</v>
      </c>
      <c r="J411" s="9">
        <f t="shared" si="97"/>
        <v>2.8654372380298114</v>
      </c>
      <c r="K411" s="11">
        <f t="shared" si="98"/>
        <v>0.34246575342465752</v>
      </c>
      <c r="L411" s="11">
        <f t="shared" si="99"/>
        <v>0.32679738562091504</v>
      </c>
      <c r="M411" s="11">
        <f t="shared" si="100"/>
        <v>0.35842293906810035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-0.28399650722959191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0.23145540764873074</v>
      </c>
      <c r="Q411" s="11">
        <f>2*'OddsRatio_working_3-way'!K411*'OddsRatio_working_3-way'!L411*'OddsRatio_working_3-way'!M411</f>
        <v>8.0227177694534052E-2</v>
      </c>
      <c r="R411" s="11">
        <f t="shared" si="101"/>
        <v>0</v>
      </c>
      <c r="S411" s="11">
        <f t="shared" si="102"/>
        <v>-0.81499385294064464</v>
      </c>
      <c r="T411" s="11">
        <f t="shared" si="103"/>
        <v>-0.28249353654788373</v>
      </c>
      <c r="U411" s="11">
        <f>'OddsRatio_working_3-way'!S411-'OddsRatio_working_3-way'!R411^2/3</f>
        <v>-0.81499385294064464</v>
      </c>
      <c r="V411" s="11">
        <f>'OddsRatio_working_3-way'!S411*'OddsRatio_working_3-way'!R411/3-2*'OddsRatio_working_3-way'!R411^3/27-'OddsRatio_working_3-way'!T411</f>
        <v>0.28249353654788373</v>
      </c>
      <c r="W411" s="11">
        <f>'OddsRatio_working_3-way'!V411^2+4*'OddsRatio_working_3-way'!U411^3/27</f>
        <v>-3.946056606526499E-4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0.14159555417807365</v>
      </c>
      <c r="Y411" s="11">
        <f>IF('OddsRatio_working_3-way'!W411&gt;=0,IF('OddsRatio_working_3-way'!V411+SQRT('OddsRatio_working_3-way'!W411)&gt;0,0,PI()),ACOS('OddsRatio_working_3-way'!V411/(2*'OddsRatio_working_3-way'!X411)))</f>
        <v>7.0203512210527785E-2</v>
      </c>
      <c r="Z411" s="11">
        <f>'OddsRatio_working_3-way'!X411^(1/3)*COS('OddsRatio_working_3-way'!Y411/3)</f>
        <v>0.52107185419827129</v>
      </c>
      <c r="AA411" s="11">
        <f>'OddsRatio_working_3-way'!X411^(1/3)*COS(('OddsRatio_working_3-way'!Y411+2*PI())/3)</f>
        <v>-0.27109790167507464</v>
      </c>
      <c r="AB411" s="11">
        <f>'OddsRatio_working_3-way'!X411^(1/3)*COS(('OddsRatio_working_3-way'!Y411+4*PI())/3)</f>
        <v>-0.24997395252319651</v>
      </c>
      <c r="AC411" s="11">
        <f>'OddsRatio_working_3-way'!X411^(1/3)*SIN('OddsRatio_working_3-way'!Y411/3)</f>
        <v>1.2195917729184847E-2</v>
      </c>
      <c r="AD411" s="11">
        <f>'OddsRatio_working_3-way'!X411^(1/3)*SIN(('OddsRatio_working_3-way'!Y411+2*PI())/3)</f>
        <v>0.44516350406817162</v>
      </c>
      <c r="AE411" s="11">
        <f>'OddsRatio_working_3-way'!X411^(1/3)*SIN(('OddsRatio_working_3-way'!Y411+4*PI())/3)</f>
        <v>-0.45735942179735645</v>
      </c>
      <c r="AF411" s="11">
        <f>-'OddsRatio_working_3-way'!U411/(3*'OddsRatio_working_3-way'!X411^(1/3))*COS(('OddsRatio_working_3-way'!Y411)/3)</f>
        <v>0.5210718541982714</v>
      </c>
      <c r="AG411" s="11">
        <f>-'OddsRatio_working_3-way'!U411/(3*'OddsRatio_working_3-way'!X411^(1/3))*COS(('OddsRatio_working_3-way'!Y411+2*PI())/3)</f>
        <v>-0.27109790167507469</v>
      </c>
      <c r="AH411" s="11">
        <f>-'OddsRatio_working_3-way'!U411/(3*'OddsRatio_working_3-way'!X411^(1/3))*COS(('OddsRatio_working_3-way'!Y411+4*PI())/3)</f>
        <v>-0.24997395252319657</v>
      </c>
      <c r="AI411" s="11">
        <f>'OddsRatio_working_3-way'!U411/(3*'OddsRatio_working_3-way'!X411^(1/3))*SIN(('OddsRatio_working_3-way'!Y411)/3)</f>
        <v>-1.2195917729184848E-2</v>
      </c>
      <c r="AJ411" s="11">
        <f>'OddsRatio_working_3-way'!U411/(3*'OddsRatio_working_3-way'!X411^(1/3))*SIN(('OddsRatio_working_3-way'!Y411+2*PI())/3)</f>
        <v>-0.44516350406817173</v>
      </c>
      <c r="AK411" s="11">
        <f>'OddsRatio_working_3-way'!U411/(3*'OddsRatio_working_3-way'!X411^(1/3))*SIN(('OddsRatio_working_3-way'!Y411+4*PI())/3)</f>
        <v>0.45735942179735656</v>
      </c>
      <c r="AL411" s="11">
        <f>'OddsRatio_working_3-way'!Z411+'OddsRatio_working_3-way'!AF411</f>
        <v>1.0421437083965426</v>
      </c>
      <c r="AM411" s="11">
        <f>'OddsRatio_working_3-way'!AA411+'OddsRatio_working_3-way'!AG411</f>
        <v>-0.54219580335014927</v>
      </c>
      <c r="AN411" s="11">
        <f>'OddsRatio_working_3-way'!AB411+'OddsRatio_working_3-way'!AH411</f>
        <v>-0.49994790504639308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1.0421437083965426</v>
      </c>
      <c r="AS411" s="11">
        <f>IF(('OddsRatio_working_3-way'!X411=0),IF(Q411&gt;0,-Q411^(1/3),(-Q411)^(1/3)),'OddsRatio_working_3-way'!AM411-'OddsRatio_working_3-way'!R411/3)</f>
        <v>-0.54219580335014927</v>
      </c>
      <c r="AT411" s="11">
        <f>IF(('OddsRatio_working_3-way'!X411=0),IF(Q411&gt;0,-Q411^(1/3),(-Q411)^(1/3)),'OddsRatio_working_3-way'!AN411-'OddsRatio_working_3-way'!R411/3)</f>
        <v>-0.49994790504639308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9">
        <f t="shared" si="91"/>
        <v>0.30002496859799277</v>
      </c>
      <c r="E412" s="9">
        <f t="shared" si="92"/>
        <v>0.30970283703914298</v>
      </c>
      <c r="F412" s="9">
        <f t="shared" si="93"/>
        <v>0.39027219436286431</v>
      </c>
      <c r="G412" s="9">
        <f t="shared" si="94"/>
        <v>1.0415428248012761</v>
      </c>
      <c r="H412" s="9">
        <f t="shared" si="95"/>
        <v>3.3330559275548581</v>
      </c>
      <c r="I412" s="9">
        <f t="shared" si="96"/>
        <v>3.2289016450747305</v>
      </c>
      <c r="J412" s="9">
        <f t="shared" si="97"/>
        <v>2.5623142372019148</v>
      </c>
      <c r="K412" s="11">
        <f t="shared" si="98"/>
        <v>0.30864197530864196</v>
      </c>
      <c r="L412" s="11">
        <f t="shared" si="99"/>
        <v>0.31847133757961782</v>
      </c>
      <c r="M412" s="11">
        <f t="shared" si="100"/>
        <v>0.4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-0.28270818589289937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0.23118660061335222</v>
      </c>
      <c r="Q412" s="11">
        <f>2*'OddsRatio_working_3-way'!K412*'OddsRatio_working_3-way'!L412*'OddsRatio_working_3-way'!M412</f>
        <v>7.8634898167806874E-2</v>
      </c>
      <c r="R412" s="11">
        <f t="shared" si="101"/>
        <v>0</v>
      </c>
      <c r="S412" s="11">
        <f t="shared" si="102"/>
        <v>-0.81775700934579421</v>
      </c>
      <c r="T412" s="11">
        <f t="shared" si="103"/>
        <v>-0.27814864263462385</v>
      </c>
      <c r="U412" s="11">
        <f>'OddsRatio_working_3-way'!S412-'OddsRatio_working_3-way'!R412^2/3</f>
        <v>-0.81775700934579421</v>
      </c>
      <c r="V412" s="11">
        <f>'OddsRatio_working_3-way'!S412*'OddsRatio_working_3-way'!R412/3-2*'OddsRatio_working_3-way'!R412^3/27-'OddsRatio_working_3-way'!T412</f>
        <v>0.27814864263462385</v>
      </c>
      <c r="W412" s="11">
        <f>'OddsRatio_working_3-way'!V412^2+4*'OddsRatio_working_3-way'!U412^3/27</f>
        <v>-3.6490073035145842E-3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0.1423162628646128</v>
      </c>
      <c r="Y412" s="11">
        <f>IF('OddsRatio_working_3-way'!W412&gt;=0,IF('OddsRatio_working_3-way'!V412+SQRT('OddsRatio_working_3-way'!W412)&gt;0,0,PI()),ACOS('OddsRatio_working_3-way'!V412/(2*'OddsRatio_working_3-way'!X412)))</f>
        <v>0.21385441329075161</v>
      </c>
      <c r="Z412" s="11">
        <f>'OddsRatio_working_3-way'!X412^(1/3)*COS('OddsRatio_working_3-way'!Y412/3)</f>
        <v>0.52077141240063818</v>
      </c>
      <c r="AA412" s="11">
        <f>'OddsRatio_working_3-way'!X412^(1/3)*COS(('OddsRatio_working_3-way'!Y412+2*PI())/3)</f>
        <v>-0.29258981084758373</v>
      </c>
      <c r="AB412" s="11">
        <f>'OddsRatio_working_3-way'!X412^(1/3)*COS(('OddsRatio_working_3-way'!Y412+4*PI())/3)</f>
        <v>-0.2281816015530545</v>
      </c>
      <c r="AC412" s="11">
        <f>'OddsRatio_working_3-way'!X412^(1/3)*SIN('OddsRatio_working_3-way'!Y412/3)</f>
        <v>3.718609697421827E-2</v>
      </c>
      <c r="AD412" s="11">
        <f>'OddsRatio_working_3-way'!X412^(1/3)*SIN(('OddsRatio_working_3-way'!Y412+2*PI())/3)</f>
        <v>0.43240822421654596</v>
      </c>
      <c r="AE412" s="11">
        <f>'OddsRatio_working_3-way'!X412^(1/3)*SIN(('OddsRatio_working_3-way'!Y412+4*PI())/3)</f>
        <v>-0.46959432119076416</v>
      </c>
      <c r="AF412" s="11">
        <f>-'OddsRatio_working_3-way'!U412/(3*'OddsRatio_working_3-way'!X412^(1/3))*COS(('OddsRatio_working_3-way'!Y412)/3)</f>
        <v>0.52077141240063796</v>
      </c>
      <c r="AG412" s="11">
        <f>-'OddsRatio_working_3-way'!U412/(3*'OddsRatio_working_3-way'!X412^(1/3))*COS(('OddsRatio_working_3-way'!Y412+2*PI())/3)</f>
        <v>-0.29258981084758362</v>
      </c>
      <c r="AH412" s="11">
        <f>-'OddsRatio_working_3-way'!U412/(3*'OddsRatio_working_3-way'!X412^(1/3))*COS(('OddsRatio_working_3-way'!Y412+4*PI())/3)</f>
        <v>-0.22818160155305442</v>
      </c>
      <c r="AI412" s="11">
        <f>'OddsRatio_working_3-way'!U412/(3*'OddsRatio_working_3-way'!X412^(1/3))*SIN(('OddsRatio_working_3-way'!Y412)/3)</f>
        <v>-3.7186096974218256E-2</v>
      </c>
      <c r="AJ412" s="11">
        <f>'OddsRatio_working_3-way'!U412/(3*'OddsRatio_working_3-way'!X412^(1/3))*SIN(('OddsRatio_working_3-way'!Y412+2*PI())/3)</f>
        <v>-0.43240822421654579</v>
      </c>
      <c r="AK412" s="11">
        <f>'OddsRatio_working_3-way'!U412/(3*'OddsRatio_working_3-way'!X412^(1/3))*SIN(('OddsRatio_working_3-way'!Y412+4*PI())/3)</f>
        <v>0.46959432119076394</v>
      </c>
      <c r="AL412" s="11">
        <f>'OddsRatio_working_3-way'!Z412+'OddsRatio_working_3-way'!AF412</f>
        <v>1.0415428248012761</v>
      </c>
      <c r="AM412" s="11">
        <f>'OddsRatio_working_3-way'!AA412+'OddsRatio_working_3-way'!AG412</f>
        <v>-0.58517962169516735</v>
      </c>
      <c r="AN412" s="11">
        <f>'OddsRatio_working_3-way'!AB412+'OddsRatio_working_3-way'!AH412</f>
        <v>-0.45636320310610889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1.0415428248012761</v>
      </c>
      <c r="AS412" s="11">
        <f>IF(('OddsRatio_working_3-way'!X412=0),IF(Q412&gt;0,-Q412^(1/3),(-Q412)^(1/3)),'OddsRatio_working_3-way'!AM412-'OddsRatio_working_3-way'!R412/3)</f>
        <v>-0.58517962169516735</v>
      </c>
      <c r="AT412" s="11">
        <f>IF(('OddsRatio_working_3-way'!X412=0),IF(Q412&gt;0,-Q412^(1/3),(-Q412)^(1/3)),'OddsRatio_working_3-way'!AN412-'OddsRatio_working_3-way'!R412/3)</f>
        <v>-0.45636320310610889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9">
        <f t="shared" si="91"/>
        <v>0.40501387509360115</v>
      </c>
      <c r="E413" s="9">
        <f t="shared" si="92"/>
        <v>0.31995538040217053</v>
      </c>
      <c r="F413" s="9">
        <f t="shared" si="93"/>
        <v>0.27503074450422832</v>
      </c>
      <c r="G413" s="9">
        <f t="shared" si="94"/>
        <v>1.0418802936403102</v>
      </c>
      <c r="H413" s="9">
        <f t="shared" si="95"/>
        <v>2.4690512140328376</v>
      </c>
      <c r="I413" s="9">
        <f t="shared" si="96"/>
        <v>3.1254357990262323</v>
      </c>
      <c r="J413" s="9">
        <f t="shared" si="97"/>
        <v>3.6359571429099846</v>
      </c>
      <c r="K413" s="11">
        <f t="shared" si="98"/>
        <v>0.41493775933609955</v>
      </c>
      <c r="L413" s="11">
        <f t="shared" si="99"/>
        <v>0.32894736842105265</v>
      </c>
      <c r="M413" s="11">
        <f t="shared" si="100"/>
        <v>0.28328611898016998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-0.28138728534688784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0.23122556664957089</v>
      </c>
      <c r="Q413" s="11">
        <f>2*'OddsRatio_working_3-way'!K413*'OddsRatio_working_3-way'!L413*'OddsRatio_working_3-way'!M413</f>
        <v>7.7332965434639106E-2</v>
      </c>
      <c r="R413" s="11">
        <f t="shared" si="101"/>
        <v>0</v>
      </c>
      <c r="S413" s="11">
        <f t="shared" si="102"/>
        <v>-0.82173423850520211</v>
      </c>
      <c r="T413" s="11">
        <f t="shared" si="103"/>
        <v>-0.27482750451679006</v>
      </c>
      <c r="U413" s="11">
        <f>'OddsRatio_working_3-way'!S413-'OddsRatio_working_3-way'!R413^2/3</f>
        <v>-0.82173423850520211</v>
      </c>
      <c r="V413" s="11">
        <f>'OddsRatio_working_3-way'!S413*'OddsRatio_working_3-way'!R413/3-2*'OddsRatio_working_3-way'!R413^3/27-'OddsRatio_working_3-way'!T413</f>
        <v>0.27482750451679006</v>
      </c>
      <c r="W413" s="11">
        <f>'OddsRatio_working_3-way'!V413^2+4*'OddsRatio_working_3-way'!U413^3/27</f>
        <v>-6.6733553215500147E-3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0.14335577470098324</v>
      </c>
      <c r="Y413" s="11">
        <f>IF('OddsRatio_working_3-way'!W413&gt;=0,IF('OddsRatio_working_3-way'!V413+SQRT('OddsRatio_working_3-way'!W413)&gt;0,0,PI()),ACOS('OddsRatio_working_3-way'!V413/(2*'OddsRatio_working_3-way'!X413)))</f>
        <v>0.28892570647620652</v>
      </c>
      <c r="Z413" s="11">
        <f>'OddsRatio_working_3-way'!X413^(1/3)*COS('OddsRatio_working_3-way'!Y413/3)</f>
        <v>0.5209401468201551</v>
      </c>
      <c r="AA413" s="11">
        <f>'OddsRatio_working_3-way'!X413^(1/3)*COS(('OddsRatio_working_3-way'!Y413+2*PI())/3)</f>
        <v>-0.30405427008211644</v>
      </c>
      <c r="AB413" s="11">
        <f>'OddsRatio_working_3-way'!X413^(1/3)*COS(('OddsRatio_working_3-way'!Y413+4*PI())/3)</f>
        <v>-0.21688587673803872</v>
      </c>
      <c r="AC413" s="11">
        <f>'OddsRatio_working_3-way'!X413^(1/3)*SIN('OddsRatio_working_3-way'!Y413/3)</f>
        <v>5.03266953620305E-2</v>
      </c>
      <c r="AD413" s="11">
        <f>'OddsRatio_working_3-way'!X413^(1/3)*SIN(('OddsRatio_working_3-way'!Y413+2*PI())/3)</f>
        <v>0.42598405331643424</v>
      </c>
      <c r="AE413" s="11">
        <f>'OddsRatio_working_3-way'!X413^(1/3)*SIN(('OddsRatio_working_3-way'!Y413+4*PI())/3)</f>
        <v>-0.47631074867846473</v>
      </c>
      <c r="AF413" s="11">
        <f>-'OddsRatio_working_3-way'!U413/(3*'OddsRatio_working_3-way'!X413^(1/3))*COS(('OddsRatio_working_3-way'!Y413)/3)</f>
        <v>0.52094014682015521</v>
      </c>
      <c r="AG413" s="11">
        <f>-'OddsRatio_working_3-way'!U413/(3*'OddsRatio_working_3-way'!X413^(1/3))*COS(('OddsRatio_working_3-way'!Y413+2*PI())/3)</f>
        <v>-0.3040542700821165</v>
      </c>
      <c r="AH413" s="11">
        <f>-'OddsRatio_working_3-way'!U413/(3*'OddsRatio_working_3-way'!X413^(1/3))*COS(('OddsRatio_working_3-way'!Y413+4*PI())/3)</f>
        <v>-0.21688587673803877</v>
      </c>
      <c r="AI413" s="11">
        <f>'OddsRatio_working_3-way'!U413/(3*'OddsRatio_working_3-way'!X413^(1/3))*SIN(('OddsRatio_working_3-way'!Y413)/3)</f>
        <v>-5.0326695362030514E-2</v>
      </c>
      <c r="AJ413" s="11">
        <f>'OddsRatio_working_3-way'!U413/(3*'OddsRatio_working_3-way'!X413^(1/3))*SIN(('OddsRatio_working_3-way'!Y413+2*PI())/3)</f>
        <v>-0.42598405331643435</v>
      </c>
      <c r="AK413" s="11">
        <f>'OddsRatio_working_3-way'!U413/(3*'OddsRatio_working_3-way'!X413^(1/3))*SIN(('OddsRatio_working_3-way'!Y413+4*PI())/3)</f>
        <v>0.47631074867846485</v>
      </c>
      <c r="AL413" s="11">
        <f>'OddsRatio_working_3-way'!Z413+'OddsRatio_working_3-way'!AF413</f>
        <v>1.0418802936403102</v>
      </c>
      <c r="AM413" s="11">
        <f>'OddsRatio_working_3-way'!AA413+'OddsRatio_working_3-way'!AG413</f>
        <v>-0.60810854016423299</v>
      </c>
      <c r="AN413" s="11">
        <f>'OddsRatio_working_3-way'!AB413+'OddsRatio_working_3-way'!AH413</f>
        <v>-0.43377175347607749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1.0418802936403102</v>
      </c>
      <c r="AS413" s="11">
        <f>IF(('OddsRatio_working_3-way'!X413=0),IF(Q413&gt;0,-Q413^(1/3),(-Q413)^(1/3)),'OddsRatio_working_3-way'!AM413-'OddsRatio_working_3-way'!R413/3)</f>
        <v>-0.60810854016423299</v>
      </c>
      <c r="AT413" s="11">
        <f>IF(('OddsRatio_working_3-way'!X413=0),IF(Q413&gt;0,-Q413^(1/3),(-Q413)^(1/3)),'OddsRatio_working_3-way'!AN413-'OddsRatio_working_3-way'!R413/3)</f>
        <v>-0.43377175347607749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9">
        <f t="shared" si="91"/>
        <v>0.30843610637998636</v>
      </c>
      <c r="E414" s="9">
        <f t="shared" si="92"/>
        <v>0.29514511178623193</v>
      </c>
      <c r="F414" s="9">
        <f t="shared" si="93"/>
        <v>0.39641878183378187</v>
      </c>
      <c r="G414" s="9">
        <f t="shared" si="94"/>
        <v>1.0428663126205666</v>
      </c>
      <c r="H414" s="9">
        <f t="shared" si="95"/>
        <v>3.2421625721342182</v>
      </c>
      <c r="I414" s="9">
        <f t="shared" si="96"/>
        <v>3.3881638559010976</v>
      </c>
      <c r="J414" s="9">
        <f t="shared" si="97"/>
        <v>2.5225848164260274</v>
      </c>
      <c r="K414" s="11">
        <f t="shared" si="98"/>
        <v>0.31746031746031744</v>
      </c>
      <c r="L414" s="11">
        <f t="shared" si="99"/>
        <v>0.303951367781155</v>
      </c>
      <c r="M414" s="11">
        <f t="shared" si="100"/>
        <v>0.4065040650406504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-0.28195853097624923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0.23142509612967022</v>
      </c>
      <c r="Q414" s="11">
        <f>2*'OddsRatio_working_3-way'!K414*'OddsRatio_working_3-way'!L414*'OddsRatio_working_3-way'!M414</f>
        <v>7.8449185128701762E-2</v>
      </c>
      <c r="R414" s="11">
        <f t="shared" si="101"/>
        <v>0</v>
      </c>
      <c r="S414" s="11">
        <f t="shared" si="102"/>
        <v>-0.82077706721051225</v>
      </c>
      <c r="T414" s="11">
        <f t="shared" si="103"/>
        <v>-0.27822951430864817</v>
      </c>
      <c r="U414" s="11">
        <f>'OddsRatio_working_3-way'!S414-'OddsRatio_working_3-way'!R414^2/3</f>
        <v>-0.82077706721051225</v>
      </c>
      <c r="V414" s="11">
        <f>'OddsRatio_working_3-way'!S414*'OddsRatio_working_3-way'!R414/3-2*'OddsRatio_working_3-way'!R414^3/27-'OddsRatio_working_3-way'!T414</f>
        <v>0.27822951430864817</v>
      </c>
      <c r="W414" s="11">
        <f>'OddsRatio_working_3-way'!V414^2+4*'OddsRatio_working_3-way'!U414^3/27</f>
        <v>-4.5049278678034599E-3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0.14310537245350863</v>
      </c>
      <c r="Y414" s="11">
        <f>IF('OddsRatio_working_3-way'!W414&gt;=0,IF('OddsRatio_working_3-way'!V414+SQRT('OddsRatio_working_3-way'!W414)&gt;0,0,PI()),ACOS('OddsRatio_working_3-way'!V414/(2*'OddsRatio_working_3-way'!X414)))</f>
        <v>0.23671260373668557</v>
      </c>
      <c r="Z414" s="11">
        <f>'OddsRatio_working_3-way'!X414^(1/3)*COS('OddsRatio_working_3-way'!Y414/3)</f>
        <v>0.52143315631028331</v>
      </c>
      <c r="AA414" s="11">
        <f>'OddsRatio_working_3-way'!X414^(1/3)*COS(('OddsRatio_working_3-way'!Y414+2*PI())/3)</f>
        <v>-0.29642182185756977</v>
      </c>
      <c r="AB414" s="11">
        <f>'OddsRatio_working_3-way'!X414^(1/3)*COS(('OddsRatio_working_3-way'!Y414+4*PI())/3)</f>
        <v>-0.22501133445271365</v>
      </c>
      <c r="AC414" s="11">
        <f>'OddsRatio_working_3-way'!X414^(1/3)*SIN('OddsRatio_working_3-way'!Y414/3)</f>
        <v>4.122886412615611E-2</v>
      </c>
      <c r="AD414" s="11">
        <f>'OddsRatio_working_3-way'!X414^(1/3)*SIN(('OddsRatio_working_3-way'!Y414+2*PI())/3)</f>
        <v>0.43095992767712937</v>
      </c>
      <c r="AE414" s="11">
        <f>'OddsRatio_working_3-way'!X414^(1/3)*SIN(('OddsRatio_working_3-way'!Y414+4*PI())/3)</f>
        <v>-0.47218879180328543</v>
      </c>
      <c r="AF414" s="11">
        <f>-'OddsRatio_working_3-way'!U414/(3*'OddsRatio_working_3-way'!X414^(1/3))*COS(('OddsRatio_working_3-way'!Y414)/3)</f>
        <v>0.52143315631028331</v>
      </c>
      <c r="AG414" s="11">
        <f>-'OddsRatio_working_3-way'!U414/(3*'OddsRatio_working_3-way'!X414^(1/3))*COS(('OddsRatio_working_3-way'!Y414+2*PI())/3)</f>
        <v>-0.29642182185756977</v>
      </c>
      <c r="AH414" s="11">
        <f>-'OddsRatio_working_3-way'!U414/(3*'OddsRatio_working_3-way'!X414^(1/3))*COS(('OddsRatio_working_3-way'!Y414+4*PI())/3)</f>
        <v>-0.22501133445271365</v>
      </c>
      <c r="AI414" s="11">
        <f>'OddsRatio_working_3-way'!U414/(3*'OddsRatio_working_3-way'!X414^(1/3))*SIN(('OddsRatio_working_3-way'!Y414)/3)</f>
        <v>-4.122886412615611E-2</v>
      </c>
      <c r="AJ414" s="11">
        <f>'OddsRatio_working_3-way'!U414/(3*'OddsRatio_working_3-way'!X414^(1/3))*SIN(('OddsRatio_working_3-way'!Y414+2*PI())/3)</f>
        <v>-0.43095992767712937</v>
      </c>
      <c r="AK414" s="11">
        <f>'OddsRatio_working_3-way'!U414/(3*'OddsRatio_working_3-way'!X414^(1/3))*SIN(('OddsRatio_working_3-way'!Y414+4*PI())/3)</f>
        <v>0.47218879180328543</v>
      </c>
      <c r="AL414" s="11">
        <f>'OddsRatio_working_3-way'!Z414+'OddsRatio_working_3-way'!AF414</f>
        <v>1.0428663126205666</v>
      </c>
      <c r="AM414" s="11">
        <f>'OddsRatio_working_3-way'!AA414+'OddsRatio_working_3-way'!AG414</f>
        <v>-0.59284364371513953</v>
      </c>
      <c r="AN414" s="11">
        <f>'OddsRatio_working_3-way'!AB414+'OddsRatio_working_3-way'!AH414</f>
        <v>-0.4500226689054273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1.0428663126205666</v>
      </c>
      <c r="AS414" s="11">
        <f>IF(('OddsRatio_working_3-way'!X414=0),IF(Q414&gt;0,-Q414^(1/3),(-Q414)^(1/3)),'OddsRatio_working_3-way'!AM414-'OddsRatio_working_3-way'!R414/3)</f>
        <v>-0.59284364371513953</v>
      </c>
      <c r="AT414" s="11">
        <f>IF(('OddsRatio_working_3-way'!X414=0),IF(Q414&gt;0,-Q414^(1/3),(-Q414)^(1/3)),'OddsRatio_working_3-way'!AN414-'OddsRatio_working_3-way'!R414/3)</f>
        <v>-0.4500226689054273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9">
        <f t="shared" si="91"/>
        <v>9.991530260775762E-2</v>
      </c>
      <c r="E415" s="9">
        <f t="shared" si="92"/>
        <v>0.16963621709935875</v>
      </c>
      <c r="F415" s="9">
        <f t="shared" si="93"/>
        <v>0.73044848029288378</v>
      </c>
      <c r="G415" s="9">
        <f t="shared" si="94"/>
        <v>1.0853586649341609</v>
      </c>
      <c r="H415" s="9">
        <f t="shared" si="95"/>
        <v>10.008476918953534</v>
      </c>
      <c r="I415" s="9">
        <f t="shared" si="96"/>
        <v>5.8949675788530662</v>
      </c>
      <c r="J415" s="9">
        <f t="shared" si="97"/>
        <v>1.3690219460776147</v>
      </c>
      <c r="K415" s="11">
        <f t="shared" si="98"/>
        <v>0.1075268817204301</v>
      </c>
      <c r="L415" s="11">
        <f t="shared" si="99"/>
        <v>0.18148820326678766</v>
      </c>
      <c r="M415" s="11">
        <f t="shared" si="100"/>
        <v>0.74626865671641784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-0.18535068932604137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0.19150777346800332</v>
      </c>
      <c r="Q415" s="11">
        <f>2*'OddsRatio_working_3-way'!K415*'OddsRatio_working_3-way'!L415*'OddsRatio_working_3-way'!M415</f>
        <v>2.9126657561673507E-2</v>
      </c>
      <c r="R415" s="11">
        <f t="shared" si="101"/>
        <v>0</v>
      </c>
      <c r="S415" s="11">
        <f t="shared" si="102"/>
        <v>-1.0332185661912017</v>
      </c>
      <c r="T415" s="11">
        <f t="shared" si="103"/>
        <v>-0.1571435081659622</v>
      </c>
      <c r="U415" s="11">
        <f>'OddsRatio_working_3-way'!S415-'OddsRatio_working_3-way'!R415^2/3</f>
        <v>-1.0332185661912017</v>
      </c>
      <c r="V415" s="11">
        <f>'OddsRatio_working_3-way'!S415*'OddsRatio_working_3-way'!R415/3-2*'OddsRatio_working_3-way'!R415^3/27-'OddsRatio_working_3-way'!T415</f>
        <v>0.1571435081659622</v>
      </c>
      <c r="W415" s="11">
        <f>'OddsRatio_working_3-way'!V415^2+4*'OddsRatio_working_3-way'!U415^3/27</f>
        <v>-0.13871373618033672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0.2021186646125504</v>
      </c>
      <c r="Y415" s="11">
        <f>IF('OddsRatio_working_3-way'!W415&gt;=0,IF('OddsRatio_working_3-way'!V415+SQRT('OddsRatio_working_3-way'!W415)&gt;0,0,PI()),ACOS('OddsRatio_working_3-way'!V415/(2*'OddsRatio_working_3-way'!X415)))</f>
        <v>1.1715319160549693</v>
      </c>
      <c r="Z415" s="11">
        <f>'OddsRatio_working_3-way'!X415^(1/3)*COS('OddsRatio_working_3-way'!Y415/3)</f>
        <v>0.54267933246708056</v>
      </c>
      <c r="AA415" s="11">
        <f>'OddsRatio_working_3-way'!X415^(1/3)*COS(('OddsRatio_working_3-way'!Y415+2*PI())/3)</f>
        <v>-0.46480542065176655</v>
      </c>
      <c r="AB415" s="11">
        <f>'OddsRatio_working_3-way'!X415^(1/3)*COS(('OddsRatio_working_3-way'!Y415+4*PI())/3)</f>
        <v>-7.7873911815314084E-2</v>
      </c>
      <c r="AC415" s="11">
        <f>'OddsRatio_working_3-way'!X415^(1/3)*SIN('OddsRatio_working_3-way'!Y415/3)</f>
        <v>0.22339501078467386</v>
      </c>
      <c r="AD415" s="11">
        <f>'OddsRatio_working_3-way'!X415^(1/3)*SIN(('OddsRatio_working_3-way'!Y415+2*PI())/3)</f>
        <v>0.35827658263293599</v>
      </c>
      <c r="AE415" s="11">
        <f>'OddsRatio_working_3-way'!X415^(1/3)*SIN(('OddsRatio_working_3-way'!Y415+4*PI())/3)</f>
        <v>-0.58167159341760999</v>
      </c>
      <c r="AF415" s="11">
        <f>-'OddsRatio_working_3-way'!U415/(3*'OddsRatio_working_3-way'!X415^(1/3))*COS(('OddsRatio_working_3-way'!Y415)/3)</f>
        <v>0.54267933246708044</v>
      </c>
      <c r="AG415" s="11">
        <f>-'OddsRatio_working_3-way'!U415/(3*'OddsRatio_working_3-way'!X415^(1/3))*COS(('OddsRatio_working_3-way'!Y415+2*PI())/3)</f>
        <v>-0.46480542065176644</v>
      </c>
      <c r="AH415" s="11">
        <f>-'OddsRatio_working_3-way'!U415/(3*'OddsRatio_working_3-way'!X415^(1/3))*COS(('OddsRatio_working_3-way'!Y415+4*PI())/3)</f>
        <v>-7.787391181531407E-2</v>
      </c>
      <c r="AI415" s="11">
        <f>'OddsRatio_working_3-way'!U415/(3*'OddsRatio_working_3-way'!X415^(1/3))*SIN(('OddsRatio_working_3-way'!Y415)/3)</f>
        <v>-0.22339501078467383</v>
      </c>
      <c r="AJ415" s="11">
        <f>'OddsRatio_working_3-way'!U415/(3*'OddsRatio_working_3-way'!X415^(1/3))*SIN(('OddsRatio_working_3-way'!Y415+2*PI())/3)</f>
        <v>-0.35827658263293594</v>
      </c>
      <c r="AK415" s="11">
        <f>'OddsRatio_working_3-way'!U415/(3*'OddsRatio_working_3-way'!X415^(1/3))*SIN(('OddsRatio_working_3-way'!Y415+4*PI())/3)</f>
        <v>0.58167159341760988</v>
      </c>
      <c r="AL415" s="11">
        <f>'OddsRatio_working_3-way'!Z415+'OddsRatio_working_3-way'!AF415</f>
        <v>1.0853586649341609</v>
      </c>
      <c r="AM415" s="11">
        <f>'OddsRatio_working_3-way'!AA415+'OddsRatio_working_3-way'!AG415</f>
        <v>-0.929610841303533</v>
      </c>
      <c r="AN415" s="11">
        <f>'OddsRatio_working_3-way'!AB415+'OddsRatio_working_3-way'!AH415</f>
        <v>-0.15574782363062817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1.0853586649341609</v>
      </c>
      <c r="AS415" s="11">
        <f>IF(('OddsRatio_working_3-way'!X415=0),IF(Q415&gt;0,-Q415^(1/3),(-Q415)^(1/3)),'OddsRatio_working_3-way'!AM415-'OddsRatio_working_3-way'!R415/3)</f>
        <v>-0.929610841303533</v>
      </c>
      <c r="AT415" s="11">
        <f>IF(('OddsRatio_working_3-way'!X415=0),IF(Q415&gt;0,-Q415^(1/3),(-Q415)^(1/3)),'OddsRatio_working_3-way'!AN415-'OddsRatio_working_3-way'!R415/3)</f>
        <v>-0.15574782363062817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9">
        <f t="shared" si="91"/>
        <v>0.24445261025707307</v>
      </c>
      <c r="E416" s="9">
        <f t="shared" si="92"/>
        <v>0.25161415335532616</v>
      </c>
      <c r="F416" s="9">
        <f t="shared" si="93"/>
        <v>0.50393323638760068</v>
      </c>
      <c r="G416" s="9">
        <f t="shared" si="94"/>
        <v>1.0584837110319143</v>
      </c>
      <c r="H416" s="9">
        <f t="shared" si="95"/>
        <v>4.0907724362131894</v>
      </c>
      <c r="I416" s="9">
        <f t="shared" si="96"/>
        <v>3.9743392279996796</v>
      </c>
      <c r="J416" s="9">
        <f t="shared" si="97"/>
        <v>1.9843898512596798</v>
      </c>
      <c r="K416" s="11">
        <f t="shared" si="98"/>
        <v>0.25510204081632654</v>
      </c>
      <c r="L416" s="11">
        <f t="shared" si="99"/>
        <v>0.26246719160104987</v>
      </c>
      <c r="M416" s="11">
        <f t="shared" si="100"/>
        <v>0.5181347150259068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-0.26473037095381569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0.2310499492522724</v>
      </c>
      <c r="Q416" s="11">
        <f>2*'OddsRatio_working_3-way'!K416*'OddsRatio_working_3-way'!L416*'OddsRatio_working_3-way'!M416</f>
        <v>6.9384369144826555E-2</v>
      </c>
      <c r="R416" s="11">
        <f t="shared" si="101"/>
        <v>0</v>
      </c>
      <c r="S416" s="11">
        <f t="shared" si="102"/>
        <v>-0.87277462128658034</v>
      </c>
      <c r="T416" s="11">
        <f t="shared" si="103"/>
        <v>-0.26209448086684095</v>
      </c>
      <c r="U416" s="11">
        <f>'OddsRatio_working_3-way'!S416-'OddsRatio_working_3-way'!R416^2/3</f>
        <v>-0.87277462128658034</v>
      </c>
      <c r="V416" s="11">
        <f>'OddsRatio_working_3-way'!S416*'OddsRatio_working_3-way'!R416/3-2*'OddsRatio_working_3-way'!R416^3/27-'OddsRatio_working_3-way'!T416</f>
        <v>0.26209448086684095</v>
      </c>
      <c r="W416" s="11">
        <f>'OddsRatio_working_3-way'!V416^2+4*'OddsRatio_working_3-way'!U416^3/27</f>
        <v>-2.9798845626799755E-2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0.15691746439423068</v>
      </c>
      <c r="Y416" s="11">
        <f>IF('OddsRatio_working_3-way'!W416&gt;=0,IF('OddsRatio_working_3-way'!V416+SQRT('OddsRatio_working_3-way'!W416)&gt;0,0,PI()),ACOS('OddsRatio_working_3-way'!V416/(2*'OddsRatio_working_3-way'!X416)))</f>
        <v>0.58241845627242839</v>
      </c>
      <c r="Z416" s="11">
        <f>'OddsRatio_working_3-way'!X416^(1/3)*COS('OddsRatio_working_3-way'!Y416/3)</f>
        <v>0.52924185551595726</v>
      </c>
      <c r="AA416" s="11">
        <f>'OddsRatio_working_3-way'!X416^(1/3)*COS(('OddsRatio_working_3-way'!Y416+2*PI())/3)</f>
        <v>-0.35473723648822553</v>
      </c>
      <c r="AB416" s="11">
        <f>'OddsRatio_working_3-way'!X416^(1/3)*COS(('OddsRatio_working_3-way'!Y416+4*PI())/3)</f>
        <v>-0.17450461902773159</v>
      </c>
      <c r="AC416" s="11">
        <f>'OddsRatio_working_3-way'!X416^(1/3)*SIN('OddsRatio_working_3-way'!Y416/3)</f>
        <v>0.10405735020756698</v>
      </c>
      <c r="AD416" s="11">
        <f>'OddsRatio_working_3-way'!X416^(1/3)*SIN(('OddsRatio_working_3-way'!Y416+2*PI())/3)</f>
        <v>0.40630821651904891</v>
      </c>
      <c r="AE416" s="11">
        <f>'OddsRatio_working_3-way'!X416^(1/3)*SIN(('OddsRatio_working_3-way'!Y416+4*PI())/3)</f>
        <v>-0.51036556672661593</v>
      </c>
      <c r="AF416" s="11">
        <f>-'OddsRatio_working_3-way'!U416/(3*'OddsRatio_working_3-way'!X416^(1/3))*COS(('OddsRatio_working_3-way'!Y416)/3)</f>
        <v>0.52924185551595704</v>
      </c>
      <c r="AG416" s="11">
        <f>-'OddsRatio_working_3-way'!U416/(3*'OddsRatio_working_3-way'!X416^(1/3))*COS(('OddsRatio_working_3-way'!Y416+2*PI())/3)</f>
        <v>-0.35473723648822536</v>
      </c>
      <c r="AH416" s="11">
        <f>-'OddsRatio_working_3-way'!U416/(3*'OddsRatio_working_3-way'!X416^(1/3))*COS(('OddsRatio_working_3-way'!Y416+4*PI())/3)</f>
        <v>-0.17450461902773151</v>
      </c>
      <c r="AI416" s="11">
        <f>'OddsRatio_working_3-way'!U416/(3*'OddsRatio_working_3-way'!X416^(1/3))*SIN(('OddsRatio_working_3-way'!Y416)/3)</f>
        <v>-0.10405735020756694</v>
      </c>
      <c r="AJ416" s="11">
        <f>'OddsRatio_working_3-way'!U416/(3*'OddsRatio_working_3-way'!X416^(1/3))*SIN(('OddsRatio_working_3-way'!Y416+2*PI())/3)</f>
        <v>-0.40630821651904875</v>
      </c>
      <c r="AK416" s="11">
        <f>'OddsRatio_working_3-way'!U416/(3*'OddsRatio_working_3-way'!X416^(1/3))*SIN(('OddsRatio_working_3-way'!Y416+4*PI())/3)</f>
        <v>0.5103655667266157</v>
      </c>
      <c r="AL416" s="11">
        <f>'OddsRatio_working_3-way'!Z416+'OddsRatio_working_3-way'!AF416</f>
        <v>1.0584837110319143</v>
      </c>
      <c r="AM416" s="11">
        <f>'OddsRatio_working_3-way'!AA416+'OddsRatio_working_3-way'!AG416</f>
        <v>-0.70947447297645083</v>
      </c>
      <c r="AN416" s="11">
        <f>'OddsRatio_working_3-way'!AB416+'OddsRatio_working_3-way'!AH416</f>
        <v>-0.34900923805546313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1.0584837110319143</v>
      </c>
      <c r="AS416" s="11">
        <f>IF(('OddsRatio_working_3-way'!X416=0),IF(Q416&gt;0,-Q416^(1/3),(-Q416)^(1/3)),'OddsRatio_working_3-way'!AM416-'OddsRatio_working_3-way'!R416/3)</f>
        <v>-0.70947447297645083</v>
      </c>
      <c r="AT416" s="11">
        <f>IF(('OddsRatio_working_3-way'!X416=0),IF(Q416&gt;0,-Q416^(1/3),(-Q416)^(1/3)),'OddsRatio_working_3-way'!AN416-'OddsRatio_working_3-way'!R416/3)</f>
        <v>-0.34900923805546313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9">
        <f t="shared" si="91"/>
        <v>0.57927124117981577</v>
      </c>
      <c r="E417" s="9">
        <f t="shared" si="92"/>
        <v>0.22912077486428173</v>
      </c>
      <c r="F417" s="9">
        <f t="shared" si="93"/>
        <v>0.19160798395590253</v>
      </c>
      <c r="G417" s="9">
        <f t="shared" si="94"/>
        <v>1.0680985330994499</v>
      </c>
      <c r="H417" s="9">
        <f t="shared" si="95"/>
        <v>1.7263070025076264</v>
      </c>
      <c r="I417" s="9">
        <f t="shared" si="96"/>
        <v>4.364510379263268</v>
      </c>
      <c r="J417" s="9">
        <f t="shared" si="97"/>
        <v>5.2189892057428269</v>
      </c>
      <c r="K417" s="11">
        <f t="shared" si="98"/>
        <v>0.59523809523809523</v>
      </c>
      <c r="L417" s="11">
        <f t="shared" si="99"/>
        <v>0.24096385542168672</v>
      </c>
      <c r="M417" s="11">
        <f t="shared" si="100"/>
        <v>0.20202020202020202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-0.24516246805403441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0.22543275555323747</v>
      </c>
      <c r="Q417" s="11">
        <f>2*'OddsRatio_working_3-way'!K417*'OddsRatio_working_3-way'!L417*'OddsRatio_working_3-way'!M417</f>
        <v>5.7951865180780833E-2</v>
      </c>
      <c r="R417" s="11">
        <f t="shared" si="101"/>
        <v>0</v>
      </c>
      <c r="S417" s="11">
        <f t="shared" si="102"/>
        <v>-0.91952392771454539</v>
      </c>
      <c r="T417" s="11">
        <f t="shared" si="103"/>
        <v>-0.23638147242019159</v>
      </c>
      <c r="U417" s="11">
        <f>'OddsRatio_working_3-way'!S417-'OddsRatio_working_3-way'!R417^2/3</f>
        <v>-0.91952392771454539</v>
      </c>
      <c r="V417" s="11">
        <f>'OddsRatio_working_3-way'!S417*'OddsRatio_working_3-way'!R417/3-2*'OddsRatio_working_3-way'!R417^3/27-'OddsRatio_working_3-way'!T417</f>
        <v>0.23638147242019159</v>
      </c>
      <c r="W417" s="11">
        <f>'OddsRatio_working_3-way'!V417^2+4*'OddsRatio_working_3-way'!U417^3/27</f>
        <v>-5.9305989523807431E-2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0.16969250869392055</v>
      </c>
      <c r="Y417" s="11">
        <f>IF('OddsRatio_working_3-way'!W417&gt;=0,IF('OddsRatio_working_3-way'!V417+SQRT('OddsRatio_working_3-way'!W417)&gt;0,0,PI()),ACOS('OddsRatio_working_3-way'!V417/(2*'OddsRatio_working_3-way'!X417)))</f>
        <v>0.80028890333212088</v>
      </c>
      <c r="Z417" s="11">
        <f>'OddsRatio_working_3-way'!X417^(1/3)*COS('OddsRatio_working_3-way'!Y417/3)</f>
        <v>0.53404926654972495</v>
      </c>
      <c r="AA417" s="11">
        <f>'OddsRatio_working_3-way'!X417^(1/3)*COS(('OddsRatio_working_3-way'!Y417+2*PI())/3)</f>
        <v>-0.39341497152075822</v>
      </c>
      <c r="AB417" s="11">
        <f>'OddsRatio_working_3-way'!X417^(1/3)*COS(('OddsRatio_working_3-way'!Y417+4*PI())/3)</f>
        <v>-0.14063429502896696</v>
      </c>
      <c r="AC417" s="11">
        <f>'OddsRatio_working_3-way'!X417^(1/3)*SIN('OddsRatio_working_3-way'!Y417/3)</f>
        <v>0.14594299161847152</v>
      </c>
      <c r="AD417" s="11">
        <f>'OddsRatio_working_3-way'!X417^(1/3)*SIN(('OddsRatio_working_3-way'!Y417+2*PI())/3)</f>
        <v>0.3895287358952732</v>
      </c>
      <c r="AE417" s="11">
        <f>'OddsRatio_working_3-way'!X417^(1/3)*SIN(('OddsRatio_working_3-way'!Y417+4*PI())/3)</f>
        <v>-0.53547172751374461</v>
      </c>
      <c r="AF417" s="11">
        <f>-'OddsRatio_working_3-way'!U417/(3*'OddsRatio_working_3-way'!X417^(1/3))*COS(('OddsRatio_working_3-way'!Y417)/3)</f>
        <v>0.53404926654972495</v>
      </c>
      <c r="AG417" s="11">
        <f>-'OddsRatio_working_3-way'!U417/(3*'OddsRatio_working_3-way'!X417^(1/3))*COS(('OddsRatio_working_3-way'!Y417+2*PI())/3)</f>
        <v>-0.39341497152075822</v>
      </c>
      <c r="AH417" s="11">
        <f>-'OddsRatio_working_3-way'!U417/(3*'OddsRatio_working_3-way'!X417^(1/3))*COS(('OddsRatio_working_3-way'!Y417+4*PI())/3)</f>
        <v>-0.14063429502896696</v>
      </c>
      <c r="AI417" s="11">
        <f>'OddsRatio_working_3-way'!U417/(3*'OddsRatio_working_3-way'!X417^(1/3))*SIN(('OddsRatio_working_3-way'!Y417)/3)</f>
        <v>-0.14594299161847152</v>
      </c>
      <c r="AJ417" s="11">
        <f>'OddsRatio_working_3-way'!U417/(3*'OddsRatio_working_3-way'!X417^(1/3))*SIN(('OddsRatio_working_3-way'!Y417+2*PI())/3)</f>
        <v>-0.3895287358952732</v>
      </c>
      <c r="AK417" s="11">
        <f>'OddsRatio_working_3-way'!U417/(3*'OddsRatio_working_3-way'!X417^(1/3))*SIN(('OddsRatio_working_3-way'!Y417+4*PI())/3)</f>
        <v>0.53547172751374461</v>
      </c>
      <c r="AL417" s="11">
        <f>'OddsRatio_working_3-way'!Z417+'OddsRatio_working_3-way'!AF417</f>
        <v>1.0680985330994499</v>
      </c>
      <c r="AM417" s="11">
        <f>'OddsRatio_working_3-way'!AA417+'OddsRatio_working_3-way'!AG417</f>
        <v>-0.78682994304151643</v>
      </c>
      <c r="AN417" s="11">
        <f>'OddsRatio_working_3-way'!AB417+'OddsRatio_working_3-way'!AH417</f>
        <v>-0.28126859005793392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1.0680985330994499</v>
      </c>
      <c r="AS417" s="11">
        <f>IF(('OddsRatio_working_3-way'!X417=0),IF(Q417&gt;0,-Q417^(1/3),(-Q417)^(1/3)),'OddsRatio_working_3-way'!AM417-'OddsRatio_working_3-way'!R417/3)</f>
        <v>-0.78682994304151643</v>
      </c>
      <c r="AT417" s="11">
        <f>IF(('OddsRatio_working_3-way'!X417=0),IF(Q417&gt;0,-Q417^(1/3),(-Q417)^(1/3)),'OddsRatio_working_3-way'!AN417-'OddsRatio_working_3-way'!R417/3)</f>
        <v>-0.28126859005793392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9">
        <f t="shared" si="91"/>
        <v>0.36870697901395993</v>
      </c>
      <c r="E418" s="9">
        <f t="shared" si="92"/>
        <v>0.29274341656224878</v>
      </c>
      <c r="F418" s="9">
        <f t="shared" si="93"/>
        <v>0.33854960442379139</v>
      </c>
      <c r="G418" s="9">
        <f t="shared" si="94"/>
        <v>1.0504176865027894</v>
      </c>
      <c r="H418" s="9">
        <f t="shared" si="95"/>
        <v>2.7121808289995459</v>
      </c>
      <c r="I418" s="9">
        <f t="shared" si="96"/>
        <v>3.4159606789564152</v>
      </c>
      <c r="J418" s="9">
        <f t="shared" si="97"/>
        <v>2.9537768968951883</v>
      </c>
      <c r="K418" s="11">
        <f t="shared" si="98"/>
        <v>0.38022813688212931</v>
      </c>
      <c r="L418" s="11">
        <f t="shared" si="99"/>
        <v>0.30303030303030304</v>
      </c>
      <c r="M418" s="11">
        <f t="shared" si="100"/>
        <v>0.34965034965034969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-0.28092647069487708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0.23326138085903037</v>
      </c>
      <c r="Q418" s="11">
        <f>2*'OddsRatio_working_3-way'!K418*'OddsRatio_working_3-way'!L418*'OddsRatio_working_3-way'!M418</f>
        <v>8.0573879398628812E-2</v>
      </c>
      <c r="R418" s="11">
        <f t="shared" si="101"/>
        <v>0</v>
      </c>
      <c r="S418" s="11">
        <f t="shared" si="102"/>
        <v>-0.83032894793450329</v>
      </c>
      <c r="T418" s="11">
        <f t="shared" si="103"/>
        <v>-0.28681483521053658</v>
      </c>
      <c r="U418" s="11">
        <f>'OddsRatio_working_3-way'!S418-'OddsRatio_working_3-way'!R418^2/3</f>
        <v>-0.83032894793450329</v>
      </c>
      <c r="V418" s="11">
        <f>'OddsRatio_working_3-way'!S418*'OddsRatio_working_3-way'!R418/3-2*'OddsRatio_working_3-way'!R418^3/27-'OddsRatio_working_3-way'!T418</f>
        <v>0.28681483521053658</v>
      </c>
      <c r="W418" s="11">
        <f>'OddsRatio_working_3-way'!V418^2+4*'OddsRatio_working_3-way'!U418^3/27</f>
        <v>-2.5471919574674151E-3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0.14561073248074355</v>
      </c>
      <c r="Y418" s="11">
        <f>IF('OddsRatio_working_3-way'!W418&gt;=0,IF('OddsRatio_working_3-way'!V418+SQRT('OddsRatio_working_3-way'!W418)&gt;0,0,PI()),ACOS('OddsRatio_working_3-way'!V418/(2*'OddsRatio_working_3-way'!X418)))</f>
        <v>0.1741829903328207</v>
      </c>
      <c r="Z418" s="11">
        <f>'OddsRatio_working_3-way'!X418^(1/3)*COS('OddsRatio_working_3-way'!Y418/3)</f>
        <v>0.52520884325139472</v>
      </c>
      <c r="AA418" s="11">
        <f>'OddsRatio_working_3-way'!X418^(1/3)*COS(('OddsRatio_working_3-way'!Y418+2*PI())/3)</f>
        <v>-0.28904284464078506</v>
      </c>
      <c r="AB418" s="11">
        <f>'OddsRatio_working_3-way'!X418^(1/3)*COS(('OddsRatio_working_3-way'!Y418+4*PI())/3)</f>
        <v>-0.23616599861060961</v>
      </c>
      <c r="AC418" s="11">
        <f>'OddsRatio_working_3-way'!X418^(1/3)*SIN('OddsRatio_working_3-way'!Y418/3)</f>
        <v>3.0528461289420251E-2</v>
      </c>
      <c r="AD418" s="11">
        <f>'OddsRatio_working_3-way'!X418^(1/3)*SIN(('OddsRatio_working_3-way'!Y418+2*PI())/3)</f>
        <v>0.439579969903237</v>
      </c>
      <c r="AE418" s="11">
        <f>'OddsRatio_working_3-way'!X418^(1/3)*SIN(('OddsRatio_working_3-way'!Y418+4*PI())/3)</f>
        <v>-0.47010843119265722</v>
      </c>
      <c r="AF418" s="11">
        <f>-'OddsRatio_working_3-way'!U418/(3*'OddsRatio_working_3-way'!X418^(1/3))*COS(('OddsRatio_working_3-way'!Y418)/3)</f>
        <v>0.52520884325139472</v>
      </c>
      <c r="AG418" s="11">
        <f>-'OddsRatio_working_3-way'!U418/(3*'OddsRatio_working_3-way'!X418^(1/3))*COS(('OddsRatio_working_3-way'!Y418+2*PI())/3)</f>
        <v>-0.28904284464078506</v>
      </c>
      <c r="AH418" s="11">
        <f>-'OddsRatio_working_3-way'!U418/(3*'OddsRatio_working_3-way'!X418^(1/3))*COS(('OddsRatio_working_3-way'!Y418+4*PI())/3)</f>
        <v>-0.23616599861060961</v>
      </c>
      <c r="AI418" s="11">
        <f>'OddsRatio_working_3-way'!U418/(3*'OddsRatio_working_3-way'!X418^(1/3))*SIN(('OddsRatio_working_3-way'!Y418)/3)</f>
        <v>-3.0528461289420251E-2</v>
      </c>
      <c r="AJ418" s="11">
        <f>'OddsRatio_working_3-way'!U418/(3*'OddsRatio_working_3-way'!X418^(1/3))*SIN(('OddsRatio_working_3-way'!Y418+2*PI())/3)</f>
        <v>-0.439579969903237</v>
      </c>
      <c r="AK418" s="11">
        <f>'OddsRatio_working_3-way'!U418/(3*'OddsRatio_working_3-way'!X418^(1/3))*SIN(('OddsRatio_working_3-way'!Y418+4*PI())/3)</f>
        <v>0.47010843119265722</v>
      </c>
      <c r="AL418" s="11">
        <f>'OddsRatio_working_3-way'!Z418+'OddsRatio_working_3-way'!AF418</f>
        <v>1.0504176865027894</v>
      </c>
      <c r="AM418" s="11">
        <f>'OddsRatio_working_3-way'!AA418+'OddsRatio_working_3-way'!AG418</f>
        <v>-0.57808568928157011</v>
      </c>
      <c r="AN418" s="11">
        <f>'OddsRatio_working_3-way'!AB418+'OddsRatio_working_3-way'!AH418</f>
        <v>-0.47233199722121921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1.0504176865027894</v>
      </c>
      <c r="AS418" s="11">
        <f>IF(('OddsRatio_working_3-way'!X418=0),IF(Q418&gt;0,-Q418^(1/3),(-Q418)^(1/3)),'OddsRatio_working_3-way'!AM418-'OddsRatio_working_3-way'!R418/3)</f>
        <v>-0.57808568928157011</v>
      </c>
      <c r="AT418" s="11">
        <f>IF(('OddsRatio_working_3-way'!X418=0),IF(Q418&gt;0,-Q418^(1/3),(-Q418)^(1/3)),'OddsRatio_working_3-way'!AN418-'OddsRatio_working_3-way'!R418/3)</f>
        <v>-0.47233199722121921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9">
        <f t="shared" si="91"/>
        <v>6.1770437326667156E-2</v>
      </c>
      <c r="E419" s="9">
        <f t="shared" si="92"/>
        <v>0.14024021852112664</v>
      </c>
      <c r="F419" s="9">
        <f t="shared" si="93"/>
        <v>0.79798934415220624</v>
      </c>
      <c r="G419" s="9">
        <f t="shared" si="94"/>
        <v>1.1006502853385314</v>
      </c>
      <c r="H419" s="9">
        <f t="shared" si="95"/>
        <v>16.188973937671737</v>
      </c>
      <c r="I419" s="9">
        <f t="shared" si="96"/>
        <v>7.1306220893356205</v>
      </c>
      <c r="J419" s="9">
        <f t="shared" si="97"/>
        <v>1.2531495656278624</v>
      </c>
      <c r="K419" s="11">
        <f t="shared" si="98"/>
        <v>6.7567567567567557E-2</v>
      </c>
      <c r="L419" s="11">
        <f t="shared" si="99"/>
        <v>0.15220700152207001</v>
      </c>
      <c r="M419" s="11">
        <f t="shared" si="100"/>
        <v>0.81300813008130079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-0.1478188847049523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0.16387921499849331</v>
      </c>
      <c r="Q419" s="11">
        <f>2*'OddsRatio_working_3-way'!K419*'OddsRatio_working_3-way'!L419*'OddsRatio_working_3-way'!M419</f>
        <v>1.6722368877397271E-2</v>
      </c>
      <c r="R419" s="11">
        <f t="shared" si="101"/>
        <v>0</v>
      </c>
      <c r="S419" s="11">
        <f t="shared" si="102"/>
        <v>-1.1086487042951079</v>
      </c>
      <c r="T419" s="11">
        <f t="shared" si="103"/>
        <v>-0.11312741880562321</v>
      </c>
      <c r="U419" s="11">
        <f>'OddsRatio_working_3-way'!S419-'OddsRatio_working_3-way'!R419^2/3</f>
        <v>-1.1086487042951079</v>
      </c>
      <c r="V419" s="11">
        <f>'OddsRatio_working_3-way'!S419*'OddsRatio_working_3-way'!R419/3-2*'OddsRatio_working_3-way'!R419^3/27-'OddsRatio_working_3-way'!T419</f>
        <v>0.11312741880562321</v>
      </c>
      <c r="W419" s="11">
        <f>'OddsRatio_working_3-way'!V419^2+4*'OddsRatio_working_3-way'!U419^3/27</f>
        <v>-0.18907511804753482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0.22465135818260576</v>
      </c>
      <c r="Y419" s="11">
        <f>IF('OddsRatio_working_3-way'!W419&gt;=0,IF('OddsRatio_working_3-way'!V419+SQRT('OddsRatio_working_3-way'!W419)&gt;0,0,PI()),ACOS('OddsRatio_working_3-way'!V419/(2*'OddsRatio_working_3-way'!X419)))</f>
        <v>1.3162727024589449</v>
      </c>
      <c r="Z419" s="11">
        <f>'OddsRatio_working_3-way'!X419^(1/3)*COS('OddsRatio_working_3-way'!Y419/3)</f>
        <v>0.55032514266926569</v>
      </c>
      <c r="AA419" s="11">
        <f>'OddsRatio_working_3-way'!X419^(1/3)*COS(('OddsRatio_working_3-way'!Y419+2*PI())/3)</f>
        <v>-0.49881152412296187</v>
      </c>
      <c r="AB419" s="11">
        <f>'OddsRatio_working_3-way'!X419^(1/3)*COS(('OddsRatio_working_3-way'!Y419+4*PI())/3)</f>
        <v>-5.151361854630377E-2</v>
      </c>
      <c r="AC419" s="11">
        <f>'OddsRatio_working_3-way'!X419^(1/3)*SIN('OddsRatio_working_3-way'!Y419/3)</f>
        <v>0.25824756619263933</v>
      </c>
      <c r="AD419" s="11">
        <f>'OddsRatio_working_3-way'!X419^(1/3)*SIN(('OddsRatio_working_3-way'!Y419+2*PI())/3)</f>
        <v>0.34747177079656</v>
      </c>
      <c r="AE419" s="11">
        <f>'OddsRatio_working_3-way'!X419^(1/3)*SIN(('OddsRatio_working_3-way'!Y419+4*PI())/3)</f>
        <v>-0.60571933698919933</v>
      </c>
      <c r="AF419" s="11">
        <f>-'OddsRatio_working_3-way'!U419/(3*'OddsRatio_working_3-way'!X419^(1/3))*COS(('OddsRatio_working_3-way'!Y419)/3)</f>
        <v>0.55032514266926569</v>
      </c>
      <c r="AG419" s="11">
        <f>-'OddsRatio_working_3-way'!U419/(3*'OddsRatio_working_3-way'!X419^(1/3))*COS(('OddsRatio_working_3-way'!Y419+2*PI())/3)</f>
        <v>-0.49881152412296187</v>
      </c>
      <c r="AH419" s="11">
        <f>-'OddsRatio_working_3-way'!U419/(3*'OddsRatio_working_3-way'!X419^(1/3))*COS(('OddsRatio_working_3-way'!Y419+4*PI())/3)</f>
        <v>-5.151361854630377E-2</v>
      </c>
      <c r="AI419" s="11">
        <f>'OddsRatio_working_3-way'!U419/(3*'OddsRatio_working_3-way'!X419^(1/3))*SIN(('OddsRatio_working_3-way'!Y419)/3)</f>
        <v>-0.25824756619263933</v>
      </c>
      <c r="AJ419" s="11">
        <f>'OddsRatio_working_3-way'!U419/(3*'OddsRatio_working_3-way'!X419^(1/3))*SIN(('OddsRatio_working_3-way'!Y419+2*PI())/3)</f>
        <v>-0.34747177079656</v>
      </c>
      <c r="AK419" s="11">
        <f>'OddsRatio_working_3-way'!U419/(3*'OddsRatio_working_3-way'!X419^(1/3))*SIN(('OddsRatio_working_3-way'!Y419+4*PI())/3)</f>
        <v>0.60571933698919933</v>
      </c>
      <c r="AL419" s="11">
        <f>'OddsRatio_working_3-way'!Z419+'OddsRatio_working_3-way'!AF419</f>
        <v>1.1006502853385314</v>
      </c>
      <c r="AM419" s="11">
        <f>'OddsRatio_working_3-way'!AA419+'OddsRatio_working_3-way'!AG419</f>
        <v>-0.99762304824592374</v>
      </c>
      <c r="AN419" s="11">
        <f>'OddsRatio_working_3-way'!AB419+'OddsRatio_working_3-way'!AH419</f>
        <v>-0.10302723709260754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1.1006502853385314</v>
      </c>
      <c r="AS419" s="11">
        <f>IF(('OddsRatio_working_3-way'!X419=0),IF(Q419&gt;0,-Q419^(1/3),(-Q419)^(1/3)),'OddsRatio_working_3-way'!AM419-'OddsRatio_working_3-way'!R419/3)</f>
        <v>-0.99762304824592374</v>
      </c>
      <c r="AT419" s="11">
        <f>IF(('OddsRatio_working_3-way'!X419=0),IF(Q419&gt;0,-Q419^(1/3),(-Q419)^(1/3)),'OddsRatio_working_3-way'!AN419-'OddsRatio_working_3-way'!R419/3)</f>
        <v>-0.10302723709260754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9">
        <f t="shared" si="91"/>
        <v>0.23591956186846602</v>
      </c>
      <c r="E420" s="9">
        <f t="shared" si="92"/>
        <v>0.27341664283660211</v>
      </c>
      <c r="F420" s="9">
        <f t="shared" si="93"/>
        <v>0.49066379529493198</v>
      </c>
      <c r="G420" s="9">
        <f t="shared" si="94"/>
        <v>1.0380554049212298</v>
      </c>
      <c r="H420" s="9">
        <f t="shared" si="95"/>
        <v>4.2387328633542367</v>
      </c>
      <c r="I420" s="9">
        <f t="shared" si="96"/>
        <v>3.6574218365983486</v>
      </c>
      <c r="J420" s="9">
        <f t="shared" si="97"/>
        <v>2.0380554049212298</v>
      </c>
      <c r="K420" s="11">
        <f t="shared" si="98"/>
        <v>0.24271844660194175</v>
      </c>
      <c r="L420" s="11">
        <f t="shared" si="99"/>
        <v>0.2808988764044944</v>
      </c>
      <c r="M420" s="11">
        <f t="shared" si="100"/>
        <v>0.5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-0.27228100796334687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0.22771899203665324</v>
      </c>
      <c r="Q420" s="11">
        <f>2*'OddsRatio_working_3-way'!K420*'OddsRatio_working_3-way'!L420*'OddsRatio_working_3-way'!M420</f>
        <v>6.8179338933129705E-2</v>
      </c>
      <c r="R420" s="11">
        <f t="shared" si="101"/>
        <v>0</v>
      </c>
      <c r="S420" s="11">
        <f t="shared" si="102"/>
        <v>-0.83633814102564086</v>
      </c>
      <c r="T420" s="11">
        <f t="shared" si="103"/>
        <v>-0.25040064102564097</v>
      </c>
      <c r="U420" s="11">
        <f>'OddsRatio_working_3-way'!S420-'OddsRatio_working_3-way'!R420^2/3</f>
        <v>-0.83633814102564086</v>
      </c>
      <c r="V420" s="11">
        <f>'OddsRatio_working_3-way'!S420*'OddsRatio_working_3-way'!R420/3-2*'OddsRatio_working_3-way'!R420^3/27-'OddsRatio_working_3-way'!T420</f>
        <v>0.25040064102564097</v>
      </c>
      <c r="W420" s="11">
        <f>'OddsRatio_working_3-way'!V420^2+4*'OddsRatio_working_3-way'!U420^3/27</f>
        <v>-2.3964158830619142E-2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0.14719429324592637</v>
      </c>
      <c r="Y420" s="11">
        <f>IF('OddsRatio_working_3-way'!W420&gt;=0,IF('OddsRatio_working_3-way'!V420+SQRT('OddsRatio_working_3-way'!W420)&gt;0,0,PI()),ACOS('OddsRatio_working_3-way'!V420/(2*'OddsRatio_working_3-way'!X420)))</f>
        <v>0.55371163219506014</v>
      </c>
      <c r="Z420" s="11">
        <f>'OddsRatio_working_3-way'!X420^(1/3)*COS('OddsRatio_working_3-way'!Y420/3)</f>
        <v>0.51902770246061491</v>
      </c>
      <c r="AA420" s="11">
        <f>'OddsRatio_working_3-way'!X420^(1/3)*COS(('OddsRatio_working_3-way'!Y420+2*PI())/3)</f>
        <v>-0.3434317772965047</v>
      </c>
      <c r="AB420" s="11">
        <f>'OddsRatio_working_3-way'!X420^(1/3)*COS(('OddsRatio_working_3-way'!Y420+4*PI())/3)</f>
        <v>-0.17559592516411032</v>
      </c>
      <c r="AC420" s="11">
        <f>'OddsRatio_working_3-way'!X420^(1/3)*SIN('OddsRatio_working_3-way'!Y420/3)</f>
        <v>9.6900074408308071E-2</v>
      </c>
      <c r="AD420" s="11">
        <f>'OddsRatio_working_3-way'!X420^(1/3)*SIN(('OddsRatio_working_3-way'!Y420+2*PI())/3)</f>
        <v>0.40104113839460936</v>
      </c>
      <c r="AE420" s="11">
        <f>'OddsRatio_working_3-way'!X420^(1/3)*SIN(('OddsRatio_working_3-way'!Y420+4*PI())/3)</f>
        <v>-0.49794121280291753</v>
      </c>
      <c r="AF420" s="11">
        <f>-'OddsRatio_working_3-way'!U420/(3*'OddsRatio_working_3-way'!X420^(1/3))*COS(('OddsRatio_working_3-way'!Y420)/3)</f>
        <v>0.51902770246061503</v>
      </c>
      <c r="AG420" s="11">
        <f>-'OddsRatio_working_3-way'!U420/(3*'OddsRatio_working_3-way'!X420^(1/3))*COS(('OddsRatio_working_3-way'!Y420+2*PI())/3)</f>
        <v>-0.34343177729650476</v>
      </c>
      <c r="AH420" s="11">
        <f>-'OddsRatio_working_3-way'!U420/(3*'OddsRatio_working_3-way'!X420^(1/3))*COS(('OddsRatio_working_3-way'!Y420+4*PI())/3)</f>
        <v>-0.17559592516411035</v>
      </c>
      <c r="AI420" s="11">
        <f>'OddsRatio_working_3-way'!U420/(3*'OddsRatio_working_3-way'!X420^(1/3))*SIN(('OddsRatio_working_3-way'!Y420)/3)</f>
        <v>-9.6900074408308084E-2</v>
      </c>
      <c r="AJ420" s="11">
        <f>'OddsRatio_working_3-way'!U420/(3*'OddsRatio_working_3-way'!X420^(1/3))*SIN(('OddsRatio_working_3-way'!Y420+2*PI())/3)</f>
        <v>-0.40104113839460948</v>
      </c>
      <c r="AK420" s="11">
        <f>'OddsRatio_working_3-way'!U420/(3*'OddsRatio_working_3-way'!X420^(1/3))*SIN(('OddsRatio_working_3-way'!Y420+4*PI())/3)</f>
        <v>0.49794121280291764</v>
      </c>
      <c r="AL420" s="11">
        <f>'OddsRatio_working_3-way'!Z420+'OddsRatio_working_3-way'!AF420</f>
        <v>1.0380554049212298</v>
      </c>
      <c r="AM420" s="11">
        <f>'OddsRatio_working_3-way'!AA420+'OddsRatio_working_3-way'!AG420</f>
        <v>-0.68686355459300952</v>
      </c>
      <c r="AN420" s="11">
        <f>'OddsRatio_working_3-way'!AB420+'OddsRatio_working_3-way'!AH420</f>
        <v>-0.35119185032822064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1.0380554049212298</v>
      </c>
      <c r="AS420" s="11">
        <f>IF(('OddsRatio_working_3-way'!X420=0),IF(Q420&gt;0,-Q420^(1/3),(-Q420)^(1/3)),'OddsRatio_working_3-way'!AM420-'OddsRatio_working_3-way'!R420/3)</f>
        <v>-0.68686355459300952</v>
      </c>
      <c r="AT420" s="11">
        <f>IF(('OddsRatio_working_3-way'!X420=0),IF(Q420&gt;0,-Q420^(1/3),(-Q420)^(1/3)),'OddsRatio_working_3-way'!AN420-'OddsRatio_working_3-way'!R420/3)</f>
        <v>-0.35119185032822064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9">
        <f t="shared" si="91"/>
        <v>0.3902666049098712</v>
      </c>
      <c r="E421" s="9">
        <f t="shared" si="92"/>
        <v>0.26288433404055556</v>
      </c>
      <c r="F421" s="9">
        <f t="shared" si="93"/>
        <v>0.34684906104957336</v>
      </c>
      <c r="G421" s="9">
        <f t="shared" si="94"/>
        <v>1.0346694933943101</v>
      </c>
      <c r="H421" s="9">
        <f t="shared" si="95"/>
        <v>2.5623509350254081</v>
      </c>
      <c r="I421" s="9">
        <f t="shared" si="96"/>
        <v>3.8039543270985807</v>
      </c>
      <c r="J421" s="9">
        <f t="shared" si="97"/>
        <v>2.8830984779776445</v>
      </c>
      <c r="K421" s="11">
        <f t="shared" si="98"/>
        <v>0.39840637450199207</v>
      </c>
      <c r="L421" s="11">
        <f t="shared" si="99"/>
        <v>0.26954177897574122</v>
      </c>
      <c r="M421" s="11">
        <f t="shared" si="100"/>
        <v>0.3546099290780142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-0.28360957348179883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0.23000654757049488</v>
      </c>
      <c r="Q421" s="11">
        <f>2*'OddsRatio_working_3-way'!K421*'OddsRatio_working_3-way'!L421*'OddsRatio_working_3-way'!M421</f>
        <v>7.6161108467051292E-2</v>
      </c>
      <c r="R421" s="11">
        <f t="shared" si="101"/>
        <v>0</v>
      </c>
      <c r="S421" s="11">
        <f t="shared" si="102"/>
        <v>-0.81099712096022025</v>
      </c>
      <c r="T421" s="11">
        <f t="shared" si="103"/>
        <v>-0.26854209303318555</v>
      </c>
      <c r="U421" s="11">
        <f>'OddsRatio_working_3-way'!S421-'OddsRatio_working_3-way'!R421^2/3</f>
        <v>-0.81099712096022025</v>
      </c>
      <c r="V421" s="11">
        <f>'OddsRatio_working_3-way'!S421*'OddsRatio_working_3-way'!R421/3-2*'OddsRatio_working_3-way'!R421^3/27-'OddsRatio_working_3-way'!T421</f>
        <v>0.26854209303318555</v>
      </c>
      <c r="W421" s="11">
        <f>'OddsRatio_working_3-way'!V421^2+4*'OddsRatio_working_3-way'!U421^3/27</f>
        <v>-6.9082628183037564E-3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0.14055525474786404</v>
      </c>
      <c r="Y421" s="11">
        <f>IF('OddsRatio_working_3-way'!W421&gt;=0,IF('OddsRatio_working_3-way'!V421+SQRT('OddsRatio_working_3-way'!W421)&gt;0,0,PI()),ACOS('OddsRatio_working_3-way'!V421/(2*'OddsRatio_working_3-way'!X421)))</f>
        <v>0.30015685878514931</v>
      </c>
      <c r="Z421" s="11">
        <f>'OddsRatio_working_3-way'!X421^(1/3)*COS('OddsRatio_working_3-way'!Y421/3)</f>
        <v>0.51733474669715507</v>
      </c>
      <c r="AA421" s="11">
        <f>'OddsRatio_working_3-way'!X421^(1/3)*COS(('OddsRatio_working_3-way'!Y421+2*PI())/3)</f>
        <v>-0.30364347961510385</v>
      </c>
      <c r="AB421" s="11">
        <f>'OddsRatio_working_3-way'!X421^(1/3)*COS(('OddsRatio_working_3-way'!Y421+4*PI())/3)</f>
        <v>-0.21369126708205127</v>
      </c>
      <c r="AC421" s="11">
        <f>'OddsRatio_working_3-way'!X421^(1/3)*SIN('OddsRatio_working_3-way'!Y421/3)</f>
        <v>5.1933934120160563E-2</v>
      </c>
      <c r="AD421" s="11">
        <f>'OddsRatio_working_3-way'!X421^(1/3)*SIN(('OddsRatio_working_3-way'!Y421+2*PI())/3)</f>
        <v>0.42205806584004379</v>
      </c>
      <c r="AE421" s="11">
        <f>'OddsRatio_working_3-way'!X421^(1/3)*SIN(('OddsRatio_working_3-way'!Y421+4*PI())/3)</f>
        <v>-0.47399199996020414</v>
      </c>
      <c r="AF421" s="11">
        <f>-'OddsRatio_working_3-way'!U421/(3*'OddsRatio_working_3-way'!X421^(1/3))*COS(('OddsRatio_working_3-way'!Y421)/3)</f>
        <v>0.51733474669715507</v>
      </c>
      <c r="AG421" s="11">
        <f>-'OddsRatio_working_3-way'!U421/(3*'OddsRatio_working_3-way'!X421^(1/3))*COS(('OddsRatio_working_3-way'!Y421+2*PI())/3)</f>
        <v>-0.30364347961510385</v>
      </c>
      <c r="AH421" s="11">
        <f>-'OddsRatio_working_3-way'!U421/(3*'OddsRatio_working_3-way'!X421^(1/3))*COS(('OddsRatio_working_3-way'!Y421+4*PI())/3)</f>
        <v>-0.21369126708205127</v>
      </c>
      <c r="AI421" s="11">
        <f>'OddsRatio_working_3-way'!U421/(3*'OddsRatio_working_3-way'!X421^(1/3))*SIN(('OddsRatio_working_3-way'!Y421)/3)</f>
        <v>-5.1933934120160563E-2</v>
      </c>
      <c r="AJ421" s="11">
        <f>'OddsRatio_working_3-way'!U421/(3*'OddsRatio_working_3-way'!X421^(1/3))*SIN(('OddsRatio_working_3-way'!Y421+2*PI())/3)</f>
        <v>-0.42205806584004379</v>
      </c>
      <c r="AK421" s="11">
        <f>'OddsRatio_working_3-way'!U421/(3*'OddsRatio_working_3-way'!X421^(1/3))*SIN(('OddsRatio_working_3-way'!Y421+4*PI())/3)</f>
        <v>0.47399199996020414</v>
      </c>
      <c r="AL421" s="11">
        <f>'OddsRatio_working_3-way'!Z421+'OddsRatio_working_3-way'!AF421</f>
        <v>1.0346694933943101</v>
      </c>
      <c r="AM421" s="11">
        <f>'OddsRatio_working_3-way'!AA421+'OddsRatio_working_3-way'!AG421</f>
        <v>-0.6072869592302077</v>
      </c>
      <c r="AN421" s="11">
        <f>'OddsRatio_working_3-way'!AB421+'OddsRatio_working_3-way'!AH421</f>
        <v>-0.42738253416410255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1.0346694933943101</v>
      </c>
      <c r="AS421" s="11">
        <f>IF(('OddsRatio_working_3-way'!X421=0),IF(Q421&gt;0,-Q421^(1/3),(-Q421)^(1/3)),'OddsRatio_working_3-way'!AM421-'OddsRatio_working_3-way'!R421/3)</f>
        <v>-0.6072869592302077</v>
      </c>
      <c r="AT421" s="11">
        <f>IF(('OddsRatio_working_3-way'!X421=0),IF(Q421&gt;0,-Q421^(1/3),(-Q421)^(1/3)),'OddsRatio_working_3-way'!AN421-'OddsRatio_working_3-way'!R421/3)</f>
        <v>-0.42738253416410255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9">
        <f t="shared" si="91"/>
        <v>0.4396785219955292</v>
      </c>
      <c r="E422" s="9">
        <f t="shared" si="92"/>
        <v>0.27853434106276598</v>
      </c>
      <c r="F422" s="9">
        <f t="shared" si="93"/>
        <v>0.28178713694170493</v>
      </c>
      <c r="G422" s="9">
        <f t="shared" si="94"/>
        <v>1.03608862904938</v>
      </c>
      <c r="H422" s="9">
        <f t="shared" si="95"/>
        <v>2.2743890137307372</v>
      </c>
      <c r="I422" s="9">
        <f t="shared" si="96"/>
        <v>3.5902215726234497</v>
      </c>
      <c r="J422" s="9">
        <f t="shared" si="97"/>
        <v>3.5487780274614744</v>
      </c>
      <c r="K422" s="11">
        <f t="shared" si="98"/>
        <v>0.44843049327354262</v>
      </c>
      <c r="L422" s="11">
        <f t="shared" si="99"/>
        <v>0.2857142857142857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-0.28011168178098378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0.22921426534791323</v>
      </c>
      <c r="Q422" s="11">
        <f>2*'OddsRatio_working_3-way'!K422*'OddsRatio_working_3-way'!L422*'OddsRatio_working_3-way'!M422</f>
        <v>7.4059536461361292E-2</v>
      </c>
      <c r="R422" s="11">
        <f t="shared" si="101"/>
        <v>0</v>
      </c>
      <c r="S422" s="11">
        <f t="shared" si="102"/>
        <v>-0.81829598783792712</v>
      </c>
      <c r="T422" s="11">
        <f t="shared" si="103"/>
        <v>-0.26439288783131731</v>
      </c>
      <c r="U422" s="11">
        <f>'OddsRatio_working_3-way'!S422-'OddsRatio_working_3-way'!R422^2/3</f>
        <v>-0.81829598783792712</v>
      </c>
      <c r="V422" s="11">
        <f>'OddsRatio_working_3-way'!S422*'OddsRatio_working_3-way'!R422/3-2*'OddsRatio_working_3-way'!R422^3/27-'OddsRatio_working_3-way'!T422</f>
        <v>0.26439288783131731</v>
      </c>
      <c r="W422" s="11">
        <f>'OddsRatio_working_3-way'!V422^2+4*'OddsRatio_working_3-way'!U422^3/27</f>
        <v>-1.1272371933271616E-2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0.14245698567379483</v>
      </c>
      <c r="Y422" s="11">
        <f>IF('OddsRatio_working_3-way'!W422&gt;=0,IF('OddsRatio_working_3-way'!V422+SQRT('OddsRatio_working_3-way'!W422)&gt;0,0,PI()),ACOS('OddsRatio_working_3-way'!V422/(2*'OddsRatio_working_3-way'!X422)))</f>
        <v>0.38185640562832845</v>
      </c>
      <c r="Z422" s="11">
        <f>'OddsRatio_working_3-way'!X422^(1/3)*COS('OddsRatio_working_3-way'!Y422/3)</f>
        <v>0.51804431452469002</v>
      </c>
      <c r="AA422" s="11">
        <f>'OddsRatio_working_3-way'!X422^(1/3)*COS(('OddsRatio_working_3-way'!Y422+2*PI())/3)</f>
        <v>-0.31643786156843867</v>
      </c>
      <c r="AB422" s="11">
        <f>'OddsRatio_working_3-way'!X422^(1/3)*COS(('OddsRatio_working_3-way'!Y422+4*PI())/3)</f>
        <v>-0.20160645295625126</v>
      </c>
      <c r="AC422" s="11">
        <f>'OddsRatio_working_3-way'!X422^(1/3)*SIN('OddsRatio_working_3-way'!Y422/3)</f>
        <v>6.6297944673670353E-2</v>
      </c>
      <c r="AD422" s="11">
        <f>'OddsRatio_working_3-way'!X422^(1/3)*SIN(('OddsRatio_working_3-way'!Y422+2*PI())/3)</f>
        <v>0.41549056432764231</v>
      </c>
      <c r="AE422" s="11">
        <f>'OddsRatio_working_3-way'!X422^(1/3)*SIN(('OddsRatio_working_3-way'!Y422+4*PI())/3)</f>
        <v>-0.48178850900131265</v>
      </c>
      <c r="AF422" s="11">
        <f>-'OddsRatio_working_3-way'!U422/(3*'OddsRatio_working_3-way'!X422^(1/3))*COS(('OddsRatio_working_3-way'!Y422)/3)</f>
        <v>0.51804431452469002</v>
      </c>
      <c r="AG422" s="11">
        <f>-'OddsRatio_working_3-way'!U422/(3*'OddsRatio_working_3-way'!X422^(1/3))*COS(('OddsRatio_working_3-way'!Y422+2*PI())/3)</f>
        <v>-0.31643786156843867</v>
      </c>
      <c r="AH422" s="11">
        <f>-'OddsRatio_working_3-way'!U422/(3*'OddsRatio_working_3-way'!X422^(1/3))*COS(('OddsRatio_working_3-way'!Y422+4*PI())/3)</f>
        <v>-0.20160645295625126</v>
      </c>
      <c r="AI422" s="11">
        <f>'OddsRatio_working_3-way'!U422/(3*'OddsRatio_working_3-way'!X422^(1/3))*SIN(('OddsRatio_working_3-way'!Y422)/3)</f>
        <v>-6.6297944673670353E-2</v>
      </c>
      <c r="AJ422" s="11">
        <f>'OddsRatio_working_3-way'!U422/(3*'OddsRatio_working_3-way'!X422^(1/3))*SIN(('OddsRatio_working_3-way'!Y422+2*PI())/3)</f>
        <v>-0.41549056432764231</v>
      </c>
      <c r="AK422" s="11">
        <f>'OddsRatio_working_3-way'!U422/(3*'OddsRatio_working_3-way'!X422^(1/3))*SIN(('OddsRatio_working_3-way'!Y422+4*PI())/3)</f>
        <v>0.48178850900131265</v>
      </c>
      <c r="AL422" s="11">
        <f>'OddsRatio_working_3-way'!Z422+'OddsRatio_working_3-way'!AF422</f>
        <v>1.03608862904938</v>
      </c>
      <c r="AM422" s="11">
        <f>'OddsRatio_working_3-way'!AA422+'OddsRatio_working_3-way'!AG422</f>
        <v>-0.63287572313687734</v>
      </c>
      <c r="AN422" s="11">
        <f>'OddsRatio_working_3-way'!AB422+'OddsRatio_working_3-way'!AH422</f>
        <v>-0.40321290591250253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1.03608862904938</v>
      </c>
      <c r="AS422" s="11">
        <f>IF(('OddsRatio_working_3-way'!X422=0),IF(Q422&gt;0,-Q422^(1/3),(-Q422)^(1/3)),'OddsRatio_working_3-way'!AM422-'OddsRatio_working_3-way'!R422/3)</f>
        <v>-0.63287572313687734</v>
      </c>
      <c r="AT422" s="11">
        <f>IF(('OddsRatio_working_3-way'!X422=0),IF(Q422&gt;0,-Q422^(1/3),(-Q422)^(1/3)),'OddsRatio_working_3-way'!AN422-'OddsRatio_working_3-way'!R422/3)</f>
        <v>-0.40321290591250253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9">
        <f t="shared" si="91"/>
        <v>0.71891120242054507</v>
      </c>
      <c r="E423" s="9">
        <f t="shared" si="92"/>
        <v>0.17375250661097469</v>
      </c>
      <c r="F423" s="9">
        <f t="shared" si="93"/>
        <v>0.10733629096847998</v>
      </c>
      <c r="G423" s="9">
        <f t="shared" si="94"/>
        <v>1.0567361453814716</v>
      </c>
      <c r="H423" s="9">
        <f t="shared" si="95"/>
        <v>1.3909923737911445</v>
      </c>
      <c r="I423" s="9">
        <f t="shared" si="96"/>
        <v>5.7553126542166222</v>
      </c>
      <c r="J423" s="9">
        <f t="shared" si="97"/>
        <v>9.3165134641521821</v>
      </c>
      <c r="K423" s="11">
        <f t="shared" si="98"/>
        <v>0.72992700729927007</v>
      </c>
      <c r="L423" s="11">
        <f t="shared" si="99"/>
        <v>0.18181818181818182</v>
      </c>
      <c r="M423" s="11">
        <f t="shared" si="100"/>
        <v>0.11273957158962797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-0.1960568829864987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0.19061740438644462</v>
      </c>
      <c r="Q423" s="11">
        <f>2*'OddsRatio_working_3-way'!K423*'OddsRatio_working_3-way'!L423*'OddsRatio_working_3-way'!M423</f>
        <v>2.9924239307134164E-2</v>
      </c>
      <c r="R423" s="11">
        <f t="shared" si="101"/>
        <v>0</v>
      </c>
      <c r="S423" s="11">
        <f t="shared" si="102"/>
        <v>-0.97225561012092254</v>
      </c>
      <c r="T423" s="11">
        <f t="shared" si="103"/>
        <v>-0.15263039405352002</v>
      </c>
      <c r="U423" s="11">
        <f>'OddsRatio_working_3-way'!S423-'OddsRatio_working_3-way'!R423^2/3</f>
        <v>-0.97225561012092254</v>
      </c>
      <c r="V423" s="11">
        <f>'OddsRatio_working_3-way'!S423*'OddsRatio_working_3-way'!R423/3-2*'OddsRatio_working_3-way'!R423^3/27-'OddsRatio_working_3-way'!T423</f>
        <v>0.15263039405352002</v>
      </c>
      <c r="W423" s="11">
        <f>'OddsRatio_working_3-way'!V423^2+4*'OddsRatio_working_3-way'!U423^3/27</f>
        <v>-0.11286021875113988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0.1844967858392611</v>
      </c>
      <c r="Y423" s="11">
        <f>IF('OddsRatio_working_3-way'!W423&gt;=0,IF('OddsRatio_working_3-way'!V423+SQRT('OddsRatio_working_3-way'!W423)&gt;0,0,PI()),ACOS('OddsRatio_working_3-way'!V423/(2*'OddsRatio_working_3-way'!X423)))</f>
        <v>1.1443481322889726</v>
      </c>
      <c r="Z423" s="11">
        <f>'OddsRatio_working_3-way'!X423^(1/3)*COS('OddsRatio_working_3-way'!Y423/3)</f>
        <v>0.52836807269073582</v>
      </c>
      <c r="AA423" s="11">
        <f>'OddsRatio_working_3-way'!X423^(1/3)*COS(('OddsRatio_working_3-way'!Y423+2*PI())/3)</f>
        <v>-0.44771683273619989</v>
      </c>
      <c r="AB423" s="11">
        <f>'OddsRatio_working_3-way'!X423^(1/3)*COS(('OddsRatio_working_3-way'!Y423+4*PI())/3)</f>
        <v>-8.0651239954536255E-2</v>
      </c>
      <c r="AC423" s="11">
        <f>'OddsRatio_working_3-way'!X423^(1/3)*SIN('OddsRatio_working_3-way'!Y423/3)</f>
        <v>0.21192541880274332</v>
      </c>
      <c r="AD423" s="11">
        <f>'OddsRatio_working_3-way'!X423^(1/3)*SIN(('OddsRatio_working_3-way'!Y423+2*PI())/3)</f>
        <v>0.3516174640974285</v>
      </c>
      <c r="AE423" s="11">
        <f>'OddsRatio_working_3-way'!X423^(1/3)*SIN(('OddsRatio_working_3-way'!Y423+4*PI())/3)</f>
        <v>-0.56354288290017174</v>
      </c>
      <c r="AF423" s="11">
        <f>-'OddsRatio_working_3-way'!U423/(3*'OddsRatio_working_3-way'!X423^(1/3))*COS(('OddsRatio_working_3-way'!Y423)/3)</f>
        <v>0.52836807269073582</v>
      </c>
      <c r="AG423" s="11">
        <f>-'OddsRatio_working_3-way'!U423/(3*'OddsRatio_working_3-way'!X423^(1/3))*COS(('OddsRatio_working_3-way'!Y423+2*PI())/3)</f>
        <v>-0.44771683273619989</v>
      </c>
      <c r="AH423" s="11">
        <f>-'OddsRatio_working_3-way'!U423/(3*'OddsRatio_working_3-way'!X423^(1/3))*COS(('OddsRatio_working_3-way'!Y423+4*PI())/3)</f>
        <v>-8.0651239954536255E-2</v>
      </c>
      <c r="AI423" s="11">
        <f>'OddsRatio_working_3-way'!U423/(3*'OddsRatio_working_3-way'!X423^(1/3))*SIN(('OddsRatio_working_3-way'!Y423)/3)</f>
        <v>-0.21192541880274332</v>
      </c>
      <c r="AJ423" s="11">
        <f>'OddsRatio_working_3-way'!U423/(3*'OddsRatio_working_3-way'!X423^(1/3))*SIN(('OddsRatio_working_3-way'!Y423+2*PI())/3)</f>
        <v>-0.3516174640974285</v>
      </c>
      <c r="AK423" s="11">
        <f>'OddsRatio_working_3-way'!U423/(3*'OddsRatio_working_3-way'!X423^(1/3))*SIN(('OddsRatio_working_3-way'!Y423+4*PI())/3)</f>
        <v>0.56354288290017174</v>
      </c>
      <c r="AL423" s="11">
        <f>'OddsRatio_working_3-way'!Z423+'OddsRatio_working_3-way'!AF423</f>
        <v>1.0567361453814716</v>
      </c>
      <c r="AM423" s="11">
        <f>'OddsRatio_working_3-way'!AA423+'OddsRatio_working_3-way'!AG423</f>
        <v>-0.89543366547239978</v>
      </c>
      <c r="AN423" s="11">
        <f>'OddsRatio_working_3-way'!AB423+'OddsRatio_working_3-way'!AH423</f>
        <v>-0.16130247990907251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1.0567361453814716</v>
      </c>
      <c r="AS423" s="11">
        <f>IF(('OddsRatio_working_3-way'!X423=0),IF(Q423&gt;0,-Q423^(1/3),(-Q423)^(1/3)),'OddsRatio_working_3-way'!AM423-'OddsRatio_working_3-way'!R423/3)</f>
        <v>-0.89543366547239978</v>
      </c>
      <c r="AT423" s="11">
        <f>IF(('OddsRatio_working_3-way'!X423=0),IF(Q423&gt;0,-Q423^(1/3),(-Q423)^(1/3)),'OddsRatio_working_3-way'!AN423-'OddsRatio_working_3-way'!R423/3)</f>
        <v>-0.16130247990907251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9">
        <f t="shared" si="91"/>
        <v>0.68937676172156326</v>
      </c>
      <c r="E424" s="9">
        <f t="shared" si="92"/>
        <v>0.21031025156659508</v>
      </c>
      <c r="F424" s="9">
        <f t="shared" si="93"/>
        <v>0.10031298671184154</v>
      </c>
      <c r="G424" s="9">
        <f t="shared" si="94"/>
        <v>1.0728228449581765</v>
      </c>
      <c r="H424" s="9">
        <f t="shared" si="95"/>
        <v>1.4505855948824342</v>
      </c>
      <c r="I424" s="9">
        <f t="shared" si="96"/>
        <v>4.7548799573536167</v>
      </c>
      <c r="J424" s="9">
        <f t="shared" si="97"/>
        <v>9.9687989838503537</v>
      </c>
      <c r="K424" s="11">
        <f t="shared" si="98"/>
        <v>0.70422535211267612</v>
      </c>
      <c r="L424" s="11">
        <f t="shared" si="99"/>
        <v>0.22222222222222221</v>
      </c>
      <c r="M424" s="11">
        <f t="shared" si="100"/>
        <v>0.10683760683760685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-0.20546928293407163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0.20531546353142599</v>
      </c>
      <c r="Q424" s="11">
        <f>2*'OddsRatio_working_3-way'!K424*'OddsRatio_working_3-way'!L424*'OddsRatio_working_3-way'!M424</f>
        <v>3.3439000575150812E-2</v>
      </c>
      <c r="R424" s="11">
        <f t="shared" si="101"/>
        <v>0</v>
      </c>
      <c r="S424" s="11">
        <f t="shared" si="102"/>
        <v>-0.99925137519122509</v>
      </c>
      <c r="T424" s="11">
        <f t="shared" si="103"/>
        <v>-0.16274452364677933</v>
      </c>
      <c r="U424" s="11">
        <f>'OddsRatio_working_3-way'!S424-'OddsRatio_working_3-way'!R424^2/3</f>
        <v>-0.99925137519122509</v>
      </c>
      <c r="V424" s="11">
        <f>'OddsRatio_working_3-way'!S424*'OddsRatio_working_3-way'!R424/3-2*'OddsRatio_working_3-way'!R424^3/27-'OddsRatio_working_3-way'!T424</f>
        <v>0.16274452364677933</v>
      </c>
      <c r="W424" s="11">
        <f>'OddsRatio_working_3-way'!V424^2+4*'OddsRatio_working_3-way'!U424^3/27</f>
        <v>-0.12132989505578726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0.19223402081369753</v>
      </c>
      <c r="Y424" s="11">
        <f>IF('OddsRatio_working_3-way'!W424&gt;=0,IF('OddsRatio_working_3-way'!V424+SQRT('OddsRatio_working_3-way'!W424)&gt;0,0,PI()),ACOS('OddsRatio_working_3-way'!V424/(2*'OddsRatio_working_3-way'!X424)))</f>
        <v>1.1337139588553884</v>
      </c>
      <c r="Z424" s="11">
        <f>'OddsRatio_working_3-way'!X424^(1/3)*COS('OddsRatio_working_3-way'!Y424/3)</f>
        <v>0.53641142247908824</v>
      </c>
      <c r="AA424" s="11">
        <f>'OddsRatio_working_3-way'!X424^(1/3)*COS(('OddsRatio_working_3-way'!Y424+2*PI())/3)</f>
        <v>-0.45262353351623497</v>
      </c>
      <c r="AB424" s="11">
        <f>'OddsRatio_working_3-way'!X424^(1/3)*COS(('OddsRatio_working_3-way'!Y424+4*PI())/3)</f>
        <v>-8.3787888962853191E-2</v>
      </c>
      <c r="AC424" s="11">
        <f>'OddsRatio_working_3-way'!X424^(1/3)*SIN('OddsRatio_working_3-way'!Y424/3)</f>
        <v>0.21294735866962408</v>
      </c>
      <c r="AD424" s="11">
        <f>'OddsRatio_working_3-way'!X424^(1/3)*SIN(('OddsRatio_working_3-way'!Y424+2*PI())/3)</f>
        <v>0.35807223941222549</v>
      </c>
      <c r="AE424" s="11">
        <f>'OddsRatio_working_3-way'!X424^(1/3)*SIN(('OddsRatio_working_3-way'!Y424+4*PI())/3)</f>
        <v>-0.57101959808184954</v>
      </c>
      <c r="AF424" s="11">
        <f>-'OddsRatio_working_3-way'!U424/(3*'OddsRatio_working_3-way'!X424^(1/3))*COS(('OddsRatio_working_3-way'!Y424)/3)</f>
        <v>0.53641142247908824</v>
      </c>
      <c r="AG424" s="11">
        <f>-'OddsRatio_working_3-way'!U424/(3*'OddsRatio_working_3-way'!X424^(1/3))*COS(('OddsRatio_working_3-way'!Y424+2*PI())/3)</f>
        <v>-0.45262353351623497</v>
      </c>
      <c r="AH424" s="11">
        <f>-'OddsRatio_working_3-way'!U424/(3*'OddsRatio_working_3-way'!X424^(1/3))*COS(('OddsRatio_working_3-way'!Y424+4*PI())/3)</f>
        <v>-8.3787888962853191E-2</v>
      </c>
      <c r="AI424" s="11">
        <f>'OddsRatio_working_3-way'!U424/(3*'OddsRatio_working_3-way'!X424^(1/3))*SIN(('OddsRatio_working_3-way'!Y424)/3)</f>
        <v>-0.21294735866962408</v>
      </c>
      <c r="AJ424" s="11">
        <f>'OddsRatio_working_3-way'!U424/(3*'OddsRatio_working_3-way'!X424^(1/3))*SIN(('OddsRatio_working_3-way'!Y424+2*PI())/3)</f>
        <v>-0.35807223941222549</v>
      </c>
      <c r="AK424" s="11">
        <f>'OddsRatio_working_3-way'!U424/(3*'OddsRatio_working_3-way'!X424^(1/3))*SIN(('OddsRatio_working_3-way'!Y424+4*PI())/3)</f>
        <v>0.57101959808184954</v>
      </c>
      <c r="AL424" s="11">
        <f>'OddsRatio_working_3-way'!Z424+'OddsRatio_working_3-way'!AF424</f>
        <v>1.0728228449581765</v>
      </c>
      <c r="AM424" s="11">
        <f>'OddsRatio_working_3-way'!AA424+'OddsRatio_working_3-way'!AG424</f>
        <v>-0.90524706703246993</v>
      </c>
      <c r="AN424" s="11">
        <f>'OddsRatio_working_3-way'!AB424+'OddsRatio_working_3-way'!AH424</f>
        <v>-0.16757577792570638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1.0728228449581765</v>
      </c>
      <c r="AS424" s="11">
        <f>IF(('OddsRatio_working_3-way'!X424=0),IF(Q424&gt;0,-Q424^(1/3),(-Q424)^(1/3)),'OddsRatio_working_3-way'!AM424-'OddsRatio_working_3-way'!R424/3)</f>
        <v>-0.90524706703246993</v>
      </c>
      <c r="AT424" s="11">
        <f>IF(('OddsRatio_working_3-way'!X424=0),IF(Q424&gt;0,-Q424^(1/3),(-Q424)^(1/3)),'OddsRatio_working_3-way'!AN424-'OddsRatio_working_3-way'!R424/3)</f>
        <v>-0.16757577792570638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9">
        <f t="shared" si="91"/>
        <v>0.23386836030484159</v>
      </c>
      <c r="E425" s="9">
        <f t="shared" si="92"/>
        <v>0.30316744838453596</v>
      </c>
      <c r="F425" s="9">
        <f t="shared" si="93"/>
        <v>0.46296419131062244</v>
      </c>
      <c r="G425" s="9">
        <f t="shared" si="94"/>
        <v>1.0740687676262639</v>
      </c>
      <c r="H425" s="9">
        <f t="shared" si="95"/>
        <v>4.2759097412601044</v>
      </c>
      <c r="I425" s="9">
        <f t="shared" si="96"/>
        <v>3.2985071627202052</v>
      </c>
      <c r="J425" s="9">
        <f t="shared" si="97"/>
        <v>2.1599942690363654</v>
      </c>
      <c r="K425" s="11">
        <f t="shared" si="98"/>
        <v>0.24691358024691359</v>
      </c>
      <c r="L425" s="11">
        <f t="shared" si="99"/>
        <v>0.31847133757961782</v>
      </c>
      <c r="M425" s="11">
        <f t="shared" si="100"/>
        <v>0.48076923076923073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-0.26649518210027767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0.23703885168853317</v>
      </c>
      <c r="Q425" s="11">
        <f>2*'OddsRatio_working_3-way'!K425*'OddsRatio_working_3-way'!L425*'OddsRatio_working_3-way'!M425</f>
        <v>7.5610479007506601E-2</v>
      </c>
      <c r="R425" s="11">
        <f t="shared" si="101"/>
        <v>0</v>
      </c>
      <c r="S425" s="11">
        <f t="shared" si="102"/>
        <v>-0.88946768125563869</v>
      </c>
      <c r="T425" s="11">
        <f t="shared" si="103"/>
        <v>-0.28372174840690234</v>
      </c>
      <c r="U425" s="11">
        <f>'OddsRatio_working_3-way'!S425-'OddsRatio_working_3-way'!R425^2/3</f>
        <v>-0.88946768125563869</v>
      </c>
      <c r="V425" s="11">
        <f>'OddsRatio_working_3-way'!S425*'OddsRatio_working_3-way'!R425/3-2*'OddsRatio_working_3-way'!R425^3/27-'OddsRatio_working_3-way'!T425</f>
        <v>0.28372174840690234</v>
      </c>
      <c r="W425" s="11">
        <f>'OddsRatio_working_3-way'!V425^2+4*'OddsRatio_working_3-way'!U425^3/27</f>
        <v>-2.3754533539715655E-2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0.16144082821484879</v>
      </c>
      <c r="Y425" s="11">
        <f>IF('OddsRatio_working_3-way'!W425&gt;=0,IF('OddsRatio_working_3-way'!V425+SQRT('OddsRatio_working_3-way'!W425)&gt;0,0,PI()),ACOS('OddsRatio_working_3-way'!V425/(2*'OddsRatio_working_3-way'!X425)))</f>
        <v>0.49762764656114911</v>
      </c>
      <c r="Z425" s="11">
        <f>'OddsRatio_working_3-way'!X425^(1/3)*COS('OddsRatio_working_3-way'!Y425/3)</f>
        <v>0.53703438381313195</v>
      </c>
      <c r="AA425" s="11">
        <f>'OddsRatio_working_3-way'!X425^(1/3)*COS(('OddsRatio_working_3-way'!Y425+2*PI())/3)</f>
        <v>-0.34637907774133703</v>
      </c>
      <c r="AB425" s="11">
        <f>'OddsRatio_working_3-way'!X425^(1/3)*COS(('OddsRatio_working_3-way'!Y425+4*PI())/3)</f>
        <v>-0.19065530607179487</v>
      </c>
      <c r="AC425" s="11">
        <f>'OddsRatio_working_3-way'!X425^(1/3)*SIN('OddsRatio_working_3-way'!Y425/3)</f>
        <v>8.9907161492633961E-2</v>
      </c>
      <c r="AD425" s="11">
        <f>'OddsRatio_working_3-way'!X425^(1/3)*SIN(('OddsRatio_working_3-way'!Y425+2*PI())/3)</f>
        <v>0.42013183834157791</v>
      </c>
      <c r="AE425" s="11">
        <f>'OddsRatio_working_3-way'!X425^(1/3)*SIN(('OddsRatio_working_3-way'!Y425+4*PI())/3)</f>
        <v>-0.51003899983421186</v>
      </c>
      <c r="AF425" s="11">
        <f>-'OddsRatio_working_3-way'!U425/(3*'OddsRatio_working_3-way'!X425^(1/3))*COS(('OddsRatio_working_3-way'!Y425)/3)</f>
        <v>0.53703438381313184</v>
      </c>
      <c r="AG425" s="11">
        <f>-'OddsRatio_working_3-way'!U425/(3*'OddsRatio_working_3-way'!X425^(1/3))*COS(('OddsRatio_working_3-way'!Y425+2*PI())/3)</f>
        <v>-0.34637907774133697</v>
      </c>
      <c r="AH425" s="11">
        <f>-'OddsRatio_working_3-way'!U425/(3*'OddsRatio_working_3-way'!X425^(1/3))*COS(('OddsRatio_working_3-way'!Y425+4*PI())/3)</f>
        <v>-0.19065530607179484</v>
      </c>
      <c r="AI425" s="11">
        <f>'OddsRatio_working_3-way'!U425/(3*'OddsRatio_working_3-way'!X425^(1/3))*SIN(('OddsRatio_working_3-way'!Y425)/3)</f>
        <v>-8.9907161492633933E-2</v>
      </c>
      <c r="AJ425" s="11">
        <f>'OddsRatio_working_3-way'!U425/(3*'OddsRatio_working_3-way'!X425^(1/3))*SIN(('OddsRatio_working_3-way'!Y425+2*PI())/3)</f>
        <v>-0.4201318383415778</v>
      </c>
      <c r="AK425" s="11">
        <f>'OddsRatio_working_3-way'!U425/(3*'OddsRatio_working_3-way'!X425^(1/3))*SIN(('OddsRatio_working_3-way'!Y425+4*PI())/3)</f>
        <v>0.51003899983421175</v>
      </c>
      <c r="AL425" s="11">
        <f>'OddsRatio_working_3-way'!Z425+'OddsRatio_working_3-way'!AF425</f>
        <v>1.0740687676262639</v>
      </c>
      <c r="AM425" s="11">
        <f>'OddsRatio_working_3-way'!AA425+'OddsRatio_working_3-way'!AG425</f>
        <v>-0.69275815548267405</v>
      </c>
      <c r="AN425" s="11">
        <f>'OddsRatio_working_3-way'!AB425+'OddsRatio_working_3-way'!AH425</f>
        <v>-0.38131061214358974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1.0740687676262639</v>
      </c>
      <c r="AS425" s="11">
        <f>IF(('OddsRatio_working_3-way'!X425=0),IF(Q425&gt;0,-Q425^(1/3),(-Q425)^(1/3)),'OddsRatio_working_3-way'!AM425-'OddsRatio_working_3-way'!R425/3)</f>
        <v>-0.69275815548267405</v>
      </c>
      <c r="AT425" s="11">
        <f>IF(('OddsRatio_working_3-way'!X425=0),IF(Q425&gt;0,-Q425^(1/3),(-Q425)^(1/3)),'OddsRatio_working_3-way'!AN425-'OddsRatio_working_3-way'!R425/3)</f>
        <v>-0.38131061214358974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9">
        <f t="shared" si="91"/>
        <v>0.37200485959775226</v>
      </c>
      <c r="E426" s="9">
        <f t="shared" si="92"/>
        <v>0.31663094466041447</v>
      </c>
      <c r="F426" s="9">
        <f t="shared" si="93"/>
        <v>0.31136419574183355</v>
      </c>
      <c r="G426" s="9">
        <f t="shared" si="94"/>
        <v>1.0684410928539423</v>
      </c>
      <c r="H426" s="9">
        <f t="shared" si="95"/>
        <v>2.688136926709229</v>
      </c>
      <c r="I426" s="9">
        <f t="shared" si="96"/>
        <v>3.1582510075649628</v>
      </c>
      <c r="J426" s="9">
        <f t="shared" si="97"/>
        <v>3.2116730622076606</v>
      </c>
      <c r="K426" s="11">
        <f t="shared" si="98"/>
        <v>0.38759689922480617</v>
      </c>
      <c r="L426" s="11">
        <f t="shared" si="99"/>
        <v>0.33112582781456956</v>
      </c>
      <c r="M426" s="11">
        <f t="shared" si="100"/>
        <v>0.32573289902280134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-0.27619370597551574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0.23703803294051071</v>
      </c>
      <c r="Q426" s="11">
        <f>2*'OddsRatio_working_3-way'!K426*'OddsRatio_working_3-way'!L426*'OddsRatio_working_3-way'!M426</f>
        <v>8.3611299097181929E-2</v>
      </c>
      <c r="R426" s="11">
        <f t="shared" si="101"/>
        <v>0</v>
      </c>
      <c r="S426" s="11">
        <f t="shared" si="102"/>
        <v>-0.85823111755314174</v>
      </c>
      <c r="T426" s="11">
        <f t="shared" si="103"/>
        <v>-0.3027270255919372</v>
      </c>
      <c r="U426" s="11">
        <f>'OddsRatio_working_3-way'!S426-'OddsRatio_working_3-way'!R426^2/3</f>
        <v>-0.85823111755314174</v>
      </c>
      <c r="V426" s="11">
        <f>'OddsRatio_working_3-way'!S426*'OddsRatio_working_3-way'!R426/3-2*'OddsRatio_working_3-way'!R426^3/27-'OddsRatio_working_3-way'!T426</f>
        <v>0.3027270255919372</v>
      </c>
      <c r="W426" s="11">
        <f>'OddsRatio_working_3-way'!V426^2+4*'OddsRatio_working_3-way'!U426^3/27</f>
        <v>-2.0066103126379492E-3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0.15301165179193002</v>
      </c>
      <c r="Y426" s="11">
        <f>IF('OddsRatio_working_3-way'!W426&gt;=0,IF('OddsRatio_working_3-way'!V426+SQRT('OddsRatio_working_3-way'!W426)&gt;0,0,PI()),ACOS('OddsRatio_working_3-way'!V426/(2*'OddsRatio_working_3-way'!X426)))</f>
        <v>0.1469062467351594</v>
      </c>
      <c r="Z426" s="11">
        <f>'OddsRatio_working_3-way'!X426^(1/3)*COS('OddsRatio_working_3-way'!Y426/3)</f>
        <v>0.53422054642697125</v>
      </c>
      <c r="AA426" s="11">
        <f>'OddsRatio_working_3-way'!X426^(1/3)*COS(('OddsRatio_working_3-way'!Y426+2*PI())/3)</f>
        <v>-0.28978372067382213</v>
      </c>
      <c r="AB426" s="11">
        <f>'OddsRatio_working_3-way'!X426^(1/3)*COS(('OddsRatio_working_3-way'!Y426+4*PI())/3)</f>
        <v>-0.24443682575314904</v>
      </c>
      <c r="AC426" s="11">
        <f>'OddsRatio_working_3-way'!X426^(1/3)*SIN('OddsRatio_working_3-way'!Y426/3)</f>
        <v>2.618104198936419E-2</v>
      </c>
      <c r="AD426" s="11">
        <f>'OddsRatio_working_3-way'!X426^(1/3)*SIN(('OddsRatio_working_3-way'!Y426+2*PI())/3)</f>
        <v>0.44955804343467914</v>
      </c>
      <c r="AE426" s="11">
        <f>'OddsRatio_working_3-way'!X426^(1/3)*SIN(('OddsRatio_working_3-way'!Y426+4*PI())/3)</f>
        <v>-0.47573908542404347</v>
      </c>
      <c r="AF426" s="11">
        <f>-'OddsRatio_working_3-way'!U426/(3*'OddsRatio_working_3-way'!X426^(1/3))*COS(('OddsRatio_working_3-way'!Y426)/3)</f>
        <v>0.53422054642697114</v>
      </c>
      <c r="AG426" s="11">
        <f>-'OddsRatio_working_3-way'!U426/(3*'OddsRatio_working_3-way'!X426^(1/3))*COS(('OddsRatio_working_3-way'!Y426+2*PI())/3)</f>
        <v>-0.28978372067382208</v>
      </c>
      <c r="AH426" s="11">
        <f>-'OddsRatio_working_3-way'!U426/(3*'OddsRatio_working_3-way'!X426^(1/3))*COS(('OddsRatio_working_3-way'!Y426+4*PI())/3)</f>
        <v>-0.24443682575314898</v>
      </c>
      <c r="AI426" s="11">
        <f>'OddsRatio_working_3-way'!U426/(3*'OddsRatio_working_3-way'!X426^(1/3))*SIN(('OddsRatio_working_3-way'!Y426)/3)</f>
        <v>-2.6181041989364186E-2</v>
      </c>
      <c r="AJ426" s="11">
        <f>'OddsRatio_working_3-way'!U426/(3*'OddsRatio_working_3-way'!X426^(1/3))*SIN(('OddsRatio_working_3-way'!Y426+2*PI())/3)</f>
        <v>-0.44955804343467903</v>
      </c>
      <c r="AK426" s="11">
        <f>'OddsRatio_working_3-way'!U426/(3*'OddsRatio_working_3-way'!X426^(1/3))*SIN(('OddsRatio_working_3-way'!Y426+4*PI())/3)</f>
        <v>0.47573908542404336</v>
      </c>
      <c r="AL426" s="11">
        <f>'OddsRatio_working_3-way'!Z426+'OddsRatio_working_3-way'!AF426</f>
        <v>1.0684410928539423</v>
      </c>
      <c r="AM426" s="11">
        <f>'OddsRatio_working_3-way'!AA426+'OddsRatio_working_3-way'!AG426</f>
        <v>-0.57956744134764415</v>
      </c>
      <c r="AN426" s="11">
        <f>'OddsRatio_working_3-way'!AB426+'OddsRatio_working_3-way'!AH426</f>
        <v>-0.48887365150629802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1.0684410928539423</v>
      </c>
      <c r="AS426" s="11">
        <f>IF(('OddsRatio_working_3-way'!X426=0),IF(Q426&gt;0,-Q426^(1/3),(-Q426)^(1/3)),'OddsRatio_working_3-way'!AM426-'OddsRatio_working_3-way'!R426/3)</f>
        <v>-0.57956744134764415</v>
      </c>
      <c r="AT426" s="11">
        <f>IF(('OddsRatio_working_3-way'!X426=0),IF(Q426&gt;0,-Q426^(1/3),(-Q426)^(1/3)),'OddsRatio_working_3-way'!AN426-'OddsRatio_working_3-way'!R426/3)</f>
        <v>-0.48887365150629802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9">
        <f t="shared" si="91"/>
        <v>0.359323954082232</v>
      </c>
      <c r="E427" s="9">
        <f t="shared" si="92"/>
        <v>0.31048692968049152</v>
      </c>
      <c r="F427" s="9">
        <f t="shared" si="93"/>
        <v>0.33018911623727659</v>
      </c>
      <c r="G427" s="9">
        <f t="shared" si="94"/>
        <v>1.0676670633574474</v>
      </c>
      <c r="H427" s="9">
        <f t="shared" si="95"/>
        <v>2.7830039958069368</v>
      </c>
      <c r="I427" s="9">
        <f t="shared" si="96"/>
        <v>3.2207474917834902</v>
      </c>
      <c r="J427" s="9">
        <f t="shared" si="97"/>
        <v>3.0285674203791499</v>
      </c>
      <c r="K427" s="11">
        <f t="shared" si="98"/>
        <v>0.37453183520599254</v>
      </c>
      <c r="L427" s="11">
        <f t="shared" si="99"/>
        <v>0.32467532467532467</v>
      </c>
      <c r="M427" s="11">
        <f t="shared" si="100"/>
        <v>0.34482758620689657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-0.27674095244804275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0.23691277081435932</v>
      </c>
      <c r="Q427" s="11">
        <f>2*'OddsRatio_working_3-way'!K427*'OddsRatio_working_3-way'!L427*'OddsRatio_working_3-way'!M427</f>
        <v>8.3862927721897129E-2</v>
      </c>
      <c r="R427" s="11">
        <f t="shared" si="101"/>
        <v>0</v>
      </c>
      <c r="S427" s="11">
        <f t="shared" si="102"/>
        <v>-0.85608135954811004</v>
      </c>
      <c r="T427" s="11">
        <f t="shared" si="103"/>
        <v>-0.30303764939756117</v>
      </c>
      <c r="U427" s="11">
        <f>'OddsRatio_working_3-way'!S427-'OddsRatio_working_3-way'!R427^2/3</f>
        <v>-0.85608135954811004</v>
      </c>
      <c r="V427" s="11">
        <f>'OddsRatio_working_3-way'!S427*'OddsRatio_working_3-way'!R427/3-2*'OddsRatio_working_3-way'!R427^3/27-'OddsRatio_working_3-way'!T427</f>
        <v>0.30303764939756117</v>
      </c>
      <c r="W427" s="11">
        <f>'OddsRatio_working_3-way'!V427^2+4*'OddsRatio_working_3-way'!U427^3/27</f>
        <v>-1.1164613007308977E-3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0.15243710035054631</v>
      </c>
      <c r="Y427" s="11">
        <f>IF('OddsRatio_working_3-way'!W427&gt;=0,IF('OddsRatio_working_3-way'!V427+SQRT('OddsRatio_working_3-way'!W427)&gt;0,0,PI()),ACOS('OddsRatio_working_3-way'!V427/(2*'OddsRatio_working_3-way'!X427)))</f>
        <v>0.10981823224700027</v>
      </c>
      <c r="Z427" s="11">
        <f>'OddsRatio_working_3-way'!X427^(1/3)*COS('OddsRatio_working_3-way'!Y427/3)</f>
        <v>0.53383353167872372</v>
      </c>
      <c r="AA427" s="11">
        <f>'OddsRatio_working_3-way'!X427^(1/3)*COS(('OddsRatio_working_3-way'!Y427+2*PI())/3)</f>
        <v>-0.28384780917972757</v>
      </c>
      <c r="AB427" s="11">
        <f>'OddsRatio_working_3-way'!X427^(1/3)*COS(('OddsRatio_working_3-way'!Y427+4*PI())/3)</f>
        <v>-0.24998572249899584</v>
      </c>
      <c r="AC427" s="11">
        <f>'OddsRatio_working_3-way'!X427^(1/3)*SIN('OddsRatio_working_3-way'!Y427/3)</f>
        <v>1.9550284860442888E-2</v>
      </c>
      <c r="AD427" s="11">
        <f>'OddsRatio_working_3-way'!X427^(1/3)*SIN(('OddsRatio_working_3-way'!Y427+2*PI())/3)</f>
        <v>0.45253825739551823</v>
      </c>
      <c r="AE427" s="11">
        <f>'OddsRatio_working_3-way'!X427^(1/3)*SIN(('OddsRatio_working_3-way'!Y427+4*PI())/3)</f>
        <v>-0.47208854225596109</v>
      </c>
      <c r="AF427" s="11">
        <f>-'OddsRatio_working_3-way'!U427/(3*'OddsRatio_working_3-way'!X427^(1/3))*COS(('OddsRatio_working_3-way'!Y427)/3)</f>
        <v>0.53383353167872372</v>
      </c>
      <c r="AG427" s="11">
        <f>-'OddsRatio_working_3-way'!U427/(3*'OddsRatio_working_3-way'!X427^(1/3))*COS(('OddsRatio_working_3-way'!Y427+2*PI())/3)</f>
        <v>-0.28384780917972757</v>
      </c>
      <c r="AH427" s="11">
        <f>-'OddsRatio_working_3-way'!U427/(3*'OddsRatio_working_3-way'!X427^(1/3))*COS(('OddsRatio_working_3-way'!Y427+4*PI())/3)</f>
        <v>-0.24998572249899584</v>
      </c>
      <c r="AI427" s="11">
        <f>'OddsRatio_working_3-way'!U427/(3*'OddsRatio_working_3-way'!X427^(1/3))*SIN(('OddsRatio_working_3-way'!Y427)/3)</f>
        <v>-1.9550284860442888E-2</v>
      </c>
      <c r="AJ427" s="11">
        <f>'OddsRatio_working_3-way'!U427/(3*'OddsRatio_working_3-way'!X427^(1/3))*SIN(('OddsRatio_working_3-way'!Y427+2*PI())/3)</f>
        <v>-0.45253825739551823</v>
      </c>
      <c r="AK427" s="11">
        <f>'OddsRatio_working_3-way'!U427/(3*'OddsRatio_working_3-way'!X427^(1/3))*SIN(('OddsRatio_working_3-way'!Y427+4*PI())/3)</f>
        <v>0.47208854225596109</v>
      </c>
      <c r="AL427" s="11">
        <f>'OddsRatio_working_3-way'!Z427+'OddsRatio_working_3-way'!AF427</f>
        <v>1.0676670633574474</v>
      </c>
      <c r="AM427" s="11">
        <f>'OddsRatio_working_3-way'!AA427+'OddsRatio_working_3-way'!AG427</f>
        <v>-0.56769561835945515</v>
      </c>
      <c r="AN427" s="11">
        <f>'OddsRatio_working_3-way'!AB427+'OddsRatio_working_3-way'!AH427</f>
        <v>-0.49997144499799168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1.0676670633574474</v>
      </c>
      <c r="AS427" s="11">
        <f>IF(('OddsRatio_working_3-way'!X427=0),IF(Q427&gt;0,-Q427^(1/3),(-Q427)^(1/3)),'OddsRatio_working_3-way'!AM427-'OddsRatio_working_3-way'!R427/3)</f>
        <v>-0.56769561835945515</v>
      </c>
      <c r="AT427" s="11">
        <f>IF(('OddsRatio_working_3-way'!X427=0),IF(Q427&gt;0,-Q427^(1/3),(-Q427)^(1/3)),'OddsRatio_working_3-way'!AN427-'OddsRatio_working_3-way'!R427/3)</f>
        <v>-0.49997144499799168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9">
        <f t="shared" si="91"/>
        <v>0.60405626536583212</v>
      </c>
      <c r="E428" s="9">
        <f t="shared" si="92"/>
        <v>0.22242654515704946</v>
      </c>
      <c r="F428" s="9">
        <f t="shared" si="93"/>
        <v>0.17351718947711831</v>
      </c>
      <c r="G428" s="9">
        <f t="shared" si="94"/>
        <v>1.0924582066715645</v>
      </c>
      <c r="H428" s="9">
        <f t="shared" si="95"/>
        <v>1.6554749240029389</v>
      </c>
      <c r="I428" s="9">
        <f t="shared" si="96"/>
        <v>4.4958662613490068</v>
      </c>
      <c r="J428" s="9">
        <f t="shared" si="97"/>
        <v>5.7631177810880221</v>
      </c>
      <c r="K428" s="11">
        <f t="shared" si="98"/>
        <v>0.625</v>
      </c>
      <c r="L428" s="11">
        <f t="shared" si="99"/>
        <v>0.23809523809523808</v>
      </c>
      <c r="M428" s="11">
        <f t="shared" si="100"/>
        <v>0.18656716417910446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-0.23240938166311298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0.22654584221748397</v>
      </c>
      <c r="Q428" s="11">
        <f>2*'OddsRatio_working_3-way'!K428*'OddsRatio_working_3-way'!L428*'OddsRatio_working_3-way'!M428</f>
        <v>5.5525941719971564E-2</v>
      </c>
      <c r="R428" s="11">
        <f t="shared" si="101"/>
        <v>0</v>
      </c>
      <c r="S428" s="11">
        <f t="shared" si="102"/>
        <v>-0.97477064220183485</v>
      </c>
      <c r="T428" s="11">
        <f t="shared" si="103"/>
        <v>-0.23891437308868502</v>
      </c>
      <c r="U428" s="11">
        <f>'OddsRatio_working_3-way'!S428-'OddsRatio_working_3-way'!R428^2/3</f>
        <v>-0.97477064220183485</v>
      </c>
      <c r="V428" s="11">
        <f>'OddsRatio_working_3-way'!S428*'OddsRatio_working_3-way'!R428/3-2*'OddsRatio_working_3-way'!R428^3/27-'OddsRatio_working_3-way'!T428</f>
        <v>0.23891437308868502</v>
      </c>
      <c r="W428" s="11">
        <f>'OddsRatio_working_3-way'!V428^2+4*'OddsRatio_working_3-way'!U428^3/27</f>
        <v>-8.0135541455628206E-2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0.18521313339230805</v>
      </c>
      <c r="Y428" s="11">
        <f>IF('OddsRatio_working_3-way'!W428&gt;=0,IF('OddsRatio_working_3-way'!V428+SQRT('OddsRatio_working_3-way'!W428)&gt;0,0,PI()),ACOS('OddsRatio_working_3-way'!V428/(2*'OddsRatio_working_3-way'!X428)))</f>
        <v>0.86981037955439944</v>
      </c>
      <c r="Z428" s="11">
        <f>'OddsRatio_working_3-way'!X428^(1/3)*COS('OddsRatio_working_3-way'!Y428/3)</f>
        <v>0.54622910333578234</v>
      </c>
      <c r="AA428" s="11">
        <f>'OddsRatio_working_3-way'!X428^(1/3)*COS(('OddsRatio_working_3-way'!Y428+2*PI())/3)</f>
        <v>-0.41424564516680512</v>
      </c>
      <c r="AB428" s="11">
        <f>'OddsRatio_working_3-way'!X428^(1/3)*COS(('OddsRatio_working_3-way'!Y428+4*PI())/3)</f>
        <v>-0.13198345816897705</v>
      </c>
      <c r="AC428" s="11">
        <f>'OddsRatio_working_3-way'!X428^(1/3)*SIN('OddsRatio_working_3-way'!Y428/3)</f>
        <v>0.16296414964524847</v>
      </c>
      <c r="AD428" s="11">
        <f>'OddsRatio_working_3-way'!X428^(1/3)*SIN(('OddsRatio_working_3-way'!Y428+2*PI())/3)</f>
        <v>0.39156620495255856</v>
      </c>
      <c r="AE428" s="11">
        <f>'OddsRatio_working_3-way'!X428^(1/3)*SIN(('OddsRatio_working_3-way'!Y428+4*PI())/3)</f>
        <v>-0.55453035459780697</v>
      </c>
      <c r="AF428" s="11">
        <f>-'OddsRatio_working_3-way'!U428/(3*'OddsRatio_working_3-way'!X428^(1/3))*COS(('OddsRatio_working_3-way'!Y428)/3)</f>
        <v>0.54622910333578212</v>
      </c>
      <c r="AG428" s="11">
        <f>-'OddsRatio_working_3-way'!U428/(3*'OddsRatio_working_3-way'!X428^(1/3))*COS(('OddsRatio_working_3-way'!Y428+2*PI())/3)</f>
        <v>-0.41424564516680495</v>
      </c>
      <c r="AH428" s="11">
        <f>-'OddsRatio_working_3-way'!U428/(3*'OddsRatio_working_3-way'!X428^(1/3))*COS(('OddsRatio_working_3-way'!Y428+4*PI())/3)</f>
        <v>-0.131983458168977</v>
      </c>
      <c r="AI428" s="11">
        <f>'OddsRatio_working_3-way'!U428/(3*'OddsRatio_working_3-way'!X428^(1/3))*SIN(('OddsRatio_working_3-way'!Y428)/3)</f>
        <v>-0.16296414964524841</v>
      </c>
      <c r="AJ428" s="11">
        <f>'OddsRatio_working_3-way'!U428/(3*'OddsRatio_working_3-way'!X428^(1/3))*SIN(('OddsRatio_working_3-way'!Y428+2*PI())/3)</f>
        <v>-0.39156620495255839</v>
      </c>
      <c r="AK428" s="11">
        <f>'OddsRatio_working_3-way'!U428/(3*'OddsRatio_working_3-way'!X428^(1/3))*SIN(('OddsRatio_working_3-way'!Y428+4*PI())/3)</f>
        <v>0.55453035459780675</v>
      </c>
      <c r="AL428" s="11">
        <f>'OddsRatio_working_3-way'!Z428+'OddsRatio_working_3-way'!AF428</f>
        <v>1.0924582066715645</v>
      </c>
      <c r="AM428" s="11">
        <f>'OddsRatio_working_3-way'!AA428+'OddsRatio_working_3-way'!AG428</f>
        <v>-0.82849129033361013</v>
      </c>
      <c r="AN428" s="11">
        <f>'OddsRatio_working_3-way'!AB428+'OddsRatio_working_3-way'!AH428</f>
        <v>-0.26396691633795405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1.0924582066715645</v>
      </c>
      <c r="AS428" s="11">
        <f>IF(('OddsRatio_working_3-way'!X428=0),IF(Q428&gt;0,-Q428^(1/3),(-Q428)^(1/3)),'OddsRatio_working_3-way'!AM428-'OddsRatio_working_3-way'!R428/3)</f>
        <v>-0.82849129033361013</v>
      </c>
      <c r="AT428" s="11">
        <f>IF(('OddsRatio_working_3-way'!X428=0),IF(Q428&gt;0,-Q428^(1/3),(-Q428)^(1/3)),'OddsRatio_working_3-way'!AN428-'OddsRatio_working_3-way'!R428/3)</f>
        <v>-0.26396691633795405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9">
        <f t="shared" si="91"/>
        <v>0.4419132318376317</v>
      </c>
      <c r="E429" s="9">
        <f t="shared" si="92"/>
        <v>0.28362555980038967</v>
      </c>
      <c r="F429" s="9">
        <f t="shared" si="93"/>
        <v>0.27446120836197857</v>
      </c>
      <c r="G429" s="9">
        <f t="shared" si="94"/>
        <v>1.070243781356081</v>
      </c>
      <c r="H429" s="9">
        <f t="shared" si="95"/>
        <v>2.2628876620001757</v>
      </c>
      <c r="I429" s="9">
        <f t="shared" si="96"/>
        <v>3.5257753240003518</v>
      </c>
      <c r="J429" s="9">
        <f t="shared" si="97"/>
        <v>3.6435021399495198</v>
      </c>
      <c r="K429" s="11">
        <f t="shared" si="98"/>
        <v>0.4587155963302752</v>
      </c>
      <c r="L429" s="11">
        <f t="shared" si="99"/>
        <v>0.29761904761904762</v>
      </c>
      <c r="M429" s="11">
        <f t="shared" si="100"/>
        <v>0.28818443804034583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-0.27062363162751812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0.23645539436195914</v>
      </c>
      <c r="Q429" s="11">
        <f>2*'OddsRatio_working_3-way'!K429*'OddsRatio_working_3-way'!L429*'OddsRatio_working_3-way'!M429</f>
        <v>7.8687319255227664E-2</v>
      </c>
      <c r="R429" s="11">
        <f t="shared" si="101"/>
        <v>0</v>
      </c>
      <c r="S429" s="11">
        <f t="shared" si="102"/>
        <v>-0.87374259572206325</v>
      </c>
      <c r="T429" s="11">
        <f t="shared" si="103"/>
        <v>-0.29076292702897277</v>
      </c>
      <c r="U429" s="11">
        <f>'OddsRatio_working_3-way'!S429-'OddsRatio_working_3-way'!R429^2/3</f>
        <v>-0.87374259572206325</v>
      </c>
      <c r="V429" s="11">
        <f>'OddsRatio_working_3-way'!S429*'OddsRatio_working_3-way'!R429/3-2*'OddsRatio_working_3-way'!R429^3/27-'OddsRatio_working_3-way'!T429</f>
        <v>0.29076292702897277</v>
      </c>
      <c r="W429" s="11">
        <f>'OddsRatio_working_3-way'!V429^2+4*'OddsRatio_working_3-way'!U429^3/27</f>
        <v>-1.4277353281553259E-2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0.1571785871357872</v>
      </c>
      <c r="Y429" s="11">
        <f>IF('OddsRatio_working_3-way'!W429&gt;=0,IF('OddsRatio_working_3-way'!V429+SQRT('OddsRatio_working_3-way'!W429)&gt;0,0,PI()),ACOS('OddsRatio_working_3-way'!V429/(2*'OddsRatio_working_3-way'!X429)))</f>
        <v>0.38990687546415903</v>
      </c>
      <c r="Z429" s="11">
        <f>'OddsRatio_working_3-way'!X429^(1/3)*COS('OddsRatio_working_3-way'!Y429/3)</f>
        <v>0.5351218906780405</v>
      </c>
      <c r="AA429" s="11">
        <f>'OddsRatio_working_3-way'!X429^(1/3)*COS(('OddsRatio_working_3-way'!Y429+2*PI())/3)</f>
        <v>-0.32813379832107209</v>
      </c>
      <c r="AB429" s="11">
        <f>'OddsRatio_working_3-way'!X429^(1/3)*COS(('OddsRatio_working_3-way'!Y429+4*PI())/3)</f>
        <v>-0.20698809235696858</v>
      </c>
      <c r="AC429" s="11">
        <f>'OddsRatio_working_3-way'!X429^(1/3)*SIN('OddsRatio_working_3-way'!Y429/3)</f>
        <v>6.9943505949542475E-2</v>
      </c>
      <c r="AD429" s="11">
        <f>'OddsRatio_working_3-way'!X429^(1/3)*SIN(('OddsRatio_working_3-way'!Y429+2*PI())/3)</f>
        <v>0.42845739847357106</v>
      </c>
      <c r="AE429" s="11">
        <f>'OddsRatio_working_3-way'!X429^(1/3)*SIN(('OddsRatio_working_3-way'!Y429+4*PI())/3)</f>
        <v>-0.49840090442311352</v>
      </c>
      <c r="AF429" s="11">
        <f>-'OddsRatio_working_3-way'!U429/(3*'OddsRatio_working_3-way'!X429^(1/3))*COS(('OddsRatio_working_3-way'!Y429)/3)</f>
        <v>0.5351218906780405</v>
      </c>
      <c r="AG429" s="11">
        <f>-'OddsRatio_working_3-way'!U429/(3*'OddsRatio_working_3-way'!X429^(1/3))*COS(('OddsRatio_working_3-way'!Y429+2*PI())/3)</f>
        <v>-0.32813379832107209</v>
      </c>
      <c r="AH429" s="11">
        <f>-'OddsRatio_working_3-way'!U429/(3*'OddsRatio_working_3-way'!X429^(1/3))*COS(('OddsRatio_working_3-way'!Y429+4*PI())/3)</f>
        <v>-0.20698809235696858</v>
      </c>
      <c r="AI429" s="11">
        <f>'OddsRatio_working_3-way'!U429/(3*'OddsRatio_working_3-way'!X429^(1/3))*SIN(('OddsRatio_working_3-way'!Y429)/3)</f>
        <v>-6.9943505949542475E-2</v>
      </c>
      <c r="AJ429" s="11">
        <f>'OddsRatio_working_3-way'!U429/(3*'OddsRatio_working_3-way'!X429^(1/3))*SIN(('OddsRatio_working_3-way'!Y429+2*PI())/3)</f>
        <v>-0.42845739847357106</v>
      </c>
      <c r="AK429" s="11">
        <f>'OddsRatio_working_3-way'!U429/(3*'OddsRatio_working_3-way'!X429^(1/3))*SIN(('OddsRatio_working_3-way'!Y429+4*PI())/3)</f>
        <v>0.49840090442311352</v>
      </c>
      <c r="AL429" s="11">
        <f>'OddsRatio_working_3-way'!Z429+'OddsRatio_working_3-way'!AF429</f>
        <v>1.070243781356081</v>
      </c>
      <c r="AM429" s="11">
        <f>'OddsRatio_working_3-way'!AA429+'OddsRatio_working_3-way'!AG429</f>
        <v>-0.65626759664214418</v>
      </c>
      <c r="AN429" s="11">
        <f>'OddsRatio_working_3-way'!AB429+'OddsRatio_working_3-way'!AH429</f>
        <v>-0.41397618471393716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1.070243781356081</v>
      </c>
      <c r="AS429" s="11">
        <f>IF(('OddsRatio_working_3-way'!X429=0),IF(Q429&gt;0,-Q429^(1/3),(-Q429)^(1/3)),'OddsRatio_working_3-way'!AM429-'OddsRatio_working_3-way'!R429/3)</f>
        <v>-0.65626759664214418</v>
      </c>
      <c r="AT429" s="11">
        <f>IF(('OddsRatio_working_3-way'!X429=0),IF(Q429&gt;0,-Q429^(1/3),(-Q429)^(1/3)),'OddsRatio_working_3-way'!AN429-'OddsRatio_working_3-way'!R429/3)</f>
        <v>-0.41397618471393716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9">
        <f t="shared" si="91"/>
        <v>0.11259898480460968</v>
      </c>
      <c r="E430" s="9">
        <f t="shared" si="92"/>
        <v>0.18117477539619131</v>
      </c>
      <c r="F430" s="9">
        <f t="shared" si="93"/>
        <v>0.70622623979919863</v>
      </c>
      <c r="G430" s="9">
        <f t="shared" si="94"/>
        <v>1.1242617321944797</v>
      </c>
      <c r="H430" s="9">
        <f t="shared" si="95"/>
        <v>8.8810747426833014</v>
      </c>
      <c r="I430" s="9">
        <f t="shared" si="96"/>
        <v>5.5195321634218084</v>
      </c>
      <c r="J430" s="9">
        <f t="shared" si="97"/>
        <v>1.4159768409119577</v>
      </c>
      <c r="K430" s="11">
        <f t="shared" si="98"/>
        <v>0.12484394506866417</v>
      </c>
      <c r="L430" s="11">
        <f t="shared" si="99"/>
        <v>0.19920318725099603</v>
      </c>
      <c r="M430" s="11">
        <f t="shared" si="100"/>
        <v>0.72992700729927007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-0.18927314335430068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0.20694171835036082</v>
      </c>
      <c r="Q430" s="11">
        <f>2*'OddsRatio_working_3-way'!K430*'OddsRatio_working_3-way'!L430*'OddsRatio_working_3-way'!M430</f>
        <v>3.6305564622870323E-2</v>
      </c>
      <c r="R430" s="11">
        <f t="shared" si="101"/>
        <v>0</v>
      </c>
      <c r="S430" s="11">
        <f t="shared" si="102"/>
        <v>-1.0933496146518067</v>
      </c>
      <c r="T430" s="11">
        <f t="shared" si="103"/>
        <v>-0.19181572186873805</v>
      </c>
      <c r="U430" s="11">
        <f>'OddsRatio_working_3-way'!S430-'OddsRatio_working_3-way'!R430^2/3</f>
        <v>-1.0933496146518067</v>
      </c>
      <c r="V430" s="11">
        <f>'OddsRatio_working_3-way'!S430*'OddsRatio_working_3-way'!R430/3-2*'OddsRatio_working_3-way'!R430^3/27-'OddsRatio_working_3-way'!T430</f>
        <v>0.19181572186873805</v>
      </c>
      <c r="W430" s="11">
        <f>'OddsRatio_working_3-way'!V430^2+4*'OddsRatio_working_3-way'!U430^3/27</f>
        <v>-0.15683706339489778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0.22001723486520486</v>
      </c>
      <c r="Y430" s="11">
        <f>IF('OddsRatio_working_3-way'!W430&gt;=0,IF('OddsRatio_working_3-way'!V430+SQRT('OddsRatio_working_3-way'!W430)&gt;0,0,PI()),ACOS('OddsRatio_working_3-way'!V430/(2*'OddsRatio_working_3-way'!X430)))</f>
        <v>1.1197464274211539</v>
      </c>
      <c r="Z430" s="11">
        <f>'OddsRatio_working_3-way'!X430^(1/3)*COS('OddsRatio_working_3-way'!Y430/3)</f>
        <v>0.56213086609723983</v>
      </c>
      <c r="AA430" s="11">
        <f>'OddsRatio_working_3-way'!X430^(1/3)*COS(('OddsRatio_working_3-way'!Y430+2*PI())/3)</f>
        <v>-0.47170664238838184</v>
      </c>
      <c r="AB430" s="11">
        <f>'OddsRatio_working_3-way'!X430^(1/3)*COS(('OddsRatio_working_3-way'!Y430+4*PI())/3)</f>
        <v>-9.0424223708857887E-2</v>
      </c>
      <c r="AC430" s="11">
        <f>'OddsRatio_working_3-way'!X430^(1/3)*SIN('OddsRatio_working_3-way'!Y430/3)</f>
        <v>0.22013350706189477</v>
      </c>
      <c r="AD430" s="11">
        <f>'OddsRatio_working_3-way'!X430^(1/3)*SIN(('OddsRatio_working_3-way'!Y430+2*PI())/3)</f>
        <v>0.37675285676061099</v>
      </c>
      <c r="AE430" s="11">
        <f>'OddsRatio_working_3-way'!X430^(1/3)*SIN(('OddsRatio_working_3-way'!Y430+4*PI())/3)</f>
        <v>-0.59688636382250571</v>
      </c>
      <c r="AF430" s="11">
        <f>-'OddsRatio_working_3-way'!U430/(3*'OddsRatio_working_3-way'!X430^(1/3))*COS(('OddsRatio_working_3-way'!Y430)/3)</f>
        <v>0.56213086609723983</v>
      </c>
      <c r="AG430" s="11">
        <f>-'OddsRatio_working_3-way'!U430/(3*'OddsRatio_working_3-way'!X430^(1/3))*COS(('OddsRatio_working_3-way'!Y430+2*PI())/3)</f>
        <v>-0.47170664238838184</v>
      </c>
      <c r="AH430" s="11">
        <f>-'OddsRatio_working_3-way'!U430/(3*'OddsRatio_working_3-way'!X430^(1/3))*COS(('OddsRatio_working_3-way'!Y430+4*PI())/3)</f>
        <v>-9.0424223708857887E-2</v>
      </c>
      <c r="AI430" s="11">
        <f>'OddsRatio_working_3-way'!U430/(3*'OddsRatio_working_3-way'!X430^(1/3))*SIN(('OddsRatio_working_3-way'!Y430)/3)</f>
        <v>-0.22013350706189477</v>
      </c>
      <c r="AJ430" s="11">
        <f>'OddsRatio_working_3-way'!U430/(3*'OddsRatio_working_3-way'!X430^(1/3))*SIN(('OddsRatio_working_3-way'!Y430+2*PI())/3)</f>
        <v>-0.37675285676061099</v>
      </c>
      <c r="AK430" s="11">
        <f>'OddsRatio_working_3-way'!U430/(3*'OddsRatio_working_3-way'!X430^(1/3))*SIN(('OddsRatio_working_3-way'!Y430+4*PI())/3)</f>
        <v>0.59688636382250571</v>
      </c>
      <c r="AL430" s="11">
        <f>'OddsRatio_working_3-way'!Z430+'OddsRatio_working_3-way'!AF430</f>
        <v>1.1242617321944797</v>
      </c>
      <c r="AM430" s="11">
        <f>'OddsRatio_working_3-way'!AA430+'OddsRatio_working_3-way'!AG430</f>
        <v>-0.94341328477676367</v>
      </c>
      <c r="AN430" s="11">
        <f>'OddsRatio_working_3-way'!AB430+'OddsRatio_working_3-way'!AH430</f>
        <v>-0.18084844741771577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1.1242617321944797</v>
      </c>
      <c r="AS430" s="11">
        <f>IF(('OddsRatio_working_3-way'!X430=0),IF(Q430&gt;0,-Q430^(1/3),(-Q430)^(1/3)),'OddsRatio_working_3-way'!AM430-'OddsRatio_working_3-way'!R430/3)</f>
        <v>-0.94341328477676367</v>
      </c>
      <c r="AT430" s="11">
        <f>IF(('OddsRatio_working_3-way'!X430=0),IF(Q430&gt;0,-Q430^(1/3),(-Q430)^(1/3)),'OddsRatio_working_3-way'!AN430-'OddsRatio_working_3-way'!R430/3)</f>
        <v>-0.18084844741771577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9">
        <f t="shared" si="91"/>
        <v>0.38736465426195626</v>
      </c>
      <c r="E431" s="9">
        <f t="shared" si="92"/>
        <v>0.30130559086139963</v>
      </c>
      <c r="F431" s="9">
        <f t="shared" si="93"/>
        <v>0.31132975487664405</v>
      </c>
      <c r="G431" s="9">
        <f t="shared" si="94"/>
        <v>1.0686127312339244</v>
      </c>
      <c r="H431" s="9">
        <f t="shared" si="95"/>
        <v>2.5815468422262078</v>
      </c>
      <c r="I431" s="9">
        <f t="shared" si="96"/>
        <v>3.3188896267776169</v>
      </c>
      <c r="J431" s="9">
        <f t="shared" si="97"/>
        <v>3.2120283536542238</v>
      </c>
      <c r="K431" s="11">
        <f t="shared" si="98"/>
        <v>0.40322580645161293</v>
      </c>
      <c r="L431" s="11">
        <f t="shared" si="99"/>
        <v>0.31545741324921134</v>
      </c>
      <c r="M431" s="11">
        <f t="shared" si="100"/>
        <v>0.32573289902280134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-0.27544980938973884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0.23699910735860685</v>
      </c>
      <c r="Q431" s="11">
        <f>2*'OddsRatio_working_3-way'!K431*'OddsRatio_working_3-way'!L431*'OddsRatio_working_3-way'!M431</f>
        <v>8.2866820754757639E-2</v>
      </c>
      <c r="R431" s="11">
        <f t="shared" si="101"/>
        <v>0</v>
      </c>
      <c r="S431" s="11">
        <f t="shared" si="102"/>
        <v>-0.86040759252540489</v>
      </c>
      <c r="T431" s="11">
        <f t="shared" si="103"/>
        <v>-0.30084181556832335</v>
      </c>
      <c r="U431" s="11">
        <f>'OddsRatio_working_3-way'!S431-'OddsRatio_working_3-way'!R431^2/3</f>
        <v>-0.86040759252540489</v>
      </c>
      <c r="V431" s="11">
        <f>'OddsRatio_working_3-way'!S431*'OddsRatio_working_3-way'!R431/3-2*'OddsRatio_working_3-way'!R431^3/27-'OddsRatio_working_3-way'!T431</f>
        <v>0.30084181556832335</v>
      </c>
      <c r="W431" s="11">
        <f>'OddsRatio_working_3-way'!V431^2+4*'OddsRatio_working_3-way'!U431^3/27</f>
        <v>-3.8587642252264076E-3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0.15359407721301585</v>
      </c>
      <c r="Y431" s="11">
        <f>IF('OddsRatio_working_3-way'!W431&gt;=0,IF('OddsRatio_working_3-way'!V431+SQRT('OddsRatio_working_3-way'!W431)&gt;0,0,PI()),ACOS('OddsRatio_working_3-way'!V431/(2*'OddsRatio_working_3-way'!X431)))</f>
        <v>0.20362210966355243</v>
      </c>
      <c r="Z431" s="11">
        <f>'OddsRatio_working_3-way'!X431^(1/3)*COS('OddsRatio_working_3-way'!Y431/3)</f>
        <v>0.53430636561696232</v>
      </c>
      <c r="AA431" s="11">
        <f>'OddsRatio_working_3-way'!X431^(1/3)*COS(('OddsRatio_working_3-way'!Y431+2*PI())/3)</f>
        <v>-0.2986083712079482</v>
      </c>
      <c r="AB431" s="11">
        <f>'OddsRatio_working_3-way'!X431^(1/3)*COS(('OddsRatio_working_3-way'!Y431+4*PI())/3)</f>
        <v>-0.23569799440901429</v>
      </c>
      <c r="AC431" s="11">
        <f>'OddsRatio_working_3-way'!X431^(1/3)*SIN('OddsRatio_working_3-way'!Y431/3)</f>
        <v>3.6321322979685489E-2</v>
      </c>
      <c r="AD431" s="11">
        <f>'OddsRatio_working_3-way'!X431^(1/3)*SIN(('OddsRatio_working_3-way'!Y431+2*PI())/3)</f>
        <v>0.44456222453818306</v>
      </c>
      <c r="AE431" s="11">
        <f>'OddsRatio_working_3-way'!X431^(1/3)*SIN(('OddsRatio_working_3-way'!Y431+4*PI())/3)</f>
        <v>-0.48088354751786833</v>
      </c>
      <c r="AF431" s="11">
        <f>-'OddsRatio_working_3-way'!U431/(3*'OddsRatio_working_3-way'!X431^(1/3))*COS(('OddsRatio_working_3-way'!Y431)/3)</f>
        <v>0.53430636561696221</v>
      </c>
      <c r="AG431" s="11">
        <f>-'OddsRatio_working_3-way'!U431/(3*'OddsRatio_working_3-way'!X431^(1/3))*COS(('OddsRatio_working_3-way'!Y431+2*PI())/3)</f>
        <v>-0.29860837120794814</v>
      </c>
      <c r="AH431" s="11">
        <f>-'OddsRatio_working_3-way'!U431/(3*'OddsRatio_working_3-way'!X431^(1/3))*COS(('OddsRatio_working_3-way'!Y431+4*PI())/3)</f>
        <v>-0.23569799440901426</v>
      </c>
      <c r="AI431" s="11">
        <f>'OddsRatio_working_3-way'!U431/(3*'OddsRatio_working_3-way'!X431^(1/3))*SIN(('OddsRatio_working_3-way'!Y431)/3)</f>
        <v>-3.6321322979685482E-2</v>
      </c>
      <c r="AJ431" s="11">
        <f>'OddsRatio_working_3-way'!U431/(3*'OddsRatio_working_3-way'!X431^(1/3))*SIN(('OddsRatio_working_3-way'!Y431+2*PI())/3)</f>
        <v>-0.444562224538183</v>
      </c>
      <c r="AK431" s="11">
        <f>'OddsRatio_working_3-way'!U431/(3*'OddsRatio_working_3-way'!X431^(1/3))*SIN(('OddsRatio_working_3-way'!Y431+4*PI())/3)</f>
        <v>0.48088354751786822</v>
      </c>
      <c r="AL431" s="11">
        <f>'OddsRatio_working_3-way'!Z431+'OddsRatio_working_3-way'!AF431</f>
        <v>1.0686127312339244</v>
      </c>
      <c r="AM431" s="11">
        <f>'OddsRatio_working_3-way'!AA431+'OddsRatio_working_3-way'!AG431</f>
        <v>-0.59721674241589628</v>
      </c>
      <c r="AN431" s="11">
        <f>'OddsRatio_working_3-way'!AB431+'OddsRatio_working_3-way'!AH431</f>
        <v>-0.47139598881802858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1.0686127312339244</v>
      </c>
      <c r="AS431" s="11">
        <f>IF(('OddsRatio_working_3-way'!X431=0),IF(Q431&gt;0,-Q431^(1/3),(-Q431)^(1/3)),'OddsRatio_working_3-way'!AM431-'OddsRatio_working_3-way'!R431/3)</f>
        <v>-0.59721674241589628</v>
      </c>
      <c r="AT431" s="11">
        <f>IF(('OddsRatio_working_3-way'!X431=0),IF(Q431&gt;0,-Q431^(1/3),(-Q431)^(1/3)),'OddsRatio_working_3-way'!AN431-'OddsRatio_working_3-way'!R431/3)</f>
        <v>-0.47139598881802858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9">
        <f t="shared" si="91"/>
        <v>0.64540018912944996</v>
      </c>
      <c r="E432" s="9">
        <f t="shared" si="92"/>
        <v>0.19956846576613868</v>
      </c>
      <c r="F432" s="9">
        <f t="shared" si="93"/>
        <v>0.15503134510441136</v>
      </c>
      <c r="G432" s="9">
        <f t="shared" si="94"/>
        <v>1.0988525161384071</v>
      </c>
      <c r="H432" s="9">
        <f t="shared" si="95"/>
        <v>1.5494262580692038</v>
      </c>
      <c r="I432" s="9">
        <f t="shared" si="96"/>
        <v>5.0108116839051871</v>
      </c>
      <c r="J432" s="9">
        <f t="shared" si="97"/>
        <v>6.4503084800465</v>
      </c>
      <c r="K432" s="11">
        <f t="shared" si="98"/>
        <v>0.66666666666666663</v>
      </c>
      <c r="L432" s="11">
        <f t="shared" si="99"/>
        <v>0.21505376344086019</v>
      </c>
      <c r="M432" s="11">
        <f t="shared" si="100"/>
        <v>0.16778523489932887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-0.21774794929157348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0.21914315267854989</v>
      </c>
      <c r="Q432" s="11">
        <f>2*'OddsRatio_working_3-way'!K432*'OddsRatio_working_3-way'!L432*'OddsRatio_working_3-way'!M432</f>
        <v>4.8110461619879231E-2</v>
      </c>
      <c r="R432" s="11">
        <f t="shared" si="101"/>
        <v>0</v>
      </c>
      <c r="S432" s="11">
        <f t="shared" si="102"/>
        <v>-1.0064074237737513</v>
      </c>
      <c r="T432" s="11">
        <f t="shared" si="103"/>
        <v>-0.22094564737074671</v>
      </c>
      <c r="U432" s="11">
        <f>'OddsRatio_working_3-way'!S432-'OddsRatio_working_3-way'!R432^2/3</f>
        <v>-1.0064074237737513</v>
      </c>
      <c r="V432" s="11">
        <f>'OddsRatio_working_3-way'!S432*'OddsRatio_working_3-way'!R432/3-2*'OddsRatio_working_3-way'!R432^3/27-'OddsRatio_working_3-way'!T432</f>
        <v>0.22094564737074671</v>
      </c>
      <c r="W432" s="11">
        <f>'OddsRatio_working_3-way'!V432^2+4*'OddsRatio_working_3-way'!U432^3/27</f>
        <v>-0.10219719862892832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0.19430271338880389</v>
      </c>
      <c r="Y432" s="11">
        <f>IF('OddsRatio_working_3-way'!W432&gt;=0,IF('OddsRatio_working_3-way'!V432+SQRT('OddsRatio_working_3-way'!W432)&gt;0,0,PI()),ACOS('OddsRatio_working_3-way'!V432/(2*'OddsRatio_working_3-way'!X432)))</f>
        <v>0.96604153426697825</v>
      </c>
      <c r="Z432" s="11">
        <f>'OddsRatio_working_3-way'!X432^(1/3)*COS('OddsRatio_working_3-way'!Y432/3)</f>
        <v>0.54942625806920364</v>
      </c>
      <c r="AA432" s="11">
        <f>'OddsRatio_working_3-way'!X432^(1/3)*COS(('OddsRatio_working_3-way'!Y432+2*PI())/3)</f>
        <v>-0.43345803809153022</v>
      </c>
      <c r="AB432" s="11">
        <f>'OddsRatio_working_3-way'!X432^(1/3)*COS(('OddsRatio_working_3-way'!Y432+4*PI())/3)</f>
        <v>-0.11596821997767356</v>
      </c>
      <c r="AC432" s="11">
        <f>'OddsRatio_working_3-way'!X432^(1/3)*SIN('OddsRatio_working_3-way'!Y432/3)</f>
        <v>0.18330283195300071</v>
      </c>
      <c r="AD432" s="11">
        <f>'OddsRatio_working_3-way'!X432^(1/3)*SIN(('OddsRatio_working_3-way'!Y432+2*PI())/3)</f>
        <v>0.38416568101765508</v>
      </c>
      <c r="AE432" s="11">
        <f>'OddsRatio_working_3-way'!X432^(1/3)*SIN(('OddsRatio_working_3-way'!Y432+4*PI())/3)</f>
        <v>-0.56746851297065548</v>
      </c>
      <c r="AF432" s="11">
        <f>-'OddsRatio_working_3-way'!U432/(3*'OddsRatio_working_3-way'!X432^(1/3))*COS(('OddsRatio_working_3-way'!Y432)/3)</f>
        <v>0.54942625806920353</v>
      </c>
      <c r="AG432" s="11">
        <f>-'OddsRatio_working_3-way'!U432/(3*'OddsRatio_working_3-way'!X432^(1/3))*COS(('OddsRatio_working_3-way'!Y432+2*PI())/3)</f>
        <v>-0.43345803809153016</v>
      </c>
      <c r="AH432" s="11">
        <f>-'OddsRatio_working_3-way'!U432/(3*'OddsRatio_working_3-way'!X432^(1/3))*COS(('OddsRatio_working_3-way'!Y432+4*PI())/3)</f>
        <v>-0.11596821997767355</v>
      </c>
      <c r="AI432" s="11">
        <f>'OddsRatio_working_3-way'!U432/(3*'OddsRatio_working_3-way'!X432^(1/3))*SIN(('OddsRatio_working_3-way'!Y432)/3)</f>
        <v>-0.18330283195300068</v>
      </c>
      <c r="AJ432" s="11">
        <f>'OddsRatio_working_3-way'!U432/(3*'OddsRatio_working_3-way'!X432^(1/3))*SIN(('OddsRatio_working_3-way'!Y432+2*PI())/3)</f>
        <v>-0.38416568101765497</v>
      </c>
      <c r="AK432" s="11">
        <f>'OddsRatio_working_3-way'!U432/(3*'OddsRatio_working_3-way'!X432^(1/3))*SIN(('OddsRatio_working_3-way'!Y432+4*PI())/3)</f>
        <v>0.56746851297065537</v>
      </c>
      <c r="AL432" s="11">
        <f>'OddsRatio_working_3-way'!Z432+'OddsRatio_working_3-way'!AF432</f>
        <v>1.0988525161384071</v>
      </c>
      <c r="AM432" s="11">
        <f>'OddsRatio_working_3-way'!AA432+'OddsRatio_working_3-way'!AG432</f>
        <v>-0.86691607618306032</v>
      </c>
      <c r="AN432" s="11">
        <f>'OddsRatio_working_3-way'!AB432+'OddsRatio_working_3-way'!AH432</f>
        <v>-0.23193643995534713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1.0988525161384071</v>
      </c>
      <c r="AS432" s="11">
        <f>IF(('OddsRatio_working_3-way'!X432=0),IF(Q432&gt;0,-Q432^(1/3),(-Q432)^(1/3)),'OddsRatio_working_3-way'!AM432-'OddsRatio_working_3-way'!R432/3)</f>
        <v>-0.86691607618306032</v>
      </c>
      <c r="AT432" s="11">
        <f>IF(('OddsRatio_working_3-way'!X432=0),IF(Q432&gt;0,-Q432^(1/3),(-Q432)^(1/3)),'OddsRatio_working_3-way'!AN432-'OddsRatio_working_3-way'!R432/3)</f>
        <v>-0.23193643995534713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9">
        <f t="shared" si="91"/>
        <v>0.90447238313848455</v>
      </c>
      <c r="E433" s="9">
        <f t="shared" si="92"/>
        <v>6.4920260091515691E-2</v>
      </c>
      <c r="F433" s="9">
        <f t="shared" si="93"/>
        <v>3.0607356770000128E-2</v>
      </c>
      <c r="G433" s="9">
        <f t="shared" si="94"/>
        <v>1.3202119081021362</v>
      </c>
      <c r="H433" s="9">
        <f t="shared" si="95"/>
        <v>1.1056169526481707</v>
      </c>
      <c r="I433" s="9">
        <f t="shared" si="96"/>
        <v>15.403511917394308</v>
      </c>
      <c r="J433" s="9">
        <f t="shared" si="97"/>
        <v>32.671883675370239</v>
      </c>
      <c r="K433" s="11">
        <f t="shared" si="98"/>
        <v>0.92592592592592582</v>
      </c>
      <c r="L433" s="11">
        <f t="shared" si="99"/>
        <v>8.3963056255247692E-2</v>
      </c>
      <c r="M433" s="11">
        <f t="shared" si="100"/>
        <v>4.0016006402561026E-2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-6.5139318780657929E-2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0.10882233292608021</v>
      </c>
      <c r="Q433" s="11">
        <f>2*'OddsRatio_working_3-way'!K433*'OddsRatio_working_3-way'!L433*'OddsRatio_working_3-way'!M433</f>
        <v>6.2219744383121903E-3</v>
      </c>
      <c r="R433" s="11">
        <f t="shared" si="101"/>
        <v>0</v>
      </c>
      <c r="S433" s="11">
        <f t="shared" si="102"/>
        <v>-1.6706090110109233</v>
      </c>
      <c r="T433" s="11">
        <f t="shared" si="103"/>
        <v>-9.5517953745621692E-2</v>
      </c>
      <c r="U433" s="11">
        <f>'OddsRatio_working_3-way'!S433-'OddsRatio_working_3-way'!R433^2/3</f>
        <v>-1.6706090110109233</v>
      </c>
      <c r="V433" s="11">
        <f>'OddsRatio_working_3-way'!S433*'OddsRatio_working_3-way'!R433/3-2*'OddsRatio_working_3-way'!R433^3/27-'OddsRatio_working_3-way'!T433</f>
        <v>9.5517953745621692E-2</v>
      </c>
      <c r="W433" s="11">
        <f>'OddsRatio_working_3-way'!V433^2+4*'OddsRatio_working_3-way'!U433^3/27</f>
        <v>-0.68162599026513404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0.41555675597711222</v>
      </c>
      <c r="Y433" s="11">
        <f>IF('OddsRatio_working_3-way'!W433&gt;=0,IF('OddsRatio_working_3-way'!V433+SQRT('OddsRatio_working_3-way'!W433)&gt;0,0,PI()),ACOS('OddsRatio_working_3-way'!V433/(2*'OddsRatio_working_3-way'!X433)))</f>
        <v>1.4556141225653063</v>
      </c>
      <c r="Z433" s="11">
        <f>'OddsRatio_working_3-way'!X433^(1/3)*COS('OddsRatio_working_3-way'!Y433/3)</f>
        <v>0.66010595405106809</v>
      </c>
      <c r="AA433" s="11">
        <f>'OddsRatio_working_3-way'!X433^(1/3)*COS(('OddsRatio_working_3-way'!Y433+2*PI())/3)</f>
        <v>-0.6314619182042549</v>
      </c>
      <c r="AB433" s="11">
        <f>'OddsRatio_working_3-way'!X433^(1/3)*COS(('OddsRatio_working_3-way'!Y433+4*PI())/3)</f>
        <v>-2.8644035846813451E-2</v>
      </c>
      <c r="AC433" s="11">
        <f>'OddsRatio_working_3-way'!X433^(1/3)*SIN('OddsRatio_working_3-way'!Y433/3)</f>
        <v>0.34803706665138928</v>
      </c>
      <c r="AD433" s="11">
        <f>'OddsRatio_working_3-way'!X433^(1/3)*SIN(('OddsRatio_working_3-way'!Y433+2*PI())/3)</f>
        <v>0.39764999207189389</v>
      </c>
      <c r="AE433" s="11">
        <f>'OddsRatio_working_3-way'!X433^(1/3)*SIN(('OddsRatio_working_3-way'!Y433+4*PI())/3)</f>
        <v>-0.74568705872328311</v>
      </c>
      <c r="AF433" s="11">
        <f>-'OddsRatio_working_3-way'!U433/(3*'OddsRatio_working_3-way'!X433^(1/3))*COS(('OddsRatio_working_3-way'!Y433)/3)</f>
        <v>0.66010595405106798</v>
      </c>
      <c r="AG433" s="11">
        <f>-'OddsRatio_working_3-way'!U433/(3*'OddsRatio_working_3-way'!X433^(1/3))*COS(('OddsRatio_working_3-way'!Y433+2*PI())/3)</f>
        <v>-0.63146191820425479</v>
      </c>
      <c r="AH433" s="11">
        <f>-'OddsRatio_working_3-way'!U433/(3*'OddsRatio_working_3-way'!X433^(1/3))*COS(('OddsRatio_working_3-way'!Y433+4*PI())/3)</f>
        <v>-2.8644035846813447E-2</v>
      </c>
      <c r="AI433" s="11">
        <f>'OddsRatio_working_3-way'!U433/(3*'OddsRatio_working_3-way'!X433^(1/3))*SIN(('OddsRatio_working_3-way'!Y433)/3)</f>
        <v>-0.34803706665138923</v>
      </c>
      <c r="AJ433" s="11">
        <f>'OddsRatio_working_3-way'!U433/(3*'OddsRatio_working_3-way'!X433^(1/3))*SIN(('OddsRatio_working_3-way'!Y433+2*PI())/3)</f>
        <v>-0.39764999207189383</v>
      </c>
      <c r="AK433" s="11">
        <f>'OddsRatio_working_3-way'!U433/(3*'OddsRatio_working_3-way'!X433^(1/3))*SIN(('OddsRatio_working_3-way'!Y433+4*PI())/3)</f>
        <v>0.745687058723283</v>
      </c>
      <c r="AL433" s="11">
        <f>'OddsRatio_working_3-way'!Z433+'OddsRatio_working_3-way'!AF433</f>
        <v>1.3202119081021362</v>
      </c>
      <c r="AM433" s="11">
        <f>'OddsRatio_working_3-way'!AA433+'OddsRatio_working_3-way'!AG433</f>
        <v>-1.2629238364085098</v>
      </c>
      <c r="AN433" s="11">
        <f>'OddsRatio_working_3-way'!AB433+'OddsRatio_working_3-way'!AH433</f>
        <v>-5.7288071693626902E-2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1.3202119081021362</v>
      </c>
      <c r="AS433" s="11">
        <f>IF(('OddsRatio_working_3-way'!X433=0),IF(Q433&gt;0,-Q433^(1/3),(-Q433)^(1/3)),'OddsRatio_working_3-way'!AM433-'OddsRatio_working_3-way'!R433/3)</f>
        <v>-1.2629238364085098</v>
      </c>
      <c r="AT433" s="11">
        <f>IF(('OddsRatio_working_3-way'!X433=0),IF(Q433&gt;0,-Q433^(1/3),(-Q433)^(1/3)),'OddsRatio_working_3-way'!AN433-'OddsRatio_working_3-way'!R433/3)</f>
        <v>-5.7288071693626902E-2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9">
        <f t="shared" si="91"/>
        <v>0.45638374880447652</v>
      </c>
      <c r="E434" s="9">
        <f t="shared" si="92"/>
        <v>0.3004246110690022</v>
      </c>
      <c r="F434" s="9">
        <f t="shared" si="93"/>
        <v>0.24319164012652145</v>
      </c>
      <c r="G434" s="9">
        <f t="shared" si="94"/>
        <v>1.0730977422603922</v>
      </c>
      <c r="H434" s="9">
        <f t="shared" si="95"/>
        <v>2.191138493909035</v>
      </c>
      <c r="I434" s="9">
        <f t="shared" si="96"/>
        <v>3.3286221007050507</v>
      </c>
      <c r="J434" s="9">
        <f t="shared" si="97"/>
        <v>4.1119834525551369</v>
      </c>
      <c r="K434" s="11">
        <f t="shared" si="98"/>
        <v>0.47393364928909953</v>
      </c>
      <c r="L434" s="11">
        <f t="shared" si="99"/>
        <v>0.31545741324921134</v>
      </c>
      <c r="M434" s="11">
        <f t="shared" si="100"/>
        <v>0.25641025641025644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-0.26777768705198546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0.23690932238183571</v>
      </c>
      <c r="Q434" s="11">
        <f>2*'OddsRatio_working_3-way'!K434*'OddsRatio_working_3-way'!L434*'OddsRatio_working_3-way'!M434</f>
        <v>7.6669683618717066E-2</v>
      </c>
      <c r="R434" s="11">
        <f t="shared" si="101"/>
        <v>0</v>
      </c>
      <c r="S434" s="11">
        <f t="shared" si="102"/>
        <v>-0.88472391030789255</v>
      </c>
      <c r="T434" s="11">
        <f t="shared" si="103"/>
        <v>-0.2863184175753698</v>
      </c>
      <c r="U434" s="11">
        <f>'OddsRatio_working_3-way'!S434-'OddsRatio_working_3-way'!R434^2/3</f>
        <v>-0.88472391030789255</v>
      </c>
      <c r="V434" s="11">
        <f>'OddsRatio_working_3-way'!S434*'OddsRatio_working_3-way'!R434/3-2*'OddsRatio_working_3-way'!R434^3/27-'OddsRatio_working_3-way'!T434</f>
        <v>0.2863184175753698</v>
      </c>
      <c r="W434" s="11">
        <f>'OddsRatio_working_3-way'!V434^2+4*'OddsRatio_working_3-way'!U434^3/27</f>
        <v>-2.0615186914232878E-2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0.16015104055008253</v>
      </c>
      <c r="Y434" s="11">
        <f>IF('OddsRatio_working_3-way'!W434&gt;=0,IF('OddsRatio_working_3-way'!V434+SQRT('OddsRatio_working_3-way'!W434)&gt;0,0,PI()),ACOS('OddsRatio_working_3-way'!V434/(2*'OddsRatio_working_3-way'!X434)))</f>
        <v>0.464822360494489</v>
      </c>
      <c r="Z434" s="11">
        <f>'OddsRatio_working_3-way'!X434^(1/3)*COS('OddsRatio_working_3-way'!Y434/3)</f>
        <v>0.53654887113019611</v>
      </c>
      <c r="AA434" s="11">
        <f>'OddsRatio_working_3-way'!X434^(1/3)*COS(('OddsRatio_working_3-way'!Y434+2*PI())/3)</f>
        <v>-0.34085169952329142</v>
      </c>
      <c r="AB434" s="11">
        <f>'OddsRatio_working_3-way'!X434^(1/3)*COS(('OddsRatio_working_3-way'!Y434+4*PI())/3)</f>
        <v>-0.19569717160690484</v>
      </c>
      <c r="AC434" s="11">
        <f>'OddsRatio_working_3-way'!X434^(1/3)*SIN('OddsRatio_working_3-way'!Y434/3)</f>
        <v>8.3805005766618854E-2</v>
      </c>
      <c r="AD434" s="11">
        <f>'OddsRatio_working_3-way'!X434^(1/3)*SIN(('OddsRatio_working_3-way'!Y434+2*PI())/3)</f>
        <v>0.42276244988730338</v>
      </c>
      <c r="AE434" s="11">
        <f>'OddsRatio_working_3-way'!X434^(1/3)*SIN(('OddsRatio_working_3-way'!Y434+4*PI())/3)</f>
        <v>-0.50656745565392225</v>
      </c>
      <c r="AF434" s="11">
        <f>-'OddsRatio_working_3-way'!U434/(3*'OddsRatio_working_3-way'!X434^(1/3))*COS(('OddsRatio_working_3-way'!Y434)/3)</f>
        <v>0.53654887113019611</v>
      </c>
      <c r="AG434" s="11">
        <f>-'OddsRatio_working_3-way'!U434/(3*'OddsRatio_working_3-way'!X434^(1/3))*COS(('OddsRatio_working_3-way'!Y434+2*PI())/3)</f>
        <v>-0.34085169952329142</v>
      </c>
      <c r="AH434" s="11">
        <f>-'OddsRatio_working_3-way'!U434/(3*'OddsRatio_working_3-way'!X434^(1/3))*COS(('OddsRatio_working_3-way'!Y434+4*PI())/3)</f>
        <v>-0.19569717160690484</v>
      </c>
      <c r="AI434" s="11">
        <f>'OddsRatio_working_3-way'!U434/(3*'OddsRatio_working_3-way'!X434^(1/3))*SIN(('OddsRatio_working_3-way'!Y434)/3)</f>
        <v>-8.3805005766618854E-2</v>
      </c>
      <c r="AJ434" s="11">
        <f>'OddsRatio_working_3-way'!U434/(3*'OddsRatio_working_3-way'!X434^(1/3))*SIN(('OddsRatio_working_3-way'!Y434+2*PI())/3)</f>
        <v>-0.42276244988730338</v>
      </c>
      <c r="AK434" s="11">
        <f>'OddsRatio_working_3-way'!U434/(3*'OddsRatio_working_3-way'!X434^(1/3))*SIN(('OddsRatio_working_3-way'!Y434+4*PI())/3)</f>
        <v>0.50656745565392225</v>
      </c>
      <c r="AL434" s="11">
        <f>'OddsRatio_working_3-way'!Z434+'OddsRatio_working_3-way'!AF434</f>
        <v>1.0730977422603922</v>
      </c>
      <c r="AM434" s="11">
        <f>'OddsRatio_working_3-way'!AA434+'OddsRatio_working_3-way'!AG434</f>
        <v>-0.68170339904658284</v>
      </c>
      <c r="AN434" s="11">
        <f>'OddsRatio_working_3-way'!AB434+'OddsRatio_working_3-way'!AH434</f>
        <v>-0.39139434321380967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1.0730977422603922</v>
      </c>
      <c r="AS434" s="11">
        <f>IF(('OddsRatio_working_3-way'!X434=0),IF(Q434&gt;0,-Q434^(1/3),(-Q434)^(1/3)),'OddsRatio_working_3-way'!AM434-'OddsRatio_working_3-way'!R434/3)</f>
        <v>-0.68170339904658284</v>
      </c>
      <c r="AT434" s="11">
        <f>IF(('OddsRatio_working_3-way'!X434=0),IF(Q434&gt;0,-Q434^(1/3),(-Q434)^(1/3)),'OddsRatio_working_3-way'!AN434-'OddsRatio_working_3-way'!R434/3)</f>
        <v>-0.39139434321380967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9">
        <f t="shared" si="91"/>
        <v>0.2978183091389639</v>
      </c>
      <c r="E435" s="9">
        <f t="shared" si="92"/>
        <v>0.27398290300297273</v>
      </c>
      <c r="F435" s="9">
        <f t="shared" si="93"/>
        <v>0.42819878785806326</v>
      </c>
      <c r="G435" s="9">
        <f t="shared" si="94"/>
        <v>1.0432530629534713</v>
      </c>
      <c r="H435" s="9">
        <f t="shared" si="95"/>
        <v>3.3577519222748449</v>
      </c>
      <c r="I435" s="9">
        <f t="shared" si="96"/>
        <v>3.6498627799018171</v>
      </c>
      <c r="J435" s="9">
        <f t="shared" si="97"/>
        <v>2.3353639205804431</v>
      </c>
      <c r="K435" s="11">
        <f t="shared" si="98"/>
        <v>0.30674846625766872</v>
      </c>
      <c r="L435" s="11">
        <f t="shared" si="99"/>
        <v>0.2824858757062147</v>
      </c>
      <c r="M435" s="11">
        <f t="shared" si="100"/>
        <v>0.43859649122807021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-0.27925207980263977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0.2310722909662288</v>
      </c>
      <c r="Q435" s="11">
        <f>2*'OddsRatio_working_3-way'!K435*'OddsRatio_working_3-way'!L435*'OddsRatio_working_3-way'!M435</f>
        <v>7.6010622028364741E-2</v>
      </c>
      <c r="R435" s="11">
        <f t="shared" si="101"/>
        <v>0</v>
      </c>
      <c r="S435" s="11">
        <f t="shared" si="102"/>
        <v>-0.82746846909623084</v>
      </c>
      <c r="T435" s="11">
        <f t="shared" si="103"/>
        <v>-0.27219357536060224</v>
      </c>
      <c r="U435" s="11">
        <f>'OddsRatio_working_3-way'!S435-'OddsRatio_working_3-way'!R435^2/3</f>
        <v>-0.82746846909623084</v>
      </c>
      <c r="V435" s="11">
        <f>'OddsRatio_working_3-way'!S435*'OddsRatio_working_3-way'!R435/3-2*'OddsRatio_working_3-way'!R435^3/27-'OddsRatio_working_3-way'!T435</f>
        <v>0.27219357536060224</v>
      </c>
      <c r="W435" s="11">
        <f>'OddsRatio_working_3-way'!V435^2+4*'OddsRatio_working_3-way'!U435^3/27</f>
        <v>-9.8471058868999511E-3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0.14485893858724061</v>
      </c>
      <c r="Y435" s="11">
        <f>IF('OddsRatio_working_3-way'!W435&gt;=0,IF('OddsRatio_working_3-way'!V435+SQRT('OddsRatio_working_3-way'!W435)&gt;0,0,PI()),ACOS('OddsRatio_working_3-way'!V435/(2*'OddsRatio_working_3-way'!X435)))</f>
        <v>0.3495920244592039</v>
      </c>
      <c r="Z435" s="11">
        <f>'OddsRatio_working_3-way'!X435^(1/3)*COS('OddsRatio_working_3-way'!Y435/3)</f>
        <v>0.52162653147673566</v>
      </c>
      <c r="AA435" s="11">
        <f>'OddsRatio_working_3-way'!X435^(1/3)*COS(('OddsRatio_working_3-way'!Y435+2*PI())/3)</f>
        <v>-0.31369462841672802</v>
      </c>
      <c r="AB435" s="11">
        <f>'OddsRatio_working_3-way'!X435^(1/3)*COS(('OddsRatio_working_3-way'!Y435+4*PI())/3)</f>
        <v>-0.2079319030600075</v>
      </c>
      <c r="AC435" s="11">
        <f>'OddsRatio_working_3-way'!X435^(1/3)*SIN('OddsRatio_working_3-way'!Y435/3)</f>
        <v>6.1062137954931046E-2</v>
      </c>
      <c r="AD435" s="11">
        <f>'OddsRatio_working_3-way'!X435^(1/3)*SIN(('OddsRatio_working_3-way'!Y435+2*PI())/3)</f>
        <v>0.4212107585693507</v>
      </c>
      <c r="AE435" s="11">
        <f>'OddsRatio_working_3-way'!X435^(1/3)*SIN(('OddsRatio_working_3-way'!Y435+4*PI())/3)</f>
        <v>-0.48227289652428174</v>
      </c>
      <c r="AF435" s="11">
        <f>-'OddsRatio_working_3-way'!U435/(3*'OddsRatio_working_3-way'!X435^(1/3))*COS(('OddsRatio_working_3-way'!Y435)/3)</f>
        <v>0.52162653147673566</v>
      </c>
      <c r="AG435" s="11">
        <f>-'OddsRatio_working_3-way'!U435/(3*'OddsRatio_working_3-way'!X435^(1/3))*COS(('OddsRatio_working_3-way'!Y435+2*PI())/3)</f>
        <v>-0.31369462841672802</v>
      </c>
      <c r="AH435" s="11">
        <f>-'OddsRatio_working_3-way'!U435/(3*'OddsRatio_working_3-way'!X435^(1/3))*COS(('OddsRatio_working_3-way'!Y435+4*PI())/3)</f>
        <v>-0.2079319030600075</v>
      </c>
      <c r="AI435" s="11">
        <f>'OddsRatio_working_3-way'!U435/(3*'OddsRatio_working_3-way'!X435^(1/3))*SIN(('OddsRatio_working_3-way'!Y435)/3)</f>
        <v>-6.1062137954931046E-2</v>
      </c>
      <c r="AJ435" s="11">
        <f>'OddsRatio_working_3-way'!U435/(3*'OddsRatio_working_3-way'!X435^(1/3))*SIN(('OddsRatio_working_3-way'!Y435+2*PI())/3)</f>
        <v>-0.4212107585693507</v>
      </c>
      <c r="AK435" s="11">
        <f>'OddsRatio_working_3-way'!U435/(3*'OddsRatio_working_3-way'!X435^(1/3))*SIN(('OddsRatio_working_3-way'!Y435+4*PI())/3)</f>
        <v>0.48227289652428174</v>
      </c>
      <c r="AL435" s="11">
        <f>'OddsRatio_working_3-way'!Z435+'OddsRatio_working_3-way'!AF435</f>
        <v>1.0432530629534713</v>
      </c>
      <c r="AM435" s="11">
        <f>'OddsRatio_working_3-way'!AA435+'OddsRatio_working_3-way'!AG435</f>
        <v>-0.62738925683345603</v>
      </c>
      <c r="AN435" s="11">
        <f>'OddsRatio_working_3-way'!AB435+'OddsRatio_working_3-way'!AH435</f>
        <v>-0.415863806120015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1.0432530629534713</v>
      </c>
      <c r="AS435" s="11">
        <f>IF(('OddsRatio_working_3-way'!X435=0),IF(Q435&gt;0,-Q435^(1/3),(-Q435)^(1/3)),'OddsRatio_working_3-way'!AM435-'OddsRatio_working_3-way'!R435/3)</f>
        <v>-0.62738925683345603</v>
      </c>
      <c r="AT435" s="11">
        <f>IF(('OddsRatio_working_3-way'!X435=0),IF(Q435&gt;0,-Q435^(1/3),(-Q435)^(1/3)),'OddsRatio_working_3-way'!AN435-'OddsRatio_working_3-way'!R435/3)</f>
        <v>-0.415863806120015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9">
        <f t="shared" si="91"/>
        <v>0.47932808945479105</v>
      </c>
      <c r="E436" s="9">
        <f t="shared" si="92"/>
        <v>0.27375017010654495</v>
      </c>
      <c r="F436" s="9">
        <f t="shared" si="93"/>
        <v>0.24692174043866366</v>
      </c>
      <c r="G436" s="9">
        <f t="shared" si="94"/>
        <v>1.0444747112596477</v>
      </c>
      <c r="H436" s="9">
        <f t="shared" si="95"/>
        <v>2.086253699710034</v>
      </c>
      <c r="I436" s="9">
        <f t="shared" si="96"/>
        <v>3.6529657665995052</v>
      </c>
      <c r="J436" s="9">
        <f t="shared" si="97"/>
        <v>4.0498661568781706</v>
      </c>
      <c r="K436" s="11">
        <f t="shared" si="98"/>
        <v>0.49019607843137253</v>
      </c>
      <c r="L436" s="11">
        <f t="shared" si="99"/>
        <v>0.2824858757062147</v>
      </c>
      <c r="M436" s="11">
        <f t="shared" si="100"/>
        <v>0.25510204081632654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-0.27247735252292993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0.22961161865876298</v>
      </c>
      <c r="Q436" s="11">
        <f>2*'OddsRatio_working_3-way'!K436*'OddsRatio_working_3-way'!L436*'OddsRatio_working_3-way'!M436</f>
        <v>7.0649728818080917E-2</v>
      </c>
      <c r="R436" s="11">
        <f t="shared" si="101"/>
        <v>0</v>
      </c>
      <c r="S436" s="11">
        <f t="shared" si="102"/>
        <v>-0.84268147988350828</v>
      </c>
      <c r="T436" s="11">
        <f t="shared" si="103"/>
        <v>-0.25928660919492563</v>
      </c>
      <c r="U436" s="11">
        <f>'OddsRatio_working_3-way'!S436-'OddsRatio_working_3-way'!R436^2/3</f>
        <v>-0.84268147988350828</v>
      </c>
      <c r="V436" s="11">
        <f>'OddsRatio_working_3-way'!S436*'OddsRatio_working_3-way'!R436/3-2*'OddsRatio_working_3-way'!R436^3/27-'OddsRatio_working_3-way'!T436</f>
        <v>0.25928660919492563</v>
      </c>
      <c r="W436" s="11">
        <f>'OddsRatio_working_3-way'!V436^2+4*'OddsRatio_working_3-way'!U436^3/27</f>
        <v>-2.1422053631568086E-2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0.14887209219609479</v>
      </c>
      <c r="Y436" s="11">
        <f>IF('OddsRatio_working_3-way'!W436&gt;=0,IF('OddsRatio_working_3-way'!V436+SQRT('OddsRatio_working_3-way'!W436)&gt;0,0,PI()),ACOS('OddsRatio_working_3-way'!V436/(2*'OddsRatio_working_3-way'!X436)))</f>
        <v>0.51389415913734271</v>
      </c>
      <c r="Z436" s="11">
        <f>'OddsRatio_working_3-way'!X436^(1/3)*COS('OddsRatio_working_3-way'!Y436/3)</f>
        <v>0.52223735562982376</v>
      </c>
      <c r="AA436" s="11">
        <f>'OddsRatio_working_3-way'!X436^(1/3)*COS(('OddsRatio_working_3-way'!Y436+2*PI())/3)</f>
        <v>-0.33935855421725408</v>
      </c>
      <c r="AB436" s="11">
        <f>'OddsRatio_working_3-way'!X436^(1/3)*COS(('OddsRatio_working_3-way'!Y436+4*PI())/3)</f>
        <v>-0.18287880141256985</v>
      </c>
      <c r="AC436" s="11">
        <f>'OddsRatio_working_3-way'!X436^(1/3)*SIN('OddsRatio_working_3-way'!Y436/3)</f>
        <v>9.0343627404510518E-2</v>
      </c>
      <c r="AD436" s="11">
        <f>'OddsRatio_working_3-way'!X436^(1/3)*SIN(('OddsRatio_working_3-way'!Y436+2*PI())/3)</f>
        <v>0.40709900307838032</v>
      </c>
      <c r="AE436" s="11">
        <f>'OddsRatio_working_3-way'!X436^(1/3)*SIN(('OddsRatio_working_3-way'!Y436+4*PI())/3)</f>
        <v>-0.49744263048289089</v>
      </c>
      <c r="AF436" s="11">
        <f>-'OddsRatio_working_3-way'!U436/(3*'OddsRatio_working_3-way'!X436^(1/3))*COS(('OddsRatio_working_3-way'!Y436)/3)</f>
        <v>0.52223735562982387</v>
      </c>
      <c r="AG436" s="11">
        <f>-'OddsRatio_working_3-way'!U436/(3*'OddsRatio_working_3-way'!X436^(1/3))*COS(('OddsRatio_working_3-way'!Y436+2*PI())/3)</f>
        <v>-0.33935855421725414</v>
      </c>
      <c r="AH436" s="11">
        <f>-'OddsRatio_working_3-way'!U436/(3*'OddsRatio_working_3-way'!X436^(1/3))*COS(('OddsRatio_working_3-way'!Y436+4*PI())/3)</f>
        <v>-0.18287880141256987</v>
      </c>
      <c r="AI436" s="11">
        <f>'OddsRatio_working_3-way'!U436/(3*'OddsRatio_working_3-way'!X436^(1/3))*SIN(('OddsRatio_working_3-way'!Y436)/3)</f>
        <v>-9.0343627404510546E-2</v>
      </c>
      <c r="AJ436" s="11">
        <f>'OddsRatio_working_3-way'!U436/(3*'OddsRatio_working_3-way'!X436^(1/3))*SIN(('OddsRatio_working_3-way'!Y436+2*PI())/3)</f>
        <v>-0.40709900307838037</v>
      </c>
      <c r="AK436" s="11">
        <f>'OddsRatio_working_3-way'!U436/(3*'OddsRatio_working_3-way'!X436^(1/3))*SIN(('OddsRatio_working_3-way'!Y436+4*PI())/3)</f>
        <v>0.497442630482891</v>
      </c>
      <c r="AL436" s="11">
        <f>'OddsRatio_working_3-way'!Z436+'OddsRatio_working_3-way'!AF436</f>
        <v>1.0444747112596477</v>
      </c>
      <c r="AM436" s="11">
        <f>'OddsRatio_working_3-way'!AA436+'OddsRatio_working_3-way'!AG436</f>
        <v>-0.67871710843450828</v>
      </c>
      <c r="AN436" s="11">
        <f>'OddsRatio_working_3-way'!AB436+'OddsRatio_working_3-way'!AH436</f>
        <v>-0.36575760282513969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1.0444747112596477</v>
      </c>
      <c r="AS436" s="11">
        <f>IF(('OddsRatio_working_3-way'!X436=0),IF(Q436&gt;0,-Q436^(1/3),(-Q436)^(1/3)),'OddsRatio_working_3-way'!AM436-'OddsRatio_working_3-way'!R436/3)</f>
        <v>-0.67871710843450828</v>
      </c>
      <c r="AT436" s="11">
        <f>IF(('OddsRatio_working_3-way'!X436=0),IF(Q436&gt;0,-Q436^(1/3),(-Q436)^(1/3)),'OddsRatio_working_3-way'!AN436-'OddsRatio_working_3-way'!R436/3)</f>
        <v>-0.36575760282513969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9">
        <f t="shared" si="91"/>
        <v>0.79055439107968239</v>
      </c>
      <c r="E437" s="9">
        <f t="shared" si="92"/>
        <v>0.13251869965967913</v>
      </c>
      <c r="F437" s="9">
        <f t="shared" si="93"/>
        <v>7.6926909260638804E-2</v>
      </c>
      <c r="G437" s="9">
        <f t="shared" si="94"/>
        <v>1.1038962619335198</v>
      </c>
      <c r="H437" s="9">
        <f t="shared" si="95"/>
        <v>1.2649351028640443</v>
      </c>
      <c r="I437" s="9">
        <f t="shared" si="96"/>
        <v>7.5461048332657725</v>
      </c>
      <c r="J437" s="9">
        <f t="shared" si="97"/>
        <v>12.999352367217359</v>
      </c>
      <c r="K437" s="11">
        <f t="shared" si="98"/>
        <v>0.80645161290322587</v>
      </c>
      <c r="L437" s="11">
        <f t="shared" si="99"/>
        <v>0.14430014430014432</v>
      </c>
      <c r="M437" s="11">
        <f t="shared" si="100"/>
        <v>8.4245998315080034E-2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-0.15166656137387458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0.16705672058010565</v>
      </c>
      <c r="Q437" s="11">
        <f>2*'OddsRatio_working_3-way'!K437*'OddsRatio_working_3-way'!L437*'OddsRatio_working_3-way'!M437</f>
        <v>1.9607596312218974E-2</v>
      </c>
      <c r="R437" s="11">
        <f t="shared" si="101"/>
        <v>0</v>
      </c>
      <c r="S437" s="11">
        <f t="shared" si="102"/>
        <v>-1.1014736476308227</v>
      </c>
      <c r="T437" s="11">
        <f t="shared" si="103"/>
        <v>-0.1292809445576083</v>
      </c>
      <c r="U437" s="11">
        <f>'OddsRatio_working_3-way'!S437-'OddsRatio_working_3-way'!R437^2/3</f>
        <v>-1.1014736476308227</v>
      </c>
      <c r="V437" s="11">
        <f>'OddsRatio_working_3-way'!S437*'OddsRatio_working_3-way'!R437/3-2*'OddsRatio_working_3-way'!R437^3/27-'OddsRatio_working_3-way'!T437</f>
        <v>0.1292809445576083</v>
      </c>
      <c r="W437" s="11">
        <f>'OddsRatio_working_3-way'!V437^2+4*'OddsRatio_working_3-way'!U437^3/27</f>
        <v>-0.1812651796710831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0.22247401100847178</v>
      </c>
      <c r="Y437" s="11">
        <f>IF('OddsRatio_working_3-way'!W437&gt;=0,IF('OddsRatio_working_3-way'!V437+SQRT('OddsRatio_working_3-way'!W437)&gt;0,0,PI()),ACOS('OddsRatio_working_3-way'!V437/(2*'OddsRatio_working_3-way'!X437)))</f>
        <v>1.2759916965152853</v>
      </c>
      <c r="Z437" s="11">
        <f>'OddsRatio_working_3-way'!X437^(1/3)*COS('OddsRatio_working_3-way'!Y437/3)</f>
        <v>0.55194813096675999</v>
      </c>
      <c r="AA437" s="11">
        <f>'OddsRatio_working_3-way'!X437^(1/3)*COS(('OddsRatio_working_3-way'!Y437+2*PI())/3)</f>
        <v>-0.49249971627198991</v>
      </c>
      <c r="AB437" s="11">
        <f>'OddsRatio_working_3-way'!X437^(1/3)*COS(('OddsRatio_working_3-way'!Y437+4*PI())/3)</f>
        <v>-5.9448414694769913E-2</v>
      </c>
      <c r="AC437" s="11">
        <f>'OddsRatio_working_3-way'!X437^(1/3)*SIN('OddsRatio_working_3-way'!Y437/3)</f>
        <v>0.25002228553852568</v>
      </c>
      <c r="AD437" s="11">
        <f>'OddsRatio_working_3-way'!X437^(1/3)*SIN(('OddsRatio_working_3-way'!Y437+2*PI())/3)</f>
        <v>0.35298996021929163</v>
      </c>
      <c r="AE437" s="11">
        <f>'OddsRatio_working_3-way'!X437^(1/3)*SIN(('OddsRatio_working_3-way'!Y437+4*PI())/3)</f>
        <v>-0.60301224575781731</v>
      </c>
      <c r="AF437" s="11">
        <f>-'OddsRatio_working_3-way'!U437/(3*'OddsRatio_working_3-way'!X437^(1/3))*COS(('OddsRatio_working_3-way'!Y437)/3)</f>
        <v>0.55194813096675976</v>
      </c>
      <c r="AG437" s="11">
        <f>-'OddsRatio_working_3-way'!U437/(3*'OddsRatio_working_3-way'!X437^(1/3))*COS(('OddsRatio_working_3-way'!Y437+2*PI())/3)</f>
        <v>-0.49249971627198968</v>
      </c>
      <c r="AH437" s="11">
        <f>-'OddsRatio_working_3-way'!U437/(3*'OddsRatio_working_3-way'!X437^(1/3))*COS(('OddsRatio_working_3-way'!Y437+4*PI())/3)</f>
        <v>-5.9448414694769892E-2</v>
      </c>
      <c r="AI437" s="11">
        <f>'OddsRatio_working_3-way'!U437/(3*'OddsRatio_working_3-way'!X437^(1/3))*SIN(('OddsRatio_working_3-way'!Y437)/3)</f>
        <v>-0.25002228553852557</v>
      </c>
      <c r="AJ437" s="11">
        <f>'OddsRatio_working_3-way'!U437/(3*'OddsRatio_working_3-way'!X437^(1/3))*SIN(('OddsRatio_working_3-way'!Y437+2*PI())/3)</f>
        <v>-0.35298996021929152</v>
      </c>
      <c r="AK437" s="11">
        <f>'OddsRatio_working_3-way'!U437/(3*'OddsRatio_working_3-way'!X437^(1/3))*SIN(('OddsRatio_working_3-way'!Y437+4*PI())/3)</f>
        <v>0.60301224575781709</v>
      </c>
      <c r="AL437" s="11">
        <f>'OddsRatio_working_3-way'!Z437+'OddsRatio_working_3-way'!AF437</f>
        <v>1.1038962619335198</v>
      </c>
      <c r="AM437" s="11">
        <f>'OddsRatio_working_3-way'!AA437+'OddsRatio_working_3-way'!AG437</f>
        <v>-0.98499943254397959</v>
      </c>
      <c r="AN437" s="11">
        <f>'OddsRatio_working_3-way'!AB437+'OddsRatio_working_3-way'!AH437</f>
        <v>-0.1188968293895398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1.1038962619335198</v>
      </c>
      <c r="AS437" s="11">
        <f>IF(('OddsRatio_working_3-way'!X437=0),IF(Q437&gt;0,-Q437^(1/3),(-Q437)^(1/3)),'OddsRatio_working_3-way'!AM437-'OddsRatio_working_3-way'!R437/3)</f>
        <v>-0.98499943254397959</v>
      </c>
      <c r="AT437" s="11">
        <f>IF(('OddsRatio_working_3-way'!X437=0),IF(Q437&gt;0,-Q437^(1/3),(-Q437)^(1/3)),'OddsRatio_working_3-way'!AN437-'OddsRatio_working_3-way'!R437/3)</f>
        <v>-0.1188968293895398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9">
        <f t="shared" si="91"/>
        <v>0.23896271848910272</v>
      </c>
      <c r="E438" s="9">
        <f t="shared" si="92"/>
        <v>0.25950748710691007</v>
      </c>
      <c r="F438" s="9">
        <f t="shared" si="93"/>
        <v>0.50152979440398726</v>
      </c>
      <c r="G438" s="9">
        <f t="shared" si="94"/>
        <v>1.0687091262838606</v>
      </c>
      <c r="H438" s="9">
        <f t="shared" si="95"/>
        <v>4.1847531963259046</v>
      </c>
      <c r="I438" s="9">
        <f t="shared" si="96"/>
        <v>3.8534533671779072</v>
      </c>
      <c r="J438" s="9">
        <f t="shared" si="97"/>
        <v>1.9938994874439901</v>
      </c>
      <c r="K438" s="11">
        <f t="shared" si="98"/>
        <v>0.25125628140703515</v>
      </c>
      <c r="L438" s="11">
        <f t="shared" si="99"/>
        <v>0.27247956403269757</v>
      </c>
      <c r="M438" s="11">
        <f t="shared" si="100"/>
        <v>0.5181347150259068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-0.26248472104561438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0.23340999444569355</v>
      </c>
      <c r="Q438" s="11">
        <f>2*'OddsRatio_working_3-way'!K438*'OddsRatio_working_3-way'!L438*'OddsRatio_working_3-way'!M438</f>
        <v>7.0945287065560345E-2</v>
      </c>
      <c r="R438" s="11">
        <f t="shared" si="101"/>
        <v>0</v>
      </c>
      <c r="S438" s="11">
        <f t="shared" si="102"/>
        <v>-0.88923268949102663</v>
      </c>
      <c r="T438" s="11">
        <f t="shared" si="103"/>
        <v>-0.27028349224651266</v>
      </c>
      <c r="U438" s="11">
        <f>'OddsRatio_working_3-way'!S438-'OddsRatio_working_3-way'!R438^2/3</f>
        <v>-0.88923268949102663</v>
      </c>
      <c r="V438" s="11">
        <f>'OddsRatio_working_3-way'!S438*'OddsRatio_working_3-way'!R438/3-2*'OddsRatio_working_3-way'!R438^3/27-'OddsRatio_working_3-way'!T438</f>
        <v>0.27028349224651266</v>
      </c>
      <c r="W438" s="11">
        <f>'OddsRatio_working_3-way'!V438^2+4*'OddsRatio_working_3-way'!U438^3/27</f>
        <v>-3.1116791091536658E-2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0.16137685496417023</v>
      </c>
      <c r="Y438" s="11">
        <f>IF('OddsRatio_working_3-way'!W438&gt;=0,IF('OddsRatio_working_3-way'!V438+SQRT('OddsRatio_working_3-way'!W438)&gt;0,0,PI()),ACOS('OddsRatio_working_3-way'!V438/(2*'OddsRatio_working_3-way'!X438)))</f>
        <v>0.57823328818590813</v>
      </c>
      <c r="Z438" s="11">
        <f>'OddsRatio_working_3-way'!X438^(1/3)*COS('OddsRatio_working_3-way'!Y438/3)</f>
        <v>0.53435456314193031</v>
      </c>
      <c r="AA438" s="11">
        <f>'OddsRatio_working_3-way'!X438^(1/3)*COS(('OddsRatio_working_3-way'!Y438+2*PI())/3)</f>
        <v>-0.35749379727991071</v>
      </c>
      <c r="AB438" s="11">
        <f>'OddsRatio_working_3-way'!X438^(1/3)*COS(('OddsRatio_working_3-way'!Y438+4*PI())/3)</f>
        <v>-0.17686076586201976</v>
      </c>
      <c r="AC438" s="11">
        <f>'OddsRatio_working_3-way'!X438^(1/3)*SIN('OddsRatio_working_3-way'!Y438/3)</f>
        <v>0.10428852931365767</v>
      </c>
      <c r="AD438" s="11">
        <f>'OddsRatio_working_3-way'!X438^(1/3)*SIN(('OddsRatio_working_3-way'!Y438+2*PI())/3)</f>
        <v>0.41062036165221882</v>
      </c>
      <c r="AE438" s="11">
        <f>'OddsRatio_working_3-way'!X438^(1/3)*SIN(('OddsRatio_working_3-way'!Y438+4*PI())/3)</f>
        <v>-0.51490889096587633</v>
      </c>
      <c r="AF438" s="11">
        <f>-'OddsRatio_working_3-way'!U438/(3*'OddsRatio_working_3-way'!X438^(1/3))*COS(('OddsRatio_working_3-way'!Y438)/3)</f>
        <v>0.53435456314193031</v>
      </c>
      <c r="AG438" s="11">
        <f>-'OddsRatio_working_3-way'!U438/(3*'OddsRatio_working_3-way'!X438^(1/3))*COS(('OddsRatio_working_3-way'!Y438+2*PI())/3)</f>
        <v>-0.35749379727991071</v>
      </c>
      <c r="AH438" s="11">
        <f>-'OddsRatio_working_3-way'!U438/(3*'OddsRatio_working_3-way'!X438^(1/3))*COS(('OddsRatio_working_3-way'!Y438+4*PI())/3)</f>
        <v>-0.17686076586201976</v>
      </c>
      <c r="AI438" s="11">
        <f>'OddsRatio_working_3-way'!U438/(3*'OddsRatio_working_3-way'!X438^(1/3))*SIN(('OddsRatio_working_3-way'!Y438)/3)</f>
        <v>-0.10428852931365767</v>
      </c>
      <c r="AJ438" s="11">
        <f>'OddsRatio_working_3-way'!U438/(3*'OddsRatio_working_3-way'!X438^(1/3))*SIN(('OddsRatio_working_3-way'!Y438+2*PI())/3)</f>
        <v>-0.41062036165221882</v>
      </c>
      <c r="AK438" s="11">
        <f>'OddsRatio_working_3-way'!U438/(3*'OddsRatio_working_3-way'!X438^(1/3))*SIN(('OddsRatio_working_3-way'!Y438+4*PI())/3)</f>
        <v>0.51490889096587633</v>
      </c>
      <c r="AL438" s="11">
        <f>'OddsRatio_working_3-way'!Z438+'OddsRatio_working_3-way'!AF438</f>
        <v>1.0687091262838606</v>
      </c>
      <c r="AM438" s="11">
        <f>'OddsRatio_working_3-way'!AA438+'OddsRatio_working_3-way'!AG438</f>
        <v>-0.71498759455982142</v>
      </c>
      <c r="AN438" s="11">
        <f>'OddsRatio_working_3-way'!AB438+'OddsRatio_working_3-way'!AH438</f>
        <v>-0.35372153172403953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1.0687091262838606</v>
      </c>
      <c r="AS438" s="11">
        <f>IF(('OddsRatio_working_3-way'!X438=0),IF(Q438&gt;0,-Q438^(1/3),(-Q438)^(1/3)),'OddsRatio_working_3-way'!AM438-'OddsRatio_working_3-way'!R438/3)</f>
        <v>-0.71498759455982142</v>
      </c>
      <c r="AT438" s="11">
        <f>IF(('OddsRatio_working_3-way'!X438=0),IF(Q438&gt;0,-Q438^(1/3),(-Q438)^(1/3)),'OddsRatio_working_3-way'!AN438-'OddsRatio_working_3-way'!R438/3)</f>
        <v>-0.35372153172403953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9">
        <f t="shared" si="91"/>
        <v>0.50180948706344908</v>
      </c>
      <c r="E439" s="9">
        <f t="shared" si="92"/>
        <v>0.25339941462908921</v>
      </c>
      <c r="F439" s="9">
        <f t="shared" si="93"/>
        <v>0.24479109830746162</v>
      </c>
      <c r="G439" s="9">
        <f t="shared" si="94"/>
        <v>1.0675141411185727</v>
      </c>
      <c r="H439" s="9">
        <f t="shared" si="95"/>
        <v>1.9927881512402723</v>
      </c>
      <c r="I439" s="9">
        <f t="shared" si="96"/>
        <v>3.9463390294872611</v>
      </c>
      <c r="J439" s="9">
        <f t="shared" si="97"/>
        <v>4.085115867832676</v>
      </c>
      <c r="K439" s="11">
        <f t="shared" si="98"/>
        <v>0.5181347150259068</v>
      </c>
      <c r="L439" s="11">
        <f t="shared" si="99"/>
        <v>0.26595744680851063</v>
      </c>
      <c r="M439" s="11">
        <f t="shared" si="100"/>
        <v>0.25706940874035988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-0.26278170014954849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0.23309402346923827</v>
      </c>
      <c r="Q439" s="11">
        <f>2*'OddsRatio_working_3-way'!K439*'OddsRatio_working_3-way'!L439*'OddsRatio_working_3-way'!M439</f>
        <v>7.0849247255087622E-2</v>
      </c>
      <c r="R439" s="11">
        <f t="shared" si="101"/>
        <v>0</v>
      </c>
      <c r="S439" s="11">
        <f t="shared" si="102"/>
        <v>-0.88702532686478919</v>
      </c>
      <c r="T439" s="11">
        <f t="shared" si="103"/>
        <v>-0.26961256135707878</v>
      </c>
      <c r="U439" s="11">
        <f>'OddsRatio_working_3-way'!S439-'OddsRatio_working_3-way'!R439^2/3</f>
        <v>-0.88702532686478919</v>
      </c>
      <c r="V439" s="11">
        <f>'OddsRatio_working_3-way'!S439*'OddsRatio_working_3-way'!R439/3-2*'OddsRatio_working_3-way'!R439^3/27-'OddsRatio_working_3-way'!T439</f>
        <v>0.26961256135707878</v>
      </c>
      <c r="W439" s="11">
        <f>'OddsRatio_working_3-way'!V439^2+4*'OddsRatio_working_3-way'!U439^3/27</f>
        <v>-3.0705197704129494E-2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0.16077634383333114</v>
      </c>
      <c r="Y439" s="11">
        <f>IF('OddsRatio_working_3-way'!W439&gt;=0,IF('OddsRatio_working_3-way'!V439+SQRT('OddsRatio_working_3-way'!W439)&gt;0,0,PI()),ACOS('OddsRatio_working_3-way'!V439/(2*'OddsRatio_working_3-way'!X439)))</f>
        <v>0.57632521321673291</v>
      </c>
      <c r="Z439" s="11">
        <f>'OddsRatio_working_3-way'!X439^(1/3)*COS('OddsRatio_working_3-way'!Y439/3)</f>
        <v>0.53375707055928634</v>
      </c>
      <c r="AA439" s="11">
        <f>'OddsRatio_working_3-way'!X439^(1/3)*COS(('OddsRatio_working_3-way'!Y439+2*PI())/3)</f>
        <v>-0.35678890140710379</v>
      </c>
      <c r="AB439" s="11">
        <f>'OddsRatio_working_3-way'!X439^(1/3)*COS(('OddsRatio_working_3-way'!Y439+4*PI())/3)</f>
        <v>-0.17696816915218228</v>
      </c>
      <c r="AC439" s="11">
        <f>'OddsRatio_working_3-way'!X439^(1/3)*SIN('OddsRatio_working_3-way'!Y439/3)</f>
        <v>0.10381954817325445</v>
      </c>
      <c r="AD439" s="11">
        <f>'OddsRatio_working_3-way'!X439^(1/3)*SIN(('OddsRatio_working_3-way'!Y439+2*PI())/3)</f>
        <v>0.41033740846727795</v>
      </c>
      <c r="AE439" s="11">
        <f>'OddsRatio_working_3-way'!X439^(1/3)*SIN(('OddsRatio_working_3-way'!Y439+4*PI())/3)</f>
        <v>-0.5141569566405324</v>
      </c>
      <c r="AF439" s="11">
        <f>-'OddsRatio_working_3-way'!U439/(3*'OddsRatio_working_3-way'!X439^(1/3))*COS(('OddsRatio_working_3-way'!Y439)/3)</f>
        <v>0.53375707055928634</v>
      </c>
      <c r="AG439" s="11">
        <f>-'OddsRatio_working_3-way'!U439/(3*'OddsRatio_working_3-way'!X439^(1/3))*COS(('OddsRatio_working_3-way'!Y439+2*PI())/3)</f>
        <v>-0.35678890140710379</v>
      </c>
      <c r="AH439" s="11">
        <f>-'OddsRatio_working_3-way'!U439/(3*'OddsRatio_working_3-way'!X439^(1/3))*COS(('OddsRatio_working_3-way'!Y439+4*PI())/3)</f>
        <v>-0.17696816915218228</v>
      </c>
      <c r="AI439" s="11">
        <f>'OddsRatio_working_3-way'!U439/(3*'OddsRatio_working_3-way'!X439^(1/3))*SIN(('OddsRatio_working_3-way'!Y439)/3)</f>
        <v>-0.10381954817325445</v>
      </c>
      <c r="AJ439" s="11">
        <f>'OddsRatio_working_3-way'!U439/(3*'OddsRatio_working_3-way'!X439^(1/3))*SIN(('OddsRatio_working_3-way'!Y439+2*PI())/3)</f>
        <v>-0.41033740846727795</v>
      </c>
      <c r="AK439" s="11">
        <f>'OddsRatio_working_3-way'!U439/(3*'OddsRatio_working_3-way'!X439^(1/3))*SIN(('OddsRatio_working_3-way'!Y439+4*PI())/3)</f>
        <v>0.5141569566405324</v>
      </c>
      <c r="AL439" s="11">
        <f>'OddsRatio_working_3-way'!Z439+'OddsRatio_working_3-way'!AF439</f>
        <v>1.0675141411185727</v>
      </c>
      <c r="AM439" s="11">
        <f>'OddsRatio_working_3-way'!AA439+'OddsRatio_working_3-way'!AG439</f>
        <v>-0.71357780281420757</v>
      </c>
      <c r="AN439" s="11">
        <f>'OddsRatio_working_3-way'!AB439+'OddsRatio_working_3-way'!AH439</f>
        <v>-0.35393633830436455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1.0675141411185727</v>
      </c>
      <c r="AS439" s="11">
        <f>IF(('OddsRatio_working_3-way'!X439=0),IF(Q439&gt;0,-Q439^(1/3),(-Q439)^(1/3)),'OddsRatio_working_3-way'!AM439-'OddsRatio_working_3-way'!R439/3)</f>
        <v>-0.71357780281420757</v>
      </c>
      <c r="AT439" s="11">
        <f>IF(('OddsRatio_working_3-way'!X439=0),IF(Q439&gt;0,-Q439^(1/3),(-Q439)^(1/3)),'OddsRatio_working_3-way'!AN439-'OddsRatio_working_3-way'!R439/3)</f>
        <v>-0.35393633830436455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9">
        <f t="shared" si="91"/>
        <v>0.57052164941946648</v>
      </c>
      <c r="E440" s="9">
        <f t="shared" si="92"/>
        <v>0.25065047546265423</v>
      </c>
      <c r="F440" s="9">
        <f t="shared" si="93"/>
        <v>0.1788278751178794</v>
      </c>
      <c r="G440" s="9">
        <f t="shared" si="94"/>
        <v>1.0754026625521411</v>
      </c>
      <c r="H440" s="9">
        <f t="shared" si="95"/>
        <v>1.7527818637864989</v>
      </c>
      <c r="I440" s="9">
        <f t="shared" si="96"/>
        <v>3.9896194018949522</v>
      </c>
      <c r="J440" s="9">
        <f t="shared" si="97"/>
        <v>5.591969369097642</v>
      </c>
      <c r="K440" s="11">
        <f t="shared" si="98"/>
        <v>0.58823529411764708</v>
      </c>
      <c r="L440" s="11">
        <f t="shared" si="99"/>
        <v>0.26455026455026459</v>
      </c>
      <c r="M440" s="11">
        <f t="shared" si="100"/>
        <v>0.18975332068311196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-0.24536882009814265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0.22884970981856795</v>
      </c>
      <c r="Q440" s="11">
        <f>2*'OddsRatio_working_3-way'!K440*'OddsRatio_working_3-way'!L440*'OddsRatio_working_3-way'!M440</f>
        <v>5.905798963059819E-2</v>
      </c>
      <c r="R440" s="11">
        <f t="shared" si="101"/>
        <v>0</v>
      </c>
      <c r="S440" s="11">
        <f t="shared" si="102"/>
        <v>-0.93267640822103071</v>
      </c>
      <c r="T440" s="11">
        <f t="shared" si="103"/>
        <v>-0.24069068599252411</v>
      </c>
      <c r="U440" s="11">
        <f>'OddsRatio_working_3-way'!S440-'OddsRatio_working_3-way'!R440^2/3</f>
        <v>-0.93267640822103071</v>
      </c>
      <c r="V440" s="11">
        <f>'OddsRatio_working_3-way'!S440*'OddsRatio_working_3-way'!R440/3-2*'OddsRatio_working_3-way'!R440^3/27-'OddsRatio_working_3-way'!T440</f>
        <v>0.24069068599252411</v>
      </c>
      <c r="W440" s="11">
        <f>'OddsRatio_working_3-way'!V440^2+4*'OddsRatio_working_3-way'!U440^3/27</f>
        <v>-6.2263768610040064E-2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0.17334631156559974</v>
      </c>
      <c r="Y440" s="11">
        <f>IF('OddsRatio_working_3-way'!W440&gt;=0,IF('OddsRatio_working_3-way'!V440+SQRT('OddsRatio_working_3-way'!W440)&gt;0,0,PI()),ACOS('OddsRatio_working_3-way'!V440/(2*'OddsRatio_working_3-way'!X440)))</f>
        <v>0.80342167769304174</v>
      </c>
      <c r="Z440" s="11">
        <f>'OddsRatio_working_3-way'!X440^(1/3)*COS('OddsRatio_working_3-way'!Y440/3)</f>
        <v>0.53770133127607056</v>
      </c>
      <c r="AA440" s="11">
        <f>'OddsRatio_working_3-way'!X440^(1/3)*COS(('OddsRatio_working_3-way'!Y440+2*PI())/3)</f>
        <v>-0.39662805336064322</v>
      </c>
      <c r="AB440" s="11">
        <f>'OddsRatio_working_3-way'!X440^(1/3)*COS(('OddsRatio_working_3-way'!Y440+4*PI())/3)</f>
        <v>-0.14107327791542759</v>
      </c>
      <c r="AC440" s="11">
        <f>'OddsRatio_working_3-way'!X440^(1/3)*SIN('OddsRatio_working_3-way'!Y440/3)</f>
        <v>0.14754461839598984</v>
      </c>
      <c r="AD440" s="11">
        <f>'OddsRatio_working_3-way'!X440^(1/3)*SIN(('OddsRatio_working_3-way'!Y440+2*PI())/3)</f>
        <v>0.39189070333579445</v>
      </c>
      <c r="AE440" s="11">
        <f>'OddsRatio_working_3-way'!X440^(1/3)*SIN(('OddsRatio_working_3-way'!Y440+4*PI())/3)</f>
        <v>-0.5394353217317841</v>
      </c>
      <c r="AF440" s="11">
        <f>-'OddsRatio_working_3-way'!U440/(3*'OddsRatio_working_3-way'!X440^(1/3))*COS(('OddsRatio_working_3-way'!Y440)/3)</f>
        <v>0.53770133127607056</v>
      </c>
      <c r="AG440" s="11">
        <f>-'OddsRatio_working_3-way'!U440/(3*'OddsRatio_working_3-way'!X440^(1/3))*COS(('OddsRatio_working_3-way'!Y440+2*PI())/3)</f>
        <v>-0.39662805336064322</v>
      </c>
      <c r="AH440" s="11">
        <f>-'OddsRatio_working_3-way'!U440/(3*'OddsRatio_working_3-way'!X440^(1/3))*COS(('OddsRatio_working_3-way'!Y440+4*PI())/3)</f>
        <v>-0.14107327791542759</v>
      </c>
      <c r="AI440" s="11">
        <f>'OddsRatio_working_3-way'!U440/(3*'OddsRatio_working_3-way'!X440^(1/3))*SIN(('OddsRatio_working_3-way'!Y440)/3)</f>
        <v>-0.14754461839598984</v>
      </c>
      <c r="AJ440" s="11">
        <f>'OddsRatio_working_3-way'!U440/(3*'OddsRatio_working_3-way'!X440^(1/3))*SIN(('OddsRatio_working_3-way'!Y440+2*PI())/3)</f>
        <v>-0.39189070333579445</v>
      </c>
      <c r="AK440" s="11">
        <f>'OddsRatio_working_3-way'!U440/(3*'OddsRatio_working_3-way'!X440^(1/3))*SIN(('OddsRatio_working_3-way'!Y440+4*PI())/3)</f>
        <v>0.5394353217317841</v>
      </c>
      <c r="AL440" s="11">
        <f>'OddsRatio_working_3-way'!Z440+'OddsRatio_working_3-way'!AF440</f>
        <v>1.0754026625521411</v>
      </c>
      <c r="AM440" s="11">
        <f>'OddsRatio_working_3-way'!AA440+'OddsRatio_working_3-way'!AG440</f>
        <v>-0.79325610672128644</v>
      </c>
      <c r="AN440" s="11">
        <f>'OddsRatio_working_3-way'!AB440+'OddsRatio_working_3-way'!AH440</f>
        <v>-0.28214655583085518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1.0754026625521411</v>
      </c>
      <c r="AS440" s="11">
        <f>IF(('OddsRatio_working_3-way'!X440=0),IF(Q440&gt;0,-Q440^(1/3),(-Q440)^(1/3)),'OddsRatio_working_3-way'!AM440-'OddsRatio_working_3-way'!R440/3)</f>
        <v>-0.79325610672128644</v>
      </c>
      <c r="AT440" s="11">
        <f>IF(('OddsRatio_working_3-way'!X440=0),IF(Q440&gt;0,-Q440^(1/3),(-Q440)^(1/3)),'OddsRatio_working_3-way'!AN440-'OddsRatio_working_3-way'!R440/3)</f>
        <v>-0.28214655583085518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9">
        <f t="shared" si="91"/>
        <v>0.40415111445253332</v>
      </c>
      <c r="E441" s="9">
        <f t="shared" si="92"/>
        <v>0.27870536328893364</v>
      </c>
      <c r="F441" s="9">
        <f t="shared" si="93"/>
        <v>0.31714352225853276</v>
      </c>
      <c r="G441" s="9">
        <f t="shared" si="94"/>
        <v>1.0606633203633913</v>
      </c>
      <c r="H441" s="9">
        <f t="shared" si="95"/>
        <v>2.474322015305114</v>
      </c>
      <c r="I441" s="9">
        <f t="shared" si="96"/>
        <v>3.5880185016866748</v>
      </c>
      <c r="J441" s="9">
        <f t="shared" si="97"/>
        <v>3.1531465403376844</v>
      </c>
      <c r="K441" s="11">
        <f t="shared" si="98"/>
        <v>0.41841004184100417</v>
      </c>
      <c r="L441" s="11">
        <f t="shared" si="99"/>
        <v>0.29069767441860467</v>
      </c>
      <c r="M441" s="11">
        <f t="shared" si="100"/>
        <v>0.33003300330033003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-0.27637686898007685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0.23523321486571155</v>
      </c>
      <c r="Q441" s="11">
        <f>2*'OddsRatio_working_3-way'!K441*'OddsRatio_working_3-way'!L441*'OddsRatio_working_3-way'!M441</f>
        <v>8.0284373674304285E-2</v>
      </c>
      <c r="R441" s="11">
        <f t="shared" si="101"/>
        <v>0</v>
      </c>
      <c r="S441" s="11">
        <f t="shared" si="102"/>
        <v>-0.8511320637425297</v>
      </c>
      <c r="T441" s="11">
        <f t="shared" si="103"/>
        <v>-0.29048875895649479</v>
      </c>
      <c r="U441" s="11">
        <f>'OddsRatio_working_3-way'!S441-'OddsRatio_working_3-way'!R441^2/3</f>
        <v>-0.8511320637425297</v>
      </c>
      <c r="V441" s="11">
        <f>'OddsRatio_working_3-way'!S441*'OddsRatio_working_3-way'!R441/3-2*'OddsRatio_working_3-way'!R441^3/27-'OddsRatio_working_3-way'!T441</f>
        <v>0.29048875895649479</v>
      </c>
      <c r="W441" s="11">
        <f>'OddsRatio_working_3-way'!V441^2+4*'OddsRatio_working_3-way'!U441^3/27</f>
        <v>-6.9617650105760487E-3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0.15111707720395184</v>
      </c>
      <c r="Y441" s="11">
        <f>IF('OddsRatio_working_3-way'!W441&gt;=0,IF('OddsRatio_working_3-way'!V441+SQRT('OddsRatio_working_3-way'!W441)&gt;0,0,PI()),ACOS('OddsRatio_working_3-way'!V441/(2*'OddsRatio_working_3-way'!X441)))</f>
        <v>0.27970075438832009</v>
      </c>
      <c r="Z441" s="11">
        <f>'OddsRatio_working_3-way'!X441^(1/3)*COS('OddsRatio_working_3-way'!Y441/3)</f>
        <v>0.53033166018169553</v>
      </c>
      <c r="AA441" s="11">
        <f>'OddsRatio_working_3-way'!X441^(1/3)*COS(('OddsRatio_working_3-way'!Y441+2*PI())/3)</f>
        <v>-0.30811072026799674</v>
      </c>
      <c r="AB441" s="11">
        <f>'OddsRatio_working_3-way'!X441^(1/3)*COS(('OddsRatio_working_3-way'!Y441+4*PI())/3)</f>
        <v>-0.22222093991369868</v>
      </c>
      <c r="AC441" s="11">
        <f>'OddsRatio_working_3-way'!X441^(1/3)*SIN('OddsRatio_working_3-way'!Y441/3)</f>
        <v>4.958848780819182E-2</v>
      </c>
      <c r="AD441" s="11">
        <f>'OddsRatio_working_3-way'!X441^(1/3)*SIN(('OddsRatio_working_3-way'!Y441+2*PI())/3)</f>
        <v>0.43448644624442873</v>
      </c>
      <c r="AE441" s="11">
        <f>'OddsRatio_working_3-way'!X441^(1/3)*SIN(('OddsRatio_working_3-way'!Y441+4*PI())/3)</f>
        <v>-0.48407493405262042</v>
      </c>
      <c r="AF441" s="11">
        <f>-'OddsRatio_working_3-way'!U441/(3*'OddsRatio_working_3-way'!X441^(1/3))*COS(('OddsRatio_working_3-way'!Y441)/3)</f>
        <v>0.53033166018169564</v>
      </c>
      <c r="AG441" s="11">
        <f>-'OddsRatio_working_3-way'!U441/(3*'OddsRatio_working_3-way'!X441^(1/3))*COS(('OddsRatio_working_3-way'!Y441+2*PI())/3)</f>
        <v>-0.3081107202679968</v>
      </c>
      <c r="AH441" s="11">
        <f>-'OddsRatio_working_3-way'!U441/(3*'OddsRatio_working_3-way'!X441^(1/3))*COS(('OddsRatio_working_3-way'!Y441+4*PI())/3)</f>
        <v>-0.22222093991369873</v>
      </c>
      <c r="AI441" s="11">
        <f>'OddsRatio_working_3-way'!U441/(3*'OddsRatio_working_3-way'!X441^(1/3))*SIN(('OddsRatio_working_3-way'!Y441)/3)</f>
        <v>-4.9588487808191833E-2</v>
      </c>
      <c r="AJ441" s="11">
        <f>'OddsRatio_working_3-way'!U441/(3*'OddsRatio_working_3-way'!X441^(1/3))*SIN(('OddsRatio_working_3-way'!Y441+2*PI())/3)</f>
        <v>-0.43448644624442878</v>
      </c>
      <c r="AK441" s="11">
        <f>'OddsRatio_working_3-way'!U441/(3*'OddsRatio_working_3-way'!X441^(1/3))*SIN(('OddsRatio_working_3-way'!Y441+4*PI())/3)</f>
        <v>0.48407493405262053</v>
      </c>
      <c r="AL441" s="11">
        <f>'OddsRatio_working_3-way'!Z441+'OddsRatio_working_3-way'!AF441</f>
        <v>1.0606633203633913</v>
      </c>
      <c r="AM441" s="11">
        <f>'OddsRatio_working_3-way'!AA441+'OddsRatio_working_3-way'!AG441</f>
        <v>-0.61622144053599359</v>
      </c>
      <c r="AN441" s="11">
        <f>'OddsRatio_working_3-way'!AB441+'OddsRatio_working_3-way'!AH441</f>
        <v>-0.44444187982739741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1.0606633203633913</v>
      </c>
      <c r="AS441" s="11">
        <f>IF(('OddsRatio_working_3-way'!X441=0),IF(Q441&gt;0,-Q441^(1/3),(-Q441)^(1/3)),'OddsRatio_working_3-way'!AM441-'OddsRatio_working_3-way'!R441/3)</f>
        <v>-0.61622144053599359</v>
      </c>
      <c r="AT441" s="11">
        <f>IF(('OddsRatio_working_3-way'!X441=0),IF(Q441&gt;0,-Q441^(1/3),(-Q441)^(1/3)),'OddsRatio_working_3-way'!AN441-'OddsRatio_working_3-way'!R441/3)</f>
        <v>-0.44444187982739741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9">
        <f t="shared" si="91"/>
        <v>0.24307646251621273</v>
      </c>
      <c r="E442" s="9">
        <f t="shared" si="92"/>
        <v>0.25571414299854528</v>
      </c>
      <c r="F442" s="9">
        <f t="shared" si="93"/>
        <v>0.50120939448524215</v>
      </c>
      <c r="G442" s="9">
        <f t="shared" si="94"/>
        <v>1.070079671940912</v>
      </c>
      <c r="H442" s="9">
        <f t="shared" si="95"/>
        <v>4.1139318453480538</v>
      </c>
      <c r="I442" s="9">
        <f t="shared" si="96"/>
        <v>3.910616707679281</v>
      </c>
      <c r="J442" s="9">
        <f t="shared" si="97"/>
        <v>1.9951740949050476</v>
      </c>
      <c r="K442" s="11">
        <f t="shared" si="98"/>
        <v>0.25575447570332482</v>
      </c>
      <c r="L442" s="11">
        <f t="shared" si="99"/>
        <v>0.26881720430107525</v>
      </c>
      <c r="M442" s="11">
        <f t="shared" si="100"/>
        <v>0.5181347150259068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-0.26222122099571976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0.23368284592648764</v>
      </c>
      <c r="Q442" s="11">
        <f>2*'OddsRatio_working_3-way'!K442*'OddsRatio_working_3-way'!L442*'OddsRatio_working_3-way'!M442</f>
        <v>7.1244770099538932E-2</v>
      </c>
      <c r="R442" s="11">
        <f t="shared" si="101"/>
        <v>0</v>
      </c>
      <c r="S442" s="11">
        <f t="shared" si="102"/>
        <v>-0.89116679816810873</v>
      </c>
      <c r="T442" s="11">
        <f t="shared" si="103"/>
        <v>-0.27169719456344787</v>
      </c>
      <c r="U442" s="11">
        <f>'OddsRatio_working_3-way'!S442-'OddsRatio_working_3-way'!R442^2/3</f>
        <v>-0.89116679816810873</v>
      </c>
      <c r="V442" s="11">
        <f>'OddsRatio_working_3-way'!S442*'OddsRatio_working_3-way'!R442/3-2*'OddsRatio_working_3-way'!R442^3/27-'OddsRatio_working_3-way'!T442</f>
        <v>0.27169719456344787</v>
      </c>
      <c r="W442" s="11">
        <f>'OddsRatio_working_3-way'!V442^2+4*'OddsRatio_working_3-way'!U442^3/27</f>
        <v>-3.1031789882847299E-2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0.16190364064505727</v>
      </c>
      <c r="Y442" s="11">
        <f>IF('OddsRatio_working_3-way'!W442&gt;=0,IF('OddsRatio_working_3-way'!V442+SQRT('OddsRatio_working_3-way'!W442)&gt;0,0,PI()),ACOS('OddsRatio_working_3-way'!V442/(2*'OddsRatio_working_3-way'!X442)))</f>
        <v>0.57522360642829917</v>
      </c>
      <c r="Z442" s="11">
        <f>'OddsRatio_working_3-way'!X442^(1/3)*COS('OddsRatio_working_3-way'!Y442/3)</f>
        <v>0.53503983597045601</v>
      </c>
      <c r="AA442" s="11">
        <f>'OddsRatio_working_3-way'!X442^(1/3)*COS(('OddsRatio_working_3-way'!Y442+2*PI())/3)</f>
        <v>-0.35746979283537894</v>
      </c>
      <c r="AB442" s="11">
        <f>'OddsRatio_working_3-way'!X442^(1/3)*COS(('OddsRatio_working_3-way'!Y442+4*PI())/3)</f>
        <v>-0.17757004313507702</v>
      </c>
      <c r="AC442" s="11">
        <f>'OddsRatio_working_3-way'!X442^(1/3)*SIN('OddsRatio_working_3-way'!Y442/3)</f>
        <v>0.10386516891661562</v>
      </c>
      <c r="AD442" s="11">
        <f>'OddsRatio_working_3-way'!X442^(1/3)*SIN(('OddsRatio_working_3-way'!Y442+2*PI())/3)</f>
        <v>0.41142550552876628</v>
      </c>
      <c r="AE442" s="11">
        <f>'OddsRatio_working_3-way'!X442^(1/3)*SIN(('OddsRatio_working_3-way'!Y442+4*PI())/3)</f>
        <v>-0.5152906744453819</v>
      </c>
      <c r="AF442" s="11">
        <f>-'OddsRatio_working_3-way'!U442/(3*'OddsRatio_working_3-way'!X442^(1/3))*COS(('OddsRatio_working_3-way'!Y442)/3)</f>
        <v>0.5350398359704559</v>
      </c>
      <c r="AG442" s="11">
        <f>-'OddsRatio_working_3-way'!U442/(3*'OddsRatio_working_3-way'!X442^(1/3))*COS(('OddsRatio_working_3-way'!Y442+2*PI())/3)</f>
        <v>-0.35746979283537889</v>
      </c>
      <c r="AH442" s="11">
        <f>-'OddsRatio_working_3-way'!U442/(3*'OddsRatio_working_3-way'!X442^(1/3))*COS(('OddsRatio_working_3-way'!Y442+4*PI())/3)</f>
        <v>-0.17757004313507699</v>
      </c>
      <c r="AI442" s="11">
        <f>'OddsRatio_working_3-way'!U442/(3*'OddsRatio_working_3-way'!X442^(1/3))*SIN(('OddsRatio_working_3-way'!Y442)/3)</f>
        <v>-0.10386516891661561</v>
      </c>
      <c r="AJ442" s="11">
        <f>'OddsRatio_working_3-way'!U442/(3*'OddsRatio_working_3-way'!X442^(1/3))*SIN(('OddsRatio_working_3-way'!Y442+2*PI())/3)</f>
        <v>-0.41142550552876617</v>
      </c>
      <c r="AK442" s="11">
        <f>'OddsRatio_working_3-way'!U442/(3*'OddsRatio_working_3-way'!X442^(1/3))*SIN(('OddsRatio_working_3-way'!Y442+4*PI())/3)</f>
        <v>0.51529067444538179</v>
      </c>
      <c r="AL442" s="11">
        <f>'OddsRatio_working_3-way'!Z442+'OddsRatio_working_3-way'!AF442</f>
        <v>1.070079671940912</v>
      </c>
      <c r="AM442" s="11">
        <f>'OddsRatio_working_3-way'!AA442+'OddsRatio_working_3-way'!AG442</f>
        <v>-0.71493958567075788</v>
      </c>
      <c r="AN442" s="11">
        <f>'OddsRatio_working_3-way'!AB442+'OddsRatio_working_3-way'!AH442</f>
        <v>-0.35514008627015403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1.070079671940912</v>
      </c>
      <c r="AS442" s="11">
        <f>IF(('OddsRatio_working_3-way'!X442=0),IF(Q442&gt;0,-Q442^(1/3),(-Q442)^(1/3)),'OddsRatio_working_3-way'!AM442-'OddsRatio_working_3-way'!R442/3)</f>
        <v>-0.71493958567075788</v>
      </c>
      <c r="AT442" s="11">
        <f>IF(('OddsRatio_working_3-way'!X442=0),IF(Q442&gt;0,-Q442^(1/3),(-Q442)^(1/3)),'OddsRatio_working_3-way'!AN442-'OddsRatio_working_3-way'!R442/3)</f>
        <v>-0.35514008627015403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9">
        <f t="shared" si="91"/>
        <v>0.20928613862193479</v>
      </c>
      <c r="E443" s="9">
        <f t="shared" si="92"/>
        <v>0.24886538165042649</v>
      </c>
      <c r="F443" s="9">
        <f t="shared" si="93"/>
        <v>0.54184847972763872</v>
      </c>
      <c r="G443" s="9">
        <f t="shared" si="94"/>
        <v>1.0702966880107532</v>
      </c>
      <c r="H443" s="9">
        <f t="shared" si="95"/>
        <v>4.7781473086779593</v>
      </c>
      <c r="I443" s="9">
        <f t="shared" si="96"/>
        <v>4.0182366601903237</v>
      </c>
      <c r="J443" s="9">
        <f t="shared" si="97"/>
        <v>1.8455343835284952</v>
      </c>
      <c r="K443" s="11">
        <f t="shared" si="98"/>
        <v>0.22075055187637968</v>
      </c>
      <c r="L443" s="11">
        <f t="shared" si="99"/>
        <v>0.26178010471204188</v>
      </c>
      <c r="M443" s="11">
        <f t="shared" si="100"/>
        <v>0.55865921787709494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-0.25388457113834884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0.23050673321789916</v>
      </c>
      <c r="Q443" s="11">
        <f>2*'OddsRatio_working_3-way'!K443*'OddsRatio_working_3-way'!L443*'OddsRatio_working_3-way'!M443</f>
        <v>6.4567712385966147E-2</v>
      </c>
      <c r="R443" s="11">
        <f t="shared" si="101"/>
        <v>0</v>
      </c>
      <c r="S443" s="11">
        <f t="shared" si="102"/>
        <v>-0.90791942253272873</v>
      </c>
      <c r="T443" s="11">
        <f t="shared" si="103"/>
        <v>-0.25431916597555426</v>
      </c>
      <c r="U443" s="11">
        <f>'OddsRatio_working_3-way'!S443-'OddsRatio_working_3-way'!R443^2/3</f>
        <v>-0.90791942253272873</v>
      </c>
      <c r="V443" s="11">
        <f>'OddsRatio_working_3-way'!S443*'OddsRatio_working_3-way'!R443/3-2*'OddsRatio_working_3-way'!R443^3/27-'OddsRatio_working_3-way'!T443</f>
        <v>0.25431916597555426</v>
      </c>
      <c r="W443" s="11">
        <f>'OddsRatio_working_3-way'!V443^2+4*'OddsRatio_working_3-way'!U443^3/27</f>
        <v>-4.6197914413459898E-2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0.16649035452238772</v>
      </c>
      <c r="Y443" s="11">
        <f>IF('OddsRatio_working_3-way'!W443&gt;=0,IF('OddsRatio_working_3-way'!V443+SQRT('OddsRatio_working_3-way'!W443)&gt;0,0,PI()),ACOS('OddsRatio_working_3-way'!V443/(2*'OddsRatio_working_3-way'!X443)))</f>
        <v>0.70166971033878933</v>
      </c>
      <c r="Z443" s="11">
        <f>'OddsRatio_working_3-way'!X443^(1/3)*COS('OddsRatio_working_3-way'!Y443/3)</f>
        <v>0.53514834400537659</v>
      </c>
      <c r="AA443" s="11">
        <f>'OddsRatio_working_3-way'!X443^(1/3)*COS(('OddsRatio_working_3-way'!Y443+2*PI())/3)</f>
        <v>-0.37799175694462378</v>
      </c>
      <c r="AB443" s="11">
        <f>'OddsRatio_working_3-way'!X443^(1/3)*COS(('OddsRatio_working_3-way'!Y443+4*PI())/3)</f>
        <v>-0.15715658706075297</v>
      </c>
      <c r="AC443" s="11">
        <f>'OddsRatio_working_3-way'!X443^(1/3)*SIN('OddsRatio_working_3-way'!Y443/3)</f>
        <v>0.12749924477898972</v>
      </c>
      <c r="AD443" s="11">
        <f>'OddsRatio_working_3-way'!X443^(1/3)*SIN(('OddsRatio_working_3-way'!Y443+2*PI())/3)</f>
        <v>0.39970243831233515</v>
      </c>
      <c r="AE443" s="11">
        <f>'OddsRatio_working_3-way'!X443^(1/3)*SIN(('OddsRatio_working_3-way'!Y443+4*PI())/3)</f>
        <v>-0.52720168309132476</v>
      </c>
      <c r="AF443" s="11">
        <f>-'OddsRatio_working_3-way'!U443/(3*'OddsRatio_working_3-way'!X443^(1/3))*COS(('OddsRatio_working_3-way'!Y443)/3)</f>
        <v>0.53514834400537659</v>
      </c>
      <c r="AG443" s="11">
        <f>-'OddsRatio_working_3-way'!U443/(3*'OddsRatio_working_3-way'!X443^(1/3))*COS(('OddsRatio_working_3-way'!Y443+2*PI())/3)</f>
        <v>-0.37799175694462378</v>
      </c>
      <c r="AH443" s="11">
        <f>-'OddsRatio_working_3-way'!U443/(3*'OddsRatio_working_3-way'!X443^(1/3))*COS(('OddsRatio_working_3-way'!Y443+4*PI())/3)</f>
        <v>-0.15715658706075297</v>
      </c>
      <c r="AI443" s="11">
        <f>'OddsRatio_working_3-way'!U443/(3*'OddsRatio_working_3-way'!X443^(1/3))*SIN(('OddsRatio_working_3-way'!Y443)/3)</f>
        <v>-0.12749924477898972</v>
      </c>
      <c r="AJ443" s="11">
        <f>'OddsRatio_working_3-way'!U443/(3*'OddsRatio_working_3-way'!X443^(1/3))*SIN(('OddsRatio_working_3-way'!Y443+2*PI())/3)</f>
        <v>-0.39970243831233515</v>
      </c>
      <c r="AK443" s="11">
        <f>'OddsRatio_working_3-way'!U443/(3*'OddsRatio_working_3-way'!X443^(1/3))*SIN(('OddsRatio_working_3-way'!Y443+4*PI())/3)</f>
        <v>0.52720168309132476</v>
      </c>
      <c r="AL443" s="11">
        <f>'OddsRatio_working_3-way'!Z443+'OddsRatio_working_3-way'!AF443</f>
        <v>1.0702966880107532</v>
      </c>
      <c r="AM443" s="11">
        <f>'OddsRatio_working_3-way'!AA443+'OddsRatio_working_3-way'!AG443</f>
        <v>-0.75598351388924756</v>
      </c>
      <c r="AN443" s="11">
        <f>'OddsRatio_working_3-way'!AB443+'OddsRatio_working_3-way'!AH443</f>
        <v>-0.31431317412150594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1.0702966880107532</v>
      </c>
      <c r="AS443" s="11">
        <f>IF(('OddsRatio_working_3-way'!X443=0),IF(Q443&gt;0,-Q443^(1/3),(-Q443)^(1/3)),'OddsRatio_working_3-way'!AM443-'OddsRatio_working_3-way'!R443/3)</f>
        <v>-0.75598351388924756</v>
      </c>
      <c r="AT443" s="11">
        <f>IF(('OddsRatio_working_3-way'!X443=0),IF(Q443&gt;0,-Q443^(1/3),(-Q443)^(1/3)),'OddsRatio_working_3-way'!AN443-'OddsRatio_working_3-way'!R443/3)</f>
        <v>-0.31431317412150594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9">
        <f t="shared" si="91"/>
        <v>0.53847922552583338</v>
      </c>
      <c r="E444" s="9">
        <f t="shared" si="92"/>
        <v>0.25831621809494937</v>
      </c>
      <c r="F444" s="9">
        <f t="shared" si="93"/>
        <v>0.20320455637921719</v>
      </c>
      <c r="G444" s="9">
        <f t="shared" si="94"/>
        <v>1.0713523210284581</v>
      </c>
      <c r="H444" s="9">
        <f t="shared" si="95"/>
        <v>1.8570818568227667</v>
      </c>
      <c r="I444" s="9">
        <f t="shared" si="96"/>
        <v>3.8712242203562677</v>
      </c>
      <c r="J444" s="9">
        <f t="shared" si="97"/>
        <v>4.9211494949641557</v>
      </c>
      <c r="K444" s="11">
        <f t="shared" si="98"/>
        <v>0.55555555555555558</v>
      </c>
      <c r="L444" s="11">
        <f t="shared" si="99"/>
        <v>0.27173913043478259</v>
      </c>
      <c r="M444" s="11">
        <f t="shared" si="100"/>
        <v>0.21459227467811159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-0.25421409466940348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0.23130870187223984</v>
      </c>
      <c r="Q444" s="11">
        <f>2*'OddsRatio_working_3-way'!K444*'OddsRatio_working_3-way'!L444*'OddsRatio_working_3-way'!M444</f>
        <v>6.4792353465613406E-2</v>
      </c>
      <c r="R444" s="11">
        <f t="shared" si="101"/>
        <v>0</v>
      </c>
      <c r="S444" s="11">
        <f t="shared" si="102"/>
        <v>-0.90989723513579646</v>
      </c>
      <c r="T444" s="11">
        <f t="shared" si="103"/>
        <v>-0.25487317510806629</v>
      </c>
      <c r="U444" s="11">
        <f>'OddsRatio_working_3-way'!S444-'OddsRatio_working_3-way'!R444^2/3</f>
        <v>-0.90989723513579646</v>
      </c>
      <c r="V444" s="11">
        <f>'OddsRatio_working_3-way'!S444*'OddsRatio_working_3-way'!R444/3-2*'OddsRatio_working_3-way'!R444^3/27-'OddsRatio_working_3-way'!T444</f>
        <v>0.25487317510806629</v>
      </c>
      <c r="W444" s="11">
        <f>'OddsRatio_working_3-way'!V444^2+4*'OddsRatio_working_3-way'!U444^3/27</f>
        <v>-4.6641994992149161E-2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0.16703467482967135</v>
      </c>
      <c r="Y444" s="11">
        <f>IF('OddsRatio_working_3-way'!W444&gt;=0,IF('OddsRatio_working_3-way'!V444+SQRT('OddsRatio_working_3-way'!W444)&gt;0,0,PI()),ACOS('OddsRatio_working_3-way'!V444/(2*'OddsRatio_working_3-way'!X444)))</f>
        <v>0.70295540193985884</v>
      </c>
      <c r="Z444" s="11">
        <f>'OddsRatio_working_3-way'!X444^(1/3)*COS('OddsRatio_working_3-way'!Y444/3)</f>
        <v>0.53567616051422917</v>
      </c>
      <c r="AA444" s="11">
        <f>'OddsRatio_working_3-way'!X444^(1/3)*COS(('OddsRatio_working_3-way'!Y444+2*PI())/3)</f>
        <v>-0.37857469153134282</v>
      </c>
      <c r="AB444" s="11">
        <f>'OddsRatio_working_3-way'!X444^(1/3)*COS(('OddsRatio_working_3-way'!Y444+4*PI())/3)</f>
        <v>-0.15710146898288618</v>
      </c>
      <c r="AC444" s="11">
        <f>'OddsRatio_working_3-way'!X444^(1/3)*SIN('OddsRatio_working_3-way'!Y444/3)</f>
        <v>0.12786762465664539</v>
      </c>
      <c r="AD444" s="11">
        <f>'OddsRatio_working_3-way'!X444^(1/3)*SIN(('OddsRatio_working_3-way'!Y444+2*PI())/3)</f>
        <v>0.39997535087871039</v>
      </c>
      <c r="AE444" s="11">
        <f>'OddsRatio_working_3-way'!X444^(1/3)*SIN(('OddsRatio_working_3-way'!Y444+4*PI())/3)</f>
        <v>-0.52784297553535575</v>
      </c>
      <c r="AF444" s="11">
        <f>-'OddsRatio_working_3-way'!U444/(3*'OddsRatio_working_3-way'!X444^(1/3))*COS(('OddsRatio_working_3-way'!Y444)/3)</f>
        <v>0.53567616051422906</v>
      </c>
      <c r="AG444" s="11">
        <f>-'OddsRatio_working_3-way'!U444/(3*'OddsRatio_working_3-way'!X444^(1/3))*COS(('OddsRatio_working_3-way'!Y444+2*PI())/3)</f>
        <v>-0.37857469153134277</v>
      </c>
      <c r="AH444" s="11">
        <f>-'OddsRatio_working_3-way'!U444/(3*'OddsRatio_working_3-way'!X444^(1/3))*COS(('OddsRatio_working_3-way'!Y444+4*PI())/3)</f>
        <v>-0.15710146898288616</v>
      </c>
      <c r="AI444" s="11">
        <f>'OddsRatio_working_3-way'!U444/(3*'OddsRatio_working_3-way'!X444^(1/3))*SIN(('OddsRatio_working_3-way'!Y444)/3)</f>
        <v>-0.12786762465664536</v>
      </c>
      <c r="AJ444" s="11">
        <f>'OddsRatio_working_3-way'!U444/(3*'OddsRatio_working_3-way'!X444^(1/3))*SIN(('OddsRatio_working_3-way'!Y444+2*PI())/3)</f>
        <v>-0.39997535087871033</v>
      </c>
      <c r="AK444" s="11">
        <f>'OddsRatio_working_3-way'!U444/(3*'OddsRatio_working_3-way'!X444^(1/3))*SIN(('OddsRatio_working_3-way'!Y444+4*PI())/3)</f>
        <v>0.52784297553535564</v>
      </c>
      <c r="AL444" s="11">
        <f>'OddsRatio_working_3-way'!Z444+'OddsRatio_working_3-way'!AF444</f>
        <v>1.0713523210284581</v>
      </c>
      <c r="AM444" s="11">
        <f>'OddsRatio_working_3-way'!AA444+'OddsRatio_working_3-way'!AG444</f>
        <v>-0.75714938306268564</v>
      </c>
      <c r="AN444" s="11">
        <f>'OddsRatio_working_3-way'!AB444+'OddsRatio_working_3-way'!AH444</f>
        <v>-0.31420293796577237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1.0713523210284581</v>
      </c>
      <c r="AS444" s="11">
        <f>IF(('OddsRatio_working_3-way'!X444=0),IF(Q444&gt;0,-Q444^(1/3),(-Q444)^(1/3)),'OddsRatio_working_3-way'!AM444-'OddsRatio_working_3-way'!R444/3)</f>
        <v>-0.75714938306268564</v>
      </c>
      <c r="AT444" s="11">
        <f>IF(('OddsRatio_working_3-way'!X444=0),IF(Q444&gt;0,-Q444^(1/3),(-Q444)^(1/3)),'OddsRatio_working_3-way'!AN444-'OddsRatio_working_3-way'!R444/3)</f>
        <v>-0.31420293796577237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9">
        <f t="shared" si="91"/>
        <v>0.27252153403790147</v>
      </c>
      <c r="E445" s="9">
        <f t="shared" si="92"/>
        <v>0.27721142572945578</v>
      </c>
      <c r="F445" s="9">
        <f t="shared" si="93"/>
        <v>0.45026704023264275</v>
      </c>
      <c r="G445" s="9">
        <f t="shared" si="94"/>
        <v>1.0346646500988532</v>
      </c>
      <c r="H445" s="9">
        <f t="shared" si="95"/>
        <v>3.6694347972550418</v>
      </c>
      <c r="I445" s="9">
        <f t="shared" si="96"/>
        <v>3.6073549182491091</v>
      </c>
      <c r="J445" s="9">
        <f t="shared" si="97"/>
        <v>2.2209042871166469</v>
      </c>
      <c r="K445" s="11">
        <f t="shared" si="98"/>
        <v>0.27932960893854747</v>
      </c>
      <c r="L445" s="11">
        <f t="shared" si="99"/>
        <v>0.28409090909090912</v>
      </c>
      <c r="M445" s="11">
        <f t="shared" si="100"/>
        <v>0.4587155963302752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-0.27926728978059001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0.22860064951705561</v>
      </c>
      <c r="Q445" s="11">
        <f>2*'OddsRatio_working_3-way'!K445*'OddsRatio_working_3-way'!L445*'OddsRatio_working_3-way'!M445</f>
        <v>7.2802754623266117E-2</v>
      </c>
      <c r="R445" s="11">
        <f t="shared" si="101"/>
        <v>0</v>
      </c>
      <c r="S445" s="11">
        <f t="shared" si="102"/>
        <v>-0.81857295101284044</v>
      </c>
      <c r="T445" s="11">
        <f t="shared" si="103"/>
        <v>-0.26069202261555424</v>
      </c>
      <c r="U445" s="11">
        <f>'OddsRatio_working_3-way'!S445-'OddsRatio_working_3-way'!R445^2/3</f>
        <v>-0.81857295101284044</v>
      </c>
      <c r="V445" s="11">
        <f>'OddsRatio_working_3-way'!S445*'OddsRatio_working_3-way'!R445/3-2*'OddsRatio_working_3-way'!R445^3/27-'OddsRatio_working_3-way'!T445</f>
        <v>0.26069202261555424</v>
      </c>
      <c r="W445" s="11">
        <f>'OddsRatio_working_3-way'!V445^2+4*'OddsRatio_working_3-way'!U445^3/27</f>
        <v>-1.3298093580202161E-2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0.14252931648926723</v>
      </c>
      <c r="Y445" s="11">
        <f>IF('OddsRatio_working_3-way'!W445&gt;=0,IF('OddsRatio_working_3-way'!V445+SQRT('OddsRatio_working_3-way'!W445)&gt;0,0,PI()),ACOS('OddsRatio_working_3-way'!V445/(2*'OddsRatio_working_3-way'!X445)))</f>
        <v>0.41647478474589961</v>
      </c>
      <c r="Z445" s="11">
        <f>'OddsRatio_working_3-way'!X445^(1/3)*COS('OddsRatio_working_3-way'!Y445/3)</f>
        <v>0.51733232504942661</v>
      </c>
      <c r="AA445" s="11">
        <f>'OddsRatio_working_3-way'!X445^(1/3)*COS(('OddsRatio_working_3-way'!Y445+2*PI())/3)</f>
        <v>-0.32126557823625129</v>
      </c>
      <c r="AB445" s="11">
        <f>'OddsRatio_working_3-way'!X445^(1/3)*COS(('OddsRatio_working_3-way'!Y445+4*PI())/3)</f>
        <v>-0.19606674681317537</v>
      </c>
      <c r="AC445" s="11">
        <f>'OddsRatio_working_3-way'!X445^(1/3)*SIN('OddsRatio_working_3-way'!Y445/3)</f>
        <v>7.2283579024339684E-2</v>
      </c>
      <c r="AD445" s="11">
        <f>'OddsRatio_working_3-way'!X445^(1/3)*SIN(('OddsRatio_working_3-way'!Y445+2*PI())/3)</f>
        <v>0.41188114617950233</v>
      </c>
      <c r="AE445" s="11">
        <f>'OddsRatio_working_3-way'!X445^(1/3)*SIN(('OddsRatio_working_3-way'!Y445+4*PI())/3)</f>
        <v>-0.48416472520384179</v>
      </c>
      <c r="AF445" s="11">
        <f>-'OddsRatio_working_3-way'!U445/(3*'OddsRatio_working_3-way'!X445^(1/3))*COS(('OddsRatio_working_3-way'!Y445)/3)</f>
        <v>0.51733232504942661</v>
      </c>
      <c r="AG445" s="11">
        <f>-'OddsRatio_working_3-way'!U445/(3*'OddsRatio_working_3-way'!X445^(1/3))*COS(('OddsRatio_working_3-way'!Y445+2*PI())/3)</f>
        <v>-0.32126557823625129</v>
      </c>
      <c r="AH445" s="11">
        <f>-'OddsRatio_working_3-way'!U445/(3*'OddsRatio_working_3-way'!X445^(1/3))*COS(('OddsRatio_working_3-way'!Y445+4*PI())/3)</f>
        <v>-0.19606674681317537</v>
      </c>
      <c r="AI445" s="11">
        <f>'OddsRatio_working_3-way'!U445/(3*'OddsRatio_working_3-way'!X445^(1/3))*SIN(('OddsRatio_working_3-way'!Y445)/3)</f>
        <v>-7.2283579024339684E-2</v>
      </c>
      <c r="AJ445" s="11">
        <f>'OddsRatio_working_3-way'!U445/(3*'OddsRatio_working_3-way'!X445^(1/3))*SIN(('OddsRatio_working_3-way'!Y445+2*PI())/3)</f>
        <v>-0.41188114617950233</v>
      </c>
      <c r="AK445" s="11">
        <f>'OddsRatio_working_3-way'!U445/(3*'OddsRatio_working_3-way'!X445^(1/3))*SIN(('OddsRatio_working_3-way'!Y445+4*PI())/3)</f>
        <v>0.48416472520384179</v>
      </c>
      <c r="AL445" s="11">
        <f>'OddsRatio_working_3-way'!Z445+'OddsRatio_working_3-way'!AF445</f>
        <v>1.0346646500988532</v>
      </c>
      <c r="AM445" s="11">
        <f>'OddsRatio_working_3-way'!AA445+'OddsRatio_working_3-way'!AG445</f>
        <v>-0.64253115647250258</v>
      </c>
      <c r="AN445" s="11">
        <f>'OddsRatio_working_3-way'!AB445+'OddsRatio_working_3-way'!AH445</f>
        <v>-0.39213349362635075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1.0346646500988532</v>
      </c>
      <c r="AS445" s="11">
        <f>IF(('OddsRatio_working_3-way'!X445=0),IF(Q445&gt;0,-Q445^(1/3),(-Q445)^(1/3)),'OddsRatio_working_3-way'!AM445-'OddsRatio_working_3-way'!R445/3)</f>
        <v>-0.64253115647250258</v>
      </c>
      <c r="AT445" s="11">
        <f>IF(('OddsRatio_working_3-way'!X445=0),IF(Q445&gt;0,-Q445^(1/3),(-Q445)^(1/3)),'OddsRatio_working_3-way'!AN445-'OddsRatio_working_3-way'!R445/3)</f>
        <v>-0.39213349362635075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9">
        <f t="shared" si="91"/>
        <v>0.35057805192845515</v>
      </c>
      <c r="E446" s="9">
        <f t="shared" si="92"/>
        <v>0.33238761812420653</v>
      </c>
      <c r="F446" s="9">
        <f t="shared" si="93"/>
        <v>0.31703432994733849</v>
      </c>
      <c r="G446" s="9">
        <f t="shared" si="94"/>
        <v>1.0406920485880442</v>
      </c>
      <c r="H446" s="9">
        <f t="shared" si="95"/>
        <v>2.8524318464867187</v>
      </c>
      <c r="I446" s="9">
        <f t="shared" si="96"/>
        <v>3.0085356537749255</v>
      </c>
      <c r="J446" s="9">
        <f t="shared" si="97"/>
        <v>3.1542325405772513</v>
      </c>
      <c r="K446" s="11">
        <f t="shared" si="98"/>
        <v>0.35971223021582738</v>
      </c>
      <c r="L446" s="11">
        <f t="shared" si="99"/>
        <v>0.34129692832764502</v>
      </c>
      <c r="M446" s="11">
        <f t="shared" si="100"/>
        <v>0.32573289902280134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-0.28437856933939032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0.23114103130009475</v>
      </c>
      <c r="Q446" s="11">
        <f>2*'OddsRatio_working_3-way'!K446*'OddsRatio_working_3-way'!L446*'OddsRatio_working_3-way'!M446</f>
        <v>7.9979595605569123E-2</v>
      </c>
      <c r="R446" s="11">
        <f t="shared" si="101"/>
        <v>0</v>
      </c>
      <c r="S446" s="11">
        <f t="shared" si="102"/>
        <v>-0.81279342475431238</v>
      </c>
      <c r="T446" s="11">
        <f t="shared" si="103"/>
        <v>-0.28124339956896621</v>
      </c>
      <c r="U446" s="11">
        <f>'OddsRatio_working_3-way'!S446-'OddsRatio_working_3-way'!R446^2/3</f>
        <v>-0.81279342475431238</v>
      </c>
      <c r="V446" s="11">
        <f>'OddsRatio_working_3-way'!S446*'OddsRatio_working_3-way'!R446/3-2*'OddsRatio_working_3-way'!R446^3/27-'OddsRatio_working_3-way'!T446</f>
        <v>0.28124339956896621</v>
      </c>
      <c r="W446" s="11">
        <f>'OddsRatio_working_3-way'!V446^2+4*'OddsRatio_working_3-way'!U446^3/27</f>
        <v>-4.5152524640801328E-4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0.1410224938152751</v>
      </c>
      <c r="Y446" s="11">
        <f>IF('OddsRatio_working_3-way'!W446&gt;=0,IF('OddsRatio_working_3-way'!V446+SQRT('OddsRatio_working_3-way'!W446)&gt;0,0,PI()),ACOS('OddsRatio_working_3-way'!V446/(2*'OddsRatio_working_3-way'!X446)))</f>
        <v>7.5410936843971044E-2</v>
      </c>
      <c r="Z446" s="11">
        <f>'OddsRatio_working_3-way'!X446^(1/3)*COS('OddsRatio_working_3-way'!Y446/3)</f>
        <v>0.5203460242940221</v>
      </c>
      <c r="AA446" s="11">
        <f>'OddsRatio_working_3-way'!X446^(1/3)*COS(('OddsRatio_working_3-way'!Y446+2*PI())/3)</f>
        <v>-0.27150294769986488</v>
      </c>
      <c r="AB446" s="11">
        <f>'OddsRatio_working_3-way'!X446^(1/3)*COS(('OddsRatio_working_3-way'!Y446+4*PI())/3)</f>
        <v>-0.24884307659415708</v>
      </c>
      <c r="AC446" s="11">
        <f>'OddsRatio_working_3-way'!X446^(1/3)*SIN('OddsRatio_working_3-way'!Y446/3)</f>
        <v>1.3082682682682615E-2</v>
      </c>
      <c r="AD446" s="11">
        <f>'OddsRatio_working_3-way'!X446^(1/3)*SIN(('OddsRatio_working_3-way'!Y446+2*PI())/3)</f>
        <v>0.44409153445551652</v>
      </c>
      <c r="AE446" s="11">
        <f>'OddsRatio_working_3-way'!X446^(1/3)*SIN(('OddsRatio_working_3-way'!Y446+4*PI())/3)</f>
        <v>-0.45717421713819911</v>
      </c>
      <c r="AF446" s="11">
        <f>-'OddsRatio_working_3-way'!U446/(3*'OddsRatio_working_3-way'!X446^(1/3))*COS(('OddsRatio_working_3-way'!Y446)/3)</f>
        <v>0.5203460242940221</v>
      </c>
      <c r="AG446" s="11">
        <f>-'OddsRatio_working_3-way'!U446/(3*'OddsRatio_working_3-way'!X446^(1/3))*COS(('OddsRatio_working_3-way'!Y446+2*PI())/3)</f>
        <v>-0.27150294769986488</v>
      </c>
      <c r="AH446" s="11">
        <f>-'OddsRatio_working_3-way'!U446/(3*'OddsRatio_working_3-way'!X446^(1/3))*COS(('OddsRatio_working_3-way'!Y446+4*PI())/3)</f>
        <v>-0.24884307659415708</v>
      </c>
      <c r="AI446" s="11">
        <f>'OddsRatio_working_3-way'!U446/(3*'OddsRatio_working_3-way'!X446^(1/3))*SIN(('OddsRatio_working_3-way'!Y446)/3)</f>
        <v>-1.3082682682682615E-2</v>
      </c>
      <c r="AJ446" s="11">
        <f>'OddsRatio_working_3-way'!U446/(3*'OddsRatio_working_3-way'!X446^(1/3))*SIN(('OddsRatio_working_3-way'!Y446+2*PI())/3)</f>
        <v>-0.44409153445551652</v>
      </c>
      <c r="AK446" s="11">
        <f>'OddsRatio_working_3-way'!U446/(3*'OddsRatio_working_3-way'!X446^(1/3))*SIN(('OddsRatio_working_3-way'!Y446+4*PI())/3)</f>
        <v>0.45717421713819911</v>
      </c>
      <c r="AL446" s="11">
        <f>'OddsRatio_working_3-way'!Z446+'OddsRatio_working_3-way'!AF446</f>
        <v>1.0406920485880442</v>
      </c>
      <c r="AM446" s="11">
        <f>'OddsRatio_working_3-way'!AA446+'OddsRatio_working_3-way'!AG446</f>
        <v>-0.54300589539972977</v>
      </c>
      <c r="AN446" s="11">
        <f>'OddsRatio_working_3-way'!AB446+'OddsRatio_working_3-way'!AH446</f>
        <v>-0.49768615318831416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1.0406920485880442</v>
      </c>
      <c r="AS446" s="11">
        <f>IF(('OddsRatio_working_3-way'!X446=0),IF(Q446&gt;0,-Q446^(1/3),(-Q446)^(1/3)),'OddsRatio_working_3-way'!AM446-'OddsRatio_working_3-way'!R446/3)</f>
        <v>-0.54300589539972977</v>
      </c>
      <c r="AT446" s="11">
        <f>IF(('OddsRatio_working_3-way'!X446=0),IF(Q446&gt;0,-Q446^(1/3),(-Q446)^(1/3)),'OddsRatio_working_3-way'!AN446-'OddsRatio_working_3-way'!R446/3)</f>
        <v>-0.49768615318831416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9">
        <f t="shared" si="91"/>
        <v>0.10471119623801382</v>
      </c>
      <c r="E447" s="9">
        <f t="shared" si="92"/>
        <v>0.20103403540561932</v>
      </c>
      <c r="F447" s="9">
        <f t="shared" si="93"/>
        <v>0.69425476835636679</v>
      </c>
      <c r="G447" s="9">
        <f t="shared" si="94"/>
        <v>1.0741302921765583</v>
      </c>
      <c r="H447" s="9">
        <f t="shared" si="95"/>
        <v>9.5500771257254051</v>
      </c>
      <c r="I447" s="9">
        <f t="shared" si="96"/>
        <v>4.974282081053266</v>
      </c>
      <c r="J447" s="9">
        <f t="shared" si="97"/>
        <v>1.4403934197923889</v>
      </c>
      <c r="K447" s="11">
        <f t="shared" si="98"/>
        <v>0.11160714285714285</v>
      </c>
      <c r="L447" s="11">
        <f t="shared" si="99"/>
        <v>0.21276595744680851</v>
      </c>
      <c r="M447" s="11">
        <f t="shared" si="100"/>
        <v>0.70921985815602839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-0.20336380930824116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0.20327421371445814</v>
      </c>
      <c r="Q447" s="11">
        <f>2*'OddsRatio_working_3-way'!K447*'OddsRatio_working_3-way'!L447*'OddsRatio_working_3-way'!M447</f>
        <v>3.3682554053762741E-2</v>
      </c>
      <c r="R447" s="11">
        <f t="shared" si="101"/>
        <v>0</v>
      </c>
      <c r="S447" s="11">
        <f t="shared" si="102"/>
        <v>-0.99955943196536401</v>
      </c>
      <c r="T447" s="11">
        <f t="shared" si="103"/>
        <v>-0.16562708069020116</v>
      </c>
      <c r="U447" s="11">
        <f>'OddsRatio_working_3-way'!S447-'OddsRatio_working_3-way'!R447^2/3</f>
        <v>-0.99955943196536401</v>
      </c>
      <c r="V447" s="11">
        <f>'OddsRatio_working_3-way'!S447*'OddsRatio_working_3-way'!R447/3-2*'OddsRatio_working_3-way'!R447^3/27-'OddsRatio_working_3-way'!T447</f>
        <v>0.16562708069020116</v>
      </c>
      <c r="W447" s="11">
        <f>'OddsRatio_working_3-way'!V447^2+4*'OddsRatio_working_3-way'!U447^3/27</f>
        <v>-0.12052009652887968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0.19232292270218213</v>
      </c>
      <c r="Y447" s="11">
        <f>IF('OddsRatio_working_3-way'!W447&gt;=0,IF('OddsRatio_working_3-way'!V447+SQRT('OddsRatio_working_3-way'!W447)&gt;0,0,PI()),ACOS('OddsRatio_working_3-way'!V447/(2*'OddsRatio_working_3-way'!X447)))</f>
        <v>1.1256429581570084</v>
      </c>
      <c r="Z447" s="11">
        <f>'OddsRatio_working_3-way'!X447^(1/3)*COS('OddsRatio_working_3-way'!Y447/3)</f>
        <v>0.53706514608827904</v>
      </c>
      <c r="AA447" s="11">
        <f>'OddsRatio_working_3-way'!X447^(1/3)*COS(('OddsRatio_working_3-way'!Y447+2*PI())/3)</f>
        <v>-0.45172817788831293</v>
      </c>
      <c r="AB447" s="11">
        <f>'OddsRatio_working_3-way'!X447^(1/3)*COS(('OddsRatio_working_3-way'!Y447+4*PI())/3)</f>
        <v>-8.5336968199966307E-2</v>
      </c>
      <c r="AC447" s="11">
        <f>'OddsRatio_working_3-way'!X447^(1/3)*SIN('OddsRatio_working_3-way'!Y447/3)</f>
        <v>0.21153606354227966</v>
      </c>
      <c r="AD447" s="11">
        <f>'OddsRatio_working_3-way'!X447^(1/3)*SIN(('OddsRatio_working_3-way'!Y447+2*PI())/3)</f>
        <v>0.35934402822851064</v>
      </c>
      <c r="AE447" s="11">
        <f>'OddsRatio_working_3-way'!X447^(1/3)*SIN(('OddsRatio_working_3-way'!Y447+4*PI())/3)</f>
        <v>-0.57088009177079024</v>
      </c>
      <c r="AF447" s="11">
        <f>-'OddsRatio_working_3-way'!U447/(3*'OddsRatio_working_3-way'!X447^(1/3))*COS(('OddsRatio_working_3-way'!Y447)/3)</f>
        <v>0.53706514608827916</v>
      </c>
      <c r="AG447" s="11">
        <f>-'OddsRatio_working_3-way'!U447/(3*'OddsRatio_working_3-way'!X447^(1/3))*COS(('OddsRatio_working_3-way'!Y447+2*PI())/3)</f>
        <v>-0.45172817788831304</v>
      </c>
      <c r="AH447" s="11">
        <f>-'OddsRatio_working_3-way'!U447/(3*'OddsRatio_working_3-way'!X447^(1/3))*COS(('OddsRatio_working_3-way'!Y447+4*PI())/3)</f>
        <v>-8.5336968199966334E-2</v>
      </c>
      <c r="AI447" s="11">
        <f>'OddsRatio_working_3-way'!U447/(3*'OddsRatio_working_3-way'!X447^(1/3))*SIN(('OddsRatio_working_3-way'!Y447)/3)</f>
        <v>-0.21153606354227969</v>
      </c>
      <c r="AJ447" s="11">
        <f>'OddsRatio_working_3-way'!U447/(3*'OddsRatio_working_3-way'!X447^(1/3))*SIN(('OddsRatio_working_3-way'!Y447+2*PI())/3)</f>
        <v>-0.35934402822851069</v>
      </c>
      <c r="AK447" s="11">
        <f>'OddsRatio_working_3-way'!U447/(3*'OddsRatio_working_3-way'!X447^(1/3))*SIN(('OddsRatio_working_3-way'!Y447+4*PI())/3)</f>
        <v>0.57088009177079035</v>
      </c>
      <c r="AL447" s="11">
        <f>'OddsRatio_working_3-way'!Z447+'OddsRatio_working_3-way'!AF447</f>
        <v>1.0741302921765583</v>
      </c>
      <c r="AM447" s="11">
        <f>'OddsRatio_working_3-way'!AA447+'OddsRatio_working_3-way'!AG447</f>
        <v>-0.90345635577662597</v>
      </c>
      <c r="AN447" s="11">
        <f>'OddsRatio_working_3-way'!AB447+'OddsRatio_working_3-way'!AH447</f>
        <v>-0.17067393639993264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1.0741302921765583</v>
      </c>
      <c r="AS447" s="11">
        <f>IF(('OddsRatio_working_3-way'!X447=0),IF(Q447&gt;0,-Q447^(1/3),(-Q447)^(1/3)),'OddsRatio_working_3-way'!AM447-'OddsRatio_working_3-way'!R447/3)</f>
        <v>-0.90345635577662597</v>
      </c>
      <c r="AT447" s="11">
        <f>IF(('OddsRatio_working_3-way'!X447=0),IF(Q447&gt;0,-Q447^(1/3),(-Q447)^(1/3)),'OddsRatio_working_3-way'!AN447-'OddsRatio_working_3-way'!R447/3)</f>
        <v>-0.17067393639993264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9">
        <f t="shared" si="91"/>
        <v>0.68940473672195124</v>
      </c>
      <c r="E448" s="9">
        <f t="shared" si="92"/>
        <v>0.192921236958945</v>
      </c>
      <c r="F448" s="9">
        <f t="shared" si="93"/>
        <v>0.11767402631910392</v>
      </c>
      <c r="G448" s="9">
        <f t="shared" si="94"/>
        <v>1.0726826959888736</v>
      </c>
      <c r="H448" s="9">
        <f t="shared" si="95"/>
        <v>1.4505267323153266</v>
      </c>
      <c r="I448" s="9">
        <f t="shared" si="96"/>
        <v>5.1834625143566075</v>
      </c>
      <c r="J448" s="9">
        <f t="shared" si="97"/>
        <v>8.4980520449622272</v>
      </c>
      <c r="K448" s="11">
        <f t="shared" si="98"/>
        <v>0.70422535211267612</v>
      </c>
      <c r="L448" s="11">
        <f t="shared" si="99"/>
        <v>0.2040816326530612</v>
      </c>
      <c r="M448" s="11">
        <f t="shared" si="100"/>
        <v>0.12515644555694619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-0.20594908625721797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0.20343768313438654</v>
      </c>
      <c r="Q448" s="11">
        <f>2*'OddsRatio_working_3-way'!K448*'OddsRatio_working_3-way'!L448*'OddsRatio_working_3-way'!M448</f>
        <v>3.5974833445514859E-2</v>
      </c>
      <c r="R448" s="11">
        <f t="shared" si="101"/>
        <v>0</v>
      </c>
      <c r="S448" s="11">
        <f t="shared" si="102"/>
        <v>-0.98780570883575158</v>
      </c>
      <c r="T448" s="11">
        <f t="shared" si="103"/>
        <v>-0.17467828626626905</v>
      </c>
      <c r="U448" s="11">
        <f>'OddsRatio_working_3-way'!S448-'OddsRatio_working_3-way'!R448^2/3</f>
        <v>-0.98780570883575158</v>
      </c>
      <c r="V448" s="11">
        <f>'OddsRatio_working_3-way'!S448*'OddsRatio_working_3-way'!R448/3-2*'OddsRatio_working_3-way'!R448^3/27-'OddsRatio_working_3-way'!T448</f>
        <v>0.17467828626626905</v>
      </c>
      <c r="W448" s="11">
        <f>'OddsRatio_working_3-way'!V448^2+4*'OddsRatio_working_3-way'!U448^3/27</f>
        <v>-0.11228178007273371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0.1889406545490239</v>
      </c>
      <c r="Y448" s="11">
        <f>IF('OddsRatio_working_3-way'!W448&gt;=0,IF('OddsRatio_working_3-way'!V448+SQRT('OddsRatio_working_3-way'!W448)&gt;0,0,PI()),ACOS('OddsRatio_working_3-way'!V448/(2*'OddsRatio_working_3-way'!X448)))</f>
        <v>1.0902575330704423</v>
      </c>
      <c r="Z448" s="11">
        <f>'OddsRatio_working_3-way'!X448^(1/3)*COS('OddsRatio_working_3-way'!Y448/3)</f>
        <v>0.53634134799443689</v>
      </c>
      <c r="AA448" s="11">
        <f>'OddsRatio_working_3-way'!X448^(1/3)*COS(('OddsRatio_working_3-way'!Y448+2*PI())/3)</f>
        <v>-0.44481974994320428</v>
      </c>
      <c r="AB448" s="11">
        <f>'OddsRatio_working_3-way'!X448^(1/3)*COS(('OddsRatio_working_3-way'!Y448+4*PI())/3)</f>
        <v>-9.1521598051232791E-2</v>
      </c>
      <c r="AC448" s="11">
        <f>'OddsRatio_working_3-way'!X448^(1/3)*SIN('OddsRatio_working_3-way'!Y448/3)</f>
        <v>0.20397678309902725</v>
      </c>
      <c r="AD448" s="11">
        <f>'OddsRatio_working_3-way'!X448^(1/3)*SIN(('OddsRatio_working_3-way'!Y448+2*PI())/3)</f>
        <v>0.36249684091365886</v>
      </c>
      <c r="AE448" s="11">
        <f>'OddsRatio_working_3-way'!X448^(1/3)*SIN(('OddsRatio_working_3-way'!Y448+4*PI())/3)</f>
        <v>-0.56647362401268597</v>
      </c>
      <c r="AF448" s="11">
        <f>-'OddsRatio_working_3-way'!U448/(3*'OddsRatio_working_3-way'!X448^(1/3))*COS(('OddsRatio_working_3-way'!Y448)/3)</f>
        <v>0.53634134799443678</v>
      </c>
      <c r="AG448" s="11">
        <f>-'OddsRatio_working_3-way'!U448/(3*'OddsRatio_working_3-way'!X448^(1/3))*COS(('OddsRatio_working_3-way'!Y448+2*PI())/3)</f>
        <v>-0.44481974994320411</v>
      </c>
      <c r="AH448" s="11">
        <f>-'OddsRatio_working_3-way'!U448/(3*'OddsRatio_working_3-way'!X448^(1/3))*COS(('OddsRatio_working_3-way'!Y448+4*PI())/3)</f>
        <v>-9.152159805123275E-2</v>
      </c>
      <c r="AI448" s="11">
        <f>'OddsRatio_working_3-way'!U448/(3*'OddsRatio_working_3-way'!X448^(1/3))*SIN(('OddsRatio_working_3-way'!Y448)/3)</f>
        <v>-0.20397678309902717</v>
      </c>
      <c r="AJ448" s="11">
        <f>'OddsRatio_working_3-way'!U448/(3*'OddsRatio_working_3-way'!X448^(1/3))*SIN(('OddsRatio_working_3-way'!Y448+2*PI())/3)</f>
        <v>-0.36249684091365875</v>
      </c>
      <c r="AK448" s="11">
        <f>'OddsRatio_working_3-way'!U448/(3*'OddsRatio_working_3-way'!X448^(1/3))*SIN(('OddsRatio_working_3-way'!Y448+4*PI())/3)</f>
        <v>0.56647362401268575</v>
      </c>
      <c r="AL448" s="11">
        <f>'OddsRatio_working_3-way'!Z448+'OddsRatio_working_3-way'!AF448</f>
        <v>1.0726826959888736</v>
      </c>
      <c r="AM448" s="11">
        <f>'OddsRatio_working_3-way'!AA448+'OddsRatio_working_3-way'!AG448</f>
        <v>-0.88963949988640834</v>
      </c>
      <c r="AN448" s="11">
        <f>'OddsRatio_working_3-way'!AB448+'OddsRatio_working_3-way'!AH448</f>
        <v>-0.18304319610246556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1.0726826959888736</v>
      </c>
      <c r="AS448" s="11">
        <f>IF(('OddsRatio_working_3-way'!X448=0),IF(Q448&gt;0,-Q448^(1/3),(-Q448)^(1/3)),'OddsRatio_working_3-way'!AM448-'OddsRatio_working_3-way'!R448/3)</f>
        <v>-0.88963949988640834</v>
      </c>
      <c r="AT448" s="11">
        <f>IF(('OddsRatio_working_3-way'!X448=0),IF(Q448&gt;0,-Q448^(1/3),(-Q448)^(1/3)),'OddsRatio_working_3-way'!AN448-'OddsRatio_working_3-way'!R448/3)</f>
        <v>-0.18304319610246556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9">
        <f t="shared" si="91"/>
        <v>0.45843753636796453</v>
      </c>
      <c r="E449" s="9">
        <f t="shared" si="92"/>
        <v>0.30400077920845797</v>
      </c>
      <c r="F449" s="9">
        <f t="shared" si="93"/>
        <v>0.23756168442357758</v>
      </c>
      <c r="G449" s="9">
        <f t="shared" si="94"/>
        <v>1.0454179236073855</v>
      </c>
      <c r="H449" s="9">
        <f t="shared" si="95"/>
        <v>2.1813222536763455</v>
      </c>
      <c r="I449" s="9">
        <f t="shared" si="96"/>
        <v>3.289465252700174</v>
      </c>
      <c r="J449" s="9">
        <f t="shared" si="97"/>
        <v>4.2094330254746746</v>
      </c>
      <c r="K449" s="11">
        <f t="shared" si="98"/>
        <v>0.46948356807511737</v>
      </c>
      <c r="L449" s="11">
        <f t="shared" si="99"/>
        <v>0.31347962382445144</v>
      </c>
      <c r="M449" s="11">
        <f t="shared" si="100"/>
        <v>0.24570024570024568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-0.27472377028648831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0.23106606178706493</v>
      </c>
      <c r="Q449" s="11">
        <f>2*'OddsRatio_working_3-way'!K449*'OddsRatio_working_3-way'!L449*'OddsRatio_working_3-way'!M449</f>
        <v>7.2321146099237857E-2</v>
      </c>
      <c r="R449" s="11">
        <f t="shared" si="101"/>
        <v>0</v>
      </c>
      <c r="S449" s="11">
        <f t="shared" si="102"/>
        <v>-0.84108507081896799</v>
      </c>
      <c r="T449" s="11">
        <f t="shared" si="103"/>
        <v>-0.26325041340186794</v>
      </c>
      <c r="U449" s="11">
        <f>'OddsRatio_working_3-way'!S449-'OddsRatio_working_3-way'!R449^2/3</f>
        <v>-0.84108507081896799</v>
      </c>
      <c r="V449" s="11">
        <f>'OddsRatio_working_3-way'!S449*'OddsRatio_working_3-way'!R449/3-2*'OddsRatio_working_3-way'!R449^3/27-'OddsRatio_working_3-way'!T449</f>
        <v>0.26325041340186794</v>
      </c>
      <c r="W449" s="11">
        <f>'OddsRatio_working_3-way'!V449^2+4*'OddsRatio_working_3-way'!U449^3/27</f>
        <v>-1.8847937796547073E-2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0.14844924886371222</v>
      </c>
      <c r="Y449" s="11">
        <f>IF('OddsRatio_working_3-way'!W449&gt;=0,IF('OddsRatio_working_3-way'!V449+SQRT('OddsRatio_working_3-way'!W449)&gt;0,0,PI()),ACOS('OddsRatio_working_3-way'!V449/(2*'OddsRatio_working_3-way'!X449)))</f>
        <v>0.48070736465742669</v>
      </c>
      <c r="Z449" s="11">
        <f>'OddsRatio_working_3-way'!X449^(1/3)*COS('OddsRatio_working_3-way'!Y449/3)</f>
        <v>0.52270896180369275</v>
      </c>
      <c r="AA449" s="11">
        <f>'OddsRatio_working_3-way'!X449^(1/3)*COS(('OddsRatio_working_3-way'!Y449+2*PI())/3)</f>
        <v>-0.33451713286527113</v>
      </c>
      <c r="AB449" s="11">
        <f>'OddsRatio_working_3-way'!X449^(1/3)*COS(('OddsRatio_working_3-way'!Y449+4*PI())/3)</f>
        <v>-0.18819182893842179</v>
      </c>
      <c r="AC449" s="11">
        <f>'OddsRatio_working_3-way'!X449^(1/3)*SIN('OddsRatio_working_3-way'!Y449/3)</f>
        <v>8.4480953611420301E-2</v>
      </c>
      <c r="AD449" s="11">
        <f>'OddsRatio_working_3-way'!X449^(1/3)*SIN(('OddsRatio_working_3-way'!Y449+2*PI())/3)</f>
        <v>0.41043876290207759</v>
      </c>
      <c r="AE449" s="11">
        <f>'OddsRatio_working_3-way'!X449^(1/3)*SIN(('OddsRatio_working_3-way'!Y449+4*PI())/3)</f>
        <v>-0.49491971651349792</v>
      </c>
      <c r="AF449" s="11">
        <f>-'OddsRatio_working_3-way'!U449/(3*'OddsRatio_working_3-way'!X449^(1/3))*COS(('OddsRatio_working_3-way'!Y449)/3)</f>
        <v>0.52270896180369275</v>
      </c>
      <c r="AG449" s="11">
        <f>-'OddsRatio_working_3-way'!U449/(3*'OddsRatio_working_3-way'!X449^(1/3))*COS(('OddsRatio_working_3-way'!Y449+2*PI())/3)</f>
        <v>-0.33451713286527113</v>
      </c>
      <c r="AH449" s="11">
        <f>-'OddsRatio_working_3-way'!U449/(3*'OddsRatio_working_3-way'!X449^(1/3))*COS(('OddsRatio_working_3-way'!Y449+4*PI())/3)</f>
        <v>-0.18819182893842179</v>
      </c>
      <c r="AI449" s="11">
        <f>'OddsRatio_working_3-way'!U449/(3*'OddsRatio_working_3-way'!X449^(1/3))*SIN(('OddsRatio_working_3-way'!Y449)/3)</f>
        <v>-8.4480953611420301E-2</v>
      </c>
      <c r="AJ449" s="11">
        <f>'OddsRatio_working_3-way'!U449/(3*'OddsRatio_working_3-way'!X449^(1/3))*SIN(('OddsRatio_working_3-way'!Y449+2*PI())/3)</f>
        <v>-0.41043876290207759</v>
      </c>
      <c r="AK449" s="11">
        <f>'OddsRatio_working_3-way'!U449/(3*'OddsRatio_working_3-way'!X449^(1/3))*SIN(('OddsRatio_working_3-way'!Y449+4*PI())/3)</f>
        <v>0.49491971651349792</v>
      </c>
      <c r="AL449" s="11">
        <f>'OddsRatio_working_3-way'!Z449+'OddsRatio_working_3-way'!AF449</f>
        <v>1.0454179236073855</v>
      </c>
      <c r="AM449" s="11">
        <f>'OddsRatio_working_3-way'!AA449+'OddsRatio_working_3-way'!AG449</f>
        <v>-0.66903426573054225</v>
      </c>
      <c r="AN449" s="11">
        <f>'OddsRatio_working_3-way'!AB449+'OddsRatio_working_3-way'!AH449</f>
        <v>-0.37638365787684358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1.0454179236073855</v>
      </c>
      <c r="AS449" s="11">
        <f>IF(('OddsRatio_working_3-way'!X449=0),IF(Q449&gt;0,-Q449^(1/3),(-Q449)^(1/3)),'OddsRatio_working_3-way'!AM449-'OddsRatio_working_3-way'!R449/3)</f>
        <v>-0.66903426573054225</v>
      </c>
      <c r="AT449" s="11">
        <f>IF(('OddsRatio_working_3-way'!X449=0),IF(Q449&gt;0,-Q449^(1/3),(-Q449)^(1/3)),'OddsRatio_working_3-way'!AN449-'OddsRatio_working_3-way'!R449/3)</f>
        <v>-0.37638365787684358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9">
        <f t="shared" si="91"/>
        <v>0.40585372022525307</v>
      </c>
      <c r="E450" s="9">
        <f t="shared" si="92"/>
        <v>0.27703627326116387</v>
      </c>
      <c r="F450" s="9">
        <f t="shared" si="93"/>
        <v>0.31711000651358329</v>
      </c>
      <c r="G450" s="9">
        <f t="shared" si="94"/>
        <v>1.060827487811407</v>
      </c>
      <c r="H450" s="9">
        <f t="shared" si="95"/>
        <v>2.4639419331797416</v>
      </c>
      <c r="I450" s="9">
        <f t="shared" si="96"/>
        <v>3.6096356200160606</v>
      </c>
      <c r="J450" s="9">
        <f t="shared" si="97"/>
        <v>3.153479800257156</v>
      </c>
      <c r="K450" s="11">
        <f t="shared" si="98"/>
        <v>0.42016806722689076</v>
      </c>
      <c r="L450" s="11">
        <f t="shared" si="99"/>
        <v>0.28901734104046245</v>
      </c>
      <c r="M450" s="11">
        <f t="shared" si="100"/>
        <v>0.33003300330033003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-0.27619419541410117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0.23525692541080989</v>
      </c>
      <c r="Q450" s="11">
        <f>2*'OddsRatio_working_3-way'!K450*'OddsRatio_working_3-way'!L450*'OddsRatio_working_3-way'!M450</f>
        <v>8.0155681570974413E-2</v>
      </c>
      <c r="R450" s="11">
        <f t="shared" si="101"/>
        <v>0</v>
      </c>
      <c r="S450" s="11">
        <f t="shared" si="102"/>
        <v>-0.8517808459301125</v>
      </c>
      <c r="T450" s="11">
        <f t="shared" si="103"/>
        <v>-0.29021493898811329</v>
      </c>
      <c r="U450" s="11">
        <f>'OddsRatio_working_3-way'!S450-'OddsRatio_working_3-way'!R450^2/3</f>
        <v>-0.8517808459301125</v>
      </c>
      <c r="V450" s="11">
        <f>'OddsRatio_working_3-way'!S450*'OddsRatio_working_3-way'!R450/3-2*'OddsRatio_working_3-way'!R450^3/27-'OddsRatio_working_3-way'!T450</f>
        <v>0.29021493898811329</v>
      </c>
      <c r="W450" s="11">
        <f>'OddsRatio_working_3-way'!V450^2+4*'OddsRatio_working_3-way'!U450^3/27</f>
        <v>-7.329819010717345E-3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0.15128989541819346</v>
      </c>
      <c r="Y450" s="11">
        <f>IF('OddsRatio_working_3-way'!W450&gt;=0,IF('OddsRatio_working_3-way'!V450+SQRT('OddsRatio_working_3-way'!W450)&gt;0,0,PI()),ACOS('OddsRatio_working_3-way'!V450/(2*'OddsRatio_working_3-way'!X450)))</f>
        <v>0.28686637729217912</v>
      </c>
      <c r="Z450" s="11">
        <f>'OddsRatio_working_3-way'!X450^(1/3)*COS('OddsRatio_working_3-way'!Y450/3)</f>
        <v>0.53041374390570339</v>
      </c>
      <c r="AA450" s="11">
        <f>'OddsRatio_working_3-way'!X450^(1/3)*COS(('OddsRatio_working_3-way'!Y450+2*PI())/3)</f>
        <v>-0.30926543172821447</v>
      </c>
      <c r="AB450" s="11">
        <f>'OddsRatio_working_3-way'!X450^(1/3)*COS(('OddsRatio_working_3-way'!Y450+4*PI())/3)</f>
        <v>-0.22114831217748909</v>
      </c>
      <c r="AC450" s="11">
        <f>'OddsRatio_working_3-way'!X450^(1/3)*SIN('OddsRatio_working_3-way'!Y450/3)</f>
        <v>5.0874442692825664E-2</v>
      </c>
      <c r="AD450" s="11">
        <f>'OddsRatio_working_3-way'!X450^(1/3)*SIN(('OddsRatio_working_3-way'!Y450+2*PI())/3)</f>
        <v>0.43391455539233975</v>
      </c>
      <c r="AE450" s="11">
        <f>'OddsRatio_working_3-way'!X450^(1/3)*SIN(('OddsRatio_working_3-way'!Y450+4*PI())/3)</f>
        <v>-0.48478899808516551</v>
      </c>
      <c r="AF450" s="11">
        <f>-'OddsRatio_working_3-way'!U450/(3*'OddsRatio_working_3-way'!X450^(1/3))*COS(('OddsRatio_working_3-way'!Y450)/3)</f>
        <v>0.53041374390570351</v>
      </c>
      <c r="AG450" s="11">
        <f>-'OddsRatio_working_3-way'!U450/(3*'OddsRatio_working_3-way'!X450^(1/3))*COS(('OddsRatio_working_3-way'!Y450+2*PI())/3)</f>
        <v>-0.30926543172821452</v>
      </c>
      <c r="AH450" s="11">
        <f>-'OddsRatio_working_3-way'!U450/(3*'OddsRatio_working_3-way'!X450^(1/3))*COS(('OddsRatio_working_3-way'!Y450+4*PI())/3)</f>
        <v>-0.22114831217748915</v>
      </c>
      <c r="AI450" s="11">
        <f>'OddsRatio_working_3-way'!U450/(3*'OddsRatio_working_3-way'!X450^(1/3))*SIN(('OddsRatio_working_3-way'!Y450)/3)</f>
        <v>-5.0874442692825671E-2</v>
      </c>
      <c r="AJ450" s="11">
        <f>'OddsRatio_working_3-way'!U450/(3*'OddsRatio_working_3-way'!X450^(1/3))*SIN(('OddsRatio_working_3-way'!Y450+2*PI())/3)</f>
        <v>-0.43391455539233986</v>
      </c>
      <c r="AK450" s="11">
        <f>'OddsRatio_working_3-way'!U450/(3*'OddsRatio_working_3-way'!X450^(1/3))*SIN(('OddsRatio_working_3-way'!Y450+4*PI())/3)</f>
        <v>0.48478899808516557</v>
      </c>
      <c r="AL450" s="11">
        <f>'OddsRatio_working_3-way'!Z450+'OddsRatio_working_3-way'!AF450</f>
        <v>1.060827487811407</v>
      </c>
      <c r="AM450" s="11">
        <f>'OddsRatio_working_3-way'!AA450+'OddsRatio_working_3-way'!AG450</f>
        <v>-0.61853086345642905</v>
      </c>
      <c r="AN450" s="11">
        <f>'OddsRatio_working_3-way'!AB450+'OddsRatio_working_3-way'!AH450</f>
        <v>-0.44229662435497824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1.060827487811407</v>
      </c>
      <c r="AS450" s="11">
        <f>IF(('OddsRatio_working_3-way'!X450=0),IF(Q450&gt;0,-Q450^(1/3),(-Q450)^(1/3)),'OddsRatio_working_3-way'!AM450-'OddsRatio_working_3-way'!R450/3)</f>
        <v>-0.61853086345642905</v>
      </c>
      <c r="AT450" s="11">
        <f>IF(('OddsRatio_working_3-way'!X450=0),IF(Q450&gt;0,-Q450^(1/3),(-Q450)^(1/3)),'OddsRatio_working_3-way'!AN450-'OddsRatio_working_3-way'!R450/3)</f>
        <v>-0.44229662435497824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9">
        <f t="shared" si="91"/>
        <v>0.61836892797147203</v>
      </c>
      <c r="E451" s="9">
        <f t="shared" si="92"/>
        <v>0.24282041436695195</v>
      </c>
      <c r="F451" s="9">
        <f t="shared" si="93"/>
        <v>0.13881065766157605</v>
      </c>
      <c r="G451" s="9">
        <f t="shared" si="94"/>
        <v>1.0827325990289167</v>
      </c>
      <c r="H451" s="9">
        <f t="shared" si="95"/>
        <v>1.6171575814464827</v>
      </c>
      <c r="I451" s="9">
        <f t="shared" si="96"/>
        <v>4.1182698852032793</v>
      </c>
      <c r="J451" s="9">
        <f t="shared" si="97"/>
        <v>7.204057792435691</v>
      </c>
      <c r="K451" s="11">
        <f t="shared" si="98"/>
        <v>0.63694267515923564</v>
      </c>
      <c r="L451" s="11">
        <f t="shared" si="99"/>
        <v>0.25773195876288663</v>
      </c>
      <c r="M451" s="11">
        <f t="shared" si="100"/>
        <v>0.14858841010401189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-0.22944337546346671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0.22392172906212315</v>
      </c>
      <c r="Q451" s="11">
        <f>2*'OddsRatio_working_3-way'!K451*'OddsRatio_working_3-way'!L451*'OddsRatio_working_3-way'!M451</f>
        <v>4.8784690427477802E-2</v>
      </c>
      <c r="R451" s="11">
        <f t="shared" si="101"/>
        <v>0</v>
      </c>
      <c r="S451" s="11">
        <f t="shared" si="102"/>
        <v>-0.97593460090015649</v>
      </c>
      <c r="T451" s="11">
        <f t="shared" si="103"/>
        <v>-0.21262191740744146</v>
      </c>
      <c r="U451" s="11">
        <f>'OddsRatio_working_3-way'!S451-'OddsRatio_working_3-way'!R451^2/3</f>
        <v>-0.97593460090015649</v>
      </c>
      <c r="V451" s="11">
        <f>'OddsRatio_working_3-way'!S451*'OddsRatio_working_3-way'!R451/3-2*'OddsRatio_working_3-way'!R451^3/27-'OddsRatio_working_3-way'!T451</f>
        <v>0.21262191740744146</v>
      </c>
      <c r="W451" s="11">
        <f>'OddsRatio_working_3-way'!V451^2+4*'OddsRatio_working_3-way'!U451^3/27</f>
        <v>-9.2499667746739067E-2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0.18554497265404143</v>
      </c>
      <c r="Y451" s="11">
        <f>IF('OddsRatio_working_3-way'!W451&gt;=0,IF('OddsRatio_working_3-way'!V451+SQRT('OddsRatio_working_3-way'!W451)&gt;0,0,PI()),ACOS('OddsRatio_working_3-way'!V451/(2*'OddsRatio_working_3-way'!X451)))</f>
        <v>0.96067611332539671</v>
      </c>
      <c r="Z451" s="11">
        <f>'OddsRatio_working_3-way'!X451^(1/3)*COS('OddsRatio_working_3-way'!Y451/3)</f>
        <v>0.54136629951445847</v>
      </c>
      <c r="AA451" s="11">
        <f>'OddsRatio_working_3-way'!X451^(1/3)*COS(('OddsRatio_working_3-way'!Y451+2*PI())/3)</f>
        <v>-0.42616802856399716</v>
      </c>
      <c r="AB451" s="11">
        <f>'OddsRatio_working_3-way'!X451^(1/3)*COS(('OddsRatio_working_3-way'!Y451+4*PI())/3)</f>
        <v>-0.11519827095046153</v>
      </c>
      <c r="AC451" s="11">
        <f>'OddsRatio_working_3-way'!X451^(1/3)*SIN('OddsRatio_working_3-way'!Y451/3)</f>
        <v>0.1795384732680077</v>
      </c>
      <c r="AD451" s="11">
        <f>'OddsRatio_working_3-way'!X451^(1/3)*SIN(('OddsRatio_working_3-way'!Y451+2*PI())/3)</f>
        <v>0.37906773149829259</v>
      </c>
      <c r="AE451" s="11">
        <f>'OddsRatio_working_3-way'!X451^(1/3)*SIN(('OddsRatio_working_3-way'!Y451+4*PI())/3)</f>
        <v>-0.55860620476630019</v>
      </c>
      <c r="AF451" s="11">
        <f>-'OddsRatio_working_3-way'!U451/(3*'OddsRatio_working_3-way'!X451^(1/3))*COS(('OddsRatio_working_3-way'!Y451)/3)</f>
        <v>0.54136629951445836</v>
      </c>
      <c r="AG451" s="11">
        <f>-'OddsRatio_working_3-way'!U451/(3*'OddsRatio_working_3-way'!X451^(1/3))*COS(('OddsRatio_working_3-way'!Y451+2*PI())/3)</f>
        <v>-0.4261680285639971</v>
      </c>
      <c r="AH451" s="11">
        <f>-'OddsRatio_working_3-way'!U451/(3*'OddsRatio_working_3-way'!X451^(1/3))*COS(('OddsRatio_working_3-way'!Y451+4*PI())/3)</f>
        <v>-0.11519827095046151</v>
      </c>
      <c r="AI451" s="11">
        <f>'OddsRatio_working_3-way'!U451/(3*'OddsRatio_working_3-way'!X451^(1/3))*SIN(('OddsRatio_working_3-way'!Y451)/3)</f>
        <v>-0.17953847326800768</v>
      </c>
      <c r="AJ451" s="11">
        <f>'OddsRatio_working_3-way'!U451/(3*'OddsRatio_working_3-way'!X451^(1/3))*SIN(('OddsRatio_working_3-way'!Y451+2*PI())/3)</f>
        <v>-0.37906773149829248</v>
      </c>
      <c r="AK451" s="11">
        <f>'OddsRatio_working_3-way'!U451/(3*'OddsRatio_working_3-way'!X451^(1/3))*SIN(('OddsRatio_working_3-way'!Y451+4*PI())/3)</f>
        <v>0.55860620476630007</v>
      </c>
      <c r="AL451" s="11">
        <f>'OddsRatio_working_3-way'!Z451+'OddsRatio_working_3-way'!AF451</f>
        <v>1.0827325990289167</v>
      </c>
      <c r="AM451" s="11">
        <f>'OddsRatio_working_3-way'!AA451+'OddsRatio_working_3-way'!AG451</f>
        <v>-0.85233605712799432</v>
      </c>
      <c r="AN451" s="11">
        <f>'OddsRatio_working_3-way'!AB451+'OddsRatio_working_3-way'!AH451</f>
        <v>-0.23039654190092304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1.0827325990289167</v>
      </c>
      <c r="AS451" s="11">
        <f>IF(('OddsRatio_working_3-way'!X451=0),IF(Q451&gt;0,-Q451^(1/3),(-Q451)^(1/3)),'OddsRatio_working_3-way'!AM451-'OddsRatio_working_3-way'!R451/3)</f>
        <v>-0.85233605712799432</v>
      </c>
      <c r="AT451" s="11">
        <f>IF(('OddsRatio_working_3-way'!X451=0),IF(Q451&gt;0,-Q451^(1/3),(-Q451)^(1/3)),'OddsRatio_working_3-way'!AN451-'OddsRatio_working_3-way'!R451/3)</f>
        <v>-0.23039654190092304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9">
        <f t="shared" ref="D452:D515" si="104">(K452/(AR452+K452-(AR452*K452)))</f>
        <v>0.51648851056143719</v>
      </c>
      <c r="E452" s="9">
        <f t="shared" ref="E452:E515" si="105">(L452/(AR452+L452-(AR452*L452)))</f>
        <v>0.29283903223197993</v>
      </c>
      <c r="F452" s="9">
        <f t="shared" ref="F452:F515" si="106">(M452/(AR452+M452-(AR452*M452)))</f>
        <v>0.19067245720658291</v>
      </c>
      <c r="G452" s="9">
        <f t="shared" ref="G452:G515" si="107">AR452</f>
        <v>1.063808512922662</v>
      </c>
      <c r="H452" s="9">
        <f t="shared" ref="H452:H515" si="108">IF(A452="","",1/D452)</f>
        <v>1.9361514913719426</v>
      </c>
      <c r="I452" s="9">
        <f t="shared" ref="I452:I515" si="109">IF(B452="","",1/E452)</f>
        <v>3.4148453243344434</v>
      </c>
      <c r="J452" s="9">
        <f t="shared" ref="J452:J515" si="110">IF(C452="","",1/F452)</f>
        <v>5.2445959665614215</v>
      </c>
      <c r="K452" s="11">
        <f t="shared" ref="K452:K515" si="111">1/A452</f>
        <v>0.53191489361702127</v>
      </c>
      <c r="L452" s="11">
        <f t="shared" ref="L452:L515" si="112">1/B452</f>
        <v>0.3058103975535168</v>
      </c>
      <c r="M452" s="11">
        <f t="shared" ref="M452:M515" si="113">1/C452</f>
        <v>0.20040080160320639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-0.25982161473053478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0.23275127260181105</v>
      </c>
      <c r="Q452" s="11">
        <f>2*'OddsRatio_working_3-way'!K452*'OddsRatio_working_3-way'!L452*'OddsRatio_working_3-way'!M452</f>
        <v>6.5196434902468084E-2</v>
      </c>
      <c r="R452" s="11">
        <f t="shared" ref="R452:R515" si="114">O452/N452</f>
        <v>0</v>
      </c>
      <c r="S452" s="11">
        <f t="shared" ref="S452:S515" si="115">P452/N452</f>
        <v>-0.89581181628480444</v>
      </c>
      <c r="T452" s="11">
        <f t="shared" ref="T452:T515" si="116">Q452/N452</f>
        <v>-0.2509276796315979</v>
      </c>
      <c r="U452" s="11">
        <f>'OddsRatio_working_3-way'!S452-'OddsRatio_working_3-way'!R452^2/3</f>
        <v>-0.89581181628480444</v>
      </c>
      <c r="V452" s="11">
        <f>'OddsRatio_working_3-way'!S452*'OddsRatio_working_3-way'!R452/3-2*'OddsRatio_working_3-way'!R452^3/27-'OddsRatio_working_3-way'!T452</f>
        <v>0.2509276796315979</v>
      </c>
      <c r="W452" s="11">
        <f>'OddsRatio_working_3-way'!V452^2+4*'OddsRatio_working_3-way'!U452^3/27</f>
        <v>-4.3534558926743933E-2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0.16317112132056469</v>
      </c>
      <c r="Y452" s="11">
        <f>IF('OddsRatio_working_3-way'!W452&gt;=0,IF('OddsRatio_working_3-way'!V452+SQRT('OddsRatio_working_3-way'!W452)&gt;0,0,PI()),ACOS('OddsRatio_working_3-way'!V452/(2*'OddsRatio_working_3-way'!X452)))</f>
        <v>0.69366240798407142</v>
      </c>
      <c r="Z452" s="11">
        <f>'OddsRatio_working_3-way'!X452^(1/3)*COS('OddsRatio_working_3-way'!Y452/3)</f>
        <v>0.53190425646133099</v>
      </c>
      <c r="AA452" s="11">
        <f>'OddsRatio_working_3-way'!X452^(1/3)*COS(('OddsRatio_working_3-way'!Y452+2*PI())/3)</f>
        <v>-0.37440188867272489</v>
      </c>
      <c r="AB452" s="11">
        <f>'OddsRatio_working_3-way'!X452^(1/3)*COS(('OddsRatio_working_3-way'!Y452+4*PI())/3)</f>
        <v>-0.15750236778860616</v>
      </c>
      <c r="AC452" s="11">
        <f>'OddsRatio_working_3-way'!X452^(1/3)*SIN('OddsRatio_working_3-way'!Y452/3)</f>
        <v>0.12522699676954688</v>
      </c>
      <c r="AD452" s="11">
        <f>'OddsRatio_working_3-way'!X452^(1/3)*SIN(('OddsRatio_working_3-way'!Y452+2*PI())/3)</f>
        <v>0.3980291000918123</v>
      </c>
      <c r="AE452" s="11">
        <f>'OddsRatio_working_3-way'!X452^(1/3)*SIN(('OddsRatio_working_3-way'!Y452+4*PI())/3)</f>
        <v>-0.52325609686135921</v>
      </c>
      <c r="AF452" s="11">
        <f>-'OddsRatio_working_3-way'!U452/(3*'OddsRatio_working_3-way'!X452^(1/3))*COS(('OddsRatio_working_3-way'!Y452)/3)</f>
        <v>0.53190425646133099</v>
      </c>
      <c r="AG452" s="11">
        <f>-'OddsRatio_working_3-way'!U452/(3*'OddsRatio_working_3-way'!X452^(1/3))*COS(('OddsRatio_working_3-way'!Y452+2*PI())/3)</f>
        <v>-0.37440188867272489</v>
      </c>
      <c r="AH452" s="11">
        <f>-'OddsRatio_working_3-way'!U452/(3*'OddsRatio_working_3-way'!X452^(1/3))*COS(('OddsRatio_working_3-way'!Y452+4*PI())/3)</f>
        <v>-0.15750236778860616</v>
      </c>
      <c r="AI452" s="11">
        <f>'OddsRatio_working_3-way'!U452/(3*'OddsRatio_working_3-way'!X452^(1/3))*SIN(('OddsRatio_working_3-way'!Y452)/3)</f>
        <v>-0.12522699676954688</v>
      </c>
      <c r="AJ452" s="11">
        <f>'OddsRatio_working_3-way'!U452/(3*'OddsRatio_working_3-way'!X452^(1/3))*SIN(('OddsRatio_working_3-way'!Y452+2*PI())/3)</f>
        <v>-0.3980291000918123</v>
      </c>
      <c r="AK452" s="11">
        <f>'OddsRatio_working_3-way'!U452/(3*'OddsRatio_working_3-way'!X452^(1/3))*SIN(('OddsRatio_working_3-way'!Y452+4*PI())/3)</f>
        <v>0.52325609686135921</v>
      </c>
      <c r="AL452" s="11">
        <f>'OddsRatio_working_3-way'!Z452+'OddsRatio_working_3-way'!AF452</f>
        <v>1.063808512922662</v>
      </c>
      <c r="AM452" s="11">
        <f>'OddsRatio_working_3-way'!AA452+'OddsRatio_working_3-way'!AG452</f>
        <v>-0.74880377734544978</v>
      </c>
      <c r="AN452" s="11">
        <f>'OddsRatio_working_3-way'!AB452+'OddsRatio_working_3-way'!AH452</f>
        <v>-0.31500473557721231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1.063808512922662</v>
      </c>
      <c r="AS452" s="11">
        <f>IF(('OddsRatio_working_3-way'!X452=0),IF(Q452&gt;0,-Q452^(1/3),(-Q452)^(1/3)),'OddsRatio_working_3-way'!AM452-'OddsRatio_working_3-way'!R452/3)</f>
        <v>-0.74880377734544978</v>
      </c>
      <c r="AT452" s="11">
        <f>IF(('OddsRatio_working_3-way'!X452=0),IF(Q452&gt;0,-Q452^(1/3),(-Q452)^(1/3)),'OddsRatio_working_3-way'!AN452-'OddsRatio_working_3-way'!R452/3)</f>
        <v>-0.31500473557721231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9">
        <f t="shared" si="104"/>
        <v>0.67243210366918837</v>
      </c>
      <c r="E453" s="9">
        <f t="shared" si="105"/>
        <v>0.20021864981092211</v>
      </c>
      <c r="F453" s="9">
        <f t="shared" si="106"/>
        <v>0.12734924651988941</v>
      </c>
      <c r="G453" s="9">
        <f t="shared" si="107"/>
        <v>1.0825310905605252</v>
      </c>
      <c r="H453" s="9">
        <f t="shared" si="108"/>
        <v>1.4871389907522363</v>
      </c>
      <c r="I453" s="9">
        <f t="shared" si="109"/>
        <v>4.9945397241683382</v>
      </c>
      <c r="J453" s="9">
        <f t="shared" si="110"/>
        <v>7.8524218032481254</v>
      </c>
      <c r="K453" s="11">
        <f t="shared" si="111"/>
        <v>0.68965517241379315</v>
      </c>
      <c r="L453" s="11">
        <f t="shared" si="112"/>
        <v>0.21321961620469082</v>
      </c>
      <c r="M453" s="11">
        <f t="shared" si="113"/>
        <v>0.13642564802182811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-0.21086173244022555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0.21003992865061985</v>
      </c>
      <c r="Q453" s="11">
        <f>2*'OddsRatio_working_3-way'!K453*'OddsRatio_working_3-way'!L453*'OddsRatio_working_3-way'!M453</f>
        <v>4.0122240429917834E-2</v>
      </c>
      <c r="R453" s="11">
        <f t="shared" si="114"/>
        <v>0</v>
      </c>
      <c r="S453" s="11">
        <f t="shared" si="115"/>
        <v>-0.99610264138449744</v>
      </c>
      <c r="T453" s="11">
        <f t="shared" si="116"/>
        <v>-0.19027748641537681</v>
      </c>
      <c r="U453" s="11">
        <f>'OddsRatio_working_3-way'!S453-'OddsRatio_working_3-way'!R453^2/3</f>
        <v>-0.99610264138449744</v>
      </c>
      <c r="V453" s="11">
        <f>'OddsRatio_working_3-way'!S453*'OddsRatio_working_3-way'!R453/3-2*'OddsRatio_working_3-way'!R453^3/27-'OddsRatio_working_3-way'!T453</f>
        <v>0.19027748641537681</v>
      </c>
      <c r="W453" s="11">
        <f>'OddsRatio_working_3-way'!V453^2+4*'OddsRatio_working_3-way'!U453^3/27</f>
        <v>-0.11021720900307139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0.19132611612089531</v>
      </c>
      <c r="Y453" s="11">
        <f>IF('OddsRatio_working_3-way'!W453&gt;=0,IF('OddsRatio_working_3-way'!V453+SQRT('OddsRatio_working_3-way'!W453)&gt;0,0,PI()),ACOS('OddsRatio_working_3-way'!V453/(2*'OddsRatio_working_3-way'!X453)))</f>
        <v>1.0503590412600969</v>
      </c>
      <c r="Z453" s="11">
        <f>'OddsRatio_working_3-way'!X453^(1/3)*COS('OddsRatio_working_3-way'!Y453/3)</f>
        <v>0.54126554528026272</v>
      </c>
      <c r="AA453" s="11">
        <f>'OddsRatio_working_3-way'!X453^(1/3)*COS(('OddsRatio_working_3-way'!Y453+2*PI())/3)</f>
        <v>-0.44180335266330395</v>
      </c>
      <c r="AB453" s="11">
        <f>'OddsRatio_working_3-way'!X453^(1/3)*COS(('OddsRatio_working_3-way'!Y453+4*PI())/3)</f>
        <v>-9.946219261695885E-2</v>
      </c>
      <c r="AC453" s="11">
        <f>'OddsRatio_working_3-way'!X453^(1/3)*SIN('OddsRatio_working_3-way'!Y453/3)</f>
        <v>0.19765076090744613</v>
      </c>
      <c r="AD453" s="11">
        <f>'OddsRatio_working_3-way'!X453^(1/3)*SIN(('OddsRatio_working_3-way'!Y453+2*PI())/3)</f>
        <v>0.36992433195222074</v>
      </c>
      <c r="AE453" s="11">
        <f>'OddsRatio_working_3-way'!X453^(1/3)*SIN(('OddsRatio_working_3-way'!Y453+4*PI())/3)</f>
        <v>-0.5675750928596669</v>
      </c>
      <c r="AF453" s="11">
        <f>-'OddsRatio_working_3-way'!U453/(3*'OddsRatio_working_3-way'!X453^(1/3))*COS(('OddsRatio_working_3-way'!Y453)/3)</f>
        <v>0.54126554528026261</v>
      </c>
      <c r="AG453" s="11">
        <f>-'OddsRatio_working_3-way'!U453/(3*'OddsRatio_working_3-way'!X453^(1/3))*COS(('OddsRatio_working_3-way'!Y453+2*PI())/3)</f>
        <v>-0.44180335266330389</v>
      </c>
      <c r="AH453" s="11">
        <f>-'OddsRatio_working_3-way'!U453/(3*'OddsRatio_working_3-way'!X453^(1/3))*COS(('OddsRatio_working_3-way'!Y453+4*PI())/3)</f>
        <v>-9.9462192616958836E-2</v>
      </c>
      <c r="AI453" s="11">
        <f>'OddsRatio_working_3-way'!U453/(3*'OddsRatio_working_3-way'!X453^(1/3))*SIN(('OddsRatio_working_3-way'!Y453)/3)</f>
        <v>-0.1976507609074461</v>
      </c>
      <c r="AJ453" s="11">
        <f>'OddsRatio_working_3-way'!U453/(3*'OddsRatio_working_3-way'!X453^(1/3))*SIN(('OddsRatio_working_3-way'!Y453+2*PI())/3)</f>
        <v>-0.36992433195222069</v>
      </c>
      <c r="AK453" s="11">
        <f>'OddsRatio_working_3-way'!U453/(3*'OddsRatio_working_3-way'!X453^(1/3))*SIN(('OddsRatio_working_3-way'!Y453+4*PI())/3)</f>
        <v>0.56757509285966679</v>
      </c>
      <c r="AL453" s="11">
        <f>'OddsRatio_working_3-way'!Z453+'OddsRatio_working_3-way'!AF453</f>
        <v>1.0825310905605252</v>
      </c>
      <c r="AM453" s="11">
        <f>'OddsRatio_working_3-way'!AA453+'OddsRatio_working_3-way'!AG453</f>
        <v>-0.8836067053266079</v>
      </c>
      <c r="AN453" s="11">
        <f>'OddsRatio_working_3-way'!AB453+'OddsRatio_working_3-way'!AH453</f>
        <v>-0.1989243852339177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1.0825310905605252</v>
      </c>
      <c r="AS453" s="11">
        <f>IF(('OddsRatio_working_3-way'!X453=0),IF(Q453&gt;0,-Q453^(1/3),(-Q453)^(1/3)),'OddsRatio_working_3-way'!AM453-'OddsRatio_working_3-way'!R453/3)</f>
        <v>-0.8836067053266079</v>
      </c>
      <c r="AT453" s="11">
        <f>IF(('OddsRatio_working_3-way'!X453=0),IF(Q453&gt;0,-Q453^(1/3),(-Q453)^(1/3)),'OddsRatio_working_3-way'!AN453-'OddsRatio_working_3-way'!R453/3)</f>
        <v>-0.1989243852339177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9">
        <f t="shared" si="104"/>
        <v>0.11916067142912645</v>
      </c>
      <c r="E454" s="9">
        <f t="shared" si="105"/>
        <v>0.24434439084597542</v>
      </c>
      <c r="F454" s="9">
        <f t="shared" si="106"/>
        <v>0.63649493772489829</v>
      </c>
      <c r="G454" s="9">
        <f t="shared" si="107"/>
        <v>1.0775554798876765</v>
      </c>
      <c r="H454" s="9">
        <f t="shared" si="108"/>
        <v>8.3920305920294602</v>
      </c>
      <c r="I454" s="9">
        <f t="shared" si="109"/>
        <v>4.0925842272776318</v>
      </c>
      <c r="J454" s="9">
        <f t="shared" si="110"/>
        <v>1.5711044043404687</v>
      </c>
      <c r="K454" s="11">
        <f t="shared" si="111"/>
        <v>0.1272264631043257</v>
      </c>
      <c r="L454" s="11">
        <f t="shared" si="112"/>
        <v>0.25839793281653745</v>
      </c>
      <c r="M454" s="11">
        <f t="shared" si="113"/>
        <v>0.65359477124183007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-0.22421101264494969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0.22045625161716265</v>
      </c>
      <c r="Q454" s="11">
        <f>2*'OddsRatio_working_3-way'!K454*'OddsRatio_working_3-way'!L454*'OddsRatio_working_3-way'!M454</f>
        <v>4.2973928190480043E-2</v>
      </c>
      <c r="R454" s="11">
        <f t="shared" si="114"/>
        <v>0</v>
      </c>
      <c r="S454" s="11">
        <f t="shared" si="115"/>
        <v>-0.98325344958085126</v>
      </c>
      <c r="T454" s="11">
        <f t="shared" si="116"/>
        <v>-0.19166733909958111</v>
      </c>
      <c r="U454" s="11">
        <f>'OddsRatio_working_3-way'!S454-'OddsRatio_working_3-way'!R454^2/3</f>
        <v>-0.98325344958085126</v>
      </c>
      <c r="V454" s="11">
        <f>'OddsRatio_working_3-way'!S454*'OddsRatio_working_3-way'!R454/3-2*'OddsRatio_working_3-way'!R454^3/27-'OddsRatio_working_3-way'!T454</f>
        <v>0.19166733909958111</v>
      </c>
      <c r="W454" s="11">
        <f>'OddsRatio_working_3-way'!V454^2+4*'OddsRatio_working_3-way'!U454^3/27</f>
        <v>-0.10409281528194887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0.18763607339705676</v>
      </c>
      <c r="Y454" s="11">
        <f>IF('OddsRatio_working_3-way'!W454&gt;=0,IF('OddsRatio_working_3-way'!V454+SQRT('OddsRatio_working_3-way'!W454)&gt;0,0,PI()),ACOS('OddsRatio_working_3-way'!V454/(2*'OddsRatio_working_3-way'!X454)))</f>
        <v>1.0347484138540204</v>
      </c>
      <c r="Z454" s="11">
        <f>'OddsRatio_working_3-way'!X454^(1/3)*COS('OddsRatio_working_3-way'!Y454/3)</f>
        <v>0.53877773994383826</v>
      </c>
      <c r="AA454" s="11">
        <f>'OddsRatio_working_3-way'!X454^(1/3)*COS(('OddsRatio_working_3-way'!Y454+2*PI())/3)</f>
        <v>-0.43702619457765901</v>
      </c>
      <c r="AB454" s="11">
        <f>'OddsRatio_working_3-way'!X454^(1/3)*COS(('OddsRatio_working_3-way'!Y454+4*PI())/3)</f>
        <v>-0.10175154536617918</v>
      </c>
      <c r="AC454" s="11">
        <f>'OddsRatio_working_3-way'!X454^(1/3)*SIN('OddsRatio_working_3-way'!Y454/3)</f>
        <v>0.19357090897470527</v>
      </c>
      <c r="AD454" s="11">
        <f>'OddsRatio_working_3-way'!X454^(1/3)*SIN(('OddsRatio_working_3-way'!Y454+2*PI())/3)</f>
        <v>0.36980975529757726</v>
      </c>
      <c r="AE454" s="11">
        <f>'OddsRatio_working_3-way'!X454^(1/3)*SIN(('OddsRatio_working_3-way'!Y454+4*PI())/3)</f>
        <v>-0.56338066427228239</v>
      </c>
      <c r="AF454" s="11">
        <f>-'OddsRatio_working_3-way'!U454/(3*'OddsRatio_working_3-way'!X454^(1/3))*COS(('OddsRatio_working_3-way'!Y454)/3)</f>
        <v>0.53877773994383815</v>
      </c>
      <c r="AG454" s="11">
        <f>-'OddsRatio_working_3-way'!U454/(3*'OddsRatio_working_3-way'!X454^(1/3))*COS(('OddsRatio_working_3-way'!Y454+2*PI())/3)</f>
        <v>-0.4370261945776589</v>
      </c>
      <c r="AH454" s="11">
        <f>-'OddsRatio_working_3-way'!U454/(3*'OddsRatio_working_3-way'!X454^(1/3))*COS(('OddsRatio_working_3-way'!Y454+4*PI())/3)</f>
        <v>-0.10175154536617917</v>
      </c>
      <c r="AI454" s="11">
        <f>'OddsRatio_working_3-way'!U454/(3*'OddsRatio_working_3-way'!X454^(1/3))*SIN(('OddsRatio_working_3-way'!Y454)/3)</f>
        <v>-0.19357090897470522</v>
      </c>
      <c r="AJ454" s="11">
        <f>'OddsRatio_working_3-way'!U454/(3*'OddsRatio_working_3-way'!X454^(1/3))*SIN(('OddsRatio_working_3-way'!Y454+2*PI())/3)</f>
        <v>-0.3698097552975772</v>
      </c>
      <c r="AK454" s="11">
        <f>'OddsRatio_working_3-way'!U454/(3*'OddsRatio_working_3-way'!X454^(1/3))*SIN(('OddsRatio_working_3-way'!Y454+4*PI())/3)</f>
        <v>0.56338066427228228</v>
      </c>
      <c r="AL454" s="11">
        <f>'OddsRatio_working_3-way'!Z454+'OddsRatio_working_3-way'!AF454</f>
        <v>1.0775554798876765</v>
      </c>
      <c r="AM454" s="11">
        <f>'OddsRatio_working_3-way'!AA454+'OddsRatio_working_3-way'!AG454</f>
        <v>-0.87405238915531791</v>
      </c>
      <c r="AN454" s="11">
        <f>'OddsRatio_working_3-way'!AB454+'OddsRatio_working_3-way'!AH454</f>
        <v>-0.20350309073235834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1.0775554798876765</v>
      </c>
      <c r="AS454" s="11">
        <f>IF(('OddsRatio_working_3-way'!X454=0),IF(Q454&gt;0,-Q454^(1/3),(-Q454)^(1/3)),'OddsRatio_working_3-way'!AM454-'OddsRatio_working_3-way'!R454/3)</f>
        <v>-0.87405238915531791</v>
      </c>
      <c r="AT454" s="11">
        <f>IF(('OddsRatio_working_3-way'!X454=0),IF(Q454&gt;0,-Q454^(1/3),(-Q454)^(1/3)),'OddsRatio_working_3-way'!AN454-'OddsRatio_working_3-way'!R454/3)</f>
        <v>-0.20350309073235834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9">
        <f t="shared" si="104"/>
        <v>0.39941773989858614</v>
      </c>
      <c r="E455" s="9">
        <f t="shared" si="105"/>
        <v>0.33124875888420358</v>
      </c>
      <c r="F455" s="9">
        <f t="shared" si="106"/>
        <v>0.26933350121721006</v>
      </c>
      <c r="G455" s="9">
        <f t="shared" si="107"/>
        <v>1.0514996018533123</v>
      </c>
      <c r="H455" s="9">
        <f t="shared" si="108"/>
        <v>2.5036444306502368</v>
      </c>
      <c r="I455" s="9">
        <f t="shared" si="109"/>
        <v>3.01887923555836</v>
      </c>
      <c r="J455" s="9">
        <f t="shared" si="110"/>
        <v>3.7128689727815463</v>
      </c>
      <c r="K455" s="11">
        <f t="shared" si="111"/>
        <v>0.41152263374485593</v>
      </c>
      <c r="L455" s="11">
        <f t="shared" si="112"/>
        <v>0.34246575342465752</v>
      </c>
      <c r="M455" s="11">
        <f t="shared" si="113"/>
        <v>0.27932960893854747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-0.27885909939939157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0.23344390622436245</v>
      </c>
      <c r="Q455" s="11">
        <f>2*'OddsRatio_working_3-way'!K455*'OddsRatio_working_3-way'!L455*'OddsRatio_working_3-way'!M455</f>
        <v>7.8733189283090199E-2</v>
      </c>
      <c r="R455" s="11">
        <f t="shared" si="114"/>
        <v>0</v>
      </c>
      <c r="S455" s="11">
        <f t="shared" si="115"/>
        <v>-0.83713928190672404</v>
      </c>
      <c r="T455" s="11">
        <f t="shared" si="116"/>
        <v>-0.28234039861946847</v>
      </c>
      <c r="U455" s="11">
        <f>'OddsRatio_working_3-way'!S455-'OddsRatio_working_3-way'!R455^2/3</f>
        <v>-0.83713928190672404</v>
      </c>
      <c r="V455" s="11">
        <f>'OddsRatio_working_3-way'!S455*'OddsRatio_working_3-way'!R455/3-2*'OddsRatio_working_3-way'!R455^3/27-'OddsRatio_working_3-way'!T455</f>
        <v>0.28234039861946847</v>
      </c>
      <c r="W455" s="11">
        <f>'OddsRatio_working_3-way'!V455^2+4*'OddsRatio_working_3-way'!U455^3/27</f>
        <v>-7.1978298960004017E-3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0.14740584332769915</v>
      </c>
      <c r="Y455" s="11">
        <f>IF('OddsRatio_working_3-way'!W455&gt;=0,IF('OddsRatio_working_3-way'!V455+SQRT('OddsRatio_working_3-way'!W455)&gt;0,0,PI()),ACOS('OddsRatio_working_3-way'!V455/(2*'OddsRatio_working_3-way'!X455)))</f>
        <v>0.29190484231917679</v>
      </c>
      <c r="Z455" s="11">
        <f>'OddsRatio_working_3-way'!X455^(1/3)*COS('OddsRatio_working_3-way'!Y455/3)</f>
        <v>0.52574980092665624</v>
      </c>
      <c r="AA455" s="11">
        <f>'OddsRatio_working_3-way'!X455^(1/3)*COS(('OddsRatio_working_3-way'!Y455+2*PI())/3)</f>
        <v>-0.30731790436570977</v>
      </c>
      <c r="AB455" s="11">
        <f>'OddsRatio_working_3-way'!X455^(1/3)*COS(('OddsRatio_working_3-way'!Y455+4*PI())/3)</f>
        <v>-0.21843189656094655</v>
      </c>
      <c r="AC455" s="11">
        <f>'OddsRatio_working_3-way'!X455^(1/3)*SIN('OddsRatio_working_3-way'!Y455/3)</f>
        <v>5.1318360533271407E-2</v>
      </c>
      <c r="AD455" s="11">
        <f>'OddsRatio_working_3-way'!X455^(1/3)*SIN(('OddsRatio_working_3-way'!Y455+2*PI())/3)</f>
        <v>0.42965350337046004</v>
      </c>
      <c r="AE455" s="11">
        <f>'OddsRatio_working_3-way'!X455^(1/3)*SIN(('OddsRatio_working_3-way'!Y455+4*PI())/3)</f>
        <v>-0.48097186390373126</v>
      </c>
      <c r="AF455" s="11">
        <f>-'OddsRatio_working_3-way'!U455/(3*'OddsRatio_working_3-way'!X455^(1/3))*COS(('OddsRatio_working_3-way'!Y455)/3)</f>
        <v>0.52574980092665613</v>
      </c>
      <c r="AG455" s="11">
        <f>-'OddsRatio_working_3-way'!U455/(3*'OddsRatio_working_3-way'!X455^(1/3))*COS(('OddsRatio_working_3-way'!Y455+2*PI())/3)</f>
        <v>-0.30731790436570972</v>
      </c>
      <c r="AH455" s="11">
        <f>-'OddsRatio_working_3-way'!U455/(3*'OddsRatio_working_3-way'!X455^(1/3))*COS(('OddsRatio_working_3-way'!Y455+4*PI())/3)</f>
        <v>-0.2184318965609465</v>
      </c>
      <c r="AI455" s="11">
        <f>'OddsRatio_working_3-way'!U455/(3*'OddsRatio_working_3-way'!X455^(1/3))*SIN(('OddsRatio_working_3-way'!Y455)/3)</f>
        <v>-5.1318360533271393E-2</v>
      </c>
      <c r="AJ455" s="11">
        <f>'OddsRatio_working_3-way'!U455/(3*'OddsRatio_working_3-way'!X455^(1/3))*SIN(('OddsRatio_working_3-way'!Y455+2*PI())/3)</f>
        <v>-0.42965350337045993</v>
      </c>
      <c r="AK455" s="11">
        <f>'OddsRatio_working_3-way'!U455/(3*'OddsRatio_working_3-way'!X455^(1/3))*SIN(('OddsRatio_working_3-way'!Y455+4*PI())/3)</f>
        <v>0.48097186390373114</v>
      </c>
      <c r="AL455" s="11">
        <f>'OddsRatio_working_3-way'!Z455+'OddsRatio_working_3-way'!AF455</f>
        <v>1.0514996018533123</v>
      </c>
      <c r="AM455" s="11">
        <f>'OddsRatio_working_3-way'!AA455+'OddsRatio_working_3-way'!AG455</f>
        <v>-0.61463580873141943</v>
      </c>
      <c r="AN455" s="11">
        <f>'OddsRatio_working_3-way'!AB455+'OddsRatio_working_3-way'!AH455</f>
        <v>-0.43686379312189305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1.0514996018533123</v>
      </c>
      <c r="AS455" s="11">
        <f>IF(('OddsRatio_working_3-way'!X455=0),IF(Q455&gt;0,-Q455^(1/3),(-Q455)^(1/3)),'OddsRatio_working_3-way'!AM455-'OddsRatio_working_3-way'!R455/3)</f>
        <v>-0.61463580873141943</v>
      </c>
      <c r="AT455" s="11">
        <f>IF(('OddsRatio_working_3-way'!X455=0),IF(Q455&gt;0,-Q455^(1/3),(-Q455)^(1/3)),'OddsRatio_working_3-way'!AN455-'OddsRatio_working_3-way'!R455/3)</f>
        <v>-0.43686379312189305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9">
        <f t="shared" si="104"/>
        <v>0.5729102502579636</v>
      </c>
      <c r="E456" s="9">
        <f t="shared" si="105"/>
        <v>0.24717026165699324</v>
      </c>
      <c r="F456" s="9">
        <f t="shared" si="106"/>
        <v>0.17991948808504332</v>
      </c>
      <c r="G456" s="9">
        <f t="shared" si="107"/>
        <v>1.0649629913978207</v>
      </c>
      <c r="H456" s="9">
        <f t="shared" si="108"/>
        <v>1.7454740939784743</v>
      </c>
      <c r="I456" s="9">
        <f t="shared" si="109"/>
        <v>4.0457941553977665</v>
      </c>
      <c r="J456" s="9">
        <f t="shared" si="110"/>
        <v>5.5580416031826729</v>
      </c>
      <c r="K456" s="11">
        <f t="shared" si="111"/>
        <v>0.58823529411764708</v>
      </c>
      <c r="L456" s="11">
        <f t="shared" si="112"/>
        <v>0.2590673575129534</v>
      </c>
      <c r="M456" s="11">
        <f t="shared" si="113"/>
        <v>0.18939393939393939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-0.24730773138270856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0.22627986663341743</v>
      </c>
      <c r="Q456" s="11">
        <f>2*'OddsRatio_working_3-way'!K456*'OddsRatio_working_3-way'!L456*'OddsRatio_working_3-way'!M456</f>
        <v>5.7724455773830979E-2</v>
      </c>
      <c r="R456" s="11">
        <f t="shared" si="114"/>
        <v>0</v>
      </c>
      <c r="S456" s="11">
        <f t="shared" si="115"/>
        <v>-0.91497287758970003</v>
      </c>
      <c r="T456" s="11">
        <f t="shared" si="116"/>
        <v>-0.23341144836471941</v>
      </c>
      <c r="U456" s="11">
        <f>'OddsRatio_working_3-way'!S456-'OddsRatio_working_3-way'!R456^2/3</f>
        <v>-0.91497287758970003</v>
      </c>
      <c r="V456" s="11">
        <f>'OddsRatio_working_3-way'!S456*'OddsRatio_working_3-way'!R456/3-2*'OddsRatio_working_3-way'!R456^3/27-'OddsRatio_working_3-way'!T456</f>
        <v>0.23341144836471941</v>
      </c>
      <c r="W456" s="11">
        <f>'OddsRatio_working_3-way'!V456^2+4*'OddsRatio_working_3-way'!U456^3/27</f>
        <v>-5.8999503822562568E-2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0.16843426614727083</v>
      </c>
      <c r="Y456" s="11">
        <f>IF('OddsRatio_working_3-way'!W456&gt;=0,IF('OddsRatio_working_3-way'!V456+SQRT('OddsRatio_working_3-way'!W456)&gt;0,0,PI()),ACOS('OddsRatio_working_3-way'!V456/(2*'OddsRatio_working_3-way'!X456)))</f>
        <v>0.80531258988006849</v>
      </c>
      <c r="Z456" s="11">
        <f>'OddsRatio_working_3-way'!X456^(1/3)*COS('OddsRatio_working_3-way'!Y456/3)</f>
        <v>0.53248149569891046</v>
      </c>
      <c r="AA456" s="11">
        <f>'OddsRatio_working_3-way'!X456^(1/3)*COS(('OddsRatio_working_3-way'!Y456+2*PI())/3)</f>
        <v>-0.39309031210220868</v>
      </c>
      <c r="AB456" s="11">
        <f>'OddsRatio_working_3-way'!X456^(1/3)*COS(('OddsRatio_working_3-way'!Y456+4*PI())/3)</f>
        <v>-0.13939118359670194</v>
      </c>
      <c r="AC456" s="11">
        <f>'OddsRatio_working_3-way'!X456^(1/3)*SIN('OddsRatio_working_3-way'!Y456/3)</f>
        <v>0.14647326013582784</v>
      </c>
      <c r="AD456" s="11">
        <f>'OddsRatio_working_3-way'!X456^(1/3)*SIN(('OddsRatio_working_3-way'!Y456+2*PI())/3)</f>
        <v>0.38790587225247691</v>
      </c>
      <c r="AE456" s="11">
        <f>'OddsRatio_working_3-way'!X456^(1/3)*SIN(('OddsRatio_working_3-way'!Y456+4*PI())/3)</f>
        <v>-0.5343791323883047</v>
      </c>
      <c r="AF456" s="11">
        <f>-'OddsRatio_working_3-way'!U456/(3*'OddsRatio_working_3-way'!X456^(1/3))*COS(('OddsRatio_working_3-way'!Y456)/3)</f>
        <v>0.53248149569891035</v>
      </c>
      <c r="AG456" s="11">
        <f>-'OddsRatio_working_3-way'!U456/(3*'OddsRatio_working_3-way'!X456^(1/3))*COS(('OddsRatio_working_3-way'!Y456+2*PI())/3)</f>
        <v>-0.39309031210220857</v>
      </c>
      <c r="AH456" s="11">
        <f>-'OddsRatio_working_3-way'!U456/(3*'OddsRatio_working_3-way'!X456^(1/3))*COS(('OddsRatio_working_3-way'!Y456+4*PI())/3)</f>
        <v>-0.13939118359670191</v>
      </c>
      <c r="AI456" s="11">
        <f>'OddsRatio_working_3-way'!U456/(3*'OddsRatio_working_3-way'!X456^(1/3))*SIN(('OddsRatio_working_3-way'!Y456)/3)</f>
        <v>-0.14647326013582782</v>
      </c>
      <c r="AJ456" s="11">
        <f>'OddsRatio_working_3-way'!U456/(3*'OddsRatio_working_3-way'!X456^(1/3))*SIN(('OddsRatio_working_3-way'!Y456+2*PI())/3)</f>
        <v>-0.3879058722524768</v>
      </c>
      <c r="AK456" s="11">
        <f>'OddsRatio_working_3-way'!U456/(3*'OddsRatio_working_3-way'!X456^(1/3))*SIN(('OddsRatio_working_3-way'!Y456+4*PI())/3)</f>
        <v>0.53437913238830459</v>
      </c>
      <c r="AL456" s="11">
        <f>'OddsRatio_working_3-way'!Z456+'OddsRatio_working_3-way'!AF456</f>
        <v>1.0649629913978207</v>
      </c>
      <c r="AM456" s="11">
        <f>'OddsRatio_working_3-way'!AA456+'OddsRatio_working_3-way'!AG456</f>
        <v>-0.78618062420441726</v>
      </c>
      <c r="AN456" s="11">
        <f>'OddsRatio_working_3-way'!AB456+'OddsRatio_working_3-way'!AH456</f>
        <v>-0.27878236719340388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1.0649629913978207</v>
      </c>
      <c r="AS456" s="11">
        <f>IF(('OddsRatio_working_3-way'!X456=0),IF(Q456&gt;0,-Q456^(1/3),(-Q456)^(1/3)),'OddsRatio_working_3-way'!AM456-'OddsRatio_working_3-way'!R456/3)</f>
        <v>-0.78618062420441726</v>
      </c>
      <c r="AT456" s="11">
        <f>IF(('OddsRatio_working_3-way'!X456=0),IF(Q456&gt;0,-Q456^(1/3),(-Q456)^(1/3)),'OddsRatio_working_3-way'!AN456-'OddsRatio_working_3-way'!R456/3)</f>
        <v>-0.27878236719340388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8"/>
        <v>2.7941553447834E-2</v>
      </c>
      <c r="D190" s="4">
        <f t="shared" si="10"/>
        <v>2.4297726564933044</v>
      </c>
      <c r="E190" s="4">
        <f t="shared" si="11"/>
        <v>1.6994118928338053</v>
      </c>
      <c r="G190" s="4">
        <f t="shared" si="9"/>
        <v>1.027941553447834</v>
      </c>
    </row>
    <row r="191" spans="1:7" x14ac:dyDescent="0.2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8"/>
        <v>2.9760065904644417E-2</v>
      </c>
      <c r="D191" s="4">
        <f t="shared" si="10"/>
        <v>2.4244164274123086</v>
      </c>
      <c r="E191" s="4">
        <f t="shared" si="11"/>
        <v>1.7020418894049603</v>
      </c>
      <c r="G191" s="4">
        <f t="shared" si="9"/>
        <v>1.0297600659046444</v>
      </c>
    </row>
    <row r="192" spans="1:7" x14ac:dyDescent="0.2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8"/>
        <v>3.2199592155283119E-2</v>
      </c>
      <c r="D192" s="4">
        <f t="shared" si="10"/>
        <v>1.6107134891831068</v>
      </c>
      <c r="E192" s="4">
        <f t="shared" si="11"/>
        <v>2.6374290362205768</v>
      </c>
      <c r="G192" s="4">
        <f t="shared" si="9"/>
        <v>1.0321995921552831</v>
      </c>
    </row>
    <row r="193" spans="1:7" x14ac:dyDescent="0.2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8"/>
        <v>3.002070393374745E-2</v>
      </c>
      <c r="D193" s="4">
        <f t="shared" si="10"/>
        <v>2.3822441430332923</v>
      </c>
      <c r="E193" s="4">
        <f t="shared" si="11"/>
        <v>1.7234611953612846</v>
      </c>
      <c r="G193" s="4">
        <f t="shared" si="9"/>
        <v>1.0300207039337475</v>
      </c>
    </row>
    <row r="194" spans="1:7" x14ac:dyDescent="0.2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3.5483617917004384E-2</v>
      </c>
      <c r="D194" s="4">
        <f t="shared" si="10"/>
        <v>2.3869799956308713</v>
      </c>
      <c r="E194" s="4">
        <f t="shared" si="11"/>
        <v>1.7209909322052965</v>
      </c>
      <c r="G194" s="4">
        <f t="shared" ref="G194:G257" si="13">IF(A194="","",C194+1)</f>
        <v>1.0354836179170044</v>
      </c>
    </row>
    <row r="195" spans="1:7" x14ac:dyDescent="0.2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si="12"/>
        <v>2.8338796658559762E-2</v>
      </c>
      <c r="D195" s="4">
        <f t="shared" ref="D195:D258" si="14">IF(A195="","",(2*A195)/(2-($C195*A195)))</f>
        <v>2.0159880622468553</v>
      </c>
      <c r="E195" s="4">
        <f t="shared" ref="E195:E258" si="15">IF(B195="","",(2*B195)/(2-($C195*B195)))</f>
        <v>1.9842635333613092</v>
      </c>
      <c r="G195" s="4">
        <f t="shared" si="13"/>
        <v>1.0283387966585598</v>
      </c>
    </row>
    <row r="196" spans="1:7" x14ac:dyDescent="0.2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12"/>
        <v>3.6282558021688338E-2</v>
      </c>
      <c r="D196" s="4">
        <f t="shared" si="14"/>
        <v>2.6517065305025525</v>
      </c>
      <c r="E196" s="4">
        <f t="shared" si="15"/>
        <v>1.6054344288968434</v>
      </c>
      <c r="G196" s="4">
        <f t="shared" si="13"/>
        <v>1.0362825580216883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12"/>
        <v>3.3484911120297722E-2</v>
      </c>
      <c r="D197" s="4">
        <f t="shared" si="14"/>
        <v>2.4570848146267141</v>
      </c>
      <c r="E197" s="4">
        <f t="shared" si="15"/>
        <v>1.6863018473335656</v>
      </c>
      <c r="G197" s="4">
        <f t="shared" si="13"/>
        <v>1.0334849111202977</v>
      </c>
    </row>
    <row r="198" spans="1:7" x14ac:dyDescent="0.2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12"/>
        <v>3.383458646616555E-2</v>
      </c>
      <c r="D198" s="4">
        <f t="shared" si="14"/>
        <v>2.3714710252600297</v>
      </c>
      <c r="E198" s="4">
        <f t="shared" si="15"/>
        <v>1.7291440953412784</v>
      </c>
      <c r="G198" s="4">
        <f t="shared" si="13"/>
        <v>1.0338345864661656</v>
      </c>
    </row>
    <row r="199" spans="1:7" x14ac:dyDescent="0.2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12"/>
        <v>2.9808863239265015E-2</v>
      </c>
      <c r="D199" s="4">
        <f t="shared" si="14"/>
        <v>2.082703865027292</v>
      </c>
      <c r="E199" s="4">
        <f t="shared" si="15"/>
        <v>1.9236135865967305</v>
      </c>
      <c r="G199" s="4">
        <f t="shared" si="13"/>
        <v>1.029808863239265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12"/>
        <v>3.0245246040574214E-2</v>
      </c>
      <c r="D201" s="4">
        <f t="shared" si="14"/>
        <v>2.0942925287037548</v>
      </c>
      <c r="E201" s="4">
        <f t="shared" si="15"/>
        <v>1.9138324294186226</v>
      </c>
      <c r="G201" s="4">
        <f t="shared" si="13"/>
        <v>1.0302452460405742</v>
      </c>
    </row>
    <row r="202" spans="1:7" x14ac:dyDescent="0.2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12"/>
        <v>2.861071447458885E-2</v>
      </c>
      <c r="D202" s="4">
        <f t="shared" si="14"/>
        <v>2.0377175494369308</v>
      </c>
      <c r="E202" s="4">
        <f t="shared" si="15"/>
        <v>1.9636533568721115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12"/>
        <v>3.3255418614534626E-2</v>
      </c>
      <c r="D204" s="4">
        <f t="shared" si="14"/>
        <v>2.1545152798443401</v>
      </c>
      <c r="E204" s="4">
        <f t="shared" si="15"/>
        <v>1.8661643699811639</v>
      </c>
      <c r="G204" s="4">
        <f t="shared" si="13"/>
        <v>1.0332554186145346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12"/>
        <v>2.861071447458885E-2</v>
      </c>
      <c r="D205" s="4">
        <f t="shared" si="14"/>
        <v>2.0377175494369308</v>
      </c>
      <c r="E205" s="4">
        <f t="shared" si="15"/>
        <v>1.9636533568721115</v>
      </c>
      <c r="G205" s="4">
        <f t="shared" si="13"/>
        <v>1.0286107144745888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12"/>
        <v>3.0955227846419575E-2</v>
      </c>
      <c r="D207" s="4">
        <f t="shared" si="14"/>
        <v>1.9894277785119598</v>
      </c>
      <c r="E207" s="4">
        <f t="shared" si="15"/>
        <v>2.0106851876586083</v>
      </c>
      <c r="G207" s="4">
        <f t="shared" si="13"/>
        <v>1.0309552278464196</v>
      </c>
    </row>
    <row r="208" spans="1:7" x14ac:dyDescent="0.2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12"/>
        <v>3.4849694067571102E-2</v>
      </c>
      <c r="D208" s="4">
        <f t="shared" si="14"/>
        <v>2.1797622499275153</v>
      </c>
      <c r="E208" s="4">
        <f t="shared" si="15"/>
        <v>1.8476284099287292</v>
      </c>
      <c r="G208" s="4">
        <f t="shared" si="13"/>
        <v>1.0348496940675711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12"/>
        <v>4.9602630857769281E-2</v>
      </c>
      <c r="D209" s="4">
        <f t="shared" si="14"/>
        <v>1.8622097473845369</v>
      </c>
      <c r="E209" s="4">
        <f t="shared" si="15"/>
        <v>2.1598105948505473</v>
      </c>
      <c r="G209" s="4">
        <f t="shared" si="13"/>
        <v>1.0496026308577693</v>
      </c>
    </row>
    <row r="210" spans="1:7" x14ac:dyDescent="0.2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12"/>
        <v>5.2066559312936134E-2</v>
      </c>
      <c r="D210" s="4">
        <f t="shared" si="14"/>
        <v>1.6913300045392647</v>
      </c>
      <c r="E210" s="4">
        <f t="shared" si="15"/>
        <v>2.4464871963230466</v>
      </c>
      <c r="G210" s="4">
        <f t="shared" si="13"/>
        <v>1.0520665593129361</v>
      </c>
    </row>
    <row r="211" spans="1:7" x14ac:dyDescent="0.2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12"/>
        <v>4.6410756885707949E-2</v>
      </c>
      <c r="D211" s="4">
        <f t="shared" si="14"/>
        <v>2.2296905222437133</v>
      </c>
      <c r="E211" s="4">
        <f t="shared" si="15"/>
        <v>1.8132127408572549</v>
      </c>
      <c r="G211" s="4">
        <f t="shared" si="13"/>
        <v>1.0464107568857079</v>
      </c>
    </row>
    <row r="212" spans="1:7" x14ac:dyDescent="0.2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12"/>
        <v>4.3053103354610656E-2</v>
      </c>
      <c r="D212" s="4">
        <f t="shared" si="14"/>
        <v>2.0790625441197226</v>
      </c>
      <c r="E212" s="4">
        <f t="shared" si="15"/>
        <v>1.9267303414889438</v>
      </c>
      <c r="G212" s="4">
        <f t="shared" si="13"/>
        <v>1.0430531033546107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12"/>
        <v>4.9602630857769281E-2</v>
      </c>
      <c r="D213" s="4">
        <f t="shared" si="14"/>
        <v>1.8622097473845369</v>
      </c>
      <c r="E213" s="4">
        <f t="shared" si="15"/>
        <v>2.1598105948505473</v>
      </c>
      <c r="G213" s="4">
        <f t="shared" si="13"/>
        <v>1.0496026308577693</v>
      </c>
    </row>
    <row r="214" spans="1:7" x14ac:dyDescent="0.2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12"/>
        <v>5.2545469418918689E-2</v>
      </c>
      <c r="D214" s="4">
        <f t="shared" si="14"/>
        <v>2.3011953691211997</v>
      </c>
      <c r="E214" s="4">
        <f t="shared" si="15"/>
        <v>1.7685241000168785</v>
      </c>
      <c r="G214" s="4">
        <f t="shared" si="13"/>
        <v>1.0525454694189187</v>
      </c>
    </row>
    <row r="215" spans="1:7" x14ac:dyDescent="0.2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12"/>
        <v>4.7235244126436093E-2</v>
      </c>
      <c r="D215" s="4">
        <f t="shared" si="14"/>
        <v>1.9783062613553166</v>
      </c>
      <c r="E215" s="4">
        <f t="shared" si="15"/>
        <v>2.0221747928042801</v>
      </c>
      <c r="G215" s="4">
        <f t="shared" si="13"/>
        <v>1.0472352441264361</v>
      </c>
    </row>
    <row r="216" spans="1:7" x14ac:dyDescent="0.2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12"/>
        <v>5.0302561778583499E-2</v>
      </c>
      <c r="D216" s="4">
        <f t="shared" si="14"/>
        <v>1.67794601122716</v>
      </c>
      <c r="E216" s="4">
        <f t="shared" si="15"/>
        <v>2.4750437106192065</v>
      </c>
      <c r="G216" s="4">
        <f t="shared" si="13"/>
        <v>1.0503025617785835</v>
      </c>
    </row>
    <row r="217" spans="1:7" x14ac:dyDescent="0.2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12"/>
        <v>3.7923081049187513E-2</v>
      </c>
      <c r="D217" s="4">
        <f t="shared" si="14"/>
        <v>1.8743276529432467</v>
      </c>
      <c r="E217" s="4">
        <f t="shared" si="15"/>
        <v>2.1437359857413907</v>
      </c>
      <c r="G217" s="4">
        <f t="shared" si="13"/>
        <v>1.0379230810491875</v>
      </c>
    </row>
    <row r="218" spans="1:7" x14ac:dyDescent="0.2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12"/>
        <v>3.9340776182881454E-2</v>
      </c>
      <c r="D218" s="4">
        <f t="shared" si="14"/>
        <v>2.2995110024449881</v>
      </c>
      <c r="E218" s="4">
        <f t="shared" si="15"/>
        <v>1.7695202257761053</v>
      </c>
      <c r="G218" s="4">
        <f t="shared" si="13"/>
        <v>1.0393407761828815</v>
      </c>
    </row>
    <row r="219" spans="1:7" x14ac:dyDescent="0.2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12"/>
        <v>3.868574456809748E-2</v>
      </c>
      <c r="D219" s="4">
        <f t="shared" si="14"/>
        <v>2.3196066379840201</v>
      </c>
      <c r="E219" s="4">
        <f t="shared" si="15"/>
        <v>1.7578015836050302</v>
      </c>
      <c r="G219" s="4">
        <f t="shared" si="13"/>
        <v>1.0386857445680975</v>
      </c>
    </row>
    <row r="220" spans="1:7" x14ac:dyDescent="0.2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12"/>
        <v>3.5590045491035394E-2</v>
      </c>
      <c r="D220" s="4">
        <f t="shared" si="14"/>
        <v>2.0953181945612553</v>
      </c>
      <c r="E220" s="4">
        <f t="shared" si="15"/>
        <v>1.9129767084719731</v>
      </c>
      <c r="G220" s="4">
        <f t="shared" si="13"/>
        <v>1.0355900454910354</v>
      </c>
    </row>
    <row r="221" spans="1:7" x14ac:dyDescent="0.2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12"/>
        <v>3.7784679089026829E-2</v>
      </c>
      <c r="D221" s="4">
        <f t="shared" si="14"/>
        <v>2.5139882888744305</v>
      </c>
      <c r="E221" s="4">
        <f t="shared" si="15"/>
        <v>1.6605070906746886</v>
      </c>
      <c r="G221" s="4">
        <f t="shared" si="13"/>
        <v>1.0377846790890268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12"/>
        <v>3.8016353403419467E-2</v>
      </c>
      <c r="D222" s="4">
        <f t="shared" si="14"/>
        <v>2.2851249696675566</v>
      </c>
      <c r="E222" s="4">
        <f t="shared" si="15"/>
        <v>1.7781344410876134</v>
      </c>
      <c r="G222" s="4">
        <f t="shared" si="13"/>
        <v>1.0380163534034195</v>
      </c>
    </row>
    <row r="223" spans="1:7" x14ac:dyDescent="0.2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12"/>
        <v>3.6682615629984205E-2</v>
      </c>
      <c r="D223" s="4">
        <f t="shared" si="14"/>
        <v>2.7743362831858414</v>
      </c>
      <c r="E223" s="4">
        <f t="shared" si="15"/>
        <v>1.5635910224438905</v>
      </c>
      <c r="G223" s="4">
        <f t="shared" si="13"/>
        <v>1.0366826156299842</v>
      </c>
    </row>
    <row r="224" spans="1:7" x14ac:dyDescent="0.2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12"/>
        <v>3.8647342995169254E-2</v>
      </c>
      <c r="D224" s="4">
        <f t="shared" si="14"/>
        <v>2.15625</v>
      </c>
      <c r="E224" s="4">
        <f t="shared" si="15"/>
        <v>1.8648648648648651</v>
      </c>
      <c r="G224" s="4">
        <f t="shared" si="13"/>
        <v>1.0386473429951693</v>
      </c>
    </row>
    <row r="225" spans="1:7" x14ac:dyDescent="0.2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12"/>
        <v>4.0168481610848517E-2</v>
      </c>
      <c r="D225" s="4">
        <f t="shared" si="14"/>
        <v>2.6100013406622868</v>
      </c>
      <c r="E225" s="4">
        <f t="shared" si="15"/>
        <v>1.6211174952119245</v>
      </c>
      <c r="G225" s="4">
        <f t="shared" si="13"/>
        <v>1.0401684816108485</v>
      </c>
    </row>
    <row r="226" spans="1:7" x14ac:dyDescent="0.2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12"/>
        <v>4.5321637426900541E-2</v>
      </c>
      <c r="D226" s="4">
        <f t="shared" si="14"/>
        <v>3.0467706013363025</v>
      </c>
      <c r="E226" s="4">
        <f t="shared" si="15"/>
        <v>1.488574537540805</v>
      </c>
      <c r="G226" s="4">
        <f t="shared" si="13"/>
        <v>1.0453216374269005</v>
      </c>
    </row>
    <row r="227" spans="1:7" x14ac:dyDescent="0.2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12"/>
        <v>3.4391534391534417E-2</v>
      </c>
      <c r="D227" s="4">
        <f t="shared" si="14"/>
        <v>2.2433234421364987</v>
      </c>
      <c r="E227" s="4">
        <f t="shared" si="15"/>
        <v>1.8042959427207637</v>
      </c>
      <c r="G227" s="4">
        <f t="shared" si="13"/>
        <v>1.0343915343915344</v>
      </c>
    </row>
    <row r="228" spans="1:7" x14ac:dyDescent="0.2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12"/>
        <v>3.3998867525049992E-2</v>
      </c>
      <c r="D228" s="4">
        <f t="shared" si="14"/>
        <v>2.8189041951490341</v>
      </c>
      <c r="E228" s="4">
        <f t="shared" si="15"/>
        <v>1.5497815677521511</v>
      </c>
      <c r="G228" s="4">
        <f t="shared" si="13"/>
        <v>1.03399886752505</v>
      </c>
    </row>
    <row r="229" spans="1:7" x14ac:dyDescent="0.2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12"/>
        <v>3.9272030651340994E-2</v>
      </c>
      <c r="D229" s="4">
        <f t="shared" si="14"/>
        <v>3.0751104565537557</v>
      </c>
      <c r="E229" s="4">
        <f t="shared" si="15"/>
        <v>1.481902058197303</v>
      </c>
      <c r="G229" s="4">
        <f t="shared" si="13"/>
        <v>1.039272030651341</v>
      </c>
    </row>
    <row r="230" spans="1:7" x14ac:dyDescent="0.2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12"/>
        <v>3.1592520954223158E-2</v>
      </c>
      <c r="D230" s="4">
        <f t="shared" si="14"/>
        <v>2.4405979543666407</v>
      </c>
      <c r="E230" s="4">
        <f t="shared" si="15"/>
        <v>1.6941561987984708</v>
      </c>
      <c r="G230" s="4">
        <f t="shared" si="13"/>
        <v>1.0315925209542232</v>
      </c>
    </row>
    <row r="231" spans="1:7" x14ac:dyDescent="0.2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12"/>
        <v>3.383458646616555E-2</v>
      </c>
      <c r="D231" s="4">
        <f t="shared" si="14"/>
        <v>1.7291440953412784</v>
      </c>
      <c r="E231" s="4">
        <f t="shared" si="15"/>
        <v>2.3714710252600297</v>
      </c>
      <c r="G231" s="4">
        <f t="shared" si="13"/>
        <v>1.0338345864661656</v>
      </c>
    </row>
    <row r="232" spans="1:7" x14ac:dyDescent="0.2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12"/>
        <v>3.9682539682539542E-2</v>
      </c>
      <c r="D232" s="4">
        <f t="shared" si="14"/>
        <v>1.7379310344827583</v>
      </c>
      <c r="E232" s="4">
        <f t="shared" si="15"/>
        <v>2.3551401869158877</v>
      </c>
      <c r="G232" s="4">
        <f t="shared" si="13"/>
        <v>1.0396825396825395</v>
      </c>
    </row>
    <row r="233" spans="1:7" x14ac:dyDescent="0.2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12"/>
        <v>4.0723981900452566E-2</v>
      </c>
      <c r="D233" s="4">
        <f t="shared" si="14"/>
        <v>1.760956175298805</v>
      </c>
      <c r="E233" s="4">
        <f t="shared" si="15"/>
        <v>2.3141361256544504</v>
      </c>
      <c r="G233" s="4">
        <f t="shared" si="13"/>
        <v>1.0407239819004526</v>
      </c>
    </row>
    <row r="234" spans="1:7" x14ac:dyDescent="0.2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12"/>
        <v>3.3598632551679941E-2</v>
      </c>
      <c r="D234" s="4">
        <f t="shared" si="14"/>
        <v>1.9946726333173512</v>
      </c>
      <c r="E234" s="4">
        <f t="shared" si="15"/>
        <v>2.0053558995233249</v>
      </c>
      <c r="G234" s="4">
        <f t="shared" si="13"/>
        <v>1.0335986325516799</v>
      </c>
    </row>
    <row r="235" spans="1:7" x14ac:dyDescent="0.2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12"/>
        <v>3.383458646616555E-2</v>
      </c>
      <c r="D235" s="4">
        <f t="shared" si="14"/>
        <v>1.7291440953412784</v>
      </c>
      <c r="E235" s="4">
        <f t="shared" si="15"/>
        <v>2.3714710252600297</v>
      </c>
      <c r="G235" s="4">
        <f t="shared" si="13"/>
        <v>1.0338345864661656</v>
      </c>
    </row>
    <row r="236" spans="1:7" x14ac:dyDescent="0.2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12"/>
        <v>2.3071301806034006E-2</v>
      </c>
      <c r="D236" s="4">
        <f t="shared" si="14"/>
        <v>2.1101442890186144</v>
      </c>
      <c r="E236" s="4">
        <f t="shared" si="15"/>
        <v>1.9007838079174522</v>
      </c>
      <c r="G236" s="4">
        <f t="shared" si="13"/>
        <v>1.023071301806034</v>
      </c>
    </row>
    <row r="237" spans="1:7" x14ac:dyDescent="0.2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12"/>
        <v>2.813852813852824E-2</v>
      </c>
      <c r="D237" s="4">
        <f t="shared" si="14"/>
        <v>1.7206703910614525</v>
      </c>
      <c r="E237" s="4">
        <f t="shared" si="15"/>
        <v>2.3875968992248064</v>
      </c>
      <c r="G237" s="4">
        <f t="shared" si="13"/>
        <v>1.0281385281385282</v>
      </c>
    </row>
    <row r="238" spans="1:7" x14ac:dyDescent="0.2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12"/>
        <v>2.8485132531375301E-2</v>
      </c>
      <c r="D238" s="4">
        <f t="shared" si="14"/>
        <v>1.7737034129219971</v>
      </c>
      <c r="E238" s="4">
        <f t="shared" si="15"/>
        <v>2.2924849280725841</v>
      </c>
      <c r="G238" s="4">
        <f t="shared" si="13"/>
        <v>1.0284851325313753</v>
      </c>
    </row>
    <row r="239" spans="1:7" x14ac:dyDescent="0.2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12"/>
        <v>2.9924164787866303E-2</v>
      </c>
      <c r="D239" s="4">
        <f t="shared" si="14"/>
        <v>1.6812543073742245</v>
      </c>
      <c r="E239" s="4">
        <f t="shared" si="15"/>
        <v>2.4678806272129488</v>
      </c>
      <c r="G239" s="4">
        <f t="shared" si="13"/>
        <v>1.0299241647878663</v>
      </c>
    </row>
    <row r="240" spans="1:7" x14ac:dyDescent="0.2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12"/>
        <v>3.3255418614534626E-2</v>
      </c>
      <c r="D240" s="4">
        <f t="shared" si="14"/>
        <v>1.8661643699811639</v>
      </c>
      <c r="E240" s="4">
        <f t="shared" si="15"/>
        <v>2.1545152798443401</v>
      </c>
      <c r="G240" s="4">
        <f t="shared" si="13"/>
        <v>1.0332554186145346</v>
      </c>
    </row>
    <row r="241" spans="1:7" x14ac:dyDescent="0.2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12"/>
        <v>5.0019589917722262E-2</v>
      </c>
      <c r="D241" s="4">
        <f t="shared" si="14"/>
        <v>2.6326285026646037</v>
      </c>
      <c r="E241" s="4">
        <f t="shared" si="15"/>
        <v>1.6125092134358217</v>
      </c>
      <c r="G241" s="4">
        <f t="shared" si="13"/>
        <v>1.0500195899177223</v>
      </c>
    </row>
    <row r="242" spans="1:7" x14ac:dyDescent="0.2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12"/>
        <v>4.85384821668009E-2</v>
      </c>
      <c r="D242" s="4">
        <f t="shared" si="14"/>
        <v>2.3911510099390831</v>
      </c>
      <c r="E242" s="4">
        <f t="shared" si="15"/>
        <v>1.7188292233233464</v>
      </c>
      <c r="G242" s="4">
        <f t="shared" si="13"/>
        <v>1.0485384821668009</v>
      </c>
    </row>
    <row r="243" spans="1:7" x14ac:dyDescent="0.2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12"/>
        <v>4.7080789221375596E-2</v>
      </c>
      <c r="D243" s="4">
        <f t="shared" si="14"/>
        <v>2.8376888379752274</v>
      </c>
      <c r="E243" s="4">
        <f t="shared" si="15"/>
        <v>1.5441617641329333</v>
      </c>
      <c r="G243" s="4">
        <f t="shared" si="13"/>
        <v>1.0470807892213756</v>
      </c>
    </row>
    <row r="244" spans="1:7" x14ac:dyDescent="0.2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12"/>
        <v>4.1694924449990456E-2</v>
      </c>
      <c r="D244" s="4">
        <f t="shared" si="14"/>
        <v>2.0109101819272834</v>
      </c>
      <c r="E244" s="4">
        <f t="shared" si="15"/>
        <v>1.9892075654965866</v>
      </c>
      <c r="G244" s="4">
        <f t="shared" si="13"/>
        <v>1.0416949244499905</v>
      </c>
    </row>
    <row r="245" spans="1:7" x14ac:dyDescent="0.2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12"/>
        <v>4.450005440104432E-2</v>
      </c>
      <c r="D245" s="4">
        <f t="shared" si="14"/>
        <v>1.8968114745640281</v>
      </c>
      <c r="E245" s="4">
        <f t="shared" si="15"/>
        <v>2.1150615579334939</v>
      </c>
      <c r="G245" s="4">
        <f t="shared" si="13"/>
        <v>1.0445000544010443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12"/>
        <v>4.7529706066291366E-2</v>
      </c>
      <c r="D247" s="4">
        <f t="shared" si="14"/>
        <v>2.6127450980392153</v>
      </c>
      <c r="E247" s="4">
        <f t="shared" si="15"/>
        <v>1.6200607902735562</v>
      </c>
      <c r="G247" s="4">
        <f t="shared" si="13"/>
        <v>1.0475297060662914</v>
      </c>
    </row>
    <row r="248" spans="1:7" x14ac:dyDescent="0.2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12"/>
        <v>4.7340859451066919E-2</v>
      </c>
      <c r="D248" s="4">
        <f t="shared" si="14"/>
        <v>1.6521814743157757</v>
      </c>
      <c r="E248" s="4">
        <f t="shared" si="15"/>
        <v>2.533315556148128</v>
      </c>
      <c r="G248" s="4">
        <f t="shared" si="13"/>
        <v>1.0473408594510669</v>
      </c>
    </row>
    <row r="249" spans="1:7" x14ac:dyDescent="0.2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12"/>
        <v>5.9154515197763935E-2</v>
      </c>
      <c r="D249" s="4">
        <f t="shared" si="14"/>
        <v>1.2334123357109645</v>
      </c>
      <c r="E249" s="4">
        <f t="shared" si="15"/>
        <v>5.2842637127726757</v>
      </c>
      <c r="G249" s="4">
        <f t="shared" si="13"/>
        <v>1.0591545151977639</v>
      </c>
    </row>
    <row r="250" spans="1:7" x14ac:dyDescent="0.2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12"/>
        <v>4.772678302090072E-2</v>
      </c>
      <c r="D250" s="4">
        <f t="shared" si="14"/>
        <v>2.3330400904863642</v>
      </c>
      <c r="E250" s="4">
        <f t="shared" si="15"/>
        <v>1.7501649853870085</v>
      </c>
      <c r="G250" s="4">
        <f t="shared" si="13"/>
        <v>1.0477267830209007</v>
      </c>
    </row>
    <row r="251" spans="1:7" x14ac:dyDescent="0.2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12"/>
        <v>3.3255418614534626E-2</v>
      </c>
      <c r="D251" s="4">
        <f t="shared" si="14"/>
        <v>2.1545152798443401</v>
      </c>
      <c r="E251" s="4">
        <f t="shared" si="15"/>
        <v>1.8661643699811639</v>
      </c>
      <c r="G251" s="4">
        <f t="shared" si="13"/>
        <v>1.0332554186145346</v>
      </c>
    </row>
    <row r="252" spans="1:7" x14ac:dyDescent="0.2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12"/>
        <v>3.3225814910969431E-2</v>
      </c>
      <c r="D252" s="4">
        <f t="shared" si="14"/>
        <v>2.315792669966295</v>
      </c>
      <c r="E252" s="4">
        <f t="shared" si="15"/>
        <v>1.7599981538319522</v>
      </c>
      <c r="G252" s="4">
        <f t="shared" si="13"/>
        <v>1.0332258149109694</v>
      </c>
    </row>
    <row r="253" spans="1:7" x14ac:dyDescent="0.2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12"/>
        <v>3.8144547759932479E-2</v>
      </c>
      <c r="D253" s="4">
        <f t="shared" si="14"/>
        <v>1.7462865578005351</v>
      </c>
      <c r="E253" s="4">
        <f t="shared" si="15"/>
        <v>2.3399678575843743</v>
      </c>
      <c r="G253" s="4">
        <f t="shared" si="13"/>
        <v>1.0381445477599325</v>
      </c>
    </row>
    <row r="254" spans="1:7" x14ac:dyDescent="0.2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12"/>
        <v>4.0291065894084488E-2</v>
      </c>
      <c r="D254" s="4">
        <f t="shared" si="14"/>
        <v>2.1383086010661287</v>
      </c>
      <c r="E254" s="4">
        <f t="shared" si="15"/>
        <v>1.8784963928616634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12"/>
        <v>4.17510053167085E-2</v>
      </c>
      <c r="D255" s="4">
        <f t="shared" si="14"/>
        <v>1.8594836022382255</v>
      </c>
      <c r="E255" s="4">
        <f t="shared" si="15"/>
        <v>2.1634893294018038</v>
      </c>
      <c r="G255" s="4">
        <f t="shared" si="13"/>
        <v>1.0417510053167085</v>
      </c>
    </row>
    <row r="256" spans="1:7" x14ac:dyDescent="0.2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12"/>
        <v>3.9058924870117639E-2</v>
      </c>
      <c r="D256" s="4">
        <f t="shared" si="14"/>
        <v>2.1138012461236451</v>
      </c>
      <c r="E256" s="4">
        <f t="shared" si="15"/>
        <v>1.8978262535441519</v>
      </c>
      <c r="G256" s="4">
        <f t="shared" si="13"/>
        <v>1.0390589248701176</v>
      </c>
    </row>
    <row r="257" spans="1:7" x14ac:dyDescent="0.2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12"/>
        <v>4.2938272915450382E-2</v>
      </c>
      <c r="D257" s="4">
        <f t="shared" si="14"/>
        <v>1.7213466721483714</v>
      </c>
      <c r="E257" s="4">
        <f t="shared" si="15"/>
        <v>2.3862959913874993</v>
      </c>
      <c r="G257" s="4">
        <f t="shared" si="13"/>
        <v>1.0429382729154504</v>
      </c>
    </row>
    <row r="258" spans="1:7" x14ac:dyDescent="0.2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ref="C258:C321" si="16">IF(A258="","",((1/A258)+(1/B258))-1)</f>
        <v>4.1162227602905554E-2</v>
      </c>
      <c r="D258" s="4">
        <f t="shared" si="14"/>
        <v>1.8369162342475907</v>
      </c>
      <c r="E258" s="4">
        <f t="shared" si="15"/>
        <v>2.1948627103631533</v>
      </c>
      <c r="G258" s="4">
        <f t="shared" ref="G258:G321" si="17">IF(A258="","",C258+1)</f>
        <v>1.0411622276029056</v>
      </c>
    </row>
    <row r="259" spans="1:7" x14ac:dyDescent="0.2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si="16"/>
        <v>4.485629868385721E-2</v>
      </c>
      <c r="D259" s="4">
        <f t="shared" ref="D259:D322" si="18">IF(A259="","",(2*A259)/(2-($C259*A259)))</f>
        <v>1.7673866603370521</v>
      </c>
      <c r="E259" s="4">
        <f t="shared" ref="E259:E322" si="19">IF(B259="","",(2*B259)/(2-($C259*B259)))</f>
        <v>2.3031240334055059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16"/>
        <v>3.8968048359240282E-2</v>
      </c>
      <c r="D260" s="4">
        <f t="shared" si="18"/>
        <v>2.0054118411083453</v>
      </c>
      <c r="E260" s="4">
        <f t="shared" si="19"/>
        <v>1.9946172892668752</v>
      </c>
      <c r="G260" s="4">
        <f t="shared" si="17"/>
        <v>1.0389680483592403</v>
      </c>
    </row>
    <row r="261" spans="1:7" x14ac:dyDescent="0.2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16"/>
        <v>2.6964398567516312E-2</v>
      </c>
      <c r="D261" s="4">
        <f t="shared" si="18"/>
        <v>2.0765529308836395</v>
      </c>
      <c r="E261" s="4">
        <f t="shared" si="19"/>
        <v>1.9288906948394962</v>
      </c>
      <c r="G261" s="4">
        <f t="shared" si="17"/>
        <v>1.0269643985675163</v>
      </c>
    </row>
    <row r="262" spans="1:7" x14ac:dyDescent="0.2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16"/>
        <v>3.4341152918228035E-2</v>
      </c>
      <c r="D262" s="4">
        <f t="shared" si="18"/>
        <v>2.5249173741170372</v>
      </c>
      <c r="E262" s="4">
        <f t="shared" si="19"/>
        <v>1.655773235306617</v>
      </c>
      <c r="G262" s="4">
        <f t="shared" si="17"/>
        <v>1.034341152918228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16"/>
        <v>3.5471537807986397E-2</v>
      </c>
      <c r="D264" s="4">
        <f t="shared" si="18"/>
        <v>1.8167084699980707</v>
      </c>
      <c r="E264" s="4">
        <f t="shared" si="19"/>
        <v>2.2244271202456889</v>
      </c>
      <c r="G264" s="4">
        <f t="shared" si="17"/>
        <v>1.0354715378079864</v>
      </c>
    </row>
    <row r="265" spans="1:7" x14ac:dyDescent="0.2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16"/>
        <v>3.3495866016535869E-2</v>
      </c>
      <c r="D265" s="4">
        <f t="shared" si="18"/>
        <v>2.1980428704566637</v>
      </c>
      <c r="E265" s="4">
        <f t="shared" si="19"/>
        <v>1.8346946713341112</v>
      </c>
      <c r="G265" s="4">
        <f t="shared" si="17"/>
        <v>1.0334958660165359</v>
      </c>
    </row>
    <row r="266" spans="1:7" x14ac:dyDescent="0.2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16"/>
        <v>4.2682266276676373E-2</v>
      </c>
      <c r="D266" s="4">
        <f t="shared" si="18"/>
        <v>1.8827248623291861</v>
      </c>
      <c r="E266" s="4">
        <f t="shared" si="19"/>
        <v>2.1328558225508316</v>
      </c>
      <c r="G266" s="4">
        <f t="shared" si="17"/>
        <v>1.0426822662766764</v>
      </c>
    </row>
    <row r="267" spans="1:7" x14ac:dyDescent="0.2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16"/>
        <v>4.0291065894084488E-2</v>
      </c>
      <c r="D267" s="4">
        <f t="shared" si="18"/>
        <v>1.8784963928616634</v>
      </c>
      <c r="E267" s="4">
        <f t="shared" si="19"/>
        <v>2.1383086010661287</v>
      </c>
      <c r="G267" s="4">
        <f t="shared" si="17"/>
        <v>1.0402910658940845</v>
      </c>
    </row>
    <row r="268" spans="1:7" x14ac:dyDescent="0.2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16"/>
        <v>3.8223140495867725E-2</v>
      </c>
      <c r="D268" s="4">
        <f t="shared" si="18"/>
        <v>2.5373525557011791</v>
      </c>
      <c r="E268" s="4">
        <f t="shared" si="19"/>
        <v>1.6504688832054561</v>
      </c>
      <c r="G268" s="4">
        <f t="shared" si="17"/>
        <v>1.0382231404958677</v>
      </c>
    </row>
    <row r="269" spans="1:7" x14ac:dyDescent="0.2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16"/>
        <v>3.9879931389365408E-2</v>
      </c>
      <c r="D269" s="4">
        <f t="shared" si="18"/>
        <v>1.8240125146656239</v>
      </c>
      <c r="E269" s="4">
        <f t="shared" si="19"/>
        <v>2.213573801613669</v>
      </c>
      <c r="G269" s="4">
        <f t="shared" si="17"/>
        <v>1.0398799313893654</v>
      </c>
    </row>
    <row r="270" spans="1:7" x14ac:dyDescent="0.2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16"/>
        <v>3.4427456431091574E-2</v>
      </c>
      <c r="D270" s="4">
        <f t="shared" si="18"/>
        <v>1.9428749480681344</v>
      </c>
      <c r="E270" s="4">
        <f t="shared" si="19"/>
        <v>2.0605860321656753</v>
      </c>
      <c r="G270" s="4">
        <f t="shared" si="17"/>
        <v>1.0344274564310916</v>
      </c>
    </row>
    <row r="271" spans="1:7" x14ac:dyDescent="0.2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16"/>
        <v>3.845570771640805E-2</v>
      </c>
      <c r="D271" s="4">
        <f t="shared" si="18"/>
        <v>2.7035999726757289</v>
      </c>
      <c r="E271" s="4">
        <f t="shared" si="19"/>
        <v>1.5869922611171257</v>
      </c>
      <c r="G271" s="4">
        <f t="shared" si="17"/>
        <v>1.038455707716408</v>
      </c>
    </row>
    <row r="272" spans="1:7" x14ac:dyDescent="0.2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16"/>
        <v>3.4252965480474407E-2</v>
      </c>
      <c r="D272" s="4">
        <f t="shared" si="18"/>
        <v>2.1245929491717397</v>
      </c>
      <c r="E272" s="4">
        <f t="shared" si="19"/>
        <v>1.8892106257081707</v>
      </c>
      <c r="G272" s="4">
        <f t="shared" si="17"/>
        <v>1.0342529654804744</v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4">
        <f t="shared" si="25"/>
        <v>2.2372907405777021E-2</v>
      </c>
      <c r="E374" s="4">
        <f t="shared" si="26"/>
        <v>2.1437329489343524</v>
      </c>
      <c r="F374" s="4">
        <f t="shared" si="27"/>
        <v>3.4148029683890218</v>
      </c>
      <c r="G374" s="4">
        <f t="shared" si="28"/>
        <v>4.1548716436747668</v>
      </c>
      <c r="I374" s="4">
        <f t="shared" si="29"/>
        <v>1.022372907405777</v>
      </c>
    </row>
    <row r="375" spans="1: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4">
        <f t="shared" si="25"/>
        <v>2.1706281140243311E-2</v>
      </c>
      <c r="E375" s="4">
        <f t="shared" si="26"/>
        <v>3.8123361963826961</v>
      </c>
      <c r="F375" s="4">
        <f t="shared" si="27"/>
        <v>3.4437204069195064</v>
      </c>
      <c r="G375" s="4">
        <f t="shared" si="28"/>
        <v>2.2355859214510705</v>
      </c>
      <c r="I375" s="4">
        <f t="shared" si="29"/>
        <v>1.0217062811402433</v>
      </c>
    </row>
    <row r="376" spans="1: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4">
        <f t="shared" si="25"/>
        <v>2.4584020414872176E-2</v>
      </c>
      <c r="E376" s="4">
        <f t="shared" si="26"/>
        <v>1.477679284883691</v>
      </c>
      <c r="F376" s="4">
        <f t="shared" si="27"/>
        <v>5.0073724940137163</v>
      </c>
      <c r="G376" s="4">
        <f t="shared" si="28"/>
        <v>8.0933891516479335</v>
      </c>
      <c r="I376" s="4">
        <f t="shared" si="29"/>
        <v>1.0245840204148722</v>
      </c>
    </row>
    <row r="377" spans="1: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4">
        <f t="shared" si="25"/>
        <v>2.1815938182002892E-2</v>
      </c>
      <c r="E377" s="4">
        <f t="shared" si="26"/>
        <v>3.0773592644077197</v>
      </c>
      <c r="F377" s="4">
        <f t="shared" si="27"/>
        <v>3.234322978979109</v>
      </c>
      <c r="G377" s="4">
        <f t="shared" si="28"/>
        <v>2.7332684077251943</v>
      </c>
      <c r="I377" s="4">
        <f t="shared" si="29"/>
        <v>1.0218159381820029</v>
      </c>
    </row>
    <row r="378" spans="1: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4">
        <f t="shared" si="25"/>
        <v>2.8465715905472422E-2</v>
      </c>
      <c r="E378" s="4">
        <f t="shared" si="26"/>
        <v>4.1362016553918375</v>
      </c>
      <c r="F378" s="4">
        <f t="shared" si="27"/>
        <v>3.5133445157794578</v>
      </c>
      <c r="G378" s="4">
        <f t="shared" si="28"/>
        <v>2.1114721508071632</v>
      </c>
      <c r="I378" s="4">
        <f t="shared" si="29"/>
        <v>1.0284657159054724</v>
      </c>
    </row>
    <row r="379" spans="1: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4">
        <f t="shared" si="25"/>
        <v>2.9615137469017672E-2</v>
      </c>
      <c r="E379" s="4">
        <f t="shared" si="26"/>
        <v>1.4916458961521244</v>
      </c>
      <c r="F379" s="4">
        <f t="shared" si="27"/>
        <v>4.632591017258445</v>
      </c>
      <c r="G379" s="4">
        <f t="shared" si="28"/>
        <v>8.7921609088606534</v>
      </c>
      <c r="I379" s="4">
        <f t="shared" si="29"/>
        <v>1.0296151374690177</v>
      </c>
    </row>
    <row r="380" spans="1: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4">
        <f t="shared" si="25"/>
        <v>2.6423270329423376E-2</v>
      </c>
      <c r="E380" s="4">
        <f t="shared" si="26"/>
        <v>2.8497784317156354</v>
      </c>
      <c r="F380" s="4">
        <f t="shared" si="27"/>
        <v>3.2187349831091554</v>
      </c>
      <c r="G380" s="4">
        <f t="shared" si="28"/>
        <v>2.9549564280085803</v>
      </c>
      <c r="I380" s="4">
        <f t="shared" si="29"/>
        <v>1.0264232703294234</v>
      </c>
    </row>
    <row r="381" spans="1: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4">
        <f t="shared" si="25"/>
        <v>2.7538451090825866E-2</v>
      </c>
      <c r="E381" s="4">
        <f t="shared" si="26"/>
        <v>3.0532407046144177</v>
      </c>
      <c r="F381" s="4">
        <f t="shared" si="27"/>
        <v>3.2862291801146548</v>
      </c>
      <c r="G381" s="4">
        <f t="shared" si="28"/>
        <v>2.7160701217153993</v>
      </c>
      <c r="I381" s="4">
        <f t="shared" si="29"/>
        <v>1.0275384510908259</v>
      </c>
    </row>
    <row r="382" spans="1: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4">
        <f t="shared" si="25"/>
        <v>2.8134537121461412E-2</v>
      </c>
      <c r="E382" s="4">
        <f t="shared" si="26"/>
        <v>3.5013138647385529</v>
      </c>
      <c r="F382" s="4">
        <f t="shared" si="27"/>
        <v>3.4160399349347919</v>
      </c>
      <c r="G382" s="4">
        <f t="shared" si="28"/>
        <v>2.3715997867980989</v>
      </c>
      <c r="I382" s="4">
        <f t="shared" si="29"/>
        <v>1.0281345371214614</v>
      </c>
    </row>
    <row r="383" spans="1: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4">
        <f t="shared" si="25"/>
        <v>2.7544890032825009E-2</v>
      </c>
      <c r="E383" s="4">
        <f t="shared" si="26"/>
        <v>2.4854538580943237</v>
      </c>
      <c r="F383" s="4">
        <f t="shared" si="27"/>
        <v>3.5308735778404206</v>
      </c>
      <c r="G383" s="4">
        <f t="shared" si="28"/>
        <v>3.180226972298323</v>
      </c>
      <c r="I383" s="4">
        <f t="shared" si="29"/>
        <v>1.027544890032825</v>
      </c>
    </row>
    <row r="384" spans="1: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4">
        <f t="shared" si="25"/>
        <v>2.9455972729155011E-2</v>
      </c>
      <c r="E384" s="4">
        <f t="shared" si="26"/>
        <v>2.0712845851930686</v>
      </c>
      <c r="F384" s="4">
        <f t="shared" si="27"/>
        <v>3.7319125366899986</v>
      </c>
      <c r="G384" s="4">
        <f t="shared" si="28"/>
        <v>4.0120570348190032</v>
      </c>
      <c r="I384" s="4">
        <f t="shared" si="29"/>
        <v>1.029455972729155</v>
      </c>
    </row>
    <row r="385" spans="1: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4">
        <f t="shared" si="25"/>
        <v>3.2588569077215856E-2</v>
      </c>
      <c r="E385" s="4">
        <f t="shared" si="26"/>
        <v>1.6386588299407865</v>
      </c>
      <c r="F385" s="4">
        <f t="shared" si="27"/>
        <v>3.8766549506846584</v>
      </c>
      <c r="G385" s="4">
        <f t="shared" si="28"/>
        <v>7.5878005652255229</v>
      </c>
      <c r="I385" s="4">
        <f t="shared" si="29"/>
        <v>1.0325885690772159</v>
      </c>
    </row>
    <row r="386" spans="1: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4">
        <f t="shared" si="25"/>
        <v>2.6781571316829567E-2</v>
      </c>
      <c r="E386" s="4">
        <f t="shared" si="26"/>
        <v>2.9665353676333912</v>
      </c>
      <c r="F386" s="4">
        <f t="shared" si="27"/>
        <v>3.4639009557382012</v>
      </c>
      <c r="G386" s="4">
        <f t="shared" si="28"/>
        <v>2.6722636551011223</v>
      </c>
      <c r="I386" s="4">
        <f t="shared" si="29"/>
        <v>1.0267815713168296</v>
      </c>
    </row>
    <row r="387" spans="1: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4">
        <f t="shared" ref="D387:D450" si="30">IF(A387="","",((1/A387)+(1/B387)+(1/C387))-1)</f>
        <v>2.7681700268511245E-2</v>
      </c>
      <c r="E387" s="4">
        <f t="shared" ref="E387:E450" si="31">IF(A387="","",(3*A387)/(3-($D387*A387)))</f>
        <v>2.642917998937524</v>
      </c>
      <c r="F387" s="4">
        <f t="shared" ref="F387:F450" si="32">IF(B387="","",(3*B387)/(3-($D387*B387)))</f>
        <v>3.4675047999789586</v>
      </c>
      <c r="G387" s="4">
        <f t="shared" ref="G387:G450" si="33">IF(C387="","",(3*C387)/(3-($D387*C387)))</f>
        <v>3.000853562771006</v>
      </c>
      <c r="I387" s="4">
        <f t="shared" ref="I387:I450" si="34">IF(A387="","",D387+1)</f>
        <v>1.0276817002685112</v>
      </c>
    </row>
    <row r="388" spans="1: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4">
        <f t="shared" si="30"/>
        <v>3.0475872936488235E-2</v>
      </c>
      <c r="E388" s="4">
        <f t="shared" si="31"/>
        <v>1.926997975636247</v>
      </c>
      <c r="F388" s="4">
        <f t="shared" si="32"/>
        <v>3.8661002470626156</v>
      </c>
      <c r="G388" s="4">
        <f t="shared" si="33"/>
        <v>4.4964126787711498</v>
      </c>
      <c r="I388" s="4">
        <f t="shared" si="34"/>
        <v>1.0304758729364882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4">
        <f t="shared" si="30"/>
        <v>2.7633554144688821E-2</v>
      </c>
      <c r="E389" s="4">
        <f t="shared" si="31"/>
        <v>2.3602203838840219</v>
      </c>
      <c r="F389" s="4">
        <f t="shared" si="32"/>
        <v>3.5632345604292253</v>
      </c>
      <c r="G389" s="4">
        <f t="shared" si="33"/>
        <v>3.3821848896065583</v>
      </c>
      <c r="I389" s="4">
        <f t="shared" si="34"/>
        <v>1.0276335541446888</v>
      </c>
    </row>
    <row r="390" spans="1: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4">
        <f t="shared" si="30"/>
        <v>2.7709925669109126E-2</v>
      </c>
      <c r="E390" s="4">
        <f t="shared" si="31"/>
        <v>2.2664748486953066</v>
      </c>
      <c r="F390" s="4">
        <f t="shared" si="32"/>
        <v>3.5422236005582257</v>
      </c>
      <c r="G390" s="4">
        <f t="shared" si="33"/>
        <v>3.6169289717850459</v>
      </c>
      <c r="I390" s="4">
        <f t="shared" si="34"/>
        <v>1.0277099256691091</v>
      </c>
    </row>
    <row r="391" spans="1: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4">
        <f t="shared" si="30"/>
        <v>3.1585098947874757E-2</v>
      </c>
      <c r="E391" s="4">
        <f t="shared" si="31"/>
        <v>1.6584612466669404</v>
      </c>
      <c r="F391" s="4">
        <f t="shared" si="32"/>
        <v>4.1322845746665369</v>
      </c>
      <c r="G391" s="4">
        <f t="shared" si="33"/>
        <v>6.4501752385927276</v>
      </c>
      <c r="I391" s="4">
        <f t="shared" si="34"/>
        <v>1.0315850989478748</v>
      </c>
    </row>
    <row r="392" spans="1: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4">
        <f t="shared" si="30"/>
        <v>2.8235661325182626E-2</v>
      </c>
      <c r="E392" s="4">
        <f t="shared" si="31"/>
        <v>3.9409487043605735</v>
      </c>
      <c r="F392" s="4">
        <f t="shared" si="32"/>
        <v>3.4164333307624464</v>
      </c>
      <c r="G392" s="4">
        <f t="shared" si="33"/>
        <v>2.2048233445722225</v>
      </c>
      <c r="I392" s="4">
        <f t="shared" si="34"/>
        <v>1.0282356613251826</v>
      </c>
    </row>
    <row r="393" spans="1: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4">
        <f t="shared" si="30"/>
        <v>5.3446367170029374E-2</v>
      </c>
      <c r="E393" s="4">
        <f t="shared" si="31"/>
        <v>1.7850154956333308</v>
      </c>
      <c r="F393" s="4">
        <f t="shared" si="32"/>
        <v>4.341719324830656</v>
      </c>
      <c r="G393" s="4">
        <f t="shared" si="33"/>
        <v>4.7742434177761552</v>
      </c>
      <c r="I393" s="4">
        <f t="shared" si="34"/>
        <v>1.0534463671700294</v>
      </c>
    </row>
    <row r="394" spans="1: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4">
        <f t="shared" si="30"/>
        <v>5.3645883691255003E-2</v>
      </c>
      <c r="E394" s="4">
        <f t="shared" si="31"/>
        <v>1.689548399934657</v>
      </c>
      <c r="F394" s="4">
        <f t="shared" si="32"/>
        <v>4.5060026032795575</v>
      </c>
      <c r="G394" s="4">
        <f t="shared" si="33"/>
        <v>5.3705787575218817</v>
      </c>
      <c r="I394" s="4">
        <f t="shared" si="34"/>
        <v>1.053645883691255</v>
      </c>
    </row>
    <row r="395" spans="1: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4">
        <f t="shared" si="30"/>
        <v>4.4662690609353906E-2</v>
      </c>
      <c r="E395" s="4">
        <f t="shared" si="31"/>
        <v>2.5642949778916244</v>
      </c>
      <c r="F395" s="4">
        <f t="shared" si="32"/>
        <v>3.5258456934670677</v>
      </c>
      <c r="G395" s="4">
        <f t="shared" si="33"/>
        <v>3.0636375909119726</v>
      </c>
      <c r="I395" s="4">
        <f t="shared" si="34"/>
        <v>1.0446626906093539</v>
      </c>
    </row>
    <row r="396" spans="1: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4">
        <f t="shared" si="30"/>
        <v>4.581438340320676E-2</v>
      </c>
      <c r="E396" s="4">
        <f t="shared" si="31"/>
        <v>2.137572789745755</v>
      </c>
      <c r="F396" s="4">
        <f t="shared" si="32"/>
        <v>3.6976392387316595</v>
      </c>
      <c r="G396" s="4">
        <f t="shared" si="33"/>
        <v>3.8206313072905891</v>
      </c>
      <c r="I396" s="4">
        <f t="shared" si="34"/>
        <v>1.0458143834032068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4">
        <f t="shared" si="30"/>
        <v>5.299810629617796E-2</v>
      </c>
      <c r="E397" s="4">
        <f t="shared" si="31"/>
        <v>1.7632663738650278</v>
      </c>
      <c r="F397" s="4">
        <f t="shared" si="32"/>
        <v>3.9358752251562947</v>
      </c>
      <c r="G397" s="4">
        <f t="shared" si="33"/>
        <v>5.5929156481878763</v>
      </c>
      <c r="I397" s="4">
        <f t="shared" si="34"/>
        <v>1.052998106296178</v>
      </c>
    </row>
    <row r="398" spans="1: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4">
        <f t="shared" si="30"/>
        <v>5.6508042046605755E-2</v>
      </c>
      <c r="E398" s="4">
        <f t="shared" si="31"/>
        <v>1.7349000508099843</v>
      </c>
      <c r="F398" s="4">
        <f t="shared" si="32"/>
        <v>4.0465935661588057</v>
      </c>
      <c r="G398" s="4">
        <f t="shared" si="33"/>
        <v>5.6664772897168305</v>
      </c>
      <c r="I398" s="4">
        <f t="shared" si="34"/>
        <v>1.0565080420466058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4">
        <f t="shared" si="30"/>
        <v>5.070163246049697E-2</v>
      </c>
      <c r="E399" s="4">
        <f t="shared" si="31"/>
        <v>2.1128447821206278</v>
      </c>
      <c r="F399" s="4">
        <f t="shared" si="32"/>
        <v>3.8899599026806726</v>
      </c>
      <c r="G399" s="4">
        <f t="shared" si="33"/>
        <v>3.7087530042187518</v>
      </c>
      <c r="I399" s="4">
        <f t="shared" si="34"/>
        <v>1.050701632460497</v>
      </c>
    </row>
    <row r="400" spans="1: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4">
        <f t="shared" si="30"/>
        <v>5.0899638706936701E-2</v>
      </c>
      <c r="E400" s="4">
        <f t="shared" si="31"/>
        <v>2.8625914313556327</v>
      </c>
      <c r="F400" s="4">
        <f t="shared" si="32"/>
        <v>4.1305107352762116</v>
      </c>
      <c r="G400" s="4">
        <f t="shared" si="33"/>
        <v>2.4475887500811289</v>
      </c>
      <c r="I400" s="4">
        <f t="shared" si="34"/>
        <v>1.0508996387069367</v>
      </c>
    </row>
    <row r="401" spans="1: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4">
        <f t="shared" si="30"/>
        <v>3.289153559355884E-2</v>
      </c>
      <c r="E401" s="4">
        <f t="shared" si="31"/>
        <v>2.6762903253626482</v>
      </c>
      <c r="F401" s="4">
        <f t="shared" si="32"/>
        <v>3.3915946854746748</v>
      </c>
      <c r="G401" s="4">
        <f t="shared" si="33"/>
        <v>3.0165738874595776</v>
      </c>
      <c r="I401" s="4">
        <f t="shared" si="34"/>
        <v>1.0328915355935588</v>
      </c>
    </row>
    <row r="402" spans="1: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4">
        <f t="shared" si="30"/>
        <v>3.223715441688535E-2</v>
      </c>
      <c r="E402" s="4">
        <f t="shared" si="31"/>
        <v>2.6218426339708785</v>
      </c>
      <c r="F402" s="4">
        <f t="shared" si="32"/>
        <v>3.1961249942236898</v>
      </c>
      <c r="G402" s="4">
        <f t="shared" si="33"/>
        <v>3.2710741282774172</v>
      </c>
      <c r="I402" s="4">
        <f t="shared" si="34"/>
        <v>1.0322371544168853</v>
      </c>
    </row>
    <row r="403" spans="1: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4">
        <f t="shared" si="30"/>
        <v>3.2928928799476287E-2</v>
      </c>
      <c r="E403" s="4">
        <f t="shared" si="31"/>
        <v>2.6763796049927535</v>
      </c>
      <c r="F403" s="4">
        <f t="shared" si="32"/>
        <v>3.1770581891017411</v>
      </c>
      <c r="G403" s="4">
        <f t="shared" si="33"/>
        <v>3.2091979663830674</v>
      </c>
      <c r="I403" s="4">
        <f t="shared" si="34"/>
        <v>1.0329289287994763</v>
      </c>
    </row>
    <row r="404" spans="1: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4">
        <f t="shared" si="30"/>
        <v>3.358078535664788E-2</v>
      </c>
      <c r="E404" s="4">
        <f t="shared" si="31"/>
        <v>2.3818547203008285</v>
      </c>
      <c r="F404" s="4">
        <f t="shared" si="32"/>
        <v>3.3942395400950263</v>
      </c>
      <c r="G404" s="4">
        <f t="shared" si="33"/>
        <v>3.5021079722317139</v>
      </c>
      <c r="I404" s="4">
        <f t="shared" si="34"/>
        <v>1.0335807853566479</v>
      </c>
    </row>
    <row r="405" spans="1: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4">
        <f t="shared" si="30"/>
        <v>3.3152099609216723E-2</v>
      </c>
      <c r="E405" s="4">
        <f t="shared" si="31"/>
        <v>3.1670957926951893</v>
      </c>
      <c r="F405" s="4">
        <f t="shared" si="32"/>
        <v>3.1885251377180435</v>
      </c>
      <c r="G405" s="4">
        <f t="shared" si="33"/>
        <v>2.6981181664652278</v>
      </c>
      <c r="I405" s="4">
        <f t="shared" si="34"/>
        <v>1.0331520996092167</v>
      </c>
    </row>
    <row r="406" spans="1: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4">
        <f t="shared" si="30"/>
        <v>3.4445079288128788E-2</v>
      </c>
      <c r="E406" s="4">
        <f t="shared" si="31"/>
        <v>2.2885976562786636</v>
      </c>
      <c r="F406" s="4">
        <f t="shared" si="32"/>
        <v>3.4623807990763669</v>
      </c>
      <c r="G406" s="4">
        <f t="shared" si="33"/>
        <v>3.6465395686649571</v>
      </c>
      <c r="I406" s="4">
        <f t="shared" si="34"/>
        <v>1.0344450792881288</v>
      </c>
    </row>
    <row r="407" spans="1: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4">
        <f t="shared" si="30"/>
        <v>3.2845195333606192E-2</v>
      </c>
      <c r="E407" s="4">
        <f t="shared" si="31"/>
        <v>2.6549953017956658</v>
      </c>
      <c r="F407" s="4">
        <f t="shared" si="32"/>
        <v>3.0271059488408789</v>
      </c>
      <c r="G407" s="4">
        <f t="shared" si="33"/>
        <v>3.4129346957270568</v>
      </c>
      <c r="I407" s="4">
        <f t="shared" si="34"/>
        <v>1.0328451953336062</v>
      </c>
    </row>
    <row r="408" spans="1: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4">
        <f t="shared" si="30"/>
        <v>3.5877805557510634E-2</v>
      </c>
      <c r="E408" s="4">
        <f t="shared" si="31"/>
        <v>1.8709465280014836</v>
      </c>
      <c r="F408" s="4">
        <f t="shared" si="32"/>
        <v>3.6746921375957449</v>
      </c>
      <c r="G408" s="4">
        <f t="shared" si="33"/>
        <v>5.1711778677983729</v>
      </c>
      <c r="I408" s="4">
        <f t="shared" si="34"/>
        <v>1.0358778055575106</v>
      </c>
    </row>
    <row r="409" spans="1: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4">
        <f t="shared" si="30"/>
        <v>3.3258975112604894E-2</v>
      </c>
      <c r="E409" s="4">
        <f t="shared" si="31"/>
        <v>3.5980151275720407</v>
      </c>
      <c r="F409" s="4">
        <f t="shared" si="32"/>
        <v>3.2317853015915108</v>
      </c>
      <c r="G409" s="4">
        <f t="shared" si="33"/>
        <v>2.4234053152943824</v>
      </c>
      <c r="I409" s="4">
        <f t="shared" si="34"/>
        <v>1.0332589751126049</v>
      </c>
    </row>
    <row r="410" spans="1: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4">
        <f t="shared" si="30"/>
        <v>3.3415685325787425E-2</v>
      </c>
      <c r="E410" s="4">
        <f t="shared" si="31"/>
        <v>2.8262563817647863</v>
      </c>
      <c r="F410" s="4">
        <f t="shared" si="32"/>
        <v>2.9968021924103745</v>
      </c>
      <c r="G410" s="4">
        <f t="shared" si="33"/>
        <v>3.2001430213654465</v>
      </c>
      <c r="I410" s="4">
        <f t="shared" si="34"/>
        <v>1.0334156853257874</v>
      </c>
    </row>
    <row r="411" spans="1: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4">
        <f t="shared" si="30"/>
        <v>2.7686078113672963E-2</v>
      </c>
      <c r="E411" s="4">
        <f t="shared" si="31"/>
        <v>3.0008667038386312</v>
      </c>
      <c r="F411" s="4">
        <f t="shared" si="32"/>
        <v>3.1489250115198995</v>
      </c>
      <c r="G411" s="4">
        <f t="shared" si="33"/>
        <v>2.8637356153884332</v>
      </c>
      <c r="I411" s="4">
        <f t="shared" si="34"/>
        <v>1.027686078113673</v>
      </c>
    </row>
    <row r="412" spans="1: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4">
        <f t="shared" si="30"/>
        <v>2.7113312888259689E-2</v>
      </c>
      <c r="E412" s="4">
        <f t="shared" si="31"/>
        <v>3.3377368724956695</v>
      </c>
      <c r="F412" s="4">
        <f t="shared" si="32"/>
        <v>3.2317114491918808</v>
      </c>
      <c r="G412" s="4">
        <f t="shared" si="33"/>
        <v>2.5577918420982053</v>
      </c>
      <c r="I412" s="4">
        <f t="shared" si="34"/>
        <v>1.0271133128882597</v>
      </c>
    </row>
    <row r="413" spans="1: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4">
        <f t="shared" si="30"/>
        <v>2.7171246737322186E-2</v>
      </c>
      <c r="E413" s="4">
        <f t="shared" si="31"/>
        <v>2.4637782886556532</v>
      </c>
      <c r="F413" s="4">
        <f t="shared" si="32"/>
        <v>3.1260717915393865</v>
      </c>
      <c r="G413" s="4">
        <f t="shared" si="33"/>
        <v>3.6465868527574941</v>
      </c>
      <c r="I413" s="4">
        <f t="shared" si="34"/>
        <v>1.0271712467373222</v>
      </c>
    </row>
    <row r="414" spans="1: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4">
        <f t="shared" si="30"/>
        <v>2.7915750282122787E-2</v>
      </c>
      <c r="E414" s="4">
        <f t="shared" si="31"/>
        <v>3.2451194411526219</v>
      </c>
      <c r="F414" s="4">
        <f t="shared" si="32"/>
        <v>3.3939018367175779</v>
      </c>
      <c r="G414" s="4">
        <f t="shared" si="33"/>
        <v>2.5176308749421055</v>
      </c>
      <c r="I414" s="4">
        <f t="shared" si="34"/>
        <v>1.0279157502821228</v>
      </c>
    </row>
    <row r="415" spans="1: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4">
        <f t="shared" si="30"/>
        <v>3.5283741703635574E-2</v>
      </c>
      <c r="E415" s="4">
        <f t="shared" si="31"/>
        <v>10.442159187567352</v>
      </c>
      <c r="F415" s="4">
        <f t="shared" si="32"/>
        <v>5.8918160283864003</v>
      </c>
      <c r="G415" s="4">
        <f t="shared" si="33"/>
        <v>1.3614566539300235</v>
      </c>
      <c r="I415" s="4">
        <f t="shared" si="34"/>
        <v>1.0352837417036356</v>
      </c>
    </row>
    <row r="416" spans="1: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4">
        <f t="shared" si="30"/>
        <v>3.5703947443283202E-2</v>
      </c>
      <c r="E416" s="4">
        <f t="shared" si="31"/>
        <v>4.1118298475146098</v>
      </c>
      <c r="F416" s="4">
        <f t="shared" si="32"/>
        <v>3.9909664349170355</v>
      </c>
      <c r="G416" s="4">
        <f t="shared" si="33"/>
        <v>1.9753734177903381</v>
      </c>
      <c r="I416" s="4">
        <f t="shared" si="34"/>
        <v>1.0357039474432832</v>
      </c>
    </row>
    <row r="417" spans="1: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4">
        <f t="shared" si="30"/>
        <v>3.8222152679983967E-2</v>
      </c>
      <c r="E417" s="4">
        <f t="shared" si="31"/>
        <v>1.716745925940665</v>
      </c>
      <c r="F417" s="4">
        <f t="shared" si="32"/>
        <v>4.3816766755964096</v>
      </c>
      <c r="G417" s="4">
        <f t="shared" si="33"/>
        <v>5.2831927498737041</v>
      </c>
      <c r="I417" s="4">
        <f t="shared" si="34"/>
        <v>1.038222152679984</v>
      </c>
    </row>
    <row r="418" spans="1: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4">
        <f t="shared" si="30"/>
        <v>3.2908789562782204E-2</v>
      </c>
      <c r="E418" s="4">
        <f t="shared" si="31"/>
        <v>2.7081296454831305</v>
      </c>
      <c r="F418" s="4">
        <f t="shared" si="32"/>
        <v>3.4239456993434967</v>
      </c>
      <c r="G418" s="4">
        <f t="shared" si="33"/>
        <v>2.9526330940272345</v>
      </c>
      <c r="I418" s="4">
        <f t="shared" si="34"/>
        <v>1.0329087895627822</v>
      </c>
    </row>
    <row r="419" spans="1: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4">
        <f t="shared" si="30"/>
        <v>3.2782699170938345E-2</v>
      </c>
      <c r="E419" s="4">
        <f t="shared" si="31"/>
        <v>17.655366864673994</v>
      </c>
      <c r="F419" s="4">
        <f t="shared" si="32"/>
        <v>7.0781709954276071</v>
      </c>
      <c r="G419" s="4">
        <f t="shared" si="33"/>
        <v>1.2467575518826099</v>
      </c>
      <c r="I419" s="4">
        <f t="shared" si="34"/>
        <v>1.0327826991709383</v>
      </c>
    </row>
    <row r="420" spans="1: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4">
        <f t="shared" si="30"/>
        <v>2.3617323006436042E-2</v>
      </c>
      <c r="E420" s="4">
        <f t="shared" si="31"/>
        <v>4.2581094681427567</v>
      </c>
      <c r="F420" s="4">
        <f t="shared" si="32"/>
        <v>3.6626489978024903</v>
      </c>
      <c r="G420" s="4">
        <f t="shared" si="33"/>
        <v>2.0319934978572483</v>
      </c>
      <c r="I420" s="4">
        <f t="shared" si="34"/>
        <v>1.023617323006436</v>
      </c>
    </row>
    <row r="421" spans="1: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4">
        <f t="shared" si="30"/>
        <v>2.2558082555747427E-2</v>
      </c>
      <c r="E421" s="4">
        <f t="shared" si="31"/>
        <v>2.5582840183460389</v>
      </c>
      <c r="F421" s="4">
        <f t="shared" si="32"/>
        <v>3.8164673357354646</v>
      </c>
      <c r="G421" s="4">
        <f t="shared" si="33"/>
        <v>2.8810924051056022</v>
      </c>
      <c r="I421" s="4">
        <f t="shared" si="34"/>
        <v>1.0225580825557474</v>
      </c>
    </row>
    <row r="422" spans="1: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4">
        <f t="shared" si="30"/>
        <v>2.3162120028290767E-2</v>
      </c>
      <c r="E422" s="4">
        <f t="shared" si="31"/>
        <v>2.2690669243372685</v>
      </c>
      <c r="F422" s="4">
        <f t="shared" si="32"/>
        <v>3.5972053867568903</v>
      </c>
      <c r="G422" s="4">
        <f t="shared" si="33"/>
        <v>3.5549661028105044</v>
      </c>
      <c r="I422" s="4">
        <f t="shared" si="34"/>
        <v>1.0231621200282908</v>
      </c>
    </row>
    <row r="423" spans="1: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4">
        <f t="shared" si="30"/>
        <v>2.4484760707079944E-2</v>
      </c>
      <c r="E423" s="4">
        <f t="shared" si="31"/>
        <v>1.3854917009602434</v>
      </c>
      <c r="F423" s="4">
        <f t="shared" si="32"/>
        <v>5.758491351766625</v>
      </c>
      <c r="G423" s="4">
        <f t="shared" si="33"/>
        <v>9.5622420243650641</v>
      </c>
      <c r="I423" s="4">
        <f t="shared" si="34"/>
        <v>1.0244847607070799</v>
      </c>
    </row>
    <row r="424" spans="1: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4">
        <f t="shared" si="30"/>
        <v>3.3285181172505229E-2</v>
      </c>
      <c r="E424" s="4">
        <f t="shared" si="31"/>
        <v>1.4427301936492314</v>
      </c>
      <c r="F424" s="4">
        <f t="shared" si="32"/>
        <v>4.7364819918274268</v>
      </c>
      <c r="G424" s="4">
        <f t="shared" si="33"/>
        <v>10.44467728415759</v>
      </c>
      <c r="I424" s="4">
        <f t="shared" si="34"/>
        <v>1.0332851811725052</v>
      </c>
    </row>
    <row r="425" spans="1: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4">
        <f t="shared" si="30"/>
        <v>4.6154148595762168E-2</v>
      </c>
      <c r="E425" s="4">
        <f t="shared" si="31"/>
        <v>4.3191159085515727</v>
      </c>
      <c r="F425" s="4">
        <f t="shared" si="32"/>
        <v>3.2993868071228163</v>
      </c>
      <c r="G425" s="4">
        <f t="shared" si="33"/>
        <v>2.1487607960539572</v>
      </c>
      <c r="I425" s="4">
        <f t="shared" si="34"/>
        <v>1.0461541485957622</v>
      </c>
    </row>
    <row r="426" spans="1: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4">
        <f t="shared" si="30"/>
        <v>4.4455626062176901E-2</v>
      </c>
      <c r="E426" s="4">
        <f t="shared" si="31"/>
        <v>2.682559168671216</v>
      </c>
      <c r="F426" s="4">
        <f t="shared" si="32"/>
        <v>3.1614826623113541</v>
      </c>
      <c r="G426" s="4">
        <f t="shared" si="33"/>
        <v>3.216319791862567</v>
      </c>
      <c r="I426" s="4">
        <f t="shared" si="34"/>
        <v>1.0444556260621769</v>
      </c>
    </row>
    <row r="427" spans="1: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4">
        <f t="shared" si="30"/>
        <v>4.4034746088213783E-2</v>
      </c>
      <c r="E427" s="4">
        <f t="shared" si="31"/>
        <v>2.7789079711518441</v>
      </c>
      <c r="F427" s="4">
        <f t="shared" si="32"/>
        <v>3.2258368787547052</v>
      </c>
      <c r="G427" s="4">
        <f t="shared" si="33"/>
        <v>3.0289323235949572</v>
      </c>
      <c r="I427" s="4">
        <f t="shared" si="34"/>
        <v>1.0440347460882138</v>
      </c>
    </row>
    <row r="428" spans="1: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4">
        <f t="shared" si="30"/>
        <v>4.9662402274342599E-2</v>
      </c>
      <c r="E428" s="4">
        <f t="shared" si="31"/>
        <v>1.6435315876569649</v>
      </c>
      <c r="F428" s="4">
        <f t="shared" si="32"/>
        <v>4.513835048790269</v>
      </c>
      <c r="G428" s="4">
        <f t="shared" si="33"/>
        <v>5.8819021076467521</v>
      </c>
      <c r="I428" s="4">
        <f t="shared" si="34"/>
        <v>1.0496624022743426</v>
      </c>
    </row>
    <row r="429" spans="1: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4">
        <f t="shared" si="30"/>
        <v>4.4519081989668585E-2</v>
      </c>
      <c r="E429" s="4">
        <f t="shared" si="31"/>
        <v>2.2528819310586736</v>
      </c>
      <c r="F429" s="4">
        <f t="shared" si="32"/>
        <v>3.5363260690347058</v>
      </c>
      <c r="G429" s="4">
        <f t="shared" si="33"/>
        <v>3.6583838606379087</v>
      </c>
      <c r="I429" s="4">
        <f t="shared" si="34"/>
        <v>1.0445190819896686</v>
      </c>
    </row>
    <row r="430" spans="1: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4">
        <f t="shared" si="30"/>
        <v>5.3974139618930383E-2</v>
      </c>
      <c r="E430" s="4">
        <f t="shared" si="31"/>
        <v>9.3586896876890382</v>
      </c>
      <c r="F430" s="4">
        <f t="shared" si="32"/>
        <v>5.5184042059353073</v>
      </c>
      <c r="G430" s="4">
        <f t="shared" si="33"/>
        <v>1.4046213751306191</v>
      </c>
      <c r="I430" s="4">
        <f t="shared" si="34"/>
        <v>1.0539741396189304</v>
      </c>
    </row>
    <row r="431" spans="1: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4">
        <f t="shared" si="30"/>
        <v>4.4416118723625608E-2</v>
      </c>
      <c r="E431" s="4">
        <f t="shared" si="31"/>
        <v>2.5745298486913817</v>
      </c>
      <c r="F431" s="4">
        <f t="shared" si="32"/>
        <v>3.3261041530424351</v>
      </c>
      <c r="G431" s="4">
        <f t="shared" si="33"/>
        <v>3.2161835669395722</v>
      </c>
      <c r="I431" s="4">
        <f t="shared" si="34"/>
        <v>1.0444161187236256</v>
      </c>
    </row>
    <row r="432" spans="1: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4">
        <f t="shared" si="30"/>
        <v>4.9505665006855715E-2</v>
      </c>
      <c r="E432" s="4">
        <f t="shared" si="31"/>
        <v>1.5380716294213408</v>
      </c>
      <c r="F432" s="4">
        <f t="shared" si="32"/>
        <v>5.0364671674339716</v>
      </c>
      <c r="G432" s="4">
        <f t="shared" si="33"/>
        <v>6.6101128955318806</v>
      </c>
      <c r="I432" s="4">
        <f t="shared" si="34"/>
        <v>1.0495056650068557</v>
      </c>
    </row>
    <row r="433" spans="1: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4">
        <f t="shared" si="30"/>
        <v>4.9904988583734378E-2</v>
      </c>
      <c r="E433" s="4">
        <f t="shared" si="31"/>
        <v>1.0997580282643449</v>
      </c>
      <c r="F433" s="4">
        <f t="shared" si="32"/>
        <v>14.852648347492803</v>
      </c>
      <c r="G433" s="4">
        <f t="shared" si="33"/>
        <v>42.769751653355563</v>
      </c>
      <c r="I433" s="4">
        <f t="shared" si="34"/>
        <v>1.0499049885837344</v>
      </c>
    </row>
    <row r="434" spans="1: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4">
        <f t="shared" si="30"/>
        <v>4.5801318948567316E-2</v>
      </c>
      <c r="E434" s="4">
        <f t="shared" si="31"/>
        <v>2.180233146107327</v>
      </c>
      <c r="F434" s="4">
        <f t="shared" si="32"/>
        <v>3.3312201523652711</v>
      </c>
      <c r="G434" s="4">
        <f t="shared" si="33"/>
        <v>4.1469143934211319</v>
      </c>
      <c r="I434" s="4">
        <f t="shared" si="34"/>
        <v>1.0458013189485673</v>
      </c>
    </row>
    <row r="435" spans="1: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4">
        <f t="shared" si="30"/>
        <v>2.7830833191953674E-2</v>
      </c>
      <c r="E435" s="4">
        <f t="shared" si="31"/>
        <v>3.361666332784131</v>
      </c>
      <c r="F435" s="4">
        <f t="shared" si="32"/>
        <v>3.6602024509563904</v>
      </c>
      <c r="G435" s="4">
        <f t="shared" si="33"/>
        <v>2.329267342663583</v>
      </c>
      <c r="I435" s="4">
        <f t="shared" si="34"/>
        <v>1.0278308331919537</v>
      </c>
    </row>
    <row r="436" spans="1: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4">
        <f t="shared" si="30"/>
        <v>2.7783994953913815E-2</v>
      </c>
      <c r="E436" s="4">
        <f t="shared" si="31"/>
        <v>2.0792841579760117</v>
      </c>
      <c r="F436" s="4">
        <f t="shared" si="32"/>
        <v>3.6599932976703204</v>
      </c>
      <c r="G436" s="4">
        <f t="shared" si="33"/>
        <v>4.0676745661709939</v>
      </c>
      <c r="I436" s="4">
        <f t="shared" si="34"/>
        <v>1.0277839949539138</v>
      </c>
    </row>
    <row r="437" spans="1: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4">
        <f t="shared" si="30"/>
        <v>3.4997755518450191E-2</v>
      </c>
      <c r="E437" s="4">
        <f t="shared" si="31"/>
        <v>1.258200804379852</v>
      </c>
      <c r="F437" s="4">
        <f t="shared" si="32"/>
        <v>7.5395320778905672</v>
      </c>
      <c r="G437" s="4">
        <f t="shared" si="33"/>
        <v>13.777885097846971</v>
      </c>
      <c r="I437" s="4">
        <f t="shared" si="34"/>
        <v>1.0349977555184502</v>
      </c>
    </row>
    <row r="438" spans="1: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4">
        <f t="shared" si="30"/>
        <v>4.1870560465639528E-2</v>
      </c>
      <c r="E438" s="4">
        <f t="shared" si="31"/>
        <v>4.2140851698281203</v>
      </c>
      <c r="F438" s="4">
        <f t="shared" si="32"/>
        <v>3.8681321184322717</v>
      </c>
      <c r="G438" s="4">
        <f t="shared" si="33"/>
        <v>1.9834270329735584</v>
      </c>
      <c r="I438" s="4">
        <f t="shared" si="34"/>
        <v>1.0418705604656395</v>
      </c>
    </row>
    <row r="439" spans="1: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4">
        <f t="shared" si="30"/>
        <v>4.1161570574777429E-2</v>
      </c>
      <c r="E439" s="4">
        <f t="shared" si="31"/>
        <v>1.9824977505575503</v>
      </c>
      <c r="F439" s="4">
        <f t="shared" si="32"/>
        <v>3.9645266322715185</v>
      </c>
      <c r="G439" s="4">
        <f t="shared" si="33"/>
        <v>4.1093264064666295</v>
      </c>
      <c r="I439" s="4">
        <f t="shared" si="34"/>
        <v>1.0411615705747774</v>
      </c>
    </row>
    <row r="440" spans="1: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4">
        <f t="shared" si="30"/>
        <v>4.2538879351023517E-2</v>
      </c>
      <c r="E440" s="4">
        <f t="shared" si="31"/>
        <v>1.7419913369439115</v>
      </c>
      <c r="F440" s="4">
        <f t="shared" si="32"/>
        <v>3.9940785692326197</v>
      </c>
      <c r="G440" s="4">
        <f t="shared" si="33"/>
        <v>5.6956140518079401</v>
      </c>
      <c r="I440" s="4">
        <f t="shared" si="34"/>
        <v>1.0425388793510235</v>
      </c>
    </row>
    <row r="441" spans="1: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4">
        <f t="shared" si="30"/>
        <v>3.9140719559938919E-2</v>
      </c>
      <c r="E441" s="4">
        <f t="shared" si="31"/>
        <v>2.4669238834657641</v>
      </c>
      <c r="F441" s="4">
        <f t="shared" si="32"/>
        <v>3.6016468010098102</v>
      </c>
      <c r="G441" s="4">
        <f t="shared" si="33"/>
        <v>3.1547124941979119</v>
      </c>
      <c r="I441" s="4">
        <f t="shared" si="34"/>
        <v>1.0391407195599389</v>
      </c>
    </row>
    <row r="442" spans="1: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4">
        <f t="shared" si="30"/>
        <v>4.2706395030306821E-2</v>
      </c>
      <c r="E442" s="4">
        <f t="shared" si="31"/>
        <v>4.1404608156092531</v>
      </c>
      <c r="F442" s="4">
        <f t="shared" si="32"/>
        <v>3.9280115014732253</v>
      </c>
      <c r="G442" s="4">
        <f t="shared" si="33"/>
        <v>1.984523691925788</v>
      </c>
      <c r="I442" s="4">
        <f t="shared" si="34"/>
        <v>1.0427063950303068</v>
      </c>
    </row>
    <row r="443" spans="1: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4">
        <f t="shared" si="30"/>
        <v>4.1189874465516585E-2</v>
      </c>
      <c r="E443" s="4">
        <f t="shared" si="31"/>
        <v>4.8304373107280805</v>
      </c>
      <c r="F443" s="4">
        <f t="shared" si="32"/>
        <v>4.0314428912088269</v>
      </c>
      <c r="G443" s="4">
        <f t="shared" si="33"/>
        <v>1.8351005789454207</v>
      </c>
      <c r="I443" s="4">
        <f t="shared" si="34"/>
        <v>1.0411898744655166</v>
      </c>
    </row>
    <row r="444" spans="1: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4">
        <f t="shared" si="30"/>
        <v>4.1886960668449769E-2</v>
      </c>
      <c r="E444" s="4">
        <f t="shared" si="31"/>
        <v>1.8464041549293531</v>
      </c>
      <c r="F444" s="4">
        <f t="shared" si="32"/>
        <v>3.8793249058273127</v>
      </c>
      <c r="G444" s="4">
        <f t="shared" si="33"/>
        <v>4.9843005881897016</v>
      </c>
      <c r="I444" s="4">
        <f t="shared" si="34"/>
        <v>1.0418869606684498</v>
      </c>
    </row>
    <row r="445" spans="1: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4">
        <f t="shared" si="30"/>
        <v>2.213611435973184E-2</v>
      </c>
      <c r="E445" s="4">
        <f t="shared" si="31"/>
        <v>3.6771343089235886</v>
      </c>
      <c r="F445" s="4">
        <f t="shared" si="32"/>
        <v>3.6138630116226698</v>
      </c>
      <c r="G445" s="4">
        <f t="shared" si="33"/>
        <v>2.2156398440635363</v>
      </c>
      <c r="I445" s="4">
        <f t="shared" si="34"/>
        <v>1.0221361143597318</v>
      </c>
    </row>
    <row r="446" spans="1: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4">
        <f t="shared" si="30"/>
        <v>2.6742057566273569E-2</v>
      </c>
      <c r="E446" s="4">
        <f t="shared" si="31"/>
        <v>2.8506416753728385</v>
      </c>
      <c r="F446" s="4">
        <f t="shared" si="32"/>
        <v>3.0085782767553404</v>
      </c>
      <c r="G446" s="4">
        <f t="shared" si="33"/>
        <v>3.1563775508701424</v>
      </c>
      <c r="I446" s="4">
        <f t="shared" si="34"/>
        <v>1.0267420575662736</v>
      </c>
    </row>
    <row r="447" spans="1: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4">
        <f t="shared" si="30"/>
        <v>3.3592958459979894E-2</v>
      </c>
      <c r="E447" s="4">
        <f t="shared" si="31"/>
        <v>9.9592179945343755</v>
      </c>
      <c r="F447" s="4">
        <f t="shared" si="32"/>
        <v>4.9610974396565277</v>
      </c>
      <c r="G447" s="4">
        <f t="shared" si="33"/>
        <v>1.4326191808161599</v>
      </c>
      <c r="I447" s="4">
        <f t="shared" si="34"/>
        <v>1.0335929584599799</v>
      </c>
    </row>
    <row r="448" spans="1: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4">
        <f t="shared" si="30"/>
        <v>3.3463430322683507E-2</v>
      </c>
      <c r="E448" s="4">
        <f t="shared" si="31"/>
        <v>1.4428538776956521</v>
      </c>
      <c r="F448" s="4">
        <f t="shared" si="32"/>
        <v>5.1833034880172253</v>
      </c>
      <c r="G448" s="4">
        <f t="shared" si="33"/>
        <v>8.7717783357403807</v>
      </c>
      <c r="I448" s="4">
        <f t="shared" si="34"/>
        <v>1.0334634303226835</v>
      </c>
    </row>
    <row r="449" spans="1: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4">
        <f t="shared" si="30"/>
        <v>2.866343759981449E-2</v>
      </c>
      <c r="E449" s="4">
        <f t="shared" si="31"/>
        <v>2.1742482138836654</v>
      </c>
      <c r="F449" s="4">
        <f t="shared" si="32"/>
        <v>3.2902838665601628</v>
      </c>
      <c r="G449" s="4">
        <f t="shared" si="33"/>
        <v>4.2346725703367536</v>
      </c>
      <c r="I449" s="4">
        <f t="shared" si="34"/>
        <v>1.0286634375998145</v>
      </c>
    </row>
    <row r="450" spans="1: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4">
        <f t="shared" si="30"/>
        <v>3.9218411567683242E-2</v>
      </c>
      <c r="E450" s="4">
        <f t="shared" si="31"/>
        <v>2.4564274998421545</v>
      </c>
      <c r="F450" s="4">
        <f t="shared" si="32"/>
        <v>3.6239166399265978</v>
      </c>
      <c r="G450" s="4">
        <f t="shared" si="33"/>
        <v>3.1549702510056123</v>
      </c>
      <c r="I450" s="4">
        <f t="shared" si="34"/>
        <v>1.0392184115676832</v>
      </c>
    </row>
    <row r="451" spans="1: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4">
        <f t="shared" ref="D451:D514" si="35">IF(A451="","",((1/A451)+(1/B451)+(1/C451))-1)</f>
        <v>4.3263044026134123E-2</v>
      </c>
      <c r="E451" s="4">
        <f t="shared" ref="E451:E514" si="36">IF(A451="","",(3*A451)/(3-($D451*A451)))</f>
        <v>1.6063698076348794</v>
      </c>
      <c r="F451" s="4">
        <f t="shared" ref="F451:F514" si="37">IF(B451="","",(3*B451)/(3-($D451*B451)))</f>
        <v>4.1099672016411342</v>
      </c>
      <c r="G451" s="4">
        <f t="shared" ref="G451:G514" si="38">IF(C451="","",(3*C451)/(3-($D451*C451)))</f>
        <v>7.4533756640742039</v>
      </c>
      <c r="I451" s="4">
        <f t="shared" ref="I451:I514" si="39">IF(A451="","",D451+1)</f>
        <v>1.0432630440261341</v>
      </c>
    </row>
    <row r="452" spans="1: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4">
        <f t="shared" si="35"/>
        <v>3.8126092773744347E-2</v>
      </c>
      <c r="E452" s="4">
        <f t="shared" si="36"/>
        <v>1.9260170769425109</v>
      </c>
      <c r="F452" s="4">
        <f t="shared" si="37"/>
        <v>3.4117850566159498</v>
      </c>
      <c r="G452" s="4">
        <f t="shared" si="38"/>
        <v>5.3278746341736767</v>
      </c>
      <c r="I452" s="4">
        <f t="shared" si="39"/>
        <v>1.0381260927737443</v>
      </c>
    </row>
    <row r="453" spans="1: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4">
        <f t="shared" si="35"/>
        <v>3.9300436640312242E-2</v>
      </c>
      <c r="E453" s="4">
        <f t="shared" si="36"/>
        <v>1.4780763726356156</v>
      </c>
      <c r="F453" s="4">
        <f t="shared" si="37"/>
        <v>4.9970150166416269</v>
      </c>
      <c r="G453" s="4">
        <f t="shared" si="38"/>
        <v>8.1086229525174698</v>
      </c>
      <c r="I453" s="4">
        <f t="shared" si="39"/>
        <v>1.0393004366403122</v>
      </c>
    </row>
    <row r="454" spans="1: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4">
        <f t="shared" si="35"/>
        <v>3.9219167162693136E-2</v>
      </c>
      <c r="E454" s="4">
        <f t="shared" si="36"/>
        <v>8.7601414878586734</v>
      </c>
      <c r="F454" s="4">
        <f t="shared" si="37"/>
        <v>4.0762274573978505</v>
      </c>
      <c r="G454" s="4">
        <f t="shared" si="38"/>
        <v>1.5612273179320801</v>
      </c>
      <c r="I454" s="4">
        <f t="shared" si="39"/>
        <v>1.0392191671626931</v>
      </c>
    </row>
    <row r="455" spans="1: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4">
        <f t="shared" si="35"/>
        <v>3.3317996108060965E-2</v>
      </c>
      <c r="E455" s="4">
        <f t="shared" si="36"/>
        <v>2.4973987404261746</v>
      </c>
      <c r="F455" s="4">
        <f t="shared" si="37"/>
        <v>3.0178679992054445</v>
      </c>
      <c r="G455" s="4">
        <f t="shared" si="38"/>
        <v>3.7282325710277973</v>
      </c>
      <c r="I455" s="4">
        <f t="shared" si="39"/>
        <v>1.033317996108061</v>
      </c>
    </row>
    <row r="456" spans="1: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4">
        <f t="shared" si="35"/>
        <v>3.6696591024539815E-2</v>
      </c>
      <c r="E456" s="4">
        <f t="shared" si="36"/>
        <v>1.736101776220057</v>
      </c>
      <c r="F456" s="4">
        <f t="shared" si="37"/>
        <v>4.0512866884726559</v>
      </c>
      <c r="G456" s="4">
        <f t="shared" si="38"/>
        <v>5.6445595224648315</v>
      </c>
      <c r="I456" s="4">
        <f t="shared" si="39"/>
        <v>1.0366965910245398</v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22"/>
        <v>0.42553191489361702</v>
      </c>
      <c r="D190">
        <f t="shared" si="23"/>
        <v>0.60240963855421692</v>
      </c>
      <c r="E190">
        <f t="shared" si="24"/>
        <v>2.7941553447834E-2</v>
      </c>
      <c r="F190">
        <f t="shared" si="25"/>
        <v>-0.22840297359651363</v>
      </c>
      <c r="G190">
        <v>0</v>
      </c>
      <c r="H190">
        <f t="shared" si="26"/>
        <v>0.25634452704434763</v>
      </c>
      <c r="I190">
        <f t="shared" si="27"/>
        <v>-1.0594028769395474</v>
      </c>
      <c r="J190">
        <f t="shared" si="28"/>
        <v>1.0594028769395474</v>
      </c>
      <c r="K190">
        <f t="shared" si="29"/>
        <v>0.41148980196106721</v>
      </c>
      <c r="L190">
        <f t="shared" si="30"/>
        <v>0.58851019803893267</v>
      </c>
      <c r="M190">
        <f t="shared" si="31"/>
        <v>2.4301938838683887</v>
      </c>
      <c r="N190">
        <f t="shared" si="32"/>
        <v>1.6992058987801013</v>
      </c>
    </row>
    <row r="191" spans="1:14" x14ac:dyDescent="0.25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22"/>
        <v>0.42735042735042739</v>
      </c>
      <c r="D191">
        <f t="shared" si="23"/>
        <v>0.60240963855421692</v>
      </c>
      <c r="E191">
        <f t="shared" si="24"/>
        <v>2.9760065904644417E-2</v>
      </c>
      <c r="F191">
        <f t="shared" si="25"/>
        <v>-0.22767995057151669</v>
      </c>
      <c r="G191">
        <v>0</v>
      </c>
      <c r="H191">
        <f t="shared" si="26"/>
        <v>0.2574400164761611</v>
      </c>
      <c r="I191">
        <f t="shared" si="27"/>
        <v>-1.0633485251477839</v>
      </c>
      <c r="J191">
        <f t="shared" si="28"/>
        <v>1.0633485251477839</v>
      </c>
      <c r="K191">
        <f t="shared" si="29"/>
        <v>0.41239034653044082</v>
      </c>
      <c r="L191">
        <f t="shared" si="30"/>
        <v>0.58760965346955907</v>
      </c>
      <c r="M191">
        <f t="shared" si="31"/>
        <v>2.4248870236980302</v>
      </c>
      <c r="N191">
        <f t="shared" si="32"/>
        <v>1.7018100265975373</v>
      </c>
    </row>
    <row r="192" spans="1:14" x14ac:dyDescent="0.25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22"/>
        <v>0.63694267515923564</v>
      </c>
      <c r="D192">
        <f t="shared" si="23"/>
        <v>0.39525691699604748</v>
      </c>
      <c r="E192">
        <f t="shared" si="24"/>
        <v>3.2199592155283119E-2</v>
      </c>
      <c r="F192">
        <f t="shared" si="25"/>
        <v>-0.21955640593137127</v>
      </c>
      <c r="G192">
        <v>0</v>
      </c>
      <c r="H192">
        <f t="shared" si="26"/>
        <v>0.25175599808665444</v>
      </c>
      <c r="I192">
        <f t="shared" si="27"/>
        <v>-1.0708209436720593</v>
      </c>
      <c r="J192">
        <f t="shared" si="28"/>
        <v>1.0708209436720593</v>
      </c>
      <c r="K192">
        <f t="shared" si="29"/>
        <v>0.62097609898291362</v>
      </c>
      <c r="L192">
        <f t="shared" si="30"/>
        <v>0.37902390101708633</v>
      </c>
      <c r="M192">
        <f t="shared" si="31"/>
        <v>1.610367937893074</v>
      </c>
      <c r="N192">
        <f t="shared" si="32"/>
        <v>2.6383560438182503</v>
      </c>
    </row>
    <row r="193" spans="1:14" x14ac:dyDescent="0.25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22"/>
        <v>0.43478260869565222</v>
      </c>
      <c r="D193">
        <f t="shared" si="23"/>
        <v>0.59523809523809523</v>
      </c>
      <c r="E193">
        <f t="shared" si="24"/>
        <v>3.002070393374745E-2</v>
      </c>
      <c r="F193">
        <f t="shared" si="25"/>
        <v>-0.22877846790890266</v>
      </c>
      <c r="G193">
        <v>0</v>
      </c>
      <c r="H193">
        <f t="shared" si="26"/>
        <v>0.25879917184265011</v>
      </c>
      <c r="I193">
        <f t="shared" si="27"/>
        <v>-1.0635890745287928</v>
      </c>
      <c r="J193">
        <f t="shared" si="28"/>
        <v>1.0635890745287928</v>
      </c>
      <c r="K193">
        <f t="shared" si="29"/>
        <v>0.41969797077976234</v>
      </c>
      <c r="L193">
        <f t="shared" si="30"/>
        <v>0.58030202922023755</v>
      </c>
      <c r="M193">
        <f t="shared" si="31"/>
        <v>2.3826657968874305</v>
      </c>
      <c r="N193">
        <f t="shared" si="32"/>
        <v>1.7232405706795793</v>
      </c>
    </row>
    <row r="194" spans="1:14" x14ac:dyDescent="0.25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si="22"/>
        <v>0.4366812227074236</v>
      </c>
      <c r="D194">
        <f t="shared" si="23"/>
        <v>0.5988023952095809</v>
      </c>
      <c r="E194">
        <f t="shared" si="24"/>
        <v>3.5483617917004384E-2</v>
      </c>
      <c r="F194">
        <f t="shared" si="25"/>
        <v>-0.22600214418324938</v>
      </c>
      <c r="G194">
        <v>0</v>
      </c>
      <c r="H194">
        <f t="shared" si="26"/>
        <v>0.2614857621002537</v>
      </c>
      <c r="I194">
        <f t="shared" si="27"/>
        <v>-1.0756419800880679</v>
      </c>
      <c r="J194">
        <f t="shared" si="28"/>
        <v>1.0756419800880679</v>
      </c>
      <c r="K194">
        <f t="shared" si="29"/>
        <v>0.41883445708083428</v>
      </c>
      <c r="L194">
        <f t="shared" si="30"/>
        <v>0.58116554291916578</v>
      </c>
      <c r="M194">
        <f t="shared" si="31"/>
        <v>2.3875781543136072</v>
      </c>
      <c r="N194">
        <f t="shared" si="32"/>
        <v>1.7206801266590057</v>
      </c>
    </row>
    <row r="195" spans="1:14" x14ac:dyDescent="0.25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ref="C195:C258" si="33">1/A195</f>
        <v>0.51020408163265307</v>
      </c>
      <c r="D195">
        <f t="shared" ref="D195:D258" si="34">1/B195</f>
        <v>0.5181347150259068</v>
      </c>
      <c r="E195">
        <f t="shared" ref="E195:E258" si="35">C195+D195-1</f>
        <v>2.8338796658559762E-2</v>
      </c>
      <c r="F195">
        <f t="shared" ref="F195:F258" si="36">C195+D195-(C195*D195)-1</f>
        <v>-0.23601564978322942</v>
      </c>
      <c r="G195">
        <v>0</v>
      </c>
      <c r="H195">
        <f t="shared" ref="H195:H258" si="37">C195*D195</f>
        <v>0.26435444644178918</v>
      </c>
      <c r="I195">
        <f t="shared" ref="I195:I258" si="38">((-4*F195*H195)^0.5)/(2*F195)</f>
        <v>-1.0583343916682539</v>
      </c>
      <c r="J195">
        <f t="shared" ref="J195:J258" si="39">(-((-4*F195*H195)^0.5))/(2*F195)</f>
        <v>1.0583343916682539</v>
      </c>
      <c r="K195">
        <f t="shared" ref="K195:K258" si="40">IF(A195="","",(C195/($J195+C195-($J195*C195))))</f>
        <v>0.49603149604724417</v>
      </c>
      <c r="L195">
        <f t="shared" ref="L195:L258" si="41">IF(B195="","",(D195/($J195+D195-($J195*D195))))</f>
        <v>0.50396850395275605</v>
      </c>
      <c r="M195">
        <f t="shared" ref="M195:M258" si="42">IF(A195="","",1/K195)</f>
        <v>2.0160010160015238</v>
      </c>
      <c r="N195">
        <f t="shared" ref="N195:N258" si="43">IF(B195="","",1/L195)</f>
        <v>1.9842509842514759</v>
      </c>
    </row>
    <row r="196" spans="1:14" x14ac:dyDescent="0.25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33"/>
        <v>0.39525691699604748</v>
      </c>
      <c r="D196">
        <f t="shared" si="34"/>
        <v>0.64102564102564097</v>
      </c>
      <c r="E196">
        <f t="shared" si="35"/>
        <v>3.6282558021688338E-2</v>
      </c>
      <c r="F196">
        <f t="shared" si="36"/>
        <v>-0.21708726056552163</v>
      </c>
      <c r="G196">
        <v>0</v>
      </c>
      <c r="H196">
        <f t="shared" si="37"/>
        <v>0.25336981858720992</v>
      </c>
      <c r="I196">
        <f t="shared" si="38"/>
        <v>-1.0803395392536068</v>
      </c>
      <c r="J196">
        <f t="shared" si="39"/>
        <v>1.0803395392536068</v>
      </c>
      <c r="K196">
        <f t="shared" si="40"/>
        <v>0.3769432136417431</v>
      </c>
      <c r="L196">
        <f t="shared" si="41"/>
        <v>0.6230567863582569</v>
      </c>
      <c r="M196">
        <f t="shared" si="42"/>
        <v>2.6529194950580188</v>
      </c>
      <c r="N196">
        <f t="shared" si="43"/>
        <v>1.6049901419820203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33"/>
        <v>0.42372881355932207</v>
      </c>
      <c r="D197">
        <f t="shared" si="34"/>
        <v>0.6097560975609756</v>
      </c>
      <c r="E197">
        <f t="shared" si="35"/>
        <v>3.3484911120297722E-2</v>
      </c>
      <c r="F197">
        <f t="shared" si="36"/>
        <v>-0.22488631665977676</v>
      </c>
      <c r="G197">
        <v>0</v>
      </c>
      <c r="H197">
        <f t="shared" si="37"/>
        <v>0.25837122778007443</v>
      </c>
      <c r="I197">
        <f t="shared" si="38"/>
        <v>-1.0718661571406802</v>
      </c>
      <c r="J197">
        <f t="shared" si="39"/>
        <v>1.0718661571406802</v>
      </c>
      <c r="K197">
        <f t="shared" si="40"/>
        <v>0.40687819885451121</v>
      </c>
      <c r="L197">
        <f t="shared" si="41"/>
        <v>0.59312180114548885</v>
      </c>
      <c r="M197">
        <f t="shared" si="42"/>
        <v>2.4577379737113252</v>
      </c>
      <c r="N197">
        <f t="shared" si="43"/>
        <v>1.6859943405700353</v>
      </c>
    </row>
    <row r="198" spans="1:14" x14ac:dyDescent="0.25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33"/>
        <v>0.43859649122807021</v>
      </c>
      <c r="D198">
        <f t="shared" si="34"/>
        <v>0.59523809523809523</v>
      </c>
      <c r="E198">
        <f t="shared" si="35"/>
        <v>3.383458646616555E-2</v>
      </c>
      <c r="F198">
        <f t="shared" si="36"/>
        <v>-0.2272347535505429</v>
      </c>
      <c r="G198">
        <v>0</v>
      </c>
      <c r="H198">
        <f t="shared" si="37"/>
        <v>0.26106934001670845</v>
      </c>
      <c r="I198">
        <f t="shared" si="38"/>
        <v>-1.0718661571406805</v>
      </c>
      <c r="J198">
        <f t="shared" si="39"/>
        <v>1.0718661571406805</v>
      </c>
      <c r="K198">
        <f t="shared" si="40"/>
        <v>0.42158717195874679</v>
      </c>
      <c r="L198">
        <f t="shared" si="41"/>
        <v>0.57841282804125305</v>
      </c>
      <c r="M198">
        <f t="shared" si="42"/>
        <v>2.3719886811400706</v>
      </c>
      <c r="N198">
        <f t="shared" si="43"/>
        <v>1.728868986855663</v>
      </c>
    </row>
    <row r="199" spans="1:14" x14ac:dyDescent="0.25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33"/>
        <v>0.49504950495049505</v>
      </c>
      <c r="D199">
        <f t="shared" si="34"/>
        <v>0.53475935828876997</v>
      </c>
      <c r="E199">
        <f t="shared" si="35"/>
        <v>2.9808863239265015E-2</v>
      </c>
      <c r="F199">
        <f t="shared" si="36"/>
        <v>-0.23492349234923493</v>
      </c>
      <c r="G199">
        <v>0</v>
      </c>
      <c r="H199">
        <f t="shared" si="37"/>
        <v>0.2647323555885</v>
      </c>
      <c r="I199">
        <f t="shared" si="38"/>
        <v>-1.0615495921641367</v>
      </c>
      <c r="J199">
        <f t="shared" si="39"/>
        <v>1.0615495921641367</v>
      </c>
      <c r="K199">
        <f t="shared" si="40"/>
        <v>0.48012738724303272</v>
      </c>
      <c r="L199">
        <f t="shared" si="41"/>
        <v>0.51987261275696728</v>
      </c>
      <c r="M199">
        <f t="shared" si="42"/>
        <v>2.0827805840074194</v>
      </c>
      <c r="N199">
        <f t="shared" si="43"/>
        <v>1.9235481451827992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33"/>
        <v>0.49261083743842371</v>
      </c>
      <c r="D201">
        <f t="shared" si="34"/>
        <v>0.5376344086021505</v>
      </c>
      <c r="E201">
        <f t="shared" si="35"/>
        <v>3.0245246040574214E-2</v>
      </c>
      <c r="F201">
        <f t="shared" si="36"/>
        <v>-0.23459929021664283</v>
      </c>
      <c r="G201">
        <v>0</v>
      </c>
      <c r="H201">
        <f t="shared" si="37"/>
        <v>0.26484453625721704</v>
      </c>
      <c r="I201">
        <f t="shared" si="38"/>
        <v>-1.0625078858299792</v>
      </c>
      <c r="J201">
        <f t="shared" si="39"/>
        <v>1.0625078858299792</v>
      </c>
      <c r="K201">
        <f t="shared" si="40"/>
        <v>0.47746756040114985</v>
      </c>
      <c r="L201">
        <f t="shared" si="41"/>
        <v>0.5225324395988501</v>
      </c>
      <c r="M201">
        <f t="shared" si="42"/>
        <v>2.0943831224048783</v>
      </c>
      <c r="N201">
        <f t="shared" si="43"/>
        <v>1.9137567818137824</v>
      </c>
    </row>
    <row r="202" spans="1:14" x14ac:dyDescent="0.25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33"/>
        <v>0.50505050505050508</v>
      </c>
      <c r="D202">
        <f t="shared" si="34"/>
        <v>0.52356020942408377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0.4907375632320416</v>
      </c>
      <c r="L202">
        <f t="shared" si="41"/>
        <v>0.50926243676795835</v>
      </c>
      <c r="M202">
        <f t="shared" si="42"/>
        <v>2.0377490433255412</v>
      </c>
      <c r="N202">
        <f t="shared" si="43"/>
        <v>1.9636241116594322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33"/>
        <v>0.48076923076923073</v>
      </c>
      <c r="D204">
        <f t="shared" si="34"/>
        <v>0.5524861878453039</v>
      </c>
      <c r="E204">
        <f t="shared" si="35"/>
        <v>3.3255418614534626E-2</v>
      </c>
      <c r="F204">
        <f t="shared" si="36"/>
        <v>-0.23236294092647691</v>
      </c>
      <c r="G204">
        <v>0</v>
      </c>
      <c r="H204">
        <f t="shared" si="37"/>
        <v>0.26561835954101148</v>
      </c>
      <c r="I204">
        <f t="shared" si="38"/>
        <v>-1.0691671651659735</v>
      </c>
      <c r="J204">
        <f t="shared" si="39"/>
        <v>1.0691671651659735</v>
      </c>
      <c r="K204">
        <f t="shared" si="40"/>
        <v>0.4641016151377545</v>
      </c>
      <c r="L204">
        <f t="shared" si="41"/>
        <v>0.5358983848622455</v>
      </c>
      <c r="M204">
        <f t="shared" si="42"/>
        <v>2.1547005383792519</v>
      </c>
      <c r="N204">
        <f t="shared" si="43"/>
        <v>1.8660254037844384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33"/>
        <v>0.50505050505050508</v>
      </c>
      <c r="D205">
        <f t="shared" si="34"/>
        <v>0.52356020942408377</v>
      </c>
      <c r="E205">
        <f t="shared" si="35"/>
        <v>2.861071447458885E-2</v>
      </c>
      <c r="F205">
        <f t="shared" si="36"/>
        <v>-0.23581363371939279</v>
      </c>
      <c r="G205">
        <v>0</v>
      </c>
      <c r="H205">
        <f t="shared" si="37"/>
        <v>0.2644243481939817</v>
      </c>
      <c r="I205">
        <f t="shared" si="38"/>
        <v>-1.0589275952301447</v>
      </c>
      <c r="J205">
        <f t="shared" si="39"/>
        <v>1.0589275952301447</v>
      </c>
      <c r="K205">
        <f t="shared" si="40"/>
        <v>0.4907375632320416</v>
      </c>
      <c r="L205">
        <f t="shared" si="41"/>
        <v>0.50926243676795835</v>
      </c>
      <c r="M205">
        <f t="shared" si="42"/>
        <v>2.0377490433255412</v>
      </c>
      <c r="N205">
        <f t="shared" si="43"/>
        <v>1.9636241116594322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33"/>
        <v>0.5181347150259068</v>
      </c>
      <c r="D207">
        <f t="shared" si="34"/>
        <v>0.51282051282051289</v>
      </c>
      <c r="E207">
        <f t="shared" si="35"/>
        <v>3.0955227846419575E-2</v>
      </c>
      <c r="F207">
        <f t="shared" si="36"/>
        <v>-0.23475488242327625</v>
      </c>
      <c r="G207">
        <v>0</v>
      </c>
      <c r="H207">
        <f t="shared" si="37"/>
        <v>0.26571011026969582</v>
      </c>
      <c r="I207">
        <f t="shared" si="38"/>
        <v>-1.0638899909514294</v>
      </c>
      <c r="J207">
        <f t="shared" si="39"/>
        <v>1.0638899909514294</v>
      </c>
      <c r="K207">
        <f t="shared" si="40"/>
        <v>0.50265964972060251</v>
      </c>
      <c r="L207">
        <f t="shared" si="41"/>
        <v>0.49734035027939766</v>
      </c>
      <c r="M207">
        <f t="shared" si="42"/>
        <v>1.9894176915848294</v>
      </c>
      <c r="N207">
        <f t="shared" si="43"/>
        <v>2.0106954914038573</v>
      </c>
    </row>
    <row r="208" spans="1:14" x14ac:dyDescent="0.25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33"/>
        <v>0.47619047619047616</v>
      </c>
      <c r="D208">
        <f t="shared" si="34"/>
        <v>0.55865921787709494</v>
      </c>
      <c r="E208">
        <f t="shared" si="35"/>
        <v>3.4849694067571102E-2</v>
      </c>
      <c r="F208">
        <f t="shared" si="36"/>
        <v>-0.2311785049215217</v>
      </c>
      <c r="G208">
        <v>0</v>
      </c>
      <c r="H208">
        <f t="shared" si="37"/>
        <v>0.2660281989890928</v>
      </c>
      <c r="I208">
        <f t="shared" si="38"/>
        <v>-1.072729223145815</v>
      </c>
      <c r="J208">
        <f t="shared" si="39"/>
        <v>1.072729223145815</v>
      </c>
      <c r="K208">
        <f t="shared" si="40"/>
        <v>0.4587151448829464</v>
      </c>
      <c r="L208">
        <f t="shared" si="41"/>
        <v>0.5412848551170536</v>
      </c>
      <c r="M208">
        <f t="shared" si="42"/>
        <v>2.1800021454603971</v>
      </c>
      <c r="N208">
        <f t="shared" si="43"/>
        <v>1.8474560862851939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33"/>
        <v>0.5617977528089888</v>
      </c>
      <c r="D209">
        <f t="shared" si="34"/>
        <v>0.48780487804878053</v>
      </c>
      <c r="E209">
        <f t="shared" si="35"/>
        <v>4.9602630857769281E-2</v>
      </c>
      <c r="F209">
        <f t="shared" si="36"/>
        <v>-0.22444505343929844</v>
      </c>
      <c r="G209">
        <v>0</v>
      </c>
      <c r="H209">
        <f t="shared" si="37"/>
        <v>0.27404768429706772</v>
      </c>
      <c r="I209">
        <f t="shared" si="38"/>
        <v>-1.1049892402196599</v>
      </c>
      <c r="J209">
        <f t="shared" si="39"/>
        <v>1.1049892402196599</v>
      </c>
      <c r="K209">
        <f t="shared" si="40"/>
        <v>0.53708819355592086</v>
      </c>
      <c r="L209">
        <f t="shared" si="41"/>
        <v>0.46291180644407914</v>
      </c>
      <c r="M209">
        <f t="shared" si="42"/>
        <v>1.8618916073713347</v>
      </c>
      <c r="N209">
        <f t="shared" si="43"/>
        <v>2.1602387022306426</v>
      </c>
    </row>
    <row r="210" spans="1:14" x14ac:dyDescent="0.25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33"/>
        <v>0.61728395061728392</v>
      </c>
      <c r="D210">
        <f t="shared" si="34"/>
        <v>0.43478260869565222</v>
      </c>
      <c r="E210">
        <f t="shared" si="35"/>
        <v>5.2066559312936134E-2</v>
      </c>
      <c r="F210">
        <f t="shared" si="36"/>
        <v>-0.2163177670424048</v>
      </c>
      <c r="G210">
        <v>0</v>
      </c>
      <c r="H210">
        <f t="shared" si="37"/>
        <v>0.26838432635534087</v>
      </c>
      <c r="I210">
        <f t="shared" si="38"/>
        <v>-1.1138647983852823</v>
      </c>
      <c r="J210">
        <f t="shared" si="39"/>
        <v>1.1138647983852823</v>
      </c>
      <c r="K210">
        <f t="shared" si="40"/>
        <v>0.5915073125021505</v>
      </c>
      <c r="L210">
        <f t="shared" si="41"/>
        <v>0.40849268749784945</v>
      </c>
      <c r="M210">
        <f t="shared" si="42"/>
        <v>1.6905961749988752</v>
      </c>
      <c r="N210">
        <f t="shared" si="43"/>
        <v>2.4480242379008672</v>
      </c>
    </row>
    <row r="211" spans="1:14" x14ac:dyDescent="0.25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33"/>
        <v>0.47169811320754712</v>
      </c>
      <c r="D211">
        <f t="shared" si="34"/>
        <v>0.57471264367816088</v>
      </c>
      <c r="E211">
        <f t="shared" si="35"/>
        <v>4.6410756885707949E-2</v>
      </c>
      <c r="F211">
        <f t="shared" si="36"/>
        <v>-0.22468011277380184</v>
      </c>
      <c r="G211">
        <v>0</v>
      </c>
      <c r="H211">
        <f t="shared" si="37"/>
        <v>0.27109086965950985</v>
      </c>
      <c r="I211">
        <f t="shared" si="38"/>
        <v>-1.0984369379093668</v>
      </c>
      <c r="J211">
        <f t="shared" si="39"/>
        <v>1.0984369379093668</v>
      </c>
      <c r="K211">
        <f t="shared" si="40"/>
        <v>0.44838035299811413</v>
      </c>
      <c r="L211">
        <f t="shared" si="41"/>
        <v>0.55161964700188582</v>
      </c>
      <c r="M211">
        <f t="shared" si="42"/>
        <v>2.2302493704584911</v>
      </c>
      <c r="N211">
        <f t="shared" si="43"/>
        <v>1.8128433340529317</v>
      </c>
    </row>
    <row r="212" spans="1:14" x14ac:dyDescent="0.25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33"/>
        <v>0.50251256281407031</v>
      </c>
      <c r="D212">
        <f t="shared" si="34"/>
        <v>0.54054054054054046</v>
      </c>
      <c r="E212">
        <f t="shared" si="35"/>
        <v>4.3053103354610656E-2</v>
      </c>
      <c r="F212">
        <f t="shared" si="36"/>
        <v>-0.22857530897731926</v>
      </c>
      <c r="G212">
        <v>0</v>
      </c>
      <c r="H212">
        <f t="shared" si="37"/>
        <v>0.27162841233192986</v>
      </c>
      <c r="I212">
        <f t="shared" si="38"/>
        <v>-1.0901165669462136</v>
      </c>
      <c r="J212">
        <f t="shared" si="39"/>
        <v>1.0901165669462136</v>
      </c>
      <c r="K212">
        <f t="shared" si="40"/>
        <v>0.48095065060885256</v>
      </c>
      <c r="L212">
        <f t="shared" si="41"/>
        <v>0.51904934939114777</v>
      </c>
      <c r="M212">
        <f t="shared" si="42"/>
        <v>2.0792154012767514</v>
      </c>
      <c r="N212">
        <f t="shared" si="43"/>
        <v>1.9265990819042815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33"/>
        <v>0.5617977528089888</v>
      </c>
      <c r="D213">
        <f t="shared" si="34"/>
        <v>0.48780487804878053</v>
      </c>
      <c r="E213">
        <f t="shared" si="35"/>
        <v>4.9602630857769281E-2</v>
      </c>
      <c r="F213">
        <f t="shared" si="36"/>
        <v>-0.22444505343929844</v>
      </c>
      <c r="G213">
        <v>0</v>
      </c>
      <c r="H213">
        <f t="shared" si="37"/>
        <v>0.27404768429706772</v>
      </c>
      <c r="I213">
        <f t="shared" si="38"/>
        <v>-1.1049892402196599</v>
      </c>
      <c r="J213">
        <f t="shared" si="39"/>
        <v>1.1049892402196599</v>
      </c>
      <c r="K213">
        <f t="shared" si="40"/>
        <v>0.53708819355592086</v>
      </c>
      <c r="L213">
        <f t="shared" si="41"/>
        <v>0.46291180644407914</v>
      </c>
      <c r="M213">
        <f t="shared" si="42"/>
        <v>1.8618916073713347</v>
      </c>
      <c r="N213">
        <f t="shared" si="43"/>
        <v>2.1602387022306426</v>
      </c>
    </row>
    <row r="214" spans="1:14" x14ac:dyDescent="0.25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33"/>
        <v>0.46082949308755761</v>
      </c>
      <c r="D214">
        <f t="shared" si="34"/>
        <v>0.59171597633136097</v>
      </c>
      <c r="E214">
        <f t="shared" si="35"/>
        <v>5.2545469418918689E-2</v>
      </c>
      <c r="F214">
        <f t="shared" si="36"/>
        <v>-0.22013470400567159</v>
      </c>
      <c r="G214">
        <v>0</v>
      </c>
      <c r="H214">
        <f t="shared" si="37"/>
        <v>0.27268017342459033</v>
      </c>
      <c r="I214">
        <f t="shared" si="38"/>
        <v>-1.1129676054902968</v>
      </c>
      <c r="J214">
        <f t="shared" si="39"/>
        <v>1.1129676054902968</v>
      </c>
      <c r="K214">
        <f t="shared" si="40"/>
        <v>0.43437239148399209</v>
      </c>
      <c r="L214">
        <f t="shared" si="41"/>
        <v>0.5656276085160078</v>
      </c>
      <c r="M214">
        <f t="shared" si="42"/>
        <v>2.3021720984236471</v>
      </c>
      <c r="N214">
        <f t="shared" si="43"/>
        <v>1.7679476477883047</v>
      </c>
    </row>
    <row r="215" spans="1:14" x14ac:dyDescent="0.25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33"/>
        <v>0.52910052910052918</v>
      </c>
      <c r="D215">
        <f t="shared" si="34"/>
        <v>0.5181347150259068</v>
      </c>
      <c r="E215">
        <f t="shared" si="35"/>
        <v>4.7235244126436093E-2</v>
      </c>
      <c r="F215">
        <f t="shared" si="36"/>
        <v>-0.22691010773912312</v>
      </c>
      <c r="G215">
        <v>0</v>
      </c>
      <c r="H215">
        <f t="shared" si="37"/>
        <v>0.27414535186555922</v>
      </c>
      <c r="I215">
        <f t="shared" si="38"/>
        <v>-1.0991665980832535</v>
      </c>
      <c r="J215">
        <f t="shared" si="39"/>
        <v>1.0991665980832535</v>
      </c>
      <c r="K215">
        <f t="shared" si="40"/>
        <v>0.50549516916228832</v>
      </c>
      <c r="L215">
        <f t="shared" si="41"/>
        <v>0.49450483083771163</v>
      </c>
      <c r="M215">
        <f t="shared" si="42"/>
        <v>1.9782582722940953</v>
      </c>
      <c r="N215">
        <f t="shared" si="43"/>
        <v>2.0222249362174249</v>
      </c>
    </row>
    <row r="216" spans="1:14" x14ac:dyDescent="0.25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33"/>
        <v>0.6211180124223602</v>
      </c>
      <c r="D216">
        <f t="shared" si="34"/>
        <v>0.42918454935622319</v>
      </c>
      <c r="E216">
        <f t="shared" si="35"/>
        <v>5.0302561778583499E-2</v>
      </c>
      <c r="F216">
        <f t="shared" si="36"/>
        <v>-0.21627169247994016</v>
      </c>
      <c r="G216">
        <v>0</v>
      </c>
      <c r="H216">
        <f t="shared" si="37"/>
        <v>0.26657425425852371</v>
      </c>
      <c r="I216">
        <f t="shared" si="38"/>
        <v>-1.1102205505657687</v>
      </c>
      <c r="J216">
        <f t="shared" si="39"/>
        <v>1.1102205505657687</v>
      </c>
      <c r="K216">
        <f t="shared" si="40"/>
        <v>0.59621953795276661</v>
      </c>
      <c r="L216">
        <f t="shared" si="41"/>
        <v>0.40378046204723311</v>
      </c>
      <c r="M216">
        <f t="shared" si="42"/>
        <v>1.6772345358451193</v>
      </c>
      <c r="N216">
        <f t="shared" si="43"/>
        <v>2.4765933322524725</v>
      </c>
    </row>
    <row r="217" spans="1:14" x14ac:dyDescent="0.25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33"/>
        <v>0.5524861878453039</v>
      </c>
      <c r="D217">
        <f t="shared" si="34"/>
        <v>0.4854368932038835</v>
      </c>
      <c r="E217">
        <f t="shared" si="35"/>
        <v>3.7923081049187513E-2</v>
      </c>
      <c r="F217">
        <f t="shared" si="36"/>
        <v>-0.23027409751649397</v>
      </c>
      <c r="G217">
        <v>0</v>
      </c>
      <c r="H217">
        <f t="shared" si="37"/>
        <v>0.26819717856568148</v>
      </c>
      <c r="I217">
        <f t="shared" si="38"/>
        <v>-1.079206513730294</v>
      </c>
      <c r="J217">
        <f t="shared" si="39"/>
        <v>1.079206513730294</v>
      </c>
      <c r="K217">
        <f t="shared" si="40"/>
        <v>0.5335731492446798</v>
      </c>
      <c r="L217">
        <f t="shared" si="41"/>
        <v>0.46642685075531992</v>
      </c>
      <c r="M217">
        <f t="shared" si="42"/>
        <v>1.8741572761215382</v>
      </c>
      <c r="N217">
        <f t="shared" si="43"/>
        <v>2.1439589045541121</v>
      </c>
    </row>
    <row r="218" spans="1:14" x14ac:dyDescent="0.25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33"/>
        <v>0.45454545454545453</v>
      </c>
      <c r="D218">
        <f t="shared" si="34"/>
        <v>0.58479532163742687</v>
      </c>
      <c r="E218">
        <f t="shared" si="35"/>
        <v>3.9340776182881454E-2</v>
      </c>
      <c r="F218">
        <f t="shared" si="36"/>
        <v>-0.22647527910685805</v>
      </c>
      <c r="G218">
        <v>0</v>
      </c>
      <c r="H218">
        <f t="shared" si="37"/>
        <v>0.26581605528973945</v>
      </c>
      <c r="I218">
        <f t="shared" si="38"/>
        <v>-1.0833784750435986</v>
      </c>
      <c r="J218">
        <f t="shared" si="39"/>
        <v>1.0833784750435986</v>
      </c>
      <c r="K218">
        <f t="shared" si="40"/>
        <v>0.43477236885131854</v>
      </c>
      <c r="L218">
        <f t="shared" si="41"/>
        <v>0.56522763114868146</v>
      </c>
      <c r="M218">
        <f t="shared" si="42"/>
        <v>2.3000541700523187</v>
      </c>
      <c r="N218">
        <f t="shared" si="43"/>
        <v>1.7691987172809549</v>
      </c>
    </row>
    <row r="219" spans="1:14" x14ac:dyDescent="0.25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33"/>
        <v>0.4504504504504504</v>
      </c>
      <c r="D219">
        <f t="shared" si="34"/>
        <v>0.58823529411764708</v>
      </c>
      <c r="E219">
        <f t="shared" si="35"/>
        <v>3.868574456809748E-2</v>
      </c>
      <c r="F219">
        <f t="shared" si="36"/>
        <v>-0.22628510863804985</v>
      </c>
      <c r="G219">
        <v>0</v>
      </c>
      <c r="H219">
        <f t="shared" si="37"/>
        <v>0.26497085320614733</v>
      </c>
      <c r="I219">
        <f t="shared" si="38"/>
        <v>-1.0821091383745125</v>
      </c>
      <c r="J219">
        <f t="shared" si="39"/>
        <v>1.0821091383745125</v>
      </c>
      <c r="K219">
        <f t="shared" si="40"/>
        <v>0.43100231571506481</v>
      </c>
      <c r="L219">
        <f t="shared" si="41"/>
        <v>0.56899768428493536</v>
      </c>
      <c r="M219">
        <f t="shared" si="42"/>
        <v>2.3201731488169055</v>
      </c>
      <c r="N219">
        <f t="shared" si="43"/>
        <v>1.7574763968621581</v>
      </c>
    </row>
    <row r="220" spans="1:14" x14ac:dyDescent="0.25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33"/>
        <v>0.49504950495049505</v>
      </c>
      <c r="D220">
        <f t="shared" si="34"/>
        <v>0.54054054054054046</v>
      </c>
      <c r="E220">
        <f t="shared" si="35"/>
        <v>3.5590045491035394E-2</v>
      </c>
      <c r="F220">
        <f t="shared" si="36"/>
        <v>-0.23200428150923214</v>
      </c>
      <c r="G220">
        <v>0</v>
      </c>
      <c r="H220">
        <f t="shared" si="37"/>
        <v>0.26759432700026753</v>
      </c>
      <c r="I220">
        <f t="shared" si="38"/>
        <v>-1.0739657990297369</v>
      </c>
      <c r="J220">
        <f t="shared" si="39"/>
        <v>1.0739657990297369</v>
      </c>
      <c r="K220">
        <f t="shared" si="40"/>
        <v>0.4772255750516613</v>
      </c>
      <c r="L220">
        <f t="shared" si="41"/>
        <v>0.52277442494833892</v>
      </c>
      <c r="M220">
        <f t="shared" si="42"/>
        <v>2.0954451150103317</v>
      </c>
      <c r="N220">
        <f t="shared" si="43"/>
        <v>1.9128709291752766</v>
      </c>
    </row>
    <row r="221" spans="1:14" x14ac:dyDescent="0.25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33"/>
        <v>0.41666666666666669</v>
      </c>
      <c r="D221">
        <f t="shared" si="34"/>
        <v>0.6211180124223602</v>
      </c>
      <c r="E221">
        <f t="shared" si="35"/>
        <v>3.7784679089026829E-2</v>
      </c>
      <c r="F221">
        <f t="shared" si="36"/>
        <v>-0.22101449275362328</v>
      </c>
      <c r="G221">
        <v>0</v>
      </c>
      <c r="H221">
        <f t="shared" si="37"/>
        <v>0.25879917184265011</v>
      </c>
      <c r="I221">
        <f t="shared" si="38"/>
        <v>-1.0821091383745125</v>
      </c>
      <c r="J221">
        <f t="shared" si="39"/>
        <v>1.0821091383745125</v>
      </c>
      <c r="K221">
        <f t="shared" si="40"/>
        <v>0.39762177743270088</v>
      </c>
      <c r="L221">
        <f t="shared" si="41"/>
        <v>0.602378222567299</v>
      </c>
      <c r="M221">
        <f t="shared" si="42"/>
        <v>2.5149527937243179</v>
      </c>
      <c r="N221">
        <f t="shared" si="43"/>
        <v>1.660086574408453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33"/>
        <v>0.45662100456621008</v>
      </c>
      <c r="D222">
        <f t="shared" si="34"/>
        <v>0.58139534883720934</v>
      </c>
      <c r="E222">
        <f t="shared" si="35"/>
        <v>3.8016353403419467E-2</v>
      </c>
      <c r="F222">
        <f t="shared" si="36"/>
        <v>-0.22746097483274919</v>
      </c>
      <c r="G222">
        <v>0</v>
      </c>
      <c r="H222">
        <f t="shared" si="37"/>
        <v>0.26547732823616865</v>
      </c>
      <c r="I222">
        <f t="shared" si="38"/>
        <v>-1.0803395392536077</v>
      </c>
      <c r="J222">
        <f t="shared" si="39"/>
        <v>1.0803395392536077</v>
      </c>
      <c r="K222">
        <f t="shared" si="40"/>
        <v>0.43752110049466114</v>
      </c>
      <c r="L222">
        <f t="shared" si="41"/>
        <v>0.5624788995053388</v>
      </c>
      <c r="M222">
        <f t="shared" si="42"/>
        <v>2.2856040517117928</v>
      </c>
      <c r="N222">
        <f t="shared" si="43"/>
        <v>1.7778444682625973</v>
      </c>
    </row>
    <row r="223" spans="1:14" x14ac:dyDescent="0.25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33"/>
        <v>0.37878787878787878</v>
      </c>
      <c r="D223">
        <f t="shared" si="34"/>
        <v>0.65789473684210531</v>
      </c>
      <c r="E223">
        <f t="shared" si="35"/>
        <v>3.6682615629984205E-2</v>
      </c>
      <c r="F223">
        <f t="shared" si="36"/>
        <v>-0.21251993620414655</v>
      </c>
      <c r="G223">
        <v>0</v>
      </c>
      <c r="H223">
        <f t="shared" si="37"/>
        <v>0.24920255183413079</v>
      </c>
      <c r="I223">
        <f t="shared" si="38"/>
        <v>-1.0828702045605254</v>
      </c>
      <c r="J223">
        <f t="shared" si="39"/>
        <v>1.0828702045605254</v>
      </c>
      <c r="K223">
        <f t="shared" si="40"/>
        <v>0.360242598615371</v>
      </c>
      <c r="L223">
        <f t="shared" si="41"/>
        <v>0.63975740138462889</v>
      </c>
      <c r="M223">
        <f t="shared" si="42"/>
        <v>2.7759071354792617</v>
      </c>
      <c r="N223">
        <f t="shared" si="43"/>
        <v>1.5630925063714729</v>
      </c>
    </row>
    <row r="224" spans="1:14" x14ac:dyDescent="0.25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33"/>
        <v>0.48309178743961356</v>
      </c>
      <c r="D224">
        <f t="shared" si="34"/>
        <v>0.55555555555555558</v>
      </c>
      <c r="E224">
        <f t="shared" si="35"/>
        <v>3.8647342995169254E-2</v>
      </c>
      <c r="F224">
        <f t="shared" si="36"/>
        <v>-0.22973698336017168</v>
      </c>
      <c r="G224">
        <v>0</v>
      </c>
      <c r="H224">
        <f t="shared" si="37"/>
        <v>0.26838432635534087</v>
      </c>
      <c r="I224">
        <f t="shared" si="38"/>
        <v>-1.0808442529177926</v>
      </c>
      <c r="J224">
        <f t="shared" si="39"/>
        <v>1.0808442529177926</v>
      </c>
      <c r="K224">
        <f t="shared" si="40"/>
        <v>0.46371363147270434</v>
      </c>
      <c r="L224">
        <f t="shared" si="41"/>
        <v>0.53628636852729539</v>
      </c>
      <c r="M224">
        <f t="shared" si="42"/>
        <v>2.1565033506220384</v>
      </c>
      <c r="N224">
        <f t="shared" si="43"/>
        <v>1.8646754023342345</v>
      </c>
    </row>
    <row r="225" spans="1:14" x14ac:dyDescent="0.25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33"/>
        <v>0.40322580645161293</v>
      </c>
      <c r="D225">
        <f t="shared" si="34"/>
        <v>0.63694267515923564</v>
      </c>
      <c r="E225">
        <f t="shared" si="35"/>
        <v>4.0168481610848517E-2</v>
      </c>
      <c r="F225">
        <f t="shared" si="36"/>
        <v>-0.21666324224368205</v>
      </c>
      <c r="G225">
        <v>0</v>
      </c>
      <c r="H225">
        <f t="shared" si="37"/>
        <v>0.25683172385453051</v>
      </c>
      <c r="I225">
        <f t="shared" si="38"/>
        <v>-1.0887588907733552</v>
      </c>
      <c r="J225">
        <f t="shared" si="39"/>
        <v>1.0887588907733552</v>
      </c>
      <c r="K225">
        <f t="shared" si="40"/>
        <v>0.38294175852351953</v>
      </c>
      <c r="L225">
        <f t="shared" si="41"/>
        <v>0.61705824147648058</v>
      </c>
      <c r="M225">
        <f t="shared" si="42"/>
        <v>2.6113631583445658</v>
      </c>
      <c r="N225">
        <f t="shared" si="43"/>
        <v>1.6205925677408124</v>
      </c>
    </row>
    <row r="226" spans="1:14" x14ac:dyDescent="0.25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33"/>
        <v>0.35087719298245612</v>
      </c>
      <c r="D226">
        <f t="shared" si="34"/>
        <v>0.69444444444444442</v>
      </c>
      <c r="E226">
        <f t="shared" si="35"/>
        <v>4.5321637426900541E-2</v>
      </c>
      <c r="F226">
        <f t="shared" si="36"/>
        <v>-0.19834307992202738</v>
      </c>
      <c r="G226">
        <v>0</v>
      </c>
      <c r="H226">
        <f t="shared" si="37"/>
        <v>0.24366471734892786</v>
      </c>
      <c r="I226">
        <f t="shared" si="38"/>
        <v>-1.1083777463036812</v>
      </c>
      <c r="J226">
        <f t="shared" si="39"/>
        <v>1.1083777463036812</v>
      </c>
      <c r="K226">
        <f t="shared" si="40"/>
        <v>0.32781523793701911</v>
      </c>
      <c r="L226">
        <f t="shared" si="41"/>
        <v>0.67218476206298106</v>
      </c>
      <c r="M226">
        <f t="shared" si="42"/>
        <v>3.0504988306618106</v>
      </c>
      <c r="N226">
        <f t="shared" si="43"/>
        <v>1.4876862083736198</v>
      </c>
    </row>
    <row r="227" spans="1:14" x14ac:dyDescent="0.25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33"/>
        <v>0.46296296296296291</v>
      </c>
      <c r="D227">
        <f t="shared" si="34"/>
        <v>0.5714285714285714</v>
      </c>
      <c r="E227">
        <f t="shared" si="35"/>
        <v>3.4391534391534417E-2</v>
      </c>
      <c r="F227">
        <f t="shared" si="36"/>
        <v>-0.23015873015873001</v>
      </c>
      <c r="G227">
        <v>0</v>
      </c>
      <c r="H227">
        <f t="shared" si="37"/>
        <v>0.26455026455026448</v>
      </c>
      <c r="I227">
        <f t="shared" si="38"/>
        <v>-1.0721125348377951</v>
      </c>
      <c r="J227">
        <f t="shared" si="39"/>
        <v>1.0721125348377951</v>
      </c>
      <c r="K227">
        <f t="shared" si="40"/>
        <v>0.44570220807044264</v>
      </c>
      <c r="L227">
        <f t="shared" si="41"/>
        <v>0.55429779192955719</v>
      </c>
      <c r="M227">
        <f t="shared" si="42"/>
        <v>2.2436505404118421</v>
      </c>
      <c r="N227">
        <f t="shared" si="43"/>
        <v>1.8040844011283466</v>
      </c>
    </row>
    <row r="228" spans="1:14" x14ac:dyDescent="0.25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33"/>
        <v>0.37174721189591081</v>
      </c>
      <c r="D228">
        <f t="shared" si="34"/>
        <v>0.66225165562913912</v>
      </c>
      <c r="E228">
        <f t="shared" si="35"/>
        <v>3.3998867525049992E-2</v>
      </c>
      <c r="F228">
        <f t="shared" si="36"/>
        <v>-0.21219133902853338</v>
      </c>
      <c r="G228">
        <v>0</v>
      </c>
      <c r="H228">
        <f t="shared" si="37"/>
        <v>0.24619020655358334</v>
      </c>
      <c r="I228">
        <f t="shared" si="38"/>
        <v>-1.0771385261753925</v>
      </c>
      <c r="J228">
        <f t="shared" si="39"/>
        <v>1.0771385261753925</v>
      </c>
      <c r="K228">
        <f t="shared" si="40"/>
        <v>0.35456414890726312</v>
      </c>
      <c r="L228">
        <f t="shared" si="41"/>
        <v>0.64543585109273682</v>
      </c>
      <c r="M228">
        <f t="shared" si="42"/>
        <v>2.8203641092364129</v>
      </c>
      <c r="N228">
        <f t="shared" si="43"/>
        <v>1.5493406483494501</v>
      </c>
    </row>
    <row r="229" spans="1:14" x14ac:dyDescent="0.25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33"/>
        <v>0.34482758620689657</v>
      </c>
      <c r="D229">
        <f t="shared" si="34"/>
        <v>0.69444444444444442</v>
      </c>
      <c r="E229">
        <f t="shared" si="35"/>
        <v>3.9272030651340994E-2</v>
      </c>
      <c r="F229">
        <f t="shared" si="36"/>
        <v>-0.20019157088122608</v>
      </c>
      <c r="G229">
        <v>0</v>
      </c>
      <c r="H229">
        <f t="shared" si="37"/>
        <v>0.23946360153256704</v>
      </c>
      <c r="I229">
        <f t="shared" si="38"/>
        <v>-1.0936965981495177</v>
      </c>
      <c r="J229">
        <f t="shared" si="39"/>
        <v>1.0936965981495177</v>
      </c>
      <c r="K229">
        <f t="shared" si="40"/>
        <v>0.3248838055157513</v>
      </c>
      <c r="L229">
        <f t="shared" si="41"/>
        <v>0.67511619448424876</v>
      </c>
      <c r="M229">
        <f t="shared" si="42"/>
        <v>3.0780235364840833</v>
      </c>
      <c r="N229">
        <f t="shared" si="43"/>
        <v>1.4812265031857879</v>
      </c>
    </row>
    <row r="230" spans="1:14" x14ac:dyDescent="0.25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33"/>
        <v>0.42553191489361702</v>
      </c>
      <c r="D230">
        <f t="shared" si="34"/>
        <v>0.60606060606060608</v>
      </c>
      <c r="E230">
        <f t="shared" si="35"/>
        <v>3.1592520954223158E-2</v>
      </c>
      <c r="F230">
        <f t="shared" si="36"/>
        <v>-0.22630560928433263</v>
      </c>
      <c r="G230">
        <v>0</v>
      </c>
      <c r="H230">
        <f t="shared" si="37"/>
        <v>0.25789813023855579</v>
      </c>
      <c r="I230">
        <f t="shared" si="38"/>
        <v>-1.0675210253672478</v>
      </c>
      <c r="J230">
        <f t="shared" si="39"/>
        <v>1.0675210253672478</v>
      </c>
      <c r="K230">
        <f t="shared" si="40"/>
        <v>0.40964242822822811</v>
      </c>
      <c r="L230">
        <f t="shared" si="41"/>
        <v>0.59035757177177173</v>
      </c>
      <c r="M230">
        <f t="shared" si="42"/>
        <v>2.4411533842457849</v>
      </c>
      <c r="N230">
        <f t="shared" si="43"/>
        <v>1.6938886664887112</v>
      </c>
    </row>
    <row r="231" spans="1:14" x14ac:dyDescent="0.25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33"/>
        <v>0.59523809523809523</v>
      </c>
      <c r="D231">
        <f t="shared" si="34"/>
        <v>0.43859649122807021</v>
      </c>
      <c r="E231">
        <f t="shared" si="35"/>
        <v>3.383458646616555E-2</v>
      </c>
      <c r="F231">
        <f t="shared" si="36"/>
        <v>-0.2272347535505429</v>
      </c>
      <c r="G231">
        <v>0</v>
      </c>
      <c r="H231">
        <f t="shared" si="37"/>
        <v>0.26106934001670845</v>
      </c>
      <c r="I231">
        <f t="shared" si="38"/>
        <v>-1.0718661571406805</v>
      </c>
      <c r="J231">
        <f t="shared" si="39"/>
        <v>1.0718661571406805</v>
      </c>
      <c r="K231">
        <f t="shared" si="40"/>
        <v>0.57841282804125305</v>
      </c>
      <c r="L231">
        <f t="shared" si="41"/>
        <v>0.42158717195874679</v>
      </c>
      <c r="M231">
        <f t="shared" si="42"/>
        <v>1.728868986855663</v>
      </c>
      <c r="N231">
        <f t="shared" si="43"/>
        <v>2.3719886811400706</v>
      </c>
    </row>
    <row r="232" spans="1:14" x14ac:dyDescent="0.25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33"/>
        <v>0.59523809523809523</v>
      </c>
      <c r="D232">
        <f t="shared" si="34"/>
        <v>0.44444444444444442</v>
      </c>
      <c r="E232">
        <f t="shared" si="35"/>
        <v>3.9682539682539542E-2</v>
      </c>
      <c r="F232">
        <f t="shared" si="36"/>
        <v>-0.22486772486772499</v>
      </c>
      <c r="G232">
        <v>0</v>
      </c>
      <c r="H232">
        <f t="shared" si="37"/>
        <v>0.26455026455026454</v>
      </c>
      <c r="I232">
        <f t="shared" si="38"/>
        <v>-1.0846522890932806</v>
      </c>
      <c r="J232">
        <f t="shared" si="39"/>
        <v>1.0846522890932806</v>
      </c>
      <c r="K232">
        <f t="shared" si="40"/>
        <v>0.57551851626440576</v>
      </c>
      <c r="L232">
        <f t="shared" si="41"/>
        <v>0.42448148373559424</v>
      </c>
      <c r="M232">
        <f t="shared" si="42"/>
        <v>1.7375635565834309</v>
      </c>
      <c r="N232">
        <f t="shared" si="43"/>
        <v>2.3558153613666013</v>
      </c>
    </row>
    <row r="233" spans="1:14" x14ac:dyDescent="0.25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33"/>
        <v>0.58823529411764708</v>
      </c>
      <c r="D233">
        <f t="shared" si="34"/>
        <v>0.45248868778280543</v>
      </c>
      <c r="E233">
        <f t="shared" si="35"/>
        <v>4.0723981900452566E-2</v>
      </c>
      <c r="F233">
        <f t="shared" si="36"/>
        <v>-0.2254458344423742</v>
      </c>
      <c r="G233">
        <v>0</v>
      </c>
      <c r="H233">
        <f t="shared" si="37"/>
        <v>0.26616981634282671</v>
      </c>
      <c r="I233">
        <f t="shared" si="38"/>
        <v>-1.0865714630312671</v>
      </c>
      <c r="J233">
        <f t="shared" si="39"/>
        <v>1.0865714630312671</v>
      </c>
      <c r="K233">
        <f t="shared" si="40"/>
        <v>0.56798817806375879</v>
      </c>
      <c r="L233">
        <f t="shared" si="41"/>
        <v>0.43201182193624138</v>
      </c>
      <c r="M233">
        <f t="shared" si="42"/>
        <v>1.7606000241218864</v>
      </c>
      <c r="N233">
        <f t="shared" si="43"/>
        <v>2.3147514702678329</v>
      </c>
    </row>
    <row r="234" spans="1:14" x14ac:dyDescent="0.25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33"/>
        <v>0.5181347150259068</v>
      </c>
      <c r="D234">
        <f t="shared" si="34"/>
        <v>0.51546391752577325</v>
      </c>
      <c r="E234">
        <f t="shared" si="35"/>
        <v>3.3598632551679941E-2</v>
      </c>
      <c r="F234">
        <f t="shared" si="36"/>
        <v>-0.2334811174616741</v>
      </c>
      <c r="G234">
        <v>0</v>
      </c>
      <c r="H234">
        <f t="shared" si="37"/>
        <v>0.26707975001335404</v>
      </c>
      <c r="I234">
        <f t="shared" si="38"/>
        <v>-1.0695340092890231</v>
      </c>
      <c r="J234">
        <f t="shared" si="39"/>
        <v>1.0695340092890231</v>
      </c>
      <c r="K234">
        <f t="shared" si="40"/>
        <v>0.50133690795359842</v>
      </c>
      <c r="L234">
        <f t="shared" si="41"/>
        <v>0.49866309204640175</v>
      </c>
      <c r="M234">
        <f t="shared" si="42"/>
        <v>1.9946666286387909</v>
      </c>
      <c r="N234">
        <f t="shared" si="43"/>
        <v>2.0053619687316817</v>
      </c>
    </row>
    <row r="235" spans="1:14" x14ac:dyDescent="0.25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33"/>
        <v>0.59523809523809523</v>
      </c>
      <c r="D235">
        <f t="shared" si="34"/>
        <v>0.43859649122807021</v>
      </c>
      <c r="E235">
        <f t="shared" si="35"/>
        <v>3.383458646616555E-2</v>
      </c>
      <c r="F235">
        <f t="shared" si="36"/>
        <v>-0.2272347535505429</v>
      </c>
      <c r="G235">
        <v>0</v>
      </c>
      <c r="H235">
        <f t="shared" si="37"/>
        <v>0.26106934001670845</v>
      </c>
      <c r="I235">
        <f t="shared" si="38"/>
        <v>-1.0718661571406805</v>
      </c>
      <c r="J235">
        <f t="shared" si="39"/>
        <v>1.0718661571406805</v>
      </c>
      <c r="K235">
        <f t="shared" si="40"/>
        <v>0.57841282804125305</v>
      </c>
      <c r="L235">
        <f t="shared" si="41"/>
        <v>0.42158717195874679</v>
      </c>
      <c r="M235">
        <f t="shared" si="42"/>
        <v>1.728868986855663</v>
      </c>
      <c r="N235">
        <f t="shared" si="43"/>
        <v>2.3719886811400706</v>
      </c>
    </row>
    <row r="236" spans="1:14" x14ac:dyDescent="0.25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33"/>
        <v>0.4854368932038835</v>
      </c>
      <c r="D236">
        <f t="shared" si="34"/>
        <v>0.5376344086021505</v>
      </c>
      <c r="E236">
        <f t="shared" si="35"/>
        <v>2.3071301806034006E-2</v>
      </c>
      <c r="F236">
        <f t="shared" si="36"/>
        <v>-0.23791627518530123</v>
      </c>
      <c r="G236">
        <v>0</v>
      </c>
      <c r="H236">
        <f t="shared" si="37"/>
        <v>0.26098757699133518</v>
      </c>
      <c r="I236">
        <f t="shared" si="38"/>
        <v>-1.0473644811127694</v>
      </c>
      <c r="J236">
        <f t="shared" si="39"/>
        <v>1.0473644811127694</v>
      </c>
      <c r="K236">
        <f t="shared" si="40"/>
        <v>0.47388730491200443</v>
      </c>
      <c r="L236">
        <f t="shared" si="41"/>
        <v>0.52611269508799574</v>
      </c>
      <c r="M236">
        <f t="shared" si="42"/>
        <v>2.1102063499795354</v>
      </c>
      <c r="N236">
        <f t="shared" si="43"/>
        <v>1.9007334537569818</v>
      </c>
    </row>
    <row r="237" spans="1:14" x14ac:dyDescent="0.25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33"/>
        <v>0.59523809523809523</v>
      </c>
      <c r="D237">
        <f t="shared" si="34"/>
        <v>0.4329004329004329</v>
      </c>
      <c r="E237">
        <f t="shared" si="35"/>
        <v>2.813852813852824E-2</v>
      </c>
      <c r="F237">
        <f t="shared" si="36"/>
        <v>-0.22954030096887235</v>
      </c>
      <c r="G237">
        <v>0</v>
      </c>
      <c r="H237">
        <f t="shared" si="37"/>
        <v>0.25767882910740053</v>
      </c>
      <c r="I237">
        <f t="shared" si="38"/>
        <v>-1.0595217973953226</v>
      </c>
      <c r="J237">
        <f t="shared" si="39"/>
        <v>1.0595217973953226</v>
      </c>
      <c r="K237">
        <f t="shared" si="40"/>
        <v>0.581234893460709</v>
      </c>
      <c r="L237">
        <f t="shared" si="41"/>
        <v>0.41876510653929105</v>
      </c>
      <c r="M237">
        <f t="shared" si="42"/>
        <v>1.7204748222288193</v>
      </c>
      <c r="N237">
        <f t="shared" si="43"/>
        <v>2.3879735545878726</v>
      </c>
    </row>
    <row r="238" spans="1:14" x14ac:dyDescent="0.25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33"/>
        <v>0.5780346820809249</v>
      </c>
      <c r="D238">
        <f t="shared" si="34"/>
        <v>0.4504504504504504</v>
      </c>
      <c r="E238">
        <f t="shared" si="35"/>
        <v>2.8485132531375301E-2</v>
      </c>
      <c r="F238">
        <f t="shared" si="36"/>
        <v>-0.2318908503879602</v>
      </c>
      <c r="G238">
        <v>0</v>
      </c>
      <c r="H238">
        <f t="shared" si="37"/>
        <v>0.2603759829193355</v>
      </c>
      <c r="I238">
        <f t="shared" si="38"/>
        <v>-1.0596407579073905</v>
      </c>
      <c r="J238">
        <f t="shared" si="39"/>
        <v>1.0596407579073905</v>
      </c>
      <c r="K238">
        <f t="shared" si="40"/>
        <v>0.56384477756668971</v>
      </c>
      <c r="L238">
        <f t="shared" si="41"/>
        <v>0.43615522243331045</v>
      </c>
      <c r="M238">
        <f t="shared" si="42"/>
        <v>1.7735377532723946</v>
      </c>
      <c r="N238">
        <f t="shared" si="43"/>
        <v>2.2927617246470167</v>
      </c>
    </row>
    <row r="239" spans="1:14" x14ac:dyDescent="0.25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33"/>
        <v>0.6097560975609756</v>
      </c>
      <c r="D239">
        <f t="shared" si="34"/>
        <v>0.42016806722689076</v>
      </c>
      <c r="E239">
        <f t="shared" si="35"/>
        <v>2.9924164787866303E-2</v>
      </c>
      <c r="F239">
        <f t="shared" si="36"/>
        <v>-0.22627587620414025</v>
      </c>
      <c r="G239">
        <v>0</v>
      </c>
      <c r="H239">
        <f t="shared" si="37"/>
        <v>0.25620004099200655</v>
      </c>
      <c r="I239">
        <f t="shared" si="38"/>
        <v>-1.0640706634484356</v>
      </c>
      <c r="J239">
        <f t="shared" si="39"/>
        <v>1.0640706634484356</v>
      </c>
      <c r="K239">
        <f t="shared" si="40"/>
        <v>0.59488214870586709</v>
      </c>
      <c r="L239">
        <f t="shared" si="41"/>
        <v>0.40511785129413308</v>
      </c>
      <c r="M239">
        <f t="shared" si="42"/>
        <v>1.6810052246069986</v>
      </c>
      <c r="N239">
        <f t="shared" si="43"/>
        <v>2.468417515558841</v>
      </c>
    </row>
    <row r="240" spans="1:14" x14ac:dyDescent="0.25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33"/>
        <v>0.5524861878453039</v>
      </c>
      <c r="D240">
        <f t="shared" si="34"/>
        <v>0.48076923076923073</v>
      </c>
      <c r="E240">
        <f t="shared" si="35"/>
        <v>3.3255418614534626E-2</v>
      </c>
      <c r="F240">
        <f t="shared" si="36"/>
        <v>-0.23236294092647691</v>
      </c>
      <c r="G240">
        <v>0</v>
      </c>
      <c r="H240">
        <f t="shared" si="37"/>
        <v>0.26561835954101148</v>
      </c>
      <c r="I240">
        <f t="shared" si="38"/>
        <v>-1.0691671651659735</v>
      </c>
      <c r="J240">
        <f t="shared" si="39"/>
        <v>1.0691671651659735</v>
      </c>
      <c r="K240">
        <f t="shared" si="40"/>
        <v>0.5358983848622455</v>
      </c>
      <c r="L240">
        <f t="shared" si="41"/>
        <v>0.4641016151377545</v>
      </c>
      <c r="M240">
        <f t="shared" si="42"/>
        <v>1.8660254037844384</v>
      </c>
      <c r="N240">
        <f t="shared" si="43"/>
        <v>2.1547005383792519</v>
      </c>
    </row>
    <row r="241" spans="1:14" x14ac:dyDescent="0.25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33"/>
        <v>0.40485829959514169</v>
      </c>
      <c r="D241">
        <f t="shared" si="34"/>
        <v>0.64516129032258063</v>
      </c>
      <c r="E241">
        <f t="shared" si="35"/>
        <v>5.0019589917722262E-2</v>
      </c>
      <c r="F241">
        <f t="shared" si="36"/>
        <v>-0.21117931304688531</v>
      </c>
      <c r="G241">
        <v>0</v>
      </c>
      <c r="H241">
        <f t="shared" si="37"/>
        <v>0.26119890296460752</v>
      </c>
      <c r="I241">
        <f t="shared" si="38"/>
        <v>-1.1121413488021752</v>
      </c>
      <c r="J241">
        <f t="shared" si="39"/>
        <v>1.1121413488021752</v>
      </c>
      <c r="K241">
        <f t="shared" si="40"/>
        <v>0.37952856576799904</v>
      </c>
      <c r="L241">
        <f t="shared" si="41"/>
        <v>0.62047143423200113</v>
      </c>
      <c r="M241">
        <f t="shared" si="42"/>
        <v>2.6348477827391976</v>
      </c>
      <c r="N241">
        <f t="shared" si="43"/>
        <v>1.6116777418411965</v>
      </c>
    </row>
    <row r="242" spans="1:14" x14ac:dyDescent="0.25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33"/>
        <v>0.44247787610619471</v>
      </c>
      <c r="D242">
        <f t="shared" si="34"/>
        <v>0.60606060606060608</v>
      </c>
      <c r="E242">
        <f t="shared" si="35"/>
        <v>4.85384821668009E-2</v>
      </c>
      <c r="F242">
        <f t="shared" si="36"/>
        <v>-0.21962992759452926</v>
      </c>
      <c r="G242">
        <v>0</v>
      </c>
      <c r="H242">
        <f t="shared" si="37"/>
        <v>0.26816840976133016</v>
      </c>
      <c r="I242">
        <f t="shared" si="38"/>
        <v>-1.1049892402196602</v>
      </c>
      <c r="J242">
        <f t="shared" si="39"/>
        <v>1.1049892402196602</v>
      </c>
      <c r="K242">
        <f t="shared" si="40"/>
        <v>0.41801014383590385</v>
      </c>
      <c r="L242">
        <f t="shared" si="41"/>
        <v>0.58198985616409593</v>
      </c>
      <c r="M242">
        <f t="shared" si="42"/>
        <v>2.3922864426767716</v>
      </c>
      <c r="N242">
        <f t="shared" si="43"/>
        <v>1.7182430061427794</v>
      </c>
    </row>
    <row r="243" spans="1:14" x14ac:dyDescent="0.25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33"/>
        <v>0.37593984962406013</v>
      </c>
      <c r="D243">
        <f t="shared" si="34"/>
        <v>0.67114093959731547</v>
      </c>
      <c r="E243">
        <f t="shared" si="35"/>
        <v>4.7080789221375596E-2</v>
      </c>
      <c r="F243">
        <f t="shared" si="36"/>
        <v>-0.20522783468738959</v>
      </c>
      <c r="G243">
        <v>0</v>
      </c>
      <c r="H243">
        <f t="shared" si="37"/>
        <v>0.25230862390876518</v>
      </c>
      <c r="I243">
        <f t="shared" si="38"/>
        <v>-1.1087864652947612</v>
      </c>
      <c r="J243">
        <f t="shared" si="39"/>
        <v>1.1087864652947612</v>
      </c>
      <c r="K243">
        <f t="shared" si="40"/>
        <v>0.35204009476133225</v>
      </c>
      <c r="L243">
        <f t="shared" si="41"/>
        <v>0.64795990523866775</v>
      </c>
      <c r="M243">
        <f t="shared" si="42"/>
        <v>2.8405855323893041</v>
      </c>
      <c r="N243">
        <f t="shared" si="43"/>
        <v>1.5433053679944329</v>
      </c>
    </row>
    <row r="244" spans="1:14" x14ac:dyDescent="0.25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33"/>
        <v>0.5181347150259068</v>
      </c>
      <c r="D244">
        <f t="shared" si="34"/>
        <v>0.52356020942408377</v>
      </c>
      <c r="E244">
        <f t="shared" si="35"/>
        <v>4.1694924449990456E-2</v>
      </c>
      <c r="F244">
        <f t="shared" si="36"/>
        <v>-0.2295797954588612</v>
      </c>
      <c r="G244">
        <v>0</v>
      </c>
      <c r="H244">
        <f t="shared" si="37"/>
        <v>0.27127471990885171</v>
      </c>
      <c r="I244">
        <f t="shared" si="38"/>
        <v>-1.0870207379990005</v>
      </c>
      <c r="J244">
        <f t="shared" si="39"/>
        <v>1.0870207379990005</v>
      </c>
      <c r="K244">
        <f t="shared" si="40"/>
        <v>0.49728252842769838</v>
      </c>
      <c r="L244">
        <f t="shared" si="41"/>
        <v>0.50271747157230162</v>
      </c>
      <c r="M244">
        <f t="shared" si="42"/>
        <v>2.0109292863390706</v>
      </c>
      <c r="N244">
        <f t="shared" si="43"/>
        <v>1.9891888715790902</v>
      </c>
    </row>
    <row r="245" spans="1:14" x14ac:dyDescent="0.25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33"/>
        <v>0.54945054945054939</v>
      </c>
      <c r="D245">
        <f t="shared" si="34"/>
        <v>0.49504950495049505</v>
      </c>
      <c r="E245">
        <f t="shared" si="35"/>
        <v>4.450005440104432E-2</v>
      </c>
      <c r="F245">
        <f t="shared" si="36"/>
        <v>-0.22750516809922772</v>
      </c>
      <c r="G245">
        <v>0</v>
      </c>
      <c r="H245">
        <f t="shared" si="37"/>
        <v>0.27200522250027198</v>
      </c>
      <c r="I245">
        <f t="shared" si="38"/>
        <v>-1.0934350421017378</v>
      </c>
      <c r="J245">
        <f t="shared" si="39"/>
        <v>1.0934350421017378</v>
      </c>
      <c r="K245">
        <f t="shared" si="40"/>
        <v>0.52725465393052973</v>
      </c>
      <c r="L245">
        <f t="shared" si="41"/>
        <v>0.4727453460694705</v>
      </c>
      <c r="M245">
        <f t="shared" si="42"/>
        <v>1.8966167345234253</v>
      </c>
      <c r="N245">
        <f t="shared" si="43"/>
        <v>2.1153037429437727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33"/>
        <v>0.4065040650406504</v>
      </c>
      <c r="D247">
        <f t="shared" si="34"/>
        <v>0.64102564102564097</v>
      </c>
      <c r="E247">
        <f t="shared" si="35"/>
        <v>4.7529706066291366E-2</v>
      </c>
      <c r="F247">
        <f t="shared" si="36"/>
        <v>-0.21304982280592033</v>
      </c>
      <c r="G247">
        <v>0</v>
      </c>
      <c r="H247">
        <f t="shared" si="37"/>
        <v>0.26057952887221175</v>
      </c>
      <c r="I247">
        <f t="shared" si="38"/>
        <v>-1.1059348880095219</v>
      </c>
      <c r="J247">
        <f t="shared" si="39"/>
        <v>1.1059348880095219</v>
      </c>
      <c r="K247">
        <f t="shared" si="40"/>
        <v>0.38245818270731691</v>
      </c>
      <c r="L247">
        <f t="shared" si="41"/>
        <v>0.61754181729268298</v>
      </c>
      <c r="M247">
        <f t="shared" si="42"/>
        <v>2.6146649364939023</v>
      </c>
      <c r="N247">
        <f t="shared" si="43"/>
        <v>1.6193235372853327</v>
      </c>
    </row>
    <row r="248" spans="1:14" x14ac:dyDescent="0.25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33"/>
        <v>0.62893081761006286</v>
      </c>
      <c r="D248">
        <f t="shared" si="34"/>
        <v>0.41841004184100417</v>
      </c>
      <c r="E248">
        <f t="shared" si="35"/>
        <v>4.7340859451066919E-2</v>
      </c>
      <c r="F248">
        <f t="shared" si="36"/>
        <v>-0.21581011026025643</v>
      </c>
      <c r="G248">
        <v>0</v>
      </c>
      <c r="H248">
        <f t="shared" si="37"/>
        <v>0.26315096971132335</v>
      </c>
      <c r="I248">
        <f t="shared" si="38"/>
        <v>-1.1042479306102597</v>
      </c>
      <c r="J248">
        <f t="shared" si="39"/>
        <v>1.1042479306102597</v>
      </c>
      <c r="K248">
        <f t="shared" si="40"/>
        <v>0.60550784013315706</v>
      </c>
      <c r="L248">
        <f t="shared" si="41"/>
        <v>0.394492159866843</v>
      </c>
      <c r="M248">
        <f t="shared" si="42"/>
        <v>1.6515062790600537</v>
      </c>
      <c r="N248">
        <f t="shared" si="43"/>
        <v>2.5349046235482611</v>
      </c>
    </row>
    <row r="249" spans="1:14" x14ac:dyDescent="0.25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33"/>
        <v>0.84033613445378152</v>
      </c>
      <c r="D249">
        <f t="shared" si="34"/>
        <v>0.21881838074398249</v>
      </c>
      <c r="E249">
        <f t="shared" si="35"/>
        <v>5.9154515197763935E-2</v>
      </c>
      <c r="F249">
        <f t="shared" si="36"/>
        <v>-0.12472647702407014</v>
      </c>
      <c r="G249">
        <v>0</v>
      </c>
      <c r="H249">
        <f t="shared" si="37"/>
        <v>0.18388099222183404</v>
      </c>
      <c r="I249">
        <f t="shared" si="38"/>
        <v>-1.2141968209867591</v>
      </c>
      <c r="J249">
        <f t="shared" si="39"/>
        <v>1.2141968209867591</v>
      </c>
      <c r="K249">
        <f t="shared" si="40"/>
        <v>0.81254742494813059</v>
      </c>
      <c r="L249">
        <f t="shared" si="41"/>
        <v>0.18745257505186966</v>
      </c>
      <c r="M249">
        <f t="shared" si="42"/>
        <v>1.2306973959874841</v>
      </c>
      <c r="N249">
        <f t="shared" si="43"/>
        <v>5.3346826509227299</v>
      </c>
    </row>
    <row r="250" spans="1:14" x14ac:dyDescent="0.25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33"/>
        <v>0.45248868778280543</v>
      </c>
      <c r="D250">
        <f t="shared" si="34"/>
        <v>0.59523809523809523</v>
      </c>
      <c r="E250">
        <f t="shared" si="35"/>
        <v>4.772678302090072E-2</v>
      </c>
      <c r="F250">
        <f t="shared" si="36"/>
        <v>-0.22161172161172149</v>
      </c>
      <c r="G250">
        <v>0</v>
      </c>
      <c r="H250">
        <f t="shared" si="37"/>
        <v>0.26933850463262227</v>
      </c>
      <c r="I250">
        <f t="shared" si="38"/>
        <v>-1.1024346592560592</v>
      </c>
      <c r="J250">
        <f t="shared" si="39"/>
        <v>1.1024346592560592</v>
      </c>
      <c r="K250">
        <f t="shared" si="40"/>
        <v>0.42845893893563264</v>
      </c>
      <c r="L250">
        <f t="shared" si="41"/>
        <v>0.57154106106436731</v>
      </c>
      <c r="M250">
        <f t="shared" si="42"/>
        <v>2.3339459376998315</v>
      </c>
      <c r="N250">
        <f t="shared" si="43"/>
        <v>1.7496555682941202</v>
      </c>
    </row>
    <row r="251" spans="1:14" x14ac:dyDescent="0.25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33"/>
        <v>0.48076923076923073</v>
      </c>
      <c r="D251">
        <f t="shared" si="34"/>
        <v>0.5524861878453039</v>
      </c>
      <c r="E251">
        <f t="shared" si="35"/>
        <v>3.3255418614534626E-2</v>
      </c>
      <c r="F251">
        <f t="shared" si="36"/>
        <v>-0.23236294092647691</v>
      </c>
      <c r="G251">
        <v>0</v>
      </c>
      <c r="H251">
        <f t="shared" si="37"/>
        <v>0.26561835954101148</v>
      </c>
      <c r="I251">
        <f t="shared" si="38"/>
        <v>-1.0691671651659735</v>
      </c>
      <c r="J251">
        <f t="shared" si="39"/>
        <v>1.0691671651659735</v>
      </c>
      <c r="K251">
        <f t="shared" si="40"/>
        <v>0.4641016151377545</v>
      </c>
      <c r="L251">
        <f t="shared" si="41"/>
        <v>0.5358983848622455</v>
      </c>
      <c r="M251">
        <f t="shared" si="42"/>
        <v>2.1547005383792519</v>
      </c>
      <c r="N251">
        <f t="shared" si="43"/>
        <v>1.8660254037844384</v>
      </c>
    </row>
    <row r="252" spans="1:14" x14ac:dyDescent="0.25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33"/>
        <v>0.44843049327354262</v>
      </c>
      <c r="D252">
        <f t="shared" si="34"/>
        <v>0.58479532163742687</v>
      </c>
      <c r="E252">
        <f t="shared" si="35"/>
        <v>3.3225814910969431E-2</v>
      </c>
      <c r="F252">
        <f t="shared" si="36"/>
        <v>-0.22901423963496192</v>
      </c>
      <c r="G252">
        <v>0</v>
      </c>
      <c r="H252">
        <f t="shared" si="37"/>
        <v>0.26224005454593136</v>
      </c>
      <c r="I252">
        <f t="shared" si="38"/>
        <v>-1.070084984173661</v>
      </c>
      <c r="J252">
        <f t="shared" si="39"/>
        <v>1.070084984173661</v>
      </c>
      <c r="K252">
        <f t="shared" si="40"/>
        <v>0.43174080130549697</v>
      </c>
      <c r="L252">
        <f t="shared" si="41"/>
        <v>0.56825919869450314</v>
      </c>
      <c r="M252">
        <f t="shared" si="42"/>
        <v>2.3162045305336028</v>
      </c>
      <c r="N252">
        <f t="shared" si="43"/>
        <v>1.7597603387632996</v>
      </c>
    </row>
    <row r="253" spans="1:14" x14ac:dyDescent="0.25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33"/>
        <v>0.59171597633136097</v>
      </c>
      <c r="D253">
        <f t="shared" si="34"/>
        <v>0.4464285714285714</v>
      </c>
      <c r="E253">
        <f t="shared" si="35"/>
        <v>3.8144547759932479E-2</v>
      </c>
      <c r="F253">
        <f t="shared" si="36"/>
        <v>-0.22601437024513937</v>
      </c>
      <c r="G253">
        <v>0</v>
      </c>
      <c r="H253">
        <f t="shared" si="37"/>
        <v>0.26415891800507185</v>
      </c>
      <c r="I253">
        <f t="shared" si="38"/>
        <v>-1.0810968751610266</v>
      </c>
      <c r="J253">
        <f t="shared" si="39"/>
        <v>1.0810968751610266</v>
      </c>
      <c r="K253">
        <f t="shared" si="40"/>
        <v>0.57275184293131953</v>
      </c>
      <c r="L253">
        <f t="shared" si="41"/>
        <v>0.42724815706868025</v>
      </c>
      <c r="M253">
        <f t="shared" si="42"/>
        <v>1.7459568438611086</v>
      </c>
      <c r="N253">
        <f t="shared" si="43"/>
        <v>2.3405601251996737</v>
      </c>
    </row>
    <row r="254" spans="1:14" x14ac:dyDescent="0.25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33"/>
        <v>0.48780487804878053</v>
      </c>
      <c r="D254">
        <f t="shared" si="34"/>
        <v>0.5524861878453039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0.46760653723484941</v>
      </c>
      <c r="L254">
        <f t="shared" si="41"/>
        <v>0.53239346276515054</v>
      </c>
      <c r="M254">
        <f t="shared" si="42"/>
        <v>2.1385500851066221</v>
      </c>
      <c r="N254">
        <f t="shared" si="43"/>
        <v>1.8783100656536802</v>
      </c>
    </row>
    <row r="255" spans="1:14" x14ac:dyDescent="0.25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33"/>
        <v>0.55865921787709494</v>
      </c>
      <c r="D255">
        <f t="shared" si="34"/>
        <v>0.48309178743961356</v>
      </c>
      <c r="E255">
        <f t="shared" si="35"/>
        <v>4.17510053167085E-2</v>
      </c>
      <c r="F255">
        <f t="shared" si="36"/>
        <v>-0.22813267481715382</v>
      </c>
      <c r="G255">
        <v>0</v>
      </c>
      <c r="H255">
        <f t="shared" si="37"/>
        <v>0.26988368013386232</v>
      </c>
      <c r="I255">
        <f t="shared" si="38"/>
        <v>-1.0876635272089796</v>
      </c>
      <c r="J255">
        <f t="shared" si="39"/>
        <v>1.0876635272089796</v>
      </c>
      <c r="K255">
        <f t="shared" si="40"/>
        <v>0.53785007303660493</v>
      </c>
      <c r="L255">
        <f t="shared" si="41"/>
        <v>0.46214992696339507</v>
      </c>
      <c r="M255">
        <f t="shared" si="42"/>
        <v>1.8592541864950944</v>
      </c>
      <c r="N255">
        <f t="shared" si="43"/>
        <v>2.1637999741136076</v>
      </c>
    </row>
    <row r="256" spans="1:14" x14ac:dyDescent="0.25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33"/>
        <v>0.49261083743842371</v>
      </c>
      <c r="D256">
        <f t="shared" si="34"/>
        <v>0.54644808743169393</v>
      </c>
      <c r="E256">
        <f t="shared" si="35"/>
        <v>3.9058924870117639E-2</v>
      </c>
      <c r="F256">
        <f t="shared" si="36"/>
        <v>-0.23012732509623413</v>
      </c>
      <c r="G256">
        <v>0</v>
      </c>
      <c r="H256">
        <f t="shared" si="37"/>
        <v>0.26918624996635171</v>
      </c>
      <c r="I256">
        <f t="shared" si="38"/>
        <v>-1.0815393906387938</v>
      </c>
      <c r="J256">
        <f t="shared" si="39"/>
        <v>1.0815393906387938</v>
      </c>
      <c r="K256">
        <f t="shared" si="40"/>
        <v>0.47304012528552486</v>
      </c>
      <c r="L256">
        <f t="shared" si="41"/>
        <v>0.52695987471447536</v>
      </c>
      <c r="M256">
        <f t="shared" si="42"/>
        <v>2.113985572357957</v>
      </c>
      <c r="N256">
        <f t="shared" si="43"/>
        <v>1.8976776942301987</v>
      </c>
    </row>
    <row r="257" spans="1:14" x14ac:dyDescent="0.25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33"/>
        <v>0.60240963855421692</v>
      </c>
      <c r="D257">
        <f t="shared" si="34"/>
        <v>0.44052863436123346</v>
      </c>
      <c r="E257">
        <f t="shared" si="35"/>
        <v>4.2938272915450382E-2</v>
      </c>
      <c r="F257">
        <f t="shared" si="36"/>
        <v>-0.22244042248288309</v>
      </c>
      <c r="G257">
        <v>0</v>
      </c>
      <c r="H257">
        <f t="shared" si="37"/>
        <v>0.26537869539833342</v>
      </c>
      <c r="I257">
        <f t="shared" si="38"/>
        <v>-1.0922603577424574</v>
      </c>
      <c r="J257">
        <f t="shared" si="39"/>
        <v>1.0922603577424574</v>
      </c>
      <c r="K257">
        <f t="shared" si="40"/>
        <v>0.58109404613159377</v>
      </c>
      <c r="L257">
        <f t="shared" si="41"/>
        <v>0.41890595386840634</v>
      </c>
      <c r="M257">
        <f t="shared" si="42"/>
        <v>1.7208918361100216</v>
      </c>
      <c r="N257">
        <f t="shared" si="43"/>
        <v>2.387170654332921</v>
      </c>
    </row>
    <row r="258" spans="1:14" x14ac:dyDescent="0.25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si="33"/>
        <v>0.56497175141242939</v>
      </c>
      <c r="D258">
        <f t="shared" si="34"/>
        <v>0.47619047619047616</v>
      </c>
      <c r="E258">
        <f t="shared" si="35"/>
        <v>4.1162227602905554E-2</v>
      </c>
      <c r="F258">
        <f t="shared" si="36"/>
        <v>-0.22787193973634645</v>
      </c>
      <c r="G258">
        <v>0</v>
      </c>
      <c r="H258">
        <f t="shared" si="37"/>
        <v>0.26903416733925206</v>
      </c>
      <c r="I258">
        <f t="shared" si="38"/>
        <v>-1.0865714630312671</v>
      </c>
      <c r="J258">
        <f t="shared" si="39"/>
        <v>1.0865714630312671</v>
      </c>
      <c r="K258">
        <f t="shared" si="40"/>
        <v>0.5444665782197482</v>
      </c>
      <c r="L258">
        <f t="shared" si="41"/>
        <v>0.4555334217802518</v>
      </c>
      <c r="M258">
        <f t="shared" si="42"/>
        <v>1.8366600265340756</v>
      </c>
      <c r="N258">
        <f t="shared" si="43"/>
        <v>2.1952286093343938</v>
      </c>
    </row>
    <row r="259" spans="1:14" x14ac:dyDescent="0.25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ref="C259:C322" si="44">1/A259</f>
        <v>0.58823529411764708</v>
      </c>
      <c r="D259">
        <f t="shared" ref="D259:D322" si="45">1/B259</f>
        <v>0.45662100456621008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0.56594216994210034</v>
      </c>
      <c r="L259">
        <f t="shared" ref="L259:L322" si="52">IF(B259="","",(D259/($J259+D259-($J259*D259))))</f>
        <v>0.43405783005789961</v>
      </c>
      <c r="M259">
        <f t="shared" ref="M259:M322" si="53">IF(A259="","",1/K259)</f>
        <v>1.7669649888473706</v>
      </c>
      <c r="N259">
        <f t="shared" ref="N259:N322" si="54">IF(B259="","",1/L259)</f>
        <v>2.3038404810405297</v>
      </c>
    </row>
    <row r="260" spans="1:14" x14ac:dyDescent="0.25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44"/>
        <v>0.5181347150259068</v>
      </c>
      <c r="D260">
        <f t="shared" si="45"/>
        <v>0.52083333333333337</v>
      </c>
      <c r="E260">
        <f t="shared" si="46"/>
        <v>3.8968048359240282E-2</v>
      </c>
      <c r="F260">
        <f t="shared" si="47"/>
        <v>-0.23089378238341951</v>
      </c>
      <c r="G260">
        <v>0</v>
      </c>
      <c r="H260">
        <f t="shared" si="48"/>
        <v>0.26986183074265979</v>
      </c>
      <c r="I260">
        <f t="shared" si="49"/>
        <v>-1.0810968751610268</v>
      </c>
      <c r="J260">
        <f t="shared" si="50"/>
        <v>1.0810968751610268</v>
      </c>
      <c r="K260">
        <f t="shared" si="51"/>
        <v>0.49864863877742077</v>
      </c>
      <c r="L260">
        <f t="shared" si="52"/>
        <v>0.50135136122257906</v>
      </c>
      <c r="M260">
        <f t="shared" si="53"/>
        <v>2.0054200938997546</v>
      </c>
      <c r="N260">
        <f t="shared" si="54"/>
        <v>1.9946091251481448</v>
      </c>
    </row>
    <row r="261" spans="1:14" x14ac:dyDescent="0.25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44"/>
        <v>0.49504950495049505</v>
      </c>
      <c r="D261">
        <f t="shared" si="45"/>
        <v>0.53191489361702127</v>
      </c>
      <c r="E261">
        <f t="shared" si="46"/>
        <v>2.6964398567516312E-2</v>
      </c>
      <c r="F261">
        <f t="shared" si="47"/>
        <v>-0.23635980619338537</v>
      </c>
      <c r="G261">
        <v>0</v>
      </c>
      <c r="H261">
        <f t="shared" si="48"/>
        <v>0.26332420476090163</v>
      </c>
      <c r="I261">
        <f t="shared" si="49"/>
        <v>-1.0555008273018724</v>
      </c>
      <c r="J261">
        <f t="shared" si="50"/>
        <v>1.0555008273018724</v>
      </c>
      <c r="K261">
        <f t="shared" si="51"/>
        <v>0.48155387561543506</v>
      </c>
      <c r="L261">
        <f t="shared" si="52"/>
        <v>0.51844612438456505</v>
      </c>
      <c r="M261">
        <f t="shared" si="53"/>
        <v>2.0766108438479098</v>
      </c>
      <c r="N261">
        <f t="shared" si="54"/>
        <v>1.9288407280256479</v>
      </c>
    </row>
    <row r="262" spans="1:14" x14ac:dyDescent="0.25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44"/>
        <v>0.41322314049586778</v>
      </c>
      <c r="D262">
        <f t="shared" si="45"/>
        <v>0.6211180124223602</v>
      </c>
      <c r="E262">
        <f t="shared" si="46"/>
        <v>3.4341152918228035E-2</v>
      </c>
      <c r="F262">
        <f t="shared" si="47"/>
        <v>-0.22231918279349105</v>
      </c>
      <c r="G262">
        <v>0</v>
      </c>
      <c r="H262">
        <f t="shared" si="48"/>
        <v>0.25666033571171909</v>
      </c>
      <c r="I262">
        <f t="shared" si="49"/>
        <v>-1.0744616281415773</v>
      </c>
      <c r="J262">
        <f t="shared" si="50"/>
        <v>1.0744616281415773</v>
      </c>
      <c r="K262">
        <f t="shared" si="51"/>
        <v>0.3959242744397955</v>
      </c>
      <c r="L262">
        <f t="shared" si="52"/>
        <v>0.60407572556020461</v>
      </c>
      <c r="M262">
        <f t="shared" si="53"/>
        <v>2.5257355119610394</v>
      </c>
      <c r="N262">
        <f t="shared" si="54"/>
        <v>1.6554215931663621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44"/>
        <v>0.56818181818181823</v>
      </c>
      <c r="D264">
        <f t="shared" si="45"/>
        <v>0.46728971962616822</v>
      </c>
      <c r="E264">
        <f t="shared" si="46"/>
        <v>3.5471537807986397E-2</v>
      </c>
      <c r="F264">
        <f t="shared" si="47"/>
        <v>-0.23003398470688197</v>
      </c>
      <c r="G264">
        <v>0</v>
      </c>
      <c r="H264">
        <f t="shared" si="48"/>
        <v>0.26550552251486831</v>
      </c>
      <c r="I264">
        <f t="shared" si="49"/>
        <v>-1.0743376064838499</v>
      </c>
      <c r="J264">
        <f t="shared" si="50"/>
        <v>1.0743376064838499</v>
      </c>
      <c r="K264">
        <f t="shared" si="51"/>
        <v>0.55051025721682212</v>
      </c>
      <c r="L264">
        <f t="shared" si="52"/>
        <v>0.4494897427831781</v>
      </c>
      <c r="M264">
        <f t="shared" si="53"/>
        <v>1.8164965809277254</v>
      </c>
      <c r="N264">
        <f t="shared" si="54"/>
        <v>2.2247448713915889</v>
      </c>
    </row>
    <row r="265" spans="1:14" x14ac:dyDescent="0.25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44"/>
        <v>0.47169811320754712</v>
      </c>
      <c r="D265">
        <f t="shared" si="45"/>
        <v>0.5617977528089888</v>
      </c>
      <c r="E265">
        <f t="shared" si="46"/>
        <v>3.3495866016535869E-2</v>
      </c>
      <c r="F265">
        <f t="shared" si="47"/>
        <v>-0.23150307398770409</v>
      </c>
      <c r="G265">
        <v>0</v>
      </c>
      <c r="H265">
        <f t="shared" si="48"/>
        <v>0.26499894000423996</v>
      </c>
      <c r="I265">
        <f t="shared" si="49"/>
        <v>-1.0699012312772822</v>
      </c>
      <c r="J265">
        <f t="shared" si="50"/>
        <v>1.0699012312772822</v>
      </c>
      <c r="K265">
        <f t="shared" si="51"/>
        <v>0.45489916365833472</v>
      </c>
      <c r="L265">
        <f t="shared" si="52"/>
        <v>0.54510083634166528</v>
      </c>
      <c r="M265">
        <f t="shared" si="53"/>
        <v>2.1982893790305562</v>
      </c>
      <c r="N265">
        <f t="shared" si="54"/>
        <v>1.83452296039628</v>
      </c>
    </row>
    <row r="266" spans="1:14" x14ac:dyDescent="0.25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44"/>
        <v>0.5524861878453039</v>
      </c>
      <c r="D266">
        <f t="shared" si="45"/>
        <v>0.49019607843137253</v>
      </c>
      <c r="E266">
        <f t="shared" si="46"/>
        <v>4.2682266276676373E-2</v>
      </c>
      <c r="F266">
        <f t="shared" si="47"/>
        <v>-0.22814429639259015</v>
      </c>
      <c r="G266">
        <v>0</v>
      </c>
      <c r="H266">
        <f t="shared" si="48"/>
        <v>0.27082656266926658</v>
      </c>
      <c r="I266">
        <f t="shared" si="49"/>
        <v>-1.0895340841010224</v>
      </c>
      <c r="J266">
        <f t="shared" si="50"/>
        <v>1.0895340841010224</v>
      </c>
      <c r="K266">
        <f t="shared" si="51"/>
        <v>0.53120211979695098</v>
      </c>
      <c r="L266">
        <f t="shared" si="52"/>
        <v>0.46879788020304902</v>
      </c>
      <c r="M266">
        <f t="shared" si="53"/>
        <v>1.8825226081218283</v>
      </c>
      <c r="N266">
        <f t="shared" si="54"/>
        <v>2.1331154474650633</v>
      </c>
    </row>
    <row r="267" spans="1:14" x14ac:dyDescent="0.25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44"/>
        <v>0.5524861878453039</v>
      </c>
      <c r="D267">
        <f t="shared" si="45"/>
        <v>0.48780487804878053</v>
      </c>
      <c r="E267">
        <f t="shared" si="46"/>
        <v>4.0291065894084488E-2</v>
      </c>
      <c r="F267">
        <f t="shared" si="47"/>
        <v>-0.22921439159142964</v>
      </c>
      <c r="G267">
        <v>0</v>
      </c>
      <c r="H267">
        <f t="shared" si="48"/>
        <v>0.26950545748551413</v>
      </c>
      <c r="I267">
        <f t="shared" si="49"/>
        <v>-1.0843334143872594</v>
      </c>
      <c r="J267">
        <f t="shared" si="50"/>
        <v>1.0843334143872594</v>
      </c>
      <c r="K267">
        <f t="shared" si="51"/>
        <v>0.53239346276515054</v>
      </c>
      <c r="L267">
        <f t="shared" si="52"/>
        <v>0.46760653723484941</v>
      </c>
      <c r="M267">
        <f t="shared" si="53"/>
        <v>1.8783100656536802</v>
      </c>
      <c r="N267">
        <f t="shared" si="54"/>
        <v>2.1385500851066221</v>
      </c>
    </row>
    <row r="268" spans="1:14" x14ac:dyDescent="0.25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44"/>
        <v>0.41322314049586778</v>
      </c>
      <c r="D268">
        <f t="shared" si="45"/>
        <v>0.625</v>
      </c>
      <c r="E268">
        <f t="shared" si="46"/>
        <v>3.8223140495867725E-2</v>
      </c>
      <c r="F268">
        <f t="shared" si="47"/>
        <v>-0.2200413223140496</v>
      </c>
      <c r="G268">
        <v>0</v>
      </c>
      <c r="H268">
        <f t="shared" si="48"/>
        <v>0.25826446280991738</v>
      </c>
      <c r="I268">
        <f t="shared" si="49"/>
        <v>-1.0833784750435986</v>
      </c>
      <c r="J268">
        <f t="shared" si="50"/>
        <v>1.0833784750435986</v>
      </c>
      <c r="K268">
        <f t="shared" si="51"/>
        <v>0.39394934236237333</v>
      </c>
      <c r="L268">
        <f t="shared" si="52"/>
        <v>0.60605065763762667</v>
      </c>
      <c r="M268">
        <f t="shared" si="53"/>
        <v>2.5383974345619098</v>
      </c>
      <c r="N268">
        <f t="shared" si="54"/>
        <v>1.6500270850261594</v>
      </c>
    </row>
    <row r="269" spans="1:14" x14ac:dyDescent="0.25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44"/>
        <v>0.56818181818181823</v>
      </c>
      <c r="D269">
        <f t="shared" si="45"/>
        <v>0.47169811320754712</v>
      </c>
      <c r="E269">
        <f t="shared" si="46"/>
        <v>3.9879931389365408E-2</v>
      </c>
      <c r="F269">
        <f t="shared" si="47"/>
        <v>-0.22813036020583177</v>
      </c>
      <c r="G269">
        <v>0</v>
      </c>
      <c r="H269">
        <f t="shared" si="48"/>
        <v>0.26801029159519724</v>
      </c>
      <c r="I269">
        <f t="shared" si="49"/>
        <v>-1.0838874619051502</v>
      </c>
      <c r="J269">
        <f t="shared" si="50"/>
        <v>1.0838874619051502</v>
      </c>
      <c r="K269">
        <f t="shared" si="51"/>
        <v>0.54831942340648987</v>
      </c>
      <c r="L269">
        <f t="shared" si="52"/>
        <v>0.45168057659351019</v>
      </c>
      <c r="M269">
        <f t="shared" si="53"/>
        <v>1.8237544710479137</v>
      </c>
      <c r="N269">
        <f t="shared" si="54"/>
        <v>2.2139539573337679</v>
      </c>
    </row>
    <row r="270" spans="1:14" x14ac:dyDescent="0.25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44"/>
        <v>0.53191489361702127</v>
      </c>
      <c r="D270">
        <f t="shared" si="45"/>
        <v>0.50251256281407031</v>
      </c>
      <c r="E270">
        <f t="shared" si="46"/>
        <v>3.4427456431091574E-2</v>
      </c>
      <c r="F270">
        <f t="shared" si="47"/>
        <v>-0.23286645995937127</v>
      </c>
      <c r="G270">
        <v>0</v>
      </c>
      <c r="H270">
        <f t="shared" si="48"/>
        <v>0.2672939163904629</v>
      </c>
      <c r="I270">
        <f t="shared" si="49"/>
        <v>-1.0713739108887084</v>
      </c>
      <c r="J270">
        <f t="shared" si="50"/>
        <v>1.0713739108887084</v>
      </c>
      <c r="K270">
        <f t="shared" si="51"/>
        <v>0.51471862576142968</v>
      </c>
      <c r="L270">
        <f t="shared" si="52"/>
        <v>0.48528137423857021</v>
      </c>
      <c r="M270">
        <f t="shared" si="53"/>
        <v>1.9428090415820634</v>
      </c>
      <c r="N270">
        <f t="shared" si="54"/>
        <v>2.0606601717798219</v>
      </c>
    </row>
    <row r="271" spans="1:14" x14ac:dyDescent="0.25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44"/>
        <v>0.38910505836575876</v>
      </c>
      <c r="D271">
        <f t="shared" si="45"/>
        <v>0.64935064935064934</v>
      </c>
      <c r="E271">
        <f t="shared" si="46"/>
        <v>3.845570771640805E-2</v>
      </c>
      <c r="F271">
        <f t="shared" si="47"/>
        <v>-0.21420991459901972</v>
      </c>
      <c r="G271">
        <v>0</v>
      </c>
      <c r="H271">
        <f t="shared" si="48"/>
        <v>0.25266562231542777</v>
      </c>
      <c r="I271">
        <f t="shared" si="49"/>
        <v>-1.0860586874184577</v>
      </c>
      <c r="J271">
        <f t="shared" si="50"/>
        <v>1.0860586874184577</v>
      </c>
      <c r="K271">
        <f t="shared" si="51"/>
        <v>0.36967044193530912</v>
      </c>
      <c r="L271">
        <f t="shared" si="52"/>
        <v>0.63032955806469082</v>
      </c>
      <c r="M271">
        <f t="shared" si="53"/>
        <v>2.7051121392469786</v>
      </c>
      <c r="N271">
        <f t="shared" si="54"/>
        <v>1.5864716912059673</v>
      </c>
    </row>
    <row r="272" spans="1:14" x14ac:dyDescent="0.25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44"/>
        <v>0.48780487804878053</v>
      </c>
      <c r="D272">
        <f t="shared" si="45"/>
        <v>0.54644808743169393</v>
      </c>
      <c r="E272">
        <f t="shared" si="46"/>
        <v>3.4252965480474407E-2</v>
      </c>
      <c r="F272">
        <f t="shared" si="47"/>
        <v>-0.23230707716913246</v>
      </c>
      <c r="G272">
        <v>0</v>
      </c>
      <c r="H272">
        <f t="shared" si="48"/>
        <v>0.26656004264960681</v>
      </c>
      <c r="I272">
        <f t="shared" si="49"/>
        <v>-1.0711894933108055</v>
      </c>
      <c r="J272">
        <f t="shared" si="50"/>
        <v>1.0711894933108055</v>
      </c>
      <c r="K272">
        <f t="shared" si="51"/>
        <v>0.47064383372894186</v>
      </c>
      <c r="L272">
        <f t="shared" si="52"/>
        <v>0.52935616627105819</v>
      </c>
      <c r="M272">
        <f t="shared" si="53"/>
        <v>2.1247489679763456</v>
      </c>
      <c r="N272">
        <f t="shared" si="54"/>
        <v>1.8890872794479689</v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43" activePane="bottomLeft" state="frozen"/>
      <selection pane="bottomLeft" activeCell="Z204" sqref="Z20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76" t="s">
        <v>9</v>
      </c>
      <c r="B1" s="77"/>
      <c r="C1" s="18"/>
      <c r="D1" s="78" t="s">
        <v>25</v>
      </c>
      <c r="E1" s="77"/>
      <c r="F1" s="78" t="s">
        <v>23</v>
      </c>
      <c r="G1" s="77"/>
      <c r="H1" s="78" t="s">
        <v>11</v>
      </c>
      <c r="I1" s="77"/>
      <c r="J1" s="78" t="s">
        <v>10</v>
      </c>
      <c r="K1" s="77"/>
      <c r="L1" s="74" t="s">
        <v>201</v>
      </c>
      <c r="M1" s="75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1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1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1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1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1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1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1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1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1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1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1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1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4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1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1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1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1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1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1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1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s="28" customFormat="1" ht="15" x14ac:dyDescent="0.25">
      <c r="A190" s="23">
        <v>1.79</v>
      </c>
      <c r="B190" s="23">
        <v>2.06</v>
      </c>
      <c r="C190" s="24">
        <f t="shared" si="26"/>
        <v>4.4096111080978329E-2</v>
      </c>
      <c r="D190" s="25">
        <f>IF(OR($A190="",$B190=""),"",A190*'MPTO_working_2-way'!$G189)</f>
        <v>1.8689320388349513</v>
      </c>
      <c r="E190" s="27">
        <f>IF(OR($A190="",$B190=""),"",B190*'MPTO_working_2-way'!$G189)</f>
        <v>2.1508379888268152</v>
      </c>
      <c r="F190" s="25">
        <f>IF(OR($A190="",$B190=""),"",'MPTO_working_2-way'!D189)</f>
        <v>1.8635467731338755</v>
      </c>
      <c r="G190" s="27">
        <f>IF(OR($A190="",$B190=""),"",'MPTO_working_2-way'!E189)</f>
        <v>2.1580148651021243</v>
      </c>
      <c r="H190" s="25">
        <f>IF(OR($A190="",$B190=""),"",'OddsRatio_working_2-way'!M189)</f>
        <v>1.863297757942139</v>
      </c>
      <c r="I190" s="25">
        <f>IF(OR($A190="",$B190=""),"",'OddsRatio_working_2-way'!N189)</f>
        <v>2.1583488904033761</v>
      </c>
      <c r="J190" s="25">
        <f>IF('Log_working_2-way'!$D189="","",A190^('Log_working_2-way'!$D189))</f>
        <v>1.8608328110900716</v>
      </c>
      <c r="K190" s="27">
        <f>IF('Log_working_2-way'!$D189="","",B190^('Log_working_2-way'!$D189))</f>
        <v>2.1616657579923269</v>
      </c>
      <c r="L190" s="82">
        <f t="shared" si="27"/>
        <v>0.53506493506493513</v>
      </c>
      <c r="M190" s="82">
        <f t="shared" si="28"/>
        <v>0.46493506493506503</v>
      </c>
      <c r="N190" s="83">
        <v>287</v>
      </c>
      <c r="O190" s="83">
        <f t="shared" si="29"/>
        <v>126.66480446927375</v>
      </c>
      <c r="P190" s="83">
        <f t="shared" si="30"/>
        <v>147.67961165048544</v>
      </c>
      <c r="Q190" s="83">
        <f t="shared" si="31"/>
        <v>139.32038834951456</v>
      </c>
      <c r="R190" s="83">
        <f t="shared" si="32"/>
        <v>160.33519553072625</v>
      </c>
      <c r="S190" s="84">
        <f t="shared" si="33"/>
        <v>-12.655583880240812</v>
      </c>
      <c r="T190" s="84">
        <f t="shared" si="34"/>
        <v>-12.655583880240812</v>
      </c>
      <c r="U190" s="23" t="s">
        <v>166</v>
      </c>
      <c r="V190" s="23" t="s">
        <v>126</v>
      </c>
      <c r="W190" s="23" t="s">
        <v>475</v>
      </c>
      <c r="X190" s="23" t="s">
        <v>465</v>
      </c>
      <c r="Y190" s="81" t="s">
        <v>485</v>
      </c>
    </row>
    <row r="191" spans="1:25" ht="15" x14ac:dyDescent="0.25">
      <c r="A191">
        <v>2.35</v>
      </c>
      <c r="B191">
        <v>1.66</v>
      </c>
      <c r="C191" s="43">
        <f t="shared" si="26"/>
        <v>2.7941553447834E-2</v>
      </c>
      <c r="D191" s="44">
        <f>IF(OR($A191="",$B191=""),"",A191*'MPTO_working_2-way'!$G190)</f>
        <v>2.4156626506024099</v>
      </c>
      <c r="E191" s="46">
        <f>IF(OR($A191="",$B191=""),"",B191*'MPTO_working_2-way'!$G190)</f>
        <v>1.7063829787234044</v>
      </c>
      <c r="F191" s="44">
        <f>IF(OR($A191="",$B191=""),"",'MPTO_working_2-way'!D190)</f>
        <v>2.4297726564933044</v>
      </c>
      <c r="G191" s="46">
        <f>IF(OR($A191="",$B191=""),"",'MPTO_working_2-way'!E190)</f>
        <v>1.6994118928338053</v>
      </c>
      <c r="H191" s="44">
        <f>IF(OR($A191="",$B191=""),"",'OddsRatio_working_2-way'!M190)</f>
        <v>2.4301938838683887</v>
      </c>
      <c r="I191" s="44">
        <f>IF(OR($A191="",$B191=""),"",'OddsRatio_working_2-way'!N190)</f>
        <v>1.6992058987801013</v>
      </c>
      <c r="J191" s="44">
        <f>IF('Log_working_2-way'!$D190="","",A191^('Log_working_2-way'!$D190))</f>
        <v>2.4366771636172895</v>
      </c>
      <c r="K191" s="46">
        <f>IF('Log_working_2-way'!$D190="","",B191^('Log_working_2-way'!$D190))</f>
        <v>1.6960505987873902</v>
      </c>
      <c r="L191" s="53">
        <f t="shared" ref="L191:L254" si="35">(1/D191)</f>
        <v>0.41396508728179549</v>
      </c>
      <c r="M191" s="53">
        <f t="shared" ref="M191:M254" si="36">(1/E191)</f>
        <v>0.5860349127182044</v>
      </c>
      <c r="N191" s="54">
        <v>288</v>
      </c>
      <c r="O191" s="54">
        <f t="shared" ref="O191:O254" si="37">(1/A191)*((N191*A191)-N191)</f>
        <v>165.44680851063833</v>
      </c>
      <c r="P191" s="54">
        <f t="shared" ref="P191:P254" si="38">(1/B191)*((N191*B191)-N191)</f>
        <v>114.50602409638554</v>
      </c>
      <c r="Q191" s="54">
        <f t="shared" ref="Q191:Q254" si="39">(1/B191)*N191</f>
        <v>173.49397590361448</v>
      </c>
      <c r="R191" s="54">
        <f t="shared" ref="R191:R254" si="40">(1/A191)*N191</f>
        <v>122.55319148936171</v>
      </c>
      <c r="S191" s="55">
        <f t="shared" ref="S191:S254" si="41">O191-Q191</f>
        <v>-8.0471673929761494</v>
      </c>
      <c r="T191" s="55">
        <f t="shared" ref="T191:T254" si="42">P191-R191</f>
        <v>-8.0471673929761636</v>
      </c>
      <c r="U191" t="s">
        <v>70</v>
      </c>
      <c r="V191" t="s">
        <v>78</v>
      </c>
      <c r="W191" t="s">
        <v>476</v>
      </c>
      <c r="X191" s="38">
        <v>44229</v>
      </c>
      <c r="Y191" s="57"/>
    </row>
    <row r="192" spans="1:25" s="50" customFormat="1" ht="15" x14ac:dyDescent="0.25">
      <c r="A192">
        <v>2.34</v>
      </c>
      <c r="B192">
        <v>1.66</v>
      </c>
      <c r="C192" s="43">
        <f t="shared" si="26"/>
        <v>2.9760065904644417E-2</v>
      </c>
      <c r="D192" s="44">
        <f>IF(OR($A192="",$B192=""),"",A192*'MPTO_working_2-way'!$G191)</f>
        <v>2.4096385542168677</v>
      </c>
      <c r="E192" s="46">
        <f>IF(OR($A192="",$B192=""),"",B192*'MPTO_working_2-way'!$G191)</f>
        <v>1.7094017094017095</v>
      </c>
      <c r="F192" s="44">
        <f>IF(OR($A192="",$B192=""),"",'MPTO_working_2-way'!D191)</f>
        <v>2.4244164274123086</v>
      </c>
      <c r="G192" s="46">
        <f>IF(OR($A192="",$B192=""),"",'MPTO_working_2-way'!E191)</f>
        <v>1.7020418894049603</v>
      </c>
      <c r="H192" s="44">
        <f>IF(OR($A192="",$B192=""),"",'OddsRatio_working_2-way'!M191)</f>
        <v>2.4248870236980302</v>
      </c>
      <c r="I192" s="44">
        <f>IF(OR($A192="",$B192=""),"",'OddsRatio_working_2-way'!N191)</f>
        <v>1.7018100265975373</v>
      </c>
      <c r="J192" s="44">
        <f>IF('Log_working_2-way'!$D191="","",A192^('Log_working_2-way'!$D191))</f>
        <v>2.4316899199135542</v>
      </c>
      <c r="K192" s="46">
        <f>IF('Log_working_2-way'!$D191="","",B192^('Log_working_2-way'!$D191))</f>
        <v>1.6984752676475883</v>
      </c>
      <c r="L192" s="53">
        <f t="shared" si="35"/>
        <v>0.41499999999999998</v>
      </c>
      <c r="M192" s="53">
        <f t="shared" si="36"/>
        <v>0.58499999999999996</v>
      </c>
      <c r="N192" s="54">
        <v>289</v>
      </c>
      <c r="O192" s="54">
        <f t="shared" si="37"/>
        <v>165.4957264957265</v>
      </c>
      <c r="P192" s="54">
        <f t="shared" si="38"/>
        <v>114.90361445783131</v>
      </c>
      <c r="Q192" s="54">
        <f t="shared" si="39"/>
        <v>174.09638554216869</v>
      </c>
      <c r="R192" s="54">
        <f t="shared" si="40"/>
        <v>123.50427350427351</v>
      </c>
      <c r="S192" s="55">
        <f t="shared" si="41"/>
        <v>-8.600659046442189</v>
      </c>
      <c r="T192" s="55">
        <f t="shared" si="42"/>
        <v>-8.6006590464422032</v>
      </c>
      <c r="U192" t="s">
        <v>71</v>
      </c>
      <c r="V192" t="s">
        <v>38</v>
      </c>
      <c r="W192" t="s">
        <v>476</v>
      </c>
      <c r="X192" s="38">
        <v>44229</v>
      </c>
      <c r="Y192" s="57"/>
    </row>
    <row r="193" spans="1:25" ht="15" x14ac:dyDescent="0.25">
      <c r="A193">
        <v>1.57</v>
      </c>
      <c r="B193">
        <v>2.5299999999999998</v>
      </c>
      <c r="C193" s="43">
        <f t="shared" si="26"/>
        <v>3.2199592155283119E-2</v>
      </c>
      <c r="D193" s="44">
        <f>IF(OR($A193="",$B193=""),"",A193*'MPTO_working_2-way'!$G192)</f>
        <v>1.6205533596837947</v>
      </c>
      <c r="E193" s="46">
        <f>IF(OR($A193="",$B193=""),"",B193*'MPTO_working_2-way'!$G192)</f>
        <v>2.6114649681528661</v>
      </c>
      <c r="F193" s="44">
        <f>IF(OR($A193="",$B193=""),"",'MPTO_working_2-way'!D192)</f>
        <v>1.6107134891831068</v>
      </c>
      <c r="G193" s="46">
        <f>IF(OR($A193="",$B193=""),"",'MPTO_working_2-way'!E192)</f>
        <v>2.6374290362205768</v>
      </c>
      <c r="H193" s="44">
        <f>IF(OR($A193="",$B193=""),"",'OddsRatio_working_2-way'!M192)</f>
        <v>1.610367937893074</v>
      </c>
      <c r="I193" s="44">
        <f>IF(OR($A193="",$B193=""),"",'OddsRatio_working_2-way'!N192)</f>
        <v>2.6383560438182503</v>
      </c>
      <c r="J193" s="44">
        <f>IF('Log_working_2-way'!$D192="","",A193^('Log_working_2-way'!$D192))</f>
        <v>1.6058919161709591</v>
      </c>
      <c r="K193" s="46">
        <f>IF('Log_working_2-way'!$D192="","",B193^('Log_working_2-way'!$D192))</f>
        <v>2.6504593860891874</v>
      </c>
      <c r="L193" s="53">
        <f t="shared" si="35"/>
        <v>0.6170731707317072</v>
      </c>
      <c r="M193" s="53">
        <f t="shared" si="36"/>
        <v>0.38292682926829269</v>
      </c>
      <c r="N193" s="54">
        <v>290</v>
      </c>
      <c r="O193" s="54">
        <f t="shared" si="37"/>
        <v>105.28662420382166</v>
      </c>
      <c r="P193" s="54">
        <f t="shared" si="38"/>
        <v>175.37549407114625</v>
      </c>
      <c r="Q193" s="54">
        <f t="shared" si="39"/>
        <v>114.62450592885376</v>
      </c>
      <c r="R193" s="54">
        <f t="shared" si="40"/>
        <v>184.71337579617833</v>
      </c>
      <c r="S193" s="55">
        <f t="shared" si="41"/>
        <v>-9.3378817250321049</v>
      </c>
      <c r="T193" s="55">
        <f t="shared" si="42"/>
        <v>-9.3378817250320765</v>
      </c>
      <c r="U193" t="s">
        <v>137</v>
      </c>
      <c r="V193" t="s">
        <v>135</v>
      </c>
      <c r="W193" t="s">
        <v>476</v>
      </c>
      <c r="X193" s="38">
        <v>44229</v>
      </c>
      <c r="Y193" s="57"/>
    </row>
    <row r="194" spans="1:25" ht="15" x14ac:dyDescent="0.25">
      <c r="A194">
        <v>2.2999999999999998</v>
      </c>
      <c r="B194">
        <v>1.68</v>
      </c>
      <c r="C194" s="43">
        <f t="shared" si="26"/>
        <v>3.002070393374745E-2</v>
      </c>
      <c r="D194" s="44">
        <f>IF(OR($A194="",$B194=""),"",A194*'MPTO_working_2-way'!$G193)</f>
        <v>2.3690476190476191</v>
      </c>
      <c r="E194" s="46">
        <f>IF(OR($A194="",$B194=""),"",B194*'MPTO_working_2-way'!$G193)</f>
        <v>1.7304347826086957</v>
      </c>
      <c r="F194" s="44">
        <f>IF(OR($A194="",$B194=""),"",'MPTO_working_2-way'!D193)</f>
        <v>2.3822441430332923</v>
      </c>
      <c r="G194" s="46">
        <f>IF(OR($A194="",$B194=""),"",'MPTO_working_2-way'!E193)</f>
        <v>1.7234611953612846</v>
      </c>
      <c r="H194" s="44">
        <f>IF(OR($A194="",$B194=""),"",'OddsRatio_working_2-way'!M193)</f>
        <v>2.3826657968874305</v>
      </c>
      <c r="I194" s="44">
        <f>IF(OR($A194="",$B194=""),"",'OddsRatio_working_2-way'!N193)</f>
        <v>1.7232405706795793</v>
      </c>
      <c r="J194" s="44">
        <f>IF('Log_working_2-way'!$D193="","",A194^('Log_working_2-way'!$D193))</f>
        <v>2.3887319209255629</v>
      </c>
      <c r="K194" s="46">
        <f>IF('Log_working_2-way'!$D193="","",B194^('Log_working_2-way'!$D193))</f>
        <v>1.7200813813896441</v>
      </c>
      <c r="L194" s="53">
        <f t="shared" si="35"/>
        <v>0.42211055276381909</v>
      </c>
      <c r="M194" s="53">
        <f t="shared" si="36"/>
        <v>0.57788944723618085</v>
      </c>
      <c r="N194" s="54">
        <v>291</v>
      </c>
      <c r="O194" s="54">
        <f t="shared" si="37"/>
        <v>164.47826086956522</v>
      </c>
      <c r="P194" s="54">
        <f t="shared" si="38"/>
        <v>117.78571428571428</v>
      </c>
      <c r="Q194" s="54">
        <f t="shared" si="39"/>
        <v>173.21428571428572</v>
      </c>
      <c r="R194" s="54">
        <f t="shared" si="40"/>
        <v>126.5217391304348</v>
      </c>
      <c r="S194" s="55">
        <f t="shared" si="41"/>
        <v>-8.7360248447205038</v>
      </c>
      <c r="T194" s="55">
        <f t="shared" si="42"/>
        <v>-8.736024844720518</v>
      </c>
      <c r="U194" t="s">
        <v>69</v>
      </c>
      <c r="V194" t="s">
        <v>34</v>
      </c>
      <c r="W194" t="s">
        <v>476</v>
      </c>
      <c r="X194" s="38">
        <v>44229</v>
      </c>
      <c r="Y194" s="57"/>
    </row>
    <row r="195" spans="1:25" ht="15" x14ac:dyDescent="0.25">
      <c r="A195">
        <v>2.29</v>
      </c>
      <c r="B195">
        <v>1.67</v>
      </c>
      <c r="C195" s="43">
        <f t="shared" ref="C195:C258" si="43">IF(OR($A195="",$B195=""),"",(1/A195)+(1/B195)-1)</f>
        <v>3.5483617917004384E-2</v>
      </c>
      <c r="D195" s="44">
        <f>IF(OR($A195="",$B195=""),"",A195*'MPTO_working_2-way'!$G194)</f>
        <v>2.3712574850299402</v>
      </c>
      <c r="E195" s="46">
        <f>IF(OR($A195="",$B195=""),"",B195*'MPTO_working_2-way'!$G194)</f>
        <v>1.7292576419213972</v>
      </c>
      <c r="F195" s="44">
        <f>IF(OR($A195="",$B195=""),"",'MPTO_working_2-way'!D194)</f>
        <v>2.3869799956308713</v>
      </c>
      <c r="G195" s="46">
        <f>IF(OR($A195="",$B195=""),"",'MPTO_working_2-way'!E194)</f>
        <v>1.7209909322052965</v>
      </c>
      <c r="H195" s="44">
        <f>IF(OR($A195="",$B195=""),"",'OddsRatio_working_2-way'!M194)</f>
        <v>2.3875781543136072</v>
      </c>
      <c r="I195" s="44">
        <f>IF(OR($A195="",$B195=""),"",'OddsRatio_working_2-way'!N194)</f>
        <v>1.7206801266590057</v>
      </c>
      <c r="J195" s="44">
        <f>IF('Log_working_2-way'!$D194="","",A195^('Log_working_2-way'!$D194))</f>
        <v>2.394851636566246</v>
      </c>
      <c r="K195" s="46">
        <f>IF('Log_working_2-way'!$D194="","",B195^('Log_working_2-way'!$D194))</f>
        <v>1.7169221254682223</v>
      </c>
      <c r="L195" s="53">
        <f t="shared" si="35"/>
        <v>0.42171717171717171</v>
      </c>
      <c r="M195" s="53">
        <f t="shared" si="36"/>
        <v>0.5782828282828284</v>
      </c>
      <c r="N195" s="54">
        <v>292</v>
      </c>
      <c r="O195" s="54">
        <f t="shared" si="37"/>
        <v>164.48908296943236</v>
      </c>
      <c r="P195" s="54">
        <f t="shared" si="38"/>
        <v>117.1497005988024</v>
      </c>
      <c r="Q195" s="54">
        <f t="shared" si="39"/>
        <v>174.85029940119762</v>
      </c>
      <c r="R195" s="54">
        <f t="shared" si="40"/>
        <v>127.5109170305677</v>
      </c>
      <c r="S195" s="55">
        <f t="shared" si="41"/>
        <v>-10.361216431765257</v>
      </c>
      <c r="T195" s="55">
        <f t="shared" si="42"/>
        <v>-10.3612164317653</v>
      </c>
      <c r="U195" t="s">
        <v>76</v>
      </c>
      <c r="V195" t="s">
        <v>37</v>
      </c>
      <c r="W195" t="s">
        <v>466</v>
      </c>
      <c r="X195" s="38">
        <v>44229</v>
      </c>
      <c r="Y195" s="57"/>
    </row>
    <row r="196" spans="1:25" ht="15" x14ac:dyDescent="0.25">
      <c r="A196">
        <v>1.96</v>
      </c>
      <c r="B196">
        <v>1.93</v>
      </c>
      <c r="C196" s="43">
        <f t="shared" si="43"/>
        <v>2.8338796658559762E-2</v>
      </c>
      <c r="D196" s="44">
        <f>IF(OR($A196="",$B196=""),"",A196*'MPTO_working_2-way'!$G195)</f>
        <v>2.0155440414507773</v>
      </c>
      <c r="E196" s="46">
        <f>IF(OR($A196="",$B196=""),"",B196*'MPTO_working_2-way'!$G195)</f>
        <v>1.9846938775510203</v>
      </c>
      <c r="F196" s="44">
        <f>IF(OR($A196="",$B196=""),"",'MPTO_working_2-way'!D195)</f>
        <v>2.0159880622468553</v>
      </c>
      <c r="G196" s="46">
        <f>IF(OR($A196="",$B196=""),"",'MPTO_working_2-way'!E195)</f>
        <v>1.9842635333613092</v>
      </c>
      <c r="H196" s="44">
        <f>IF(OR($A196="",$B196=""),"",'OddsRatio_working_2-way'!M195)</f>
        <v>2.0160010160015238</v>
      </c>
      <c r="I196" s="44">
        <f>IF(OR($A196="",$B196=""),"",'OddsRatio_working_2-way'!N195)</f>
        <v>1.9842509842514759</v>
      </c>
      <c r="J196" s="44">
        <f>IF('Log_working_2-way'!$D195="","",A196^('Log_working_2-way'!$D195))</f>
        <v>2.0162023284286739</v>
      </c>
      <c r="K196" s="46">
        <f>IF('Log_working_2-way'!$D195="","",B196^('Log_working_2-way'!$D195))</f>
        <v>1.9840560014719333</v>
      </c>
      <c r="L196" s="53">
        <f t="shared" si="35"/>
        <v>0.49614395886889456</v>
      </c>
      <c r="M196" s="53">
        <f t="shared" si="36"/>
        <v>0.50385604113110538</v>
      </c>
      <c r="N196" s="54">
        <v>293</v>
      </c>
      <c r="O196" s="54">
        <f t="shared" si="37"/>
        <v>143.51020408163265</v>
      </c>
      <c r="P196" s="54">
        <f t="shared" si="38"/>
        <v>141.18652849740934</v>
      </c>
      <c r="Q196" s="54">
        <f t="shared" si="39"/>
        <v>151.81347150259069</v>
      </c>
      <c r="R196" s="54">
        <f t="shared" si="40"/>
        <v>149.48979591836735</v>
      </c>
      <c r="S196" s="55">
        <f t="shared" si="41"/>
        <v>-8.3032674209580364</v>
      </c>
      <c r="T196" s="55">
        <f t="shared" si="42"/>
        <v>-8.303267420958008</v>
      </c>
      <c r="U196" t="s">
        <v>132</v>
      </c>
      <c r="V196" t="s">
        <v>86</v>
      </c>
      <c r="W196" t="s">
        <v>466</v>
      </c>
      <c r="X196" s="38">
        <v>44229</v>
      </c>
      <c r="Y196" s="57"/>
    </row>
    <row r="197" spans="1:25" ht="15" x14ac:dyDescent="0.25">
      <c r="A197">
        <v>2.5299999999999998</v>
      </c>
      <c r="B197">
        <v>1.56</v>
      </c>
      <c r="C197" s="43">
        <f t="shared" si="43"/>
        <v>3.6282558021688338E-2</v>
      </c>
      <c r="D197" s="44">
        <f>IF(OR($A197="",$B197=""),"",A197*'MPTO_working_2-way'!$G196)</f>
        <v>2.6217948717948714</v>
      </c>
      <c r="E197" s="46">
        <f>IF(OR($A197="",$B197=""),"",B197*'MPTO_working_2-way'!$G196)</f>
        <v>1.6166007905138338</v>
      </c>
      <c r="F197" s="44">
        <f>IF(OR($A197="",$B197=""),"",'MPTO_working_2-way'!D196)</f>
        <v>2.6517065305025525</v>
      </c>
      <c r="G197" s="46">
        <f>IF(OR($A197="",$B197=""),"",'MPTO_working_2-way'!E196)</f>
        <v>1.6054344288968434</v>
      </c>
      <c r="H197" s="44">
        <f>IF(OR($A197="",$B197=""),"",'OddsRatio_working_2-way'!M196)</f>
        <v>2.6529194950580188</v>
      </c>
      <c r="I197" s="44">
        <f>IF(OR($A197="",$B197=""),"",'OddsRatio_working_2-way'!N196)</f>
        <v>1.6049901419820203</v>
      </c>
      <c r="J197" s="44">
        <f>IF('Log_working_2-way'!$D196="","",A197^('Log_working_2-way'!$D196))</f>
        <v>2.6669477843763532</v>
      </c>
      <c r="K197" s="46">
        <f>IF('Log_working_2-way'!$D196="","",B197^('Log_working_2-way'!$D196))</f>
        <v>1.59989881469138</v>
      </c>
      <c r="L197" s="53">
        <f t="shared" si="35"/>
        <v>0.38141809290953549</v>
      </c>
      <c r="M197" s="53">
        <f t="shared" si="36"/>
        <v>0.61858190709046468</v>
      </c>
      <c r="N197" s="54">
        <v>294</v>
      </c>
      <c r="O197" s="54">
        <f t="shared" si="37"/>
        <v>177.79446640316206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116.20553359683795</v>
      </c>
      <c r="S197" s="55">
        <f t="shared" si="41"/>
        <v>-10.667072058376391</v>
      </c>
      <c r="T197" s="55">
        <f t="shared" si="42"/>
        <v>-10.667072058376391</v>
      </c>
      <c r="U197" t="s">
        <v>208</v>
      </c>
      <c r="V197" t="s">
        <v>278</v>
      </c>
      <c r="W197" t="s">
        <v>466</v>
      </c>
      <c r="X197" s="38">
        <v>44229</v>
      </c>
      <c r="Y197" s="57"/>
    </row>
    <row r="198" spans="1:25" ht="15" x14ac:dyDescent="0.25">
      <c r="A198">
        <v>2.36</v>
      </c>
      <c r="B198">
        <v>1.64</v>
      </c>
      <c r="C198" s="43">
        <f t="shared" si="43"/>
        <v>3.3484911120297722E-2</v>
      </c>
      <c r="D198" s="44">
        <f>IF(OR($A198="",$B198=""),"",A198*'MPTO_working_2-way'!$G197)</f>
        <v>2.4390243902439024</v>
      </c>
      <c r="E198" s="46">
        <f>IF(OR($A198="",$B198=""),"",B198*'MPTO_working_2-way'!$G197)</f>
        <v>1.6949152542372881</v>
      </c>
      <c r="F198" s="44">
        <f>IF(OR($A198="",$B198=""),"",'MPTO_working_2-way'!D197)</f>
        <v>2.4570848146267141</v>
      </c>
      <c r="G198" s="46">
        <f>IF(OR($A198="",$B198=""),"",'MPTO_working_2-way'!E197)</f>
        <v>1.6863018473335656</v>
      </c>
      <c r="H198" s="44">
        <f>IF(OR($A198="",$B198=""),"",'OddsRatio_working_2-way'!M197)</f>
        <v>2.4577379737113252</v>
      </c>
      <c r="I198" s="44">
        <f>IF(OR($A198="",$B198=""),"",'OddsRatio_working_2-way'!N197)</f>
        <v>1.6859943405700353</v>
      </c>
      <c r="J198" s="44">
        <f>IF('Log_working_2-way'!$D197="","",A198^('Log_working_2-way'!$D197))</f>
        <v>2.4661000827478752</v>
      </c>
      <c r="K198" s="46">
        <f>IF('Log_working_2-way'!$D197="","",B198^('Log_working_2-way'!$D197))</f>
        <v>1.6820816748919711</v>
      </c>
      <c r="L198" s="53">
        <f t="shared" si="35"/>
        <v>0.41000000000000003</v>
      </c>
      <c r="M198" s="53">
        <f t="shared" si="36"/>
        <v>0.59000000000000008</v>
      </c>
      <c r="N198" s="54">
        <v>295</v>
      </c>
      <c r="O198" s="54">
        <f t="shared" si="37"/>
        <v>170</v>
      </c>
      <c r="P198" s="54">
        <f t="shared" si="38"/>
        <v>115.12195121951217</v>
      </c>
      <c r="Q198" s="54">
        <f t="shared" si="39"/>
        <v>179.8780487804878</v>
      </c>
      <c r="R198" s="54">
        <f t="shared" si="40"/>
        <v>125.00000000000001</v>
      </c>
      <c r="S198" s="55">
        <f t="shared" si="41"/>
        <v>-9.8780487804878021</v>
      </c>
      <c r="T198" s="55">
        <f t="shared" si="42"/>
        <v>-9.8780487804878447</v>
      </c>
      <c r="U198" t="s">
        <v>279</v>
      </c>
      <c r="V198" t="s">
        <v>79</v>
      </c>
      <c r="W198" t="s">
        <v>466</v>
      </c>
      <c r="X198" s="38">
        <v>44229</v>
      </c>
      <c r="Y198" s="57"/>
    </row>
    <row r="199" spans="1:25" ht="15" x14ac:dyDescent="0.25">
      <c r="A199">
        <v>2.2799999999999998</v>
      </c>
      <c r="B199">
        <v>1.68</v>
      </c>
      <c r="C199" s="43">
        <f t="shared" si="43"/>
        <v>3.383458646616555E-2</v>
      </c>
      <c r="D199" s="44">
        <f>IF(OR($A199="",$B199=""),"",A199*'MPTO_working_2-way'!$G198)</f>
        <v>2.3571428571428572</v>
      </c>
      <c r="E199" s="46">
        <f>IF(OR($A199="",$B199=""),"",B199*'MPTO_working_2-way'!$G198)</f>
        <v>1.736842105263158</v>
      </c>
      <c r="F199" s="44">
        <f>IF(OR($A199="",$B199=""),"",'MPTO_working_2-way'!D198)</f>
        <v>2.3714710252600297</v>
      </c>
      <c r="G199" s="46">
        <f>IF(OR($A199="",$B199=""),"",'MPTO_working_2-way'!E198)</f>
        <v>1.7291440953412784</v>
      </c>
      <c r="H199" s="44">
        <f>IF(OR($A199="",$B199=""),"",'OddsRatio_working_2-way'!M198)</f>
        <v>2.3719886811400706</v>
      </c>
      <c r="I199" s="44">
        <f>IF(OR($A199="",$B199=""),"",'OddsRatio_working_2-way'!N198)</f>
        <v>1.728868986855663</v>
      </c>
      <c r="J199" s="44">
        <f>IF('Log_working_2-way'!$D198="","",A199^('Log_working_2-way'!$D198))</f>
        <v>2.3786002597874161</v>
      </c>
      <c r="K199" s="46">
        <f>IF('Log_working_2-way'!$D198="","",B199^('Log_working_2-way'!$D198))</f>
        <v>1.7253734306956654</v>
      </c>
      <c r="L199" s="53">
        <f t="shared" si="35"/>
        <v>0.42424242424242425</v>
      </c>
      <c r="M199" s="53">
        <f t="shared" si="36"/>
        <v>0.57575757575757569</v>
      </c>
      <c r="N199" s="54">
        <v>296</v>
      </c>
      <c r="O199" s="54">
        <f t="shared" si="37"/>
        <v>166.17543859649123</v>
      </c>
      <c r="P199" s="54">
        <f t="shared" si="38"/>
        <v>119.8095238095238</v>
      </c>
      <c r="Q199" s="54">
        <f t="shared" si="39"/>
        <v>176.19047619047618</v>
      </c>
      <c r="R199" s="54">
        <f t="shared" si="40"/>
        <v>129.82456140350877</v>
      </c>
      <c r="S199" s="55">
        <f t="shared" si="41"/>
        <v>-10.015037593984943</v>
      </c>
      <c r="T199" s="55">
        <f t="shared" si="42"/>
        <v>-10.015037593984971</v>
      </c>
      <c r="U199" t="s">
        <v>277</v>
      </c>
      <c r="V199" t="s">
        <v>80</v>
      </c>
      <c r="W199" t="s">
        <v>466</v>
      </c>
      <c r="X199" s="38">
        <v>44229</v>
      </c>
      <c r="Y199" s="57"/>
    </row>
    <row r="200" spans="1:25" ht="15" x14ac:dyDescent="0.25">
      <c r="A200">
        <v>2.02</v>
      </c>
      <c r="B200">
        <v>1.87</v>
      </c>
      <c r="C200" s="43">
        <f t="shared" si="43"/>
        <v>2.9808863239265015E-2</v>
      </c>
      <c r="D200" s="44">
        <f>IF(OR($A200="",$B200=""),"",A200*'MPTO_working_2-way'!$G199)</f>
        <v>2.0802139037433154</v>
      </c>
      <c r="E200" s="46">
        <f>IF(OR($A200="",$B200=""),"",B200*'MPTO_working_2-way'!$G199)</f>
        <v>1.9257425742574257</v>
      </c>
      <c r="F200" s="44">
        <f>IF(OR($A200="",$B200=""),"",'MPTO_working_2-way'!D199)</f>
        <v>2.082703865027292</v>
      </c>
      <c r="G200" s="46">
        <f>IF(OR($A200="",$B200=""),"",'MPTO_working_2-way'!E199)</f>
        <v>1.9236135865967305</v>
      </c>
      <c r="H200" s="44">
        <f>IF(OR($A200="",$B200=""),"",'OddsRatio_working_2-way'!M199)</f>
        <v>2.0827805840074194</v>
      </c>
      <c r="I200" s="44">
        <f>IF(OR($A200="",$B200=""),"",'OddsRatio_working_2-way'!N199)</f>
        <v>1.9235481451827992</v>
      </c>
      <c r="J200" s="44">
        <f>IF('Log_working_2-way'!$D199="","",A200^('Log_working_2-way'!$D199))</f>
        <v>2.0839128581602959</v>
      </c>
      <c r="K200" s="46">
        <f>IF('Log_working_2-way'!$D199="","",B200^('Log_working_2-way'!$D199))</f>
        <v>1.9225833907877643</v>
      </c>
      <c r="L200" s="53">
        <f t="shared" si="35"/>
        <v>0.48071979434447304</v>
      </c>
      <c r="M200" s="53">
        <f t="shared" si="36"/>
        <v>0.51928020565552702</v>
      </c>
      <c r="N200" s="54">
        <v>297</v>
      </c>
      <c r="O200" s="54">
        <f t="shared" si="37"/>
        <v>149.970297029703</v>
      </c>
      <c r="P200" s="54">
        <f t="shared" si="38"/>
        <v>138.17647058823528</v>
      </c>
      <c r="Q200" s="54">
        <f t="shared" si="39"/>
        <v>158.82352941176467</v>
      </c>
      <c r="R200" s="54">
        <f t="shared" si="40"/>
        <v>147.02970297029702</v>
      </c>
      <c r="S200" s="55">
        <f t="shared" si="41"/>
        <v>-8.8532323820616625</v>
      </c>
      <c r="T200" s="55">
        <f t="shared" si="42"/>
        <v>-8.8532323820617478</v>
      </c>
      <c r="U200" t="s">
        <v>289</v>
      </c>
      <c r="V200" t="s">
        <v>84</v>
      </c>
      <c r="W200" t="s">
        <v>477</v>
      </c>
      <c r="X200" s="38">
        <v>44229</v>
      </c>
      <c r="Y200" s="57"/>
    </row>
    <row r="201" spans="1:25" ht="15" x14ac:dyDescent="0.25">
      <c r="A201">
        <v>1.81</v>
      </c>
      <c r="B201">
        <v>2.08</v>
      </c>
      <c r="C201" s="43">
        <f t="shared" si="43"/>
        <v>3.3255418614534626E-2</v>
      </c>
      <c r="D201" s="44">
        <f>IF(OR($A201="",$B201=""),"",A201*'MPTO_working_2-way'!$G200)</f>
        <v>1.8701923076923077</v>
      </c>
      <c r="E201" s="46">
        <f>IF(OR($A201="",$B201=""),"",B201*'MPTO_working_2-way'!$G200)</f>
        <v>2.1491712707182322</v>
      </c>
      <c r="F201" s="44">
        <f>IF(OR($A201="",$B201=""),"",'MPTO_working_2-way'!D200)</f>
        <v>1.8661643699811639</v>
      </c>
      <c r="G201" s="46">
        <f>IF(OR($A201="",$B201=""),"",'MPTO_working_2-way'!E200)</f>
        <v>2.1545152798443401</v>
      </c>
      <c r="H201" s="44">
        <f>IF(OR($A201="",$B201=""),"",'OddsRatio_working_2-way'!M200)</f>
        <v>1.8660254037844384</v>
      </c>
      <c r="I201" s="44">
        <f>IF(OR($A201="",$B201=""),"",'OddsRatio_working_2-way'!N200)</f>
        <v>2.1547005383792519</v>
      </c>
      <c r="J201" s="44">
        <f>IF('Log_working_2-way'!$D200="","",A201^('Log_working_2-way'!$D200))</f>
        <v>1.8641966683390954</v>
      </c>
      <c r="K201" s="46">
        <f>IF('Log_working_2-way'!$D200="","",B201^('Log_working_2-way'!$D200))</f>
        <v>2.1571440120474694</v>
      </c>
      <c r="L201" s="53">
        <f t="shared" si="35"/>
        <v>0.53470437017994854</v>
      </c>
      <c r="M201" s="53">
        <f t="shared" si="36"/>
        <v>0.46529562982005135</v>
      </c>
      <c r="N201" s="54">
        <v>298</v>
      </c>
      <c r="O201" s="54">
        <f t="shared" si="37"/>
        <v>133.35911602209944</v>
      </c>
      <c r="P201" s="54">
        <f t="shared" si="38"/>
        <v>154.73076923076923</v>
      </c>
      <c r="Q201" s="54">
        <f t="shared" si="39"/>
        <v>143.26923076923075</v>
      </c>
      <c r="R201" s="54">
        <f t="shared" si="40"/>
        <v>164.64088397790056</v>
      </c>
      <c r="S201" s="55">
        <f t="shared" si="41"/>
        <v>-9.9101147471313027</v>
      </c>
      <c r="T201" s="55">
        <f t="shared" si="42"/>
        <v>-9.9101147471313311</v>
      </c>
      <c r="U201" t="s">
        <v>296</v>
      </c>
      <c r="V201" t="s">
        <v>284</v>
      </c>
      <c r="W201" t="s">
        <v>477</v>
      </c>
      <c r="X201" s="38">
        <v>44229</v>
      </c>
      <c r="Y201" s="67"/>
    </row>
    <row r="202" spans="1:25" ht="15" x14ac:dyDescent="0.25">
      <c r="A202">
        <v>2.0299999999999998</v>
      </c>
      <c r="B202">
        <v>1.86</v>
      </c>
      <c r="C202" s="43">
        <f t="shared" si="43"/>
        <v>3.0245246040574214E-2</v>
      </c>
      <c r="D202" s="44">
        <f>IF(OR($A202="",$B202=""),"",A202*'MPTO_working_2-way'!$G201)</f>
        <v>2.0913978494623655</v>
      </c>
      <c r="E202" s="46">
        <f>IF(OR($A202="",$B202=""),"",B202*'MPTO_working_2-way'!$G201)</f>
        <v>1.9162561576354682</v>
      </c>
      <c r="F202" s="44">
        <f>IF(OR($A202="",$B202=""),"",'MPTO_working_2-way'!D201)</f>
        <v>2.0942925287037548</v>
      </c>
      <c r="G202" s="46">
        <f>IF(OR($A202="",$B202=""),"",'MPTO_working_2-way'!E201)</f>
        <v>1.9138324294186226</v>
      </c>
      <c r="H202" s="44">
        <f>IF(OR($A202="",$B202=""),"",'OddsRatio_working_2-way'!M201)</f>
        <v>2.0943831224048783</v>
      </c>
      <c r="I202" s="44">
        <f>IF(OR($A202="",$B202=""),"",'OddsRatio_working_2-way'!N201)</f>
        <v>1.9137567818137824</v>
      </c>
      <c r="J202" s="44">
        <f>IF('Log_working_2-way'!$D201="","",A202^('Log_working_2-way'!$D201))</f>
        <v>2.0957003958101184</v>
      </c>
      <c r="K202" s="46">
        <f>IF('Log_working_2-way'!$D201="","",B202^('Log_working_2-way'!$D201))</f>
        <v>1.9126582447390832</v>
      </c>
      <c r="L202" s="53">
        <f t="shared" si="35"/>
        <v>0.47814910025706941</v>
      </c>
      <c r="M202" s="53">
        <f t="shared" si="36"/>
        <v>0.52185089974293053</v>
      </c>
      <c r="N202" s="54">
        <v>299</v>
      </c>
      <c r="O202" s="54">
        <f t="shared" si="37"/>
        <v>151.70935960591132</v>
      </c>
      <c r="P202" s="54">
        <f t="shared" si="38"/>
        <v>138.24731182795696</v>
      </c>
      <c r="Q202" s="54">
        <f t="shared" si="39"/>
        <v>160.75268817204301</v>
      </c>
      <c r="R202" s="54">
        <f t="shared" si="40"/>
        <v>147.29064039408868</v>
      </c>
      <c r="S202" s="55">
        <f t="shared" si="41"/>
        <v>-9.0433285661316916</v>
      </c>
      <c r="T202" s="55">
        <f t="shared" si="42"/>
        <v>-9.04332856613172</v>
      </c>
      <c r="U202" t="s">
        <v>514</v>
      </c>
      <c r="V202" t="s">
        <v>292</v>
      </c>
      <c r="W202" t="s">
        <v>477</v>
      </c>
      <c r="X202" s="38">
        <v>44229</v>
      </c>
      <c r="Y202" s="57"/>
    </row>
    <row r="203" spans="1:25" ht="15" x14ac:dyDescent="0.25">
      <c r="A203">
        <v>1.98</v>
      </c>
      <c r="B203">
        <v>1.91</v>
      </c>
      <c r="C203" s="43">
        <f t="shared" si="43"/>
        <v>2.861071447458885E-2</v>
      </c>
      <c r="D203" s="44">
        <f>IF(OR($A203="",$B203=""),"",A203*'MPTO_working_2-way'!$G202)</f>
        <v>2.0366492146596857</v>
      </c>
      <c r="E203" s="46">
        <f>IF(OR($A203="",$B203=""),"",B203*'MPTO_working_2-way'!$G202)</f>
        <v>1.9646464646464645</v>
      </c>
      <c r="F203" s="44">
        <f>IF(OR($A203="",$B203=""),"",'MPTO_working_2-way'!D202)</f>
        <v>2.0377175494369308</v>
      </c>
      <c r="G203" s="46">
        <f>IF(OR($A203="",$B203=""),"",'MPTO_working_2-way'!E202)</f>
        <v>1.9636533568721115</v>
      </c>
      <c r="H203" s="44">
        <f>IF(OR($A203="",$B203=""),"",'OddsRatio_working_2-way'!M202)</f>
        <v>2.0377490433255412</v>
      </c>
      <c r="I203" s="44">
        <f>IF(OR($A203="",$B203=""),"",'OddsRatio_working_2-way'!N202)</f>
        <v>1.9636241116594322</v>
      </c>
      <c r="J203" s="44">
        <f>IF('Log_working_2-way'!$D202="","",A203^('Log_working_2-way'!$D202))</f>
        <v>2.0382337672504618</v>
      </c>
      <c r="K203" s="46">
        <f>IF('Log_working_2-way'!$D202="","",B203^('Log_working_2-way'!$D202))</f>
        <v>1.9631742210121639</v>
      </c>
      <c r="L203" s="53">
        <f t="shared" si="35"/>
        <v>0.49100257069408743</v>
      </c>
      <c r="M203" s="53">
        <f t="shared" si="36"/>
        <v>0.50899742930591263</v>
      </c>
      <c r="N203" s="54">
        <v>300</v>
      </c>
      <c r="O203" s="54">
        <f t="shared" si="37"/>
        <v>148.4848484848485</v>
      </c>
      <c r="P203" s="54">
        <f t="shared" si="38"/>
        <v>142.93193717277487</v>
      </c>
      <c r="Q203" s="54">
        <f t="shared" si="39"/>
        <v>157.06806282722513</v>
      </c>
      <c r="R203" s="54">
        <f t="shared" si="40"/>
        <v>151.51515151515153</v>
      </c>
      <c r="S203" s="55">
        <f t="shared" si="41"/>
        <v>-8.5832143423766354</v>
      </c>
      <c r="T203" s="55">
        <f t="shared" si="42"/>
        <v>-8.5832143423766638</v>
      </c>
      <c r="U203" t="s">
        <v>43</v>
      </c>
      <c r="V203" t="s">
        <v>286</v>
      </c>
      <c r="W203" t="s">
        <v>477</v>
      </c>
      <c r="X203" s="38">
        <v>44229</v>
      </c>
      <c r="Y203" s="57"/>
    </row>
    <row r="204" spans="1:25" ht="15" x14ac:dyDescent="0.25">
      <c r="A204">
        <v>2.1</v>
      </c>
      <c r="B204">
        <v>1.79</v>
      </c>
      <c r="C204" s="43">
        <f t="shared" si="43"/>
        <v>3.4849694067571102E-2</v>
      </c>
      <c r="D204" s="44">
        <f>IF(OR($A204="",$B204=""),"",A204*'MPTO_working_2-way'!$G203)</f>
        <v>2.1731843575418992</v>
      </c>
      <c r="E204" s="46">
        <f>IF(OR($A204="",$B204=""),"",B204*'MPTO_working_2-way'!$G203)</f>
        <v>1.8523809523809522</v>
      </c>
      <c r="F204" s="44">
        <f>IF(OR($A204="",$B204=""),"",'MPTO_working_2-way'!D203)</f>
        <v>2.1797622499275153</v>
      </c>
      <c r="G204" s="46">
        <f>IF(OR($A204="",$B204=""),"",'MPTO_working_2-way'!E203)</f>
        <v>1.8476284099287292</v>
      </c>
      <c r="H204" s="44">
        <f>IF(OR($A204="",$B204=""),"",'OddsRatio_working_2-way'!M203)</f>
        <v>2.1800021454603971</v>
      </c>
      <c r="I204" s="44">
        <f>IF(OR($A204="",$B204=""),"",'OddsRatio_working_2-way'!N203)</f>
        <v>1.8474560862851939</v>
      </c>
      <c r="J204" s="44">
        <f>IF('Log_working_2-way'!$D203="","",A204^('Log_working_2-way'!$D203))</f>
        <v>2.1830172065936067</v>
      </c>
      <c r="K204" s="46">
        <f>IF('Log_working_2-way'!$D203="","",B204^('Log_working_2-way'!$D203))</f>
        <v>1.8452962428833544</v>
      </c>
      <c r="L204" s="53">
        <f t="shared" si="35"/>
        <v>0.46015424164524427</v>
      </c>
      <c r="M204" s="53">
        <f t="shared" si="36"/>
        <v>0.53984575835475579</v>
      </c>
      <c r="N204" s="54">
        <v>301</v>
      </c>
      <c r="O204" s="54">
        <f t="shared" si="37"/>
        <v>157.66666666666666</v>
      </c>
      <c r="P204" s="54">
        <f t="shared" si="38"/>
        <v>132.84357541899439</v>
      </c>
      <c r="Q204" s="54">
        <f t="shared" si="39"/>
        <v>168.15642458100558</v>
      </c>
      <c r="R204" s="54">
        <f t="shared" si="40"/>
        <v>143.33333333333331</v>
      </c>
      <c r="S204" s="55">
        <f t="shared" si="41"/>
        <v>-10.489757914338924</v>
      </c>
      <c r="T204" s="55">
        <f t="shared" si="42"/>
        <v>-10.489757914338924</v>
      </c>
      <c r="U204" t="s">
        <v>297</v>
      </c>
      <c r="V204" t="s">
        <v>287</v>
      </c>
      <c r="W204" t="s">
        <v>477</v>
      </c>
      <c r="X204" s="38">
        <v>44229</v>
      </c>
      <c r="Y204" s="57"/>
    </row>
    <row r="205" spans="1:25" ht="15" x14ac:dyDescent="0.25">
      <c r="A205">
        <v>2.08</v>
      </c>
      <c r="B205">
        <v>1.81</v>
      </c>
      <c r="C205" s="43">
        <f t="shared" si="43"/>
        <v>3.3255418614534626E-2</v>
      </c>
      <c r="D205" s="44">
        <f>IF(OR($A205="",$B205=""),"",A205*'MPTO_working_2-way'!$G204)</f>
        <v>2.1491712707182322</v>
      </c>
      <c r="E205" s="46">
        <f>IF(OR($A205="",$B205=""),"",B205*'MPTO_working_2-way'!$G204)</f>
        <v>1.8701923076923077</v>
      </c>
      <c r="F205" s="44">
        <f>IF(OR($A205="",$B205=""),"",'MPTO_working_2-way'!D204)</f>
        <v>2.1545152798443401</v>
      </c>
      <c r="G205" s="46">
        <f>IF(OR($A205="",$B205=""),"",'MPTO_working_2-way'!E204)</f>
        <v>1.8661643699811639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1.8660254037844384</v>
      </c>
      <c r="J205" s="44">
        <f>IF('Log_working_2-way'!$D204="","",A205^('Log_working_2-way'!$D204))</f>
        <v>2.1571440120474694</v>
      </c>
      <c r="K205" s="46">
        <f>IF('Log_working_2-way'!$D204="","",B205^('Log_working_2-way'!$D204))</f>
        <v>1.8641966683390954</v>
      </c>
      <c r="L205" s="53">
        <f t="shared" si="35"/>
        <v>0.46529562982005135</v>
      </c>
      <c r="M205" s="53">
        <f t="shared" si="36"/>
        <v>0.53470437017994854</v>
      </c>
      <c r="N205" s="54">
        <v>302</v>
      </c>
      <c r="O205" s="54">
        <f t="shared" si="37"/>
        <v>156.80769230769229</v>
      </c>
      <c r="P205" s="54">
        <f t="shared" si="38"/>
        <v>135.14917127071826</v>
      </c>
      <c r="Q205" s="54">
        <f t="shared" si="39"/>
        <v>166.85082872928177</v>
      </c>
      <c r="R205" s="54">
        <f t="shared" si="40"/>
        <v>145.19230769230768</v>
      </c>
      <c r="S205" s="55">
        <f t="shared" si="41"/>
        <v>-10.04313642158948</v>
      </c>
      <c r="T205" s="55">
        <f t="shared" si="42"/>
        <v>-10.043136421589423</v>
      </c>
      <c r="U205" t="s">
        <v>299</v>
      </c>
      <c r="V205" t="s">
        <v>307</v>
      </c>
      <c r="W205" t="s">
        <v>472</v>
      </c>
      <c r="X205" s="38">
        <v>44229</v>
      </c>
      <c r="Y205" s="57"/>
    </row>
    <row r="206" spans="1:25" ht="15" x14ac:dyDescent="0.25">
      <c r="A206">
        <v>1.98</v>
      </c>
      <c r="B206">
        <v>1.91</v>
      </c>
      <c r="C206" s="43">
        <f t="shared" si="43"/>
        <v>2.861071447458885E-2</v>
      </c>
      <c r="D206" s="44">
        <f>IF(OR($A206="",$B206=""),"",A206*'MPTO_working_2-way'!$G205)</f>
        <v>2.0366492146596857</v>
      </c>
      <c r="E206" s="46">
        <f>IF(OR($A206="",$B206=""),"",B206*'MPTO_working_2-way'!$G205)</f>
        <v>1.9646464646464645</v>
      </c>
      <c r="F206" s="44">
        <f>IF(OR($A206="",$B206=""),"",'MPTO_working_2-way'!D205)</f>
        <v>2.0377175494369308</v>
      </c>
      <c r="G206" s="46">
        <f>IF(OR($A206="",$B206=""),"",'MPTO_working_2-way'!E205)</f>
        <v>1.9636533568721115</v>
      </c>
      <c r="H206" s="44">
        <f>IF(OR($A206="",$B206=""),"",'OddsRatio_working_2-way'!M205)</f>
        <v>2.0377490433255412</v>
      </c>
      <c r="I206" s="44">
        <f>IF(OR($A206="",$B206=""),"",'OddsRatio_working_2-way'!N205)</f>
        <v>1.9636241116594322</v>
      </c>
      <c r="J206" s="44">
        <f>IF('Log_working_2-way'!$D205="","",A206^('Log_working_2-way'!$D205))</f>
        <v>2.0382337672504618</v>
      </c>
      <c r="K206" s="46">
        <f>IF('Log_working_2-way'!$D205="","",B206^('Log_working_2-way'!$D205))</f>
        <v>1.9631742210121639</v>
      </c>
      <c r="L206" s="53">
        <f t="shared" si="35"/>
        <v>0.49100257069408743</v>
      </c>
      <c r="M206" s="53">
        <f t="shared" si="36"/>
        <v>0.50899742930591263</v>
      </c>
      <c r="N206" s="54">
        <v>303</v>
      </c>
      <c r="O206" s="54">
        <f t="shared" si="37"/>
        <v>149.96969696969694</v>
      </c>
      <c r="P206" s="54">
        <f t="shared" si="38"/>
        <v>144.36125654450262</v>
      </c>
      <c r="Q206" s="54">
        <f t="shared" si="39"/>
        <v>158.63874345549738</v>
      </c>
      <c r="R206" s="54">
        <f t="shared" si="40"/>
        <v>153.03030303030303</v>
      </c>
      <c r="S206" s="55">
        <f t="shared" si="41"/>
        <v>-8.6690464858004361</v>
      </c>
      <c r="T206" s="55">
        <f t="shared" si="42"/>
        <v>-8.6690464858004077</v>
      </c>
      <c r="U206" t="s">
        <v>306</v>
      </c>
      <c r="V206" t="s">
        <v>302</v>
      </c>
      <c r="W206" t="s">
        <v>472</v>
      </c>
      <c r="X206" s="38">
        <v>44229</v>
      </c>
      <c r="Y206" s="57"/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304</v>
      </c>
      <c r="O207" s="54">
        <f t="shared" si="37"/>
        <v>149.68527918781726</v>
      </c>
      <c r="P207" s="54">
        <f t="shared" si="38"/>
        <v>145.66666666666666</v>
      </c>
      <c r="Q207" s="54">
        <f t="shared" si="39"/>
        <v>158.33333333333334</v>
      </c>
      <c r="R207" s="54">
        <f t="shared" si="40"/>
        <v>154.31472081218274</v>
      </c>
      <c r="S207" s="55">
        <f t="shared" si="41"/>
        <v>-8.6480541455160846</v>
      </c>
      <c r="T207" s="55">
        <f t="shared" si="42"/>
        <v>-8.6480541455160846</v>
      </c>
      <c r="U207" t="s">
        <v>320</v>
      </c>
      <c r="V207" t="s">
        <v>301</v>
      </c>
      <c r="W207" t="s">
        <v>472</v>
      </c>
      <c r="X207" s="38">
        <v>44229</v>
      </c>
      <c r="Y207" s="57"/>
    </row>
    <row r="208" spans="1:25" ht="15" x14ac:dyDescent="0.25">
      <c r="A208">
        <v>1.93</v>
      </c>
      <c r="B208">
        <v>1.95</v>
      </c>
      <c r="C208" s="43">
        <f t="shared" si="43"/>
        <v>3.0955227846419575E-2</v>
      </c>
      <c r="D208" s="44">
        <f>IF(OR($A208="",$B208=""),"",A208*'MPTO_working_2-way'!$G207)</f>
        <v>1.9897435897435898</v>
      </c>
      <c r="E208" s="46">
        <f>IF(OR($A208="",$B208=""),"",B208*'MPTO_working_2-way'!$G207)</f>
        <v>2.0103626943005182</v>
      </c>
      <c r="F208" s="44">
        <f>IF(OR($A208="",$B208=""),"",'MPTO_working_2-way'!D207)</f>
        <v>1.9894277785119598</v>
      </c>
      <c r="G208" s="46">
        <f>IF(OR($A208="",$B208=""),"",'MPTO_working_2-way'!E207)</f>
        <v>2.0106851876586083</v>
      </c>
      <c r="H208" s="44">
        <f>IF(OR($A208="",$B208=""),"",'OddsRatio_working_2-way'!M207)</f>
        <v>1.9894176915848294</v>
      </c>
      <c r="I208" s="44">
        <f>IF(OR($A208="",$B208=""),"",'OddsRatio_working_2-way'!N207)</f>
        <v>2.0106954914038573</v>
      </c>
      <c r="J208" s="44">
        <f>IF('Log_working_2-way'!$D207="","",A208^('Log_working_2-way'!$D207))</f>
        <v>1.9892742724695103</v>
      </c>
      <c r="K208" s="46">
        <f>IF('Log_working_2-way'!$D207="","",B208^('Log_working_2-way'!$D207))</f>
        <v>2.0108420160403986</v>
      </c>
      <c r="L208" s="53">
        <f t="shared" si="35"/>
        <v>0.50257731958762886</v>
      </c>
      <c r="M208" s="53">
        <f t="shared" si="36"/>
        <v>0.49742268041237114</v>
      </c>
      <c r="N208" s="54">
        <v>305</v>
      </c>
      <c r="O208" s="54">
        <f t="shared" si="37"/>
        <v>146.96891191709844</v>
      </c>
      <c r="P208" s="54">
        <f t="shared" si="38"/>
        <v>148.58974358974362</v>
      </c>
      <c r="Q208" s="54">
        <f t="shared" si="39"/>
        <v>156.41025641025644</v>
      </c>
      <c r="R208" s="54">
        <f t="shared" si="40"/>
        <v>158.03108808290156</v>
      </c>
      <c r="S208" s="55">
        <f t="shared" si="41"/>
        <v>-9.4413444931579988</v>
      </c>
      <c r="T208" s="55">
        <f t="shared" si="42"/>
        <v>-9.441344493157942</v>
      </c>
      <c r="U208" t="s">
        <v>316</v>
      </c>
      <c r="V208" t="s">
        <v>245</v>
      </c>
      <c r="W208" t="s">
        <v>472</v>
      </c>
      <c r="X208" s="38">
        <v>44229</v>
      </c>
      <c r="Y208" s="57"/>
    </row>
    <row r="209" spans="1:25" ht="15" x14ac:dyDescent="0.25">
      <c r="A209">
        <v>2.1</v>
      </c>
      <c r="B209">
        <v>1.79</v>
      </c>
      <c r="C209" s="43">
        <f t="shared" si="43"/>
        <v>3.4849694067571102E-2</v>
      </c>
      <c r="D209" s="44">
        <f>IF(OR($A209="",$B209=""),"",A209*'MPTO_working_2-way'!$G208)</f>
        <v>2.1731843575418992</v>
      </c>
      <c r="E209" s="46">
        <f>IF(OR($A209="",$B209=""),"",B209*'MPTO_working_2-way'!$G208)</f>
        <v>1.8523809523809522</v>
      </c>
      <c r="F209" s="44">
        <f>IF(OR($A209="",$B209=""),"",'MPTO_working_2-way'!D208)</f>
        <v>2.1797622499275153</v>
      </c>
      <c r="G209" s="46">
        <f>IF(OR($A209="",$B209=""),"",'MPTO_working_2-way'!E208)</f>
        <v>1.8476284099287292</v>
      </c>
      <c r="H209" s="44">
        <f>IF(OR($A209="",$B209=""),"",'OddsRatio_working_2-way'!M208)</f>
        <v>2.1800021454603971</v>
      </c>
      <c r="I209" s="44">
        <f>IF(OR($A209="",$B209=""),"",'OddsRatio_working_2-way'!N208)</f>
        <v>1.8474560862851939</v>
      </c>
      <c r="J209" s="44">
        <f>IF('Log_working_2-way'!$D208="","",A209^('Log_working_2-way'!$D208))</f>
        <v>2.1830172065936067</v>
      </c>
      <c r="K209" s="46">
        <f>IF('Log_working_2-way'!$D208="","",B209^('Log_working_2-way'!$D208))</f>
        <v>1.8452962428833544</v>
      </c>
      <c r="L209" s="53">
        <f t="shared" si="35"/>
        <v>0.46015424164524427</v>
      </c>
      <c r="M209" s="53">
        <f t="shared" si="36"/>
        <v>0.53984575835475579</v>
      </c>
      <c r="N209" s="54">
        <v>306</v>
      </c>
      <c r="O209" s="54">
        <f t="shared" si="37"/>
        <v>160.28571428571428</v>
      </c>
      <c r="P209" s="54">
        <f t="shared" si="38"/>
        <v>135.05027932960894</v>
      </c>
      <c r="Q209" s="54">
        <f t="shared" si="39"/>
        <v>170.94972067039106</v>
      </c>
      <c r="R209" s="54">
        <f t="shared" si="40"/>
        <v>145.71428571428569</v>
      </c>
      <c r="S209" s="55">
        <f t="shared" si="41"/>
        <v>-10.664006384676782</v>
      </c>
      <c r="T209" s="55">
        <f t="shared" si="42"/>
        <v>-10.664006384676753</v>
      </c>
      <c r="U209" t="s">
        <v>310</v>
      </c>
      <c r="V209" t="s">
        <v>300</v>
      </c>
      <c r="W209" t="s">
        <v>472</v>
      </c>
      <c r="X209" s="38">
        <v>44229</v>
      </c>
      <c r="Y209" s="57"/>
    </row>
    <row r="210" spans="1:25" ht="15" x14ac:dyDescent="0.25">
      <c r="A210">
        <v>1.78</v>
      </c>
      <c r="B210">
        <v>2.0499999999999998</v>
      </c>
      <c r="C210" s="43">
        <f t="shared" si="43"/>
        <v>4.9602630857769281E-2</v>
      </c>
      <c r="D210" s="44">
        <f>IF(OR($A210="",$B210=""),"",A210*'MPTO_working_2-way'!$G209)</f>
        <v>1.8682926829268294</v>
      </c>
      <c r="E210" s="46">
        <f>IF(OR($A210="",$B210=""),"",B210*'MPTO_working_2-way'!$G209)</f>
        <v>2.1516853932584268</v>
      </c>
      <c r="F210" s="44">
        <f>IF(OR($A210="",$B210=""),"",'MPTO_working_2-way'!D209)</f>
        <v>1.8622097473845369</v>
      </c>
      <c r="G210" s="46">
        <f>IF(OR($A210="",$B210=""),"",'MPTO_working_2-way'!E209)</f>
        <v>2.1598105948505473</v>
      </c>
      <c r="H210" s="44">
        <f>IF(OR($A210="",$B210=""),"",'OddsRatio_working_2-way'!M209)</f>
        <v>1.8618916073713347</v>
      </c>
      <c r="I210" s="44">
        <f>IF(OR($A210="",$B210=""),"",'OddsRatio_working_2-way'!N209)</f>
        <v>2.1602387022306426</v>
      </c>
      <c r="J210" s="44">
        <f>IF('Log_working_2-way'!$D209="","",A210^('Log_working_2-way'!$D209))</f>
        <v>1.8590957078802146</v>
      </c>
      <c r="K210" s="46">
        <f>IF('Log_working_2-way'!$D209="","",B210^('Log_working_2-way'!$D209))</f>
        <v>2.1640146619594889</v>
      </c>
      <c r="L210" s="53">
        <f t="shared" si="35"/>
        <v>0.53524804177545693</v>
      </c>
      <c r="M210" s="53">
        <f t="shared" si="36"/>
        <v>0.46475195822454313</v>
      </c>
      <c r="N210" s="54">
        <v>307</v>
      </c>
      <c r="O210" s="54">
        <f t="shared" si="37"/>
        <v>134.52808988764048</v>
      </c>
      <c r="P210" s="54">
        <f t="shared" si="38"/>
        <v>157.24390243902437</v>
      </c>
      <c r="Q210" s="54">
        <f t="shared" si="39"/>
        <v>149.75609756097563</v>
      </c>
      <c r="R210" s="54">
        <f t="shared" si="40"/>
        <v>172.47191011235955</v>
      </c>
      <c r="S210" s="55">
        <f t="shared" si="41"/>
        <v>-15.228007673335156</v>
      </c>
      <c r="T210" s="55">
        <f t="shared" si="42"/>
        <v>-15.228007673335185</v>
      </c>
      <c r="U210" t="s">
        <v>342</v>
      </c>
      <c r="V210" t="s">
        <v>321</v>
      </c>
      <c r="W210" t="s">
        <v>478</v>
      </c>
      <c r="X210" s="38">
        <v>44229</v>
      </c>
      <c r="Y210" s="57"/>
    </row>
    <row r="211" spans="1:25" ht="15" x14ac:dyDescent="0.25">
      <c r="A211">
        <v>1.62</v>
      </c>
      <c r="B211">
        <v>2.2999999999999998</v>
      </c>
      <c r="C211" s="43">
        <f t="shared" si="43"/>
        <v>5.2066559312936134E-2</v>
      </c>
      <c r="D211" s="44">
        <f>IF(OR($A211="",$B211=""),"",A211*'MPTO_working_2-way'!$G210)</f>
        <v>1.7043478260869567</v>
      </c>
      <c r="E211" s="46">
        <f>IF(OR($A211="",$B211=""),"",B211*'MPTO_working_2-way'!$G210)</f>
        <v>2.4197530864197527</v>
      </c>
      <c r="F211" s="44">
        <f>IF(OR($A211="",$B211=""),"",'MPTO_working_2-way'!D210)</f>
        <v>1.6913300045392647</v>
      </c>
      <c r="G211" s="46">
        <f>IF(OR($A211="",$B211=""),"",'MPTO_working_2-way'!E210)</f>
        <v>2.4464871963230466</v>
      </c>
      <c r="H211" s="44">
        <f>IF(OR($A211="",$B211=""),"",'OddsRatio_working_2-way'!M210)</f>
        <v>1.6905961749988752</v>
      </c>
      <c r="I211" s="44">
        <f>IF(OR($A211="",$B211=""),"",'OddsRatio_working_2-way'!N210)</f>
        <v>2.4480242379008672</v>
      </c>
      <c r="J211" s="44">
        <f>IF('Log_working_2-way'!$D210="","",A211^('Log_working_2-way'!$D210))</f>
        <v>1.6846158288692634</v>
      </c>
      <c r="K211" s="46">
        <f>IF('Log_working_2-way'!$D210="","",B211^('Log_working_2-way'!$D210))</f>
        <v>2.4606732094544723</v>
      </c>
      <c r="L211" s="53">
        <f t="shared" si="35"/>
        <v>0.58673469387755095</v>
      </c>
      <c r="M211" s="53">
        <f t="shared" si="36"/>
        <v>0.41326530612244905</v>
      </c>
      <c r="N211" s="54">
        <v>308</v>
      </c>
      <c r="O211" s="54">
        <f t="shared" si="37"/>
        <v>117.87654320987656</v>
      </c>
      <c r="P211" s="54">
        <f t="shared" si="38"/>
        <v>174.08695652173913</v>
      </c>
      <c r="Q211" s="54">
        <f t="shared" si="39"/>
        <v>133.91304347826087</v>
      </c>
      <c r="R211" s="54">
        <f t="shared" si="40"/>
        <v>190.12345679012344</v>
      </c>
      <c r="S211" s="55">
        <f t="shared" si="41"/>
        <v>-16.036500268384316</v>
      </c>
      <c r="T211" s="55">
        <f t="shared" si="42"/>
        <v>-16.036500268384316</v>
      </c>
      <c r="U211" t="s">
        <v>326</v>
      </c>
      <c r="V211" t="s">
        <v>331</v>
      </c>
      <c r="W211" t="s">
        <v>478</v>
      </c>
      <c r="X211" s="38">
        <v>44229</v>
      </c>
      <c r="Y211" s="57"/>
    </row>
    <row r="212" spans="1:25" ht="15" x14ac:dyDescent="0.25">
      <c r="A212">
        <v>2.12</v>
      </c>
      <c r="B212">
        <v>1.74</v>
      </c>
      <c r="C212" s="43">
        <f t="shared" si="43"/>
        <v>4.6410756885707949E-2</v>
      </c>
      <c r="D212" s="44">
        <f>IF(OR($A212="",$B212=""),"",A212*'MPTO_working_2-way'!$G211)</f>
        <v>2.2183908045977008</v>
      </c>
      <c r="E212" s="46">
        <f>IF(OR($A212="",$B212=""),"",B212*'MPTO_working_2-way'!$G211)</f>
        <v>1.8207547169811318</v>
      </c>
      <c r="F212" s="44">
        <f>IF(OR($A212="",$B212=""),"",'MPTO_working_2-way'!D211)</f>
        <v>2.2296905222437133</v>
      </c>
      <c r="G212" s="46">
        <f>IF(OR($A212="",$B212=""),"",'MPTO_working_2-way'!E211)</f>
        <v>1.8132127408572549</v>
      </c>
      <c r="H212" s="44">
        <f>IF(OR($A212="",$B212=""),"",'OddsRatio_working_2-way'!M211)</f>
        <v>2.2302493704584911</v>
      </c>
      <c r="I212" s="44">
        <f>IF(OR($A212="",$B212=""),"",'OddsRatio_working_2-way'!N211)</f>
        <v>1.8128433340529317</v>
      </c>
      <c r="J212" s="44">
        <f>IF('Log_working_2-way'!$D211="","",A212^('Log_working_2-way'!$D211))</f>
        <v>2.235500887736106</v>
      </c>
      <c r="K212" s="46">
        <f>IF('Log_working_2-way'!$D211="","",B212^('Log_working_2-way'!$D211))</f>
        <v>1.8093883298066613</v>
      </c>
      <c r="L212" s="53">
        <f t="shared" si="35"/>
        <v>0.45077720207253896</v>
      </c>
      <c r="M212" s="53">
        <f t="shared" si="36"/>
        <v>0.5492227979274612</v>
      </c>
      <c r="N212" s="54">
        <v>309</v>
      </c>
      <c r="O212" s="54">
        <f t="shared" si="37"/>
        <v>163.24528301886792</v>
      </c>
      <c r="P212" s="54">
        <f t="shared" si="38"/>
        <v>131.41379310344826</v>
      </c>
      <c r="Q212" s="54">
        <f t="shared" si="39"/>
        <v>177.58620689655172</v>
      </c>
      <c r="R212" s="54">
        <f t="shared" si="40"/>
        <v>145.75471698113205</v>
      </c>
      <c r="S212" s="55">
        <f t="shared" si="41"/>
        <v>-14.340923877683792</v>
      </c>
      <c r="T212" s="55">
        <f t="shared" si="42"/>
        <v>-14.340923877683792</v>
      </c>
      <c r="U212" t="s">
        <v>324</v>
      </c>
      <c r="V212" t="s">
        <v>332</v>
      </c>
      <c r="W212" t="s">
        <v>478</v>
      </c>
      <c r="X212" s="38">
        <v>44229</v>
      </c>
      <c r="Y212" s="57"/>
    </row>
    <row r="213" spans="1:25" ht="15" x14ac:dyDescent="0.25">
      <c r="A213">
        <v>1.99</v>
      </c>
      <c r="B213">
        <v>1.85</v>
      </c>
      <c r="C213" s="43">
        <f t="shared" si="43"/>
        <v>4.3053103354610656E-2</v>
      </c>
      <c r="D213" s="44">
        <f>IF(OR($A213="",$B213=""),"",A213*'MPTO_working_2-way'!$G212)</f>
        <v>2.0756756756756753</v>
      </c>
      <c r="E213" s="46">
        <f>IF(OR($A213="",$B213=""),"",B213*'MPTO_working_2-way'!$G212)</f>
        <v>1.9296482412060298</v>
      </c>
      <c r="F213" s="44">
        <f>IF(OR($A213="",$B213=""),"",'MPTO_working_2-way'!D212)</f>
        <v>2.0790625441197226</v>
      </c>
      <c r="G213" s="46">
        <f>IF(OR($A213="",$B213=""),"",'MPTO_working_2-way'!E212)</f>
        <v>1.9267303414889438</v>
      </c>
      <c r="H213" s="44">
        <f>IF(OR($A213="",$B213=""),"",'OddsRatio_working_2-way'!M212)</f>
        <v>2.0792154012767514</v>
      </c>
      <c r="I213" s="44">
        <f>IF(OR($A213="",$B213=""),"",'OddsRatio_working_2-way'!N212)</f>
        <v>1.9265990819042815</v>
      </c>
      <c r="J213" s="44">
        <f>IF('Log_working_2-way'!$D212="","",A213^('Log_working_2-way'!$D212))</f>
        <v>2.0807741676242877</v>
      </c>
      <c r="K213" s="46">
        <f>IF('Log_working_2-way'!$D212="","",B213^('Log_working_2-way'!$D212))</f>
        <v>1.9252626773989769</v>
      </c>
      <c r="L213" s="53">
        <f t="shared" si="35"/>
        <v>0.48177083333333343</v>
      </c>
      <c r="M213" s="53">
        <f t="shared" si="36"/>
        <v>0.51822916666666674</v>
      </c>
      <c r="N213" s="54">
        <v>310</v>
      </c>
      <c r="O213" s="54">
        <f t="shared" si="37"/>
        <v>154.22110552763817</v>
      </c>
      <c r="P213" s="54">
        <f t="shared" si="38"/>
        <v>142.43243243243242</v>
      </c>
      <c r="Q213" s="54">
        <f t="shared" si="39"/>
        <v>167.56756756756755</v>
      </c>
      <c r="R213" s="54">
        <f t="shared" si="40"/>
        <v>155.7788944723618</v>
      </c>
      <c r="S213" s="55">
        <f t="shared" si="41"/>
        <v>-13.346462039929378</v>
      </c>
      <c r="T213" s="55">
        <f t="shared" si="42"/>
        <v>-13.346462039929378</v>
      </c>
      <c r="U213" t="s">
        <v>338</v>
      </c>
      <c r="V213" t="s">
        <v>330</v>
      </c>
      <c r="W213" t="s">
        <v>478</v>
      </c>
      <c r="X213" s="38">
        <v>44229</v>
      </c>
      <c r="Y213" s="57"/>
    </row>
    <row r="214" spans="1:25" ht="15" x14ac:dyDescent="0.25">
      <c r="A214">
        <v>1.78</v>
      </c>
      <c r="B214">
        <v>2.0499999999999998</v>
      </c>
      <c r="C214" s="43">
        <f t="shared" si="43"/>
        <v>4.9602630857769281E-2</v>
      </c>
      <c r="D214" s="44">
        <f>IF(OR($A214="",$B214=""),"",A214*'MPTO_working_2-way'!$G213)</f>
        <v>1.8682926829268294</v>
      </c>
      <c r="E214" s="46">
        <f>IF(OR($A214="",$B214=""),"",B214*'MPTO_working_2-way'!$G213)</f>
        <v>2.1516853932584268</v>
      </c>
      <c r="F214" s="44">
        <f>IF(OR($A214="",$B214=""),"",'MPTO_working_2-way'!D213)</f>
        <v>1.8622097473845369</v>
      </c>
      <c r="G214" s="46">
        <f>IF(OR($A214="",$B214=""),"",'MPTO_working_2-way'!E213)</f>
        <v>2.1598105948505473</v>
      </c>
      <c r="H214" s="44">
        <f>IF(OR($A214="",$B214=""),"",'OddsRatio_working_2-way'!M213)</f>
        <v>1.8618916073713347</v>
      </c>
      <c r="I214" s="44">
        <f>IF(OR($A214="",$B214=""),"",'OddsRatio_working_2-way'!N213)</f>
        <v>2.1602387022306426</v>
      </c>
      <c r="J214" s="44">
        <f>IF('Log_working_2-way'!$D213="","",A214^('Log_working_2-way'!$D213))</f>
        <v>1.8590957078802146</v>
      </c>
      <c r="K214" s="46">
        <f>IF('Log_working_2-way'!$D213="","",B214^('Log_working_2-way'!$D213))</f>
        <v>2.1640146619594889</v>
      </c>
      <c r="L214" s="53">
        <f t="shared" si="35"/>
        <v>0.53524804177545693</v>
      </c>
      <c r="M214" s="53">
        <f t="shared" si="36"/>
        <v>0.46475195822454313</v>
      </c>
      <c r="N214" s="54">
        <v>311</v>
      </c>
      <c r="O214" s="54">
        <f t="shared" si="37"/>
        <v>136.28089887640454</v>
      </c>
      <c r="P214" s="54">
        <f t="shared" si="38"/>
        <v>159.29268292682926</v>
      </c>
      <c r="Q214" s="54">
        <f t="shared" si="39"/>
        <v>151.70731707317074</v>
      </c>
      <c r="R214" s="54">
        <f t="shared" si="40"/>
        <v>174.71910112359552</v>
      </c>
      <c r="S214" s="55">
        <f t="shared" si="41"/>
        <v>-15.426418196766207</v>
      </c>
      <c r="T214" s="55">
        <f t="shared" si="42"/>
        <v>-15.426418196766264</v>
      </c>
      <c r="U214" t="s">
        <v>322</v>
      </c>
      <c r="V214" t="s">
        <v>515</v>
      </c>
      <c r="W214" t="s">
        <v>478</v>
      </c>
      <c r="X214" s="38">
        <v>44229</v>
      </c>
      <c r="Y214" s="57"/>
    </row>
    <row r="215" spans="1:25" ht="15" x14ac:dyDescent="0.25">
      <c r="A215">
        <v>2.17</v>
      </c>
      <c r="B215">
        <v>1.69</v>
      </c>
      <c r="C215" s="43">
        <f t="shared" si="43"/>
        <v>5.2545469418918689E-2</v>
      </c>
      <c r="D215" s="44">
        <f>IF(OR($A215="",$B215=""),"",A215*'MPTO_working_2-way'!$G214)</f>
        <v>2.2840236686390534</v>
      </c>
      <c r="E215" s="46">
        <f>IF(OR($A215="",$B215=""),"",B215*'MPTO_working_2-way'!$G214)</f>
        <v>1.7788018433179724</v>
      </c>
      <c r="F215" s="44">
        <f>IF(OR($A215="",$B215=""),"",'MPTO_working_2-way'!D214)</f>
        <v>2.3011953691211997</v>
      </c>
      <c r="G215" s="46">
        <f>IF(OR($A215="",$B215=""),"",'MPTO_working_2-way'!E214)</f>
        <v>1.7685241000168785</v>
      </c>
      <c r="H215" s="44">
        <f>IF(OR($A215="",$B215=""),"",'OddsRatio_working_2-way'!M214)</f>
        <v>2.3021720984236471</v>
      </c>
      <c r="I215" s="44">
        <f>IF(OR($A215="",$B215=""),"",'OddsRatio_working_2-way'!N214)</f>
        <v>1.7679476477883047</v>
      </c>
      <c r="J215" s="44">
        <f>IF('Log_working_2-way'!$D214="","",A215^('Log_working_2-way'!$D214))</f>
        <v>2.3102346859730591</v>
      </c>
      <c r="K215" s="46">
        <f>IF('Log_working_2-way'!$D214="","",B215^('Log_working_2-way'!$D214))</f>
        <v>1.763222047701722</v>
      </c>
      <c r="L215" s="53">
        <f t="shared" si="35"/>
        <v>0.43782383419689119</v>
      </c>
      <c r="M215" s="53">
        <f t="shared" si="36"/>
        <v>0.56217616580310881</v>
      </c>
      <c r="N215" s="54">
        <v>312</v>
      </c>
      <c r="O215" s="54">
        <f t="shared" si="37"/>
        <v>168.22119815668202</v>
      </c>
      <c r="P215" s="54">
        <f t="shared" si="38"/>
        <v>127.38461538461537</v>
      </c>
      <c r="Q215" s="54">
        <f t="shared" si="39"/>
        <v>184.61538461538461</v>
      </c>
      <c r="R215" s="54">
        <f t="shared" si="40"/>
        <v>143.77880184331798</v>
      </c>
      <c r="S215" s="55">
        <f t="shared" si="41"/>
        <v>-16.394186458702592</v>
      </c>
      <c r="T215" s="55">
        <f t="shared" si="42"/>
        <v>-16.394186458702606</v>
      </c>
      <c r="U215" t="s">
        <v>323</v>
      </c>
      <c r="V215" t="s">
        <v>335</v>
      </c>
      <c r="W215" t="s">
        <v>478</v>
      </c>
      <c r="X215" s="38">
        <v>44229</v>
      </c>
      <c r="Y215" s="57"/>
    </row>
    <row r="216" spans="1:25" ht="15" x14ac:dyDescent="0.25">
      <c r="A216">
        <v>1.89</v>
      </c>
      <c r="B216">
        <v>1.93</v>
      </c>
      <c r="C216" s="43">
        <f t="shared" si="43"/>
        <v>4.7235244126436093E-2</v>
      </c>
      <c r="D216" s="44">
        <f>IF(OR($A216="",$B216=""),"",A216*'MPTO_working_2-way'!$G215)</f>
        <v>1.9792746113989641</v>
      </c>
      <c r="E216" s="46">
        <f>IF(OR($A216="",$B216=""),"",B216*'MPTO_working_2-way'!$G215)</f>
        <v>2.0211640211640214</v>
      </c>
      <c r="F216" s="44">
        <f>IF(OR($A216="",$B216=""),"",'MPTO_working_2-way'!D215)</f>
        <v>1.9783062613553166</v>
      </c>
      <c r="G216" s="46">
        <f>IF(OR($A216="",$B216=""),"",'MPTO_working_2-way'!E215)</f>
        <v>2.0221747928042801</v>
      </c>
      <c r="H216" s="44">
        <f>IF(OR($A216="",$B216=""),"",'OddsRatio_working_2-way'!M215)</f>
        <v>1.9782582722940953</v>
      </c>
      <c r="I216" s="44">
        <f>IF(OR($A216="",$B216=""),"",'OddsRatio_working_2-way'!N215)</f>
        <v>2.0222249362174249</v>
      </c>
      <c r="J216" s="44">
        <f>IF('Log_working_2-way'!$D215="","",A216^('Log_working_2-way'!$D215))</f>
        <v>1.9778125435355127</v>
      </c>
      <c r="K216" s="46">
        <f>IF('Log_working_2-way'!$D215="","",B216^('Log_working_2-way'!$D215))</f>
        <v>2.0226909100425914</v>
      </c>
      <c r="L216" s="53">
        <f t="shared" si="35"/>
        <v>0.50523560209424079</v>
      </c>
      <c r="M216" s="53">
        <f t="shared" si="36"/>
        <v>0.4947643979057591</v>
      </c>
      <c r="N216" s="54">
        <v>313</v>
      </c>
      <c r="O216" s="54">
        <f t="shared" si="37"/>
        <v>147.39153439153438</v>
      </c>
      <c r="P216" s="54">
        <f t="shared" si="38"/>
        <v>150.82383419689123</v>
      </c>
      <c r="Q216" s="54">
        <f t="shared" si="39"/>
        <v>162.17616580310883</v>
      </c>
      <c r="R216" s="54">
        <f t="shared" si="40"/>
        <v>165.60846560846562</v>
      </c>
      <c r="S216" s="55">
        <f t="shared" si="41"/>
        <v>-14.784631411574452</v>
      </c>
      <c r="T216" s="55">
        <f t="shared" si="42"/>
        <v>-14.784631411574395</v>
      </c>
      <c r="U216" t="s">
        <v>336</v>
      </c>
      <c r="V216" t="s">
        <v>341</v>
      </c>
      <c r="W216" t="s">
        <v>478</v>
      </c>
      <c r="X216" s="38">
        <v>44229</v>
      </c>
      <c r="Y216" s="57"/>
    </row>
    <row r="217" spans="1:25" ht="15" x14ac:dyDescent="0.25">
      <c r="A217">
        <v>1.61</v>
      </c>
      <c r="B217">
        <v>2.33</v>
      </c>
      <c r="C217" s="43">
        <f t="shared" si="43"/>
        <v>5.0302561778583499E-2</v>
      </c>
      <c r="D217" s="44">
        <f>IF(OR($A217="",$B217=""),"",A217*'MPTO_working_2-way'!$G216)</f>
        <v>1.6909871244635195</v>
      </c>
      <c r="E217" s="46">
        <f>IF(OR($A217="",$B217=""),"",B217*'MPTO_working_2-way'!$G216)</f>
        <v>2.4472049689440998</v>
      </c>
      <c r="F217" s="44">
        <f>IF(OR($A217="",$B217=""),"",'MPTO_working_2-way'!D216)</f>
        <v>1.67794601122716</v>
      </c>
      <c r="G217" s="46">
        <f>IF(OR($A217="",$B217=""),"",'MPTO_working_2-way'!E216)</f>
        <v>2.4750437106192065</v>
      </c>
      <c r="H217" s="44">
        <f>IF(OR($A217="",$B217=""),"",'OddsRatio_working_2-way'!M216)</f>
        <v>1.6772345358451193</v>
      </c>
      <c r="I217" s="44">
        <f>IF(OR($A217="",$B217=""),"",'OddsRatio_working_2-way'!N216)</f>
        <v>2.4765933322524725</v>
      </c>
      <c r="J217" s="44">
        <f>IF('Log_working_2-way'!$D216="","",A217^('Log_working_2-way'!$D216))</f>
        <v>1.6712497569830409</v>
      </c>
      <c r="K217" s="46">
        <f>IF('Log_working_2-way'!$D216="","",B217^('Log_working_2-way'!$D216))</f>
        <v>2.4897584536831094</v>
      </c>
      <c r="L217" s="53">
        <f t="shared" si="35"/>
        <v>0.59137055837563446</v>
      </c>
      <c r="M217" s="53">
        <f t="shared" si="36"/>
        <v>0.40862944162436543</v>
      </c>
      <c r="N217" s="54">
        <v>314</v>
      </c>
      <c r="O217" s="54">
        <f t="shared" si="37"/>
        <v>118.96894409937889</v>
      </c>
      <c r="P217" s="54">
        <f t="shared" si="38"/>
        <v>179.23605150214593</v>
      </c>
      <c r="Q217" s="54">
        <f t="shared" si="39"/>
        <v>134.76394849785407</v>
      </c>
      <c r="R217" s="54">
        <f t="shared" si="40"/>
        <v>195.03105590062111</v>
      </c>
      <c r="S217" s="55">
        <f t="shared" si="41"/>
        <v>-15.795004398475186</v>
      </c>
      <c r="T217" s="55">
        <f t="shared" si="42"/>
        <v>-15.795004398475186</v>
      </c>
      <c r="U217" t="s">
        <v>334</v>
      </c>
      <c r="V217" t="s">
        <v>328</v>
      </c>
      <c r="W217" t="s">
        <v>478</v>
      </c>
      <c r="X217" s="38">
        <v>44229</v>
      </c>
      <c r="Y217" s="57"/>
    </row>
    <row r="218" spans="1:25" ht="15" x14ac:dyDescent="0.25">
      <c r="A218">
        <v>1.81</v>
      </c>
      <c r="B218">
        <v>2.06</v>
      </c>
      <c r="C218" s="43">
        <f t="shared" si="43"/>
        <v>3.7923081049187513E-2</v>
      </c>
      <c r="D218" s="44">
        <f>IF(OR($A218="",$B218=""),"",A218*'MPTO_working_2-way'!$G217)</f>
        <v>1.8786407766990294</v>
      </c>
      <c r="E218" s="46">
        <f>IF(OR($A218="",$B218=""),"",B218*'MPTO_working_2-way'!$G217)</f>
        <v>2.1381215469613264</v>
      </c>
      <c r="F218" s="44">
        <f>IF(OR($A218="",$B218=""),"",'MPTO_working_2-way'!D217)</f>
        <v>1.8743276529432467</v>
      </c>
      <c r="G218" s="46">
        <f>IF(OR($A218="",$B218=""),"",'MPTO_working_2-way'!E217)</f>
        <v>2.1437359857413907</v>
      </c>
      <c r="H218" s="44">
        <f>IF(OR($A218="",$B218=""),"",'OddsRatio_working_2-way'!M217)</f>
        <v>1.8741572761215382</v>
      </c>
      <c r="I218" s="44">
        <f>IF(OR($A218="",$B218=""),"",'OddsRatio_working_2-way'!N217)</f>
        <v>2.1439589045541121</v>
      </c>
      <c r="J218" s="44">
        <f>IF('Log_working_2-way'!$D217="","",A218^('Log_working_2-way'!$D217))</f>
        <v>1.8721919326638379</v>
      </c>
      <c r="K218" s="46">
        <f>IF('Log_working_2-way'!$D217="","",B218^('Log_working_2-way'!$D217))</f>
        <v>2.1465366309290381</v>
      </c>
      <c r="L218" s="53">
        <f t="shared" si="35"/>
        <v>0.53229974160206706</v>
      </c>
      <c r="M218" s="53">
        <f t="shared" si="36"/>
        <v>0.46770025839793272</v>
      </c>
      <c r="N218" s="54">
        <v>315</v>
      </c>
      <c r="O218" s="54">
        <f t="shared" si="37"/>
        <v>140.96685082872926</v>
      </c>
      <c r="P218" s="54">
        <f t="shared" si="38"/>
        <v>162.08737864077668</v>
      </c>
      <c r="Q218" s="54">
        <f t="shared" si="39"/>
        <v>152.91262135922329</v>
      </c>
      <c r="R218" s="54">
        <f t="shared" si="40"/>
        <v>174.03314917127074</v>
      </c>
      <c r="S218" s="55">
        <f t="shared" si="41"/>
        <v>-11.94577053049403</v>
      </c>
      <c r="T218" s="55">
        <f t="shared" si="42"/>
        <v>-11.945770530494059</v>
      </c>
      <c r="U218" t="s">
        <v>350</v>
      </c>
      <c r="V218" t="s">
        <v>347</v>
      </c>
      <c r="W218" t="s">
        <v>479</v>
      </c>
      <c r="X218" s="38">
        <v>44229</v>
      </c>
      <c r="Y218" s="57"/>
    </row>
    <row r="219" spans="1:25" ht="15" x14ac:dyDescent="0.25">
      <c r="A219">
        <v>2.2000000000000002</v>
      </c>
      <c r="B219">
        <v>1.71</v>
      </c>
      <c r="C219" s="43">
        <f t="shared" si="43"/>
        <v>3.9340776182881454E-2</v>
      </c>
      <c r="D219" s="44">
        <f>IF(OR($A219="",$B219=""),"",A219*'MPTO_working_2-way'!$G218)</f>
        <v>2.2865497076023393</v>
      </c>
      <c r="E219" s="46">
        <f>IF(OR($A219="",$B219=""),"",B219*'MPTO_working_2-way'!$G218)</f>
        <v>1.7772727272727273</v>
      </c>
      <c r="F219" s="44">
        <f>IF(OR($A219="",$B219=""),"",'MPTO_working_2-way'!D218)</f>
        <v>2.2995110024449881</v>
      </c>
      <c r="G219" s="46">
        <f>IF(OR($A219="",$B219=""),"",'MPTO_working_2-way'!E218)</f>
        <v>1.7695202257761053</v>
      </c>
      <c r="H219" s="44">
        <f>IF(OR($A219="",$B219=""),"",'OddsRatio_working_2-way'!M218)</f>
        <v>2.3000541700523187</v>
      </c>
      <c r="I219" s="44">
        <f>IF(OR($A219="",$B219=""),"",'OddsRatio_working_2-way'!N218)</f>
        <v>1.7691987172809549</v>
      </c>
      <c r="J219" s="44">
        <f>IF('Log_working_2-way'!$D218="","",A219^('Log_working_2-way'!$D218))</f>
        <v>2.3060522808335469</v>
      </c>
      <c r="K219" s="46">
        <f>IF('Log_working_2-way'!$D218="","",B219^('Log_working_2-way'!$D218))</f>
        <v>1.7656661334886148</v>
      </c>
      <c r="L219" s="53">
        <f t="shared" si="35"/>
        <v>0.4373401534526854</v>
      </c>
      <c r="M219" s="53">
        <f t="shared" si="36"/>
        <v>0.5626598465473146</v>
      </c>
      <c r="N219" s="54">
        <v>316</v>
      </c>
      <c r="O219" s="54">
        <f t="shared" si="37"/>
        <v>172.36363636363637</v>
      </c>
      <c r="P219" s="54">
        <f t="shared" si="38"/>
        <v>131.20467836257311</v>
      </c>
      <c r="Q219" s="54">
        <f t="shared" si="39"/>
        <v>184.79532163742689</v>
      </c>
      <c r="R219" s="54">
        <f t="shared" si="40"/>
        <v>143.63636363636363</v>
      </c>
      <c r="S219" s="55">
        <f t="shared" si="41"/>
        <v>-12.431685273790521</v>
      </c>
      <c r="T219" s="55">
        <f t="shared" si="42"/>
        <v>-12.431685273790521</v>
      </c>
      <c r="U219" t="s">
        <v>356</v>
      </c>
      <c r="V219" t="s">
        <v>365</v>
      </c>
      <c r="W219" t="s">
        <v>479</v>
      </c>
      <c r="X219" s="38">
        <v>44229</v>
      </c>
      <c r="Y219" s="57"/>
    </row>
    <row r="220" spans="1:25" ht="15" x14ac:dyDescent="0.25">
      <c r="A220">
        <v>2.2200000000000002</v>
      </c>
      <c r="B220">
        <v>1.7</v>
      </c>
      <c r="C220" s="43">
        <f t="shared" si="43"/>
        <v>3.868574456809748E-2</v>
      </c>
      <c r="D220" s="44">
        <f>IF(OR($A220="",$B220=""),"",A220*'MPTO_working_2-way'!$G219)</f>
        <v>2.3058823529411767</v>
      </c>
      <c r="E220" s="46">
        <f>IF(OR($A220="",$B220=""),"",B220*'MPTO_working_2-way'!$G219)</f>
        <v>1.7657657657657657</v>
      </c>
      <c r="F220" s="44">
        <f>IF(OR($A220="",$B220=""),"",'MPTO_working_2-way'!D219)</f>
        <v>2.3196066379840201</v>
      </c>
      <c r="G220" s="46">
        <f>IF(OR($A220="",$B220=""),"",'MPTO_working_2-way'!E219)</f>
        <v>1.7578015836050302</v>
      </c>
      <c r="H220" s="44">
        <f>IF(OR($A220="",$B220=""),"",'OddsRatio_working_2-way'!M219)</f>
        <v>2.3201731488169055</v>
      </c>
      <c r="I220" s="44">
        <f>IF(OR($A220="",$B220=""),"",'OddsRatio_working_2-way'!N219)</f>
        <v>1.7574763968621581</v>
      </c>
      <c r="J220" s="44">
        <f>IF('Log_working_2-way'!$D219="","",A220^('Log_working_2-way'!$D219))</f>
        <v>2.3265255894258647</v>
      </c>
      <c r="K220" s="46">
        <f>IF('Log_working_2-way'!$D219="","",B220^('Log_working_2-way'!$D219))</f>
        <v>1.7538490082446418</v>
      </c>
      <c r="L220" s="53">
        <f t="shared" si="35"/>
        <v>0.43367346938775503</v>
      </c>
      <c r="M220" s="53">
        <f t="shared" si="36"/>
        <v>0.56632653061224492</v>
      </c>
      <c r="N220" s="54">
        <v>317</v>
      </c>
      <c r="O220" s="54">
        <f t="shared" si="37"/>
        <v>174.2072072072072</v>
      </c>
      <c r="P220" s="54">
        <f t="shared" si="38"/>
        <v>130.52941176470588</v>
      </c>
      <c r="Q220" s="54">
        <f t="shared" si="39"/>
        <v>186.47058823529412</v>
      </c>
      <c r="R220" s="54">
        <f t="shared" si="40"/>
        <v>142.79279279279277</v>
      </c>
      <c r="S220" s="55">
        <f t="shared" si="41"/>
        <v>-12.263381028086911</v>
      </c>
      <c r="T220" s="55">
        <f t="shared" si="42"/>
        <v>-12.263381028086883</v>
      </c>
      <c r="U220" t="s">
        <v>354</v>
      </c>
      <c r="V220" t="s">
        <v>355</v>
      </c>
      <c r="W220" t="s">
        <v>479</v>
      </c>
      <c r="X220" s="38">
        <v>44229</v>
      </c>
      <c r="Y220" s="57"/>
    </row>
    <row r="221" spans="1:25" ht="15" x14ac:dyDescent="0.25">
      <c r="A221">
        <v>2.02</v>
      </c>
      <c r="B221">
        <v>1.85</v>
      </c>
      <c r="C221" s="43">
        <f t="shared" si="43"/>
        <v>3.5590045491035394E-2</v>
      </c>
      <c r="D221" s="44">
        <f>IF(OR($A221="",$B221=""),"",A221*'MPTO_working_2-way'!$G220)</f>
        <v>2.0918918918918914</v>
      </c>
      <c r="E221" s="46">
        <f>IF(OR($A221="",$B221=""),"",B221*'MPTO_working_2-way'!$G220)</f>
        <v>1.9158415841584155</v>
      </c>
      <c r="F221" s="44">
        <f>IF(OR($A221="",$B221=""),"",'MPTO_working_2-way'!D220)</f>
        <v>2.0953181945612553</v>
      </c>
      <c r="G221" s="46">
        <f>IF(OR($A221="",$B221=""),"",'MPTO_working_2-way'!E220)</f>
        <v>1.9129767084719731</v>
      </c>
      <c r="H221" s="44">
        <f>IF(OR($A221="",$B221=""),"",'OddsRatio_working_2-way'!M220)</f>
        <v>2.0954451150103317</v>
      </c>
      <c r="I221" s="44">
        <f>IF(OR($A221="",$B221=""),"",'OddsRatio_working_2-way'!N220)</f>
        <v>1.9128709291752766</v>
      </c>
      <c r="J221" s="44">
        <f>IF('Log_working_2-way'!$D220="","",A221^('Log_working_2-way'!$D220))</f>
        <v>2.0970120716987148</v>
      </c>
      <c r="K221" s="46">
        <f>IF('Log_working_2-way'!$D220="","",B221^('Log_working_2-way'!$D220))</f>
        <v>1.9115669971173959</v>
      </c>
      <c r="L221" s="53">
        <f t="shared" si="35"/>
        <v>0.47803617571059442</v>
      </c>
      <c r="M221" s="53">
        <f t="shared" si="36"/>
        <v>0.5219638242894058</v>
      </c>
      <c r="N221" s="54">
        <v>318</v>
      </c>
      <c r="O221" s="54">
        <f t="shared" si="37"/>
        <v>160.57425742574259</v>
      </c>
      <c r="P221" s="54">
        <f t="shared" si="38"/>
        <v>146.10810810810813</v>
      </c>
      <c r="Q221" s="54">
        <f t="shared" si="39"/>
        <v>171.89189189189187</v>
      </c>
      <c r="R221" s="54">
        <f t="shared" si="40"/>
        <v>157.42574257425741</v>
      </c>
      <c r="S221" s="55">
        <f t="shared" si="41"/>
        <v>-11.317634466149286</v>
      </c>
      <c r="T221" s="55">
        <f t="shared" si="42"/>
        <v>-11.317634466149286</v>
      </c>
      <c r="U221" t="s">
        <v>348</v>
      </c>
      <c r="V221" t="s">
        <v>349</v>
      </c>
      <c r="W221" t="s">
        <v>479</v>
      </c>
      <c r="X221" s="38">
        <v>44229</v>
      </c>
      <c r="Y221" s="57"/>
    </row>
    <row r="222" spans="1:25" ht="15" x14ac:dyDescent="0.25">
      <c r="A222">
        <v>2.4</v>
      </c>
      <c r="B222">
        <v>1.61</v>
      </c>
      <c r="C222" s="43">
        <f t="shared" si="43"/>
        <v>3.7784679089026829E-2</v>
      </c>
      <c r="D222" s="44">
        <f>IF(OR($A222="",$B222=""),"",A222*'MPTO_working_2-way'!$G221)</f>
        <v>2.4906832298136643</v>
      </c>
      <c r="E222" s="46">
        <f>IF(OR($A222="",$B222=""),"",B222*'MPTO_working_2-way'!$G221)</f>
        <v>1.6708333333333334</v>
      </c>
      <c r="F222" s="44">
        <f>IF(OR($A222="",$B222=""),"",'MPTO_working_2-way'!D221)</f>
        <v>2.5139882888744305</v>
      </c>
      <c r="G222" s="46">
        <f>IF(OR($A222="",$B222=""),"",'MPTO_working_2-way'!E221)</f>
        <v>1.6605070906746886</v>
      </c>
      <c r="H222" s="44">
        <f>IF(OR($A222="",$B222=""),"",'OddsRatio_working_2-way'!M221)</f>
        <v>2.5149527937243179</v>
      </c>
      <c r="I222" s="44">
        <f>IF(OR($A222="",$B222=""),"",'OddsRatio_working_2-way'!N221)</f>
        <v>1.660086574408453</v>
      </c>
      <c r="J222" s="44">
        <f>IF('Log_working_2-way'!$D221="","",A222^('Log_working_2-way'!$D221))</f>
        <v>2.5258285211487945</v>
      </c>
      <c r="K222" s="46">
        <f>IF('Log_working_2-way'!$D221="","",B222^('Log_working_2-way'!$D221))</f>
        <v>1.6553816409506441</v>
      </c>
      <c r="L222" s="53">
        <f t="shared" si="35"/>
        <v>0.40149625935162098</v>
      </c>
      <c r="M222" s="53">
        <f t="shared" si="36"/>
        <v>0.59850374064837908</v>
      </c>
      <c r="N222" s="54">
        <v>319</v>
      </c>
      <c r="O222" s="54">
        <f t="shared" si="37"/>
        <v>186.08333333333334</v>
      </c>
      <c r="P222" s="54">
        <f t="shared" si="38"/>
        <v>120.86335403726709</v>
      </c>
      <c r="Q222" s="54">
        <f t="shared" si="39"/>
        <v>198.1366459627329</v>
      </c>
      <c r="R222" s="54">
        <f t="shared" si="40"/>
        <v>132.91666666666669</v>
      </c>
      <c r="S222" s="55">
        <f t="shared" si="41"/>
        <v>-12.053312629399556</v>
      </c>
      <c r="T222" s="55">
        <f t="shared" si="42"/>
        <v>-12.053312629399599</v>
      </c>
      <c r="U222" t="s">
        <v>366</v>
      </c>
      <c r="V222" t="s">
        <v>363</v>
      </c>
      <c r="W222" t="s">
        <v>479</v>
      </c>
      <c r="X222" s="38">
        <v>44229</v>
      </c>
      <c r="Y222" s="57"/>
    </row>
    <row r="223" spans="1:25" ht="15" x14ac:dyDescent="0.25">
      <c r="A223">
        <v>2.19</v>
      </c>
      <c r="B223">
        <v>1.72</v>
      </c>
      <c r="C223" s="43">
        <f t="shared" si="43"/>
        <v>3.8016353403419467E-2</v>
      </c>
      <c r="D223" s="44">
        <f>IF(OR($A223="",$B223=""),"",A223*'MPTO_working_2-way'!$G222)</f>
        <v>2.2732558139534884</v>
      </c>
      <c r="E223" s="46">
        <f>IF(OR($A223="",$B223=""),"",B223*'MPTO_working_2-way'!$G222)</f>
        <v>1.7853881278538815</v>
      </c>
      <c r="F223" s="44">
        <f>IF(OR($A223="",$B223=""),"",'MPTO_working_2-way'!D222)</f>
        <v>2.2851249696675566</v>
      </c>
      <c r="G223" s="46">
        <f>IF(OR($A223="",$B223=""),"",'MPTO_working_2-way'!E222)</f>
        <v>1.7781344410876134</v>
      </c>
      <c r="H223" s="44">
        <f>IF(OR($A223="",$B223=""),"",'OddsRatio_working_2-way'!M222)</f>
        <v>2.2856040517117928</v>
      </c>
      <c r="I223" s="44">
        <f>IF(OR($A223="",$B223=""),"",'OddsRatio_working_2-way'!N222)</f>
        <v>1.7778444682625973</v>
      </c>
      <c r="J223" s="44">
        <f>IF('Log_working_2-way'!$D222="","",A223^('Log_working_2-way'!$D222))</f>
        <v>2.291085448482058</v>
      </c>
      <c r="K223" s="46">
        <f>IF('Log_working_2-way'!$D222="","",B223^('Log_working_2-way'!$D222))</f>
        <v>1.7745420732419892</v>
      </c>
      <c r="L223" s="53">
        <f t="shared" si="35"/>
        <v>0.43989769820971864</v>
      </c>
      <c r="M223" s="53">
        <f t="shared" si="36"/>
        <v>0.56010230179028131</v>
      </c>
      <c r="N223" s="54">
        <v>320</v>
      </c>
      <c r="O223" s="54">
        <f t="shared" si="37"/>
        <v>173.88127853881278</v>
      </c>
      <c r="P223" s="54">
        <f t="shared" si="38"/>
        <v>133.95348837209301</v>
      </c>
      <c r="Q223" s="54">
        <f t="shared" si="39"/>
        <v>186.04651162790699</v>
      </c>
      <c r="R223" s="54">
        <f t="shared" si="40"/>
        <v>146.11872146118722</v>
      </c>
      <c r="S223" s="55">
        <f t="shared" si="41"/>
        <v>-12.165233089094215</v>
      </c>
      <c r="T223" s="55">
        <f t="shared" si="42"/>
        <v>-12.165233089094215</v>
      </c>
      <c r="U223" t="s">
        <v>352</v>
      </c>
      <c r="V223" t="s">
        <v>357</v>
      </c>
      <c r="W223" t="s">
        <v>479</v>
      </c>
      <c r="X223" s="38">
        <v>44229</v>
      </c>
      <c r="Y223" s="57"/>
    </row>
    <row r="224" spans="1:25" ht="15" x14ac:dyDescent="0.25">
      <c r="A224">
        <v>2.64</v>
      </c>
      <c r="B224">
        <v>1.52</v>
      </c>
      <c r="C224" s="43">
        <f t="shared" si="43"/>
        <v>3.6682615629984205E-2</v>
      </c>
      <c r="D224" s="44">
        <f>IF(OR($A224="",$B224=""),"",A224*'MPTO_working_2-way'!$G223)</f>
        <v>2.7368421052631584</v>
      </c>
      <c r="E224" s="46">
        <f>IF(OR($A224="",$B224=""),"",B224*'MPTO_working_2-way'!$G223)</f>
        <v>1.5757575757575759</v>
      </c>
      <c r="F224" s="44">
        <f>IF(OR($A224="",$B224=""),"",'MPTO_working_2-way'!D223)</f>
        <v>2.7743362831858414</v>
      </c>
      <c r="G224" s="46">
        <f>IF(OR($A224="",$B224=""),"",'MPTO_working_2-way'!E223)</f>
        <v>1.5635910224438905</v>
      </c>
      <c r="H224" s="44">
        <f>IF(OR($A224="",$B224=""),"",'OddsRatio_working_2-way'!M223)</f>
        <v>2.7759071354792617</v>
      </c>
      <c r="I224" s="44">
        <f>IF(OR($A224="",$B224=""),"",'OddsRatio_working_2-way'!N223)</f>
        <v>1.5630925063714729</v>
      </c>
      <c r="J224" s="44">
        <f>IF('Log_working_2-way'!$D223="","",A224^('Log_working_2-way'!$D223))</f>
        <v>2.793612000650485</v>
      </c>
      <c r="K224" s="46">
        <f>IF('Log_working_2-way'!$D223="","",B224^('Log_working_2-way'!$D223))</f>
        <v>1.5575341822183606</v>
      </c>
      <c r="L224" s="53">
        <f t="shared" si="35"/>
        <v>0.36538461538461531</v>
      </c>
      <c r="M224" s="53">
        <f t="shared" si="36"/>
        <v>0.63461538461538458</v>
      </c>
      <c r="N224" s="54">
        <v>321</v>
      </c>
      <c r="O224" s="54">
        <f t="shared" si="37"/>
        <v>199.40909090909093</v>
      </c>
      <c r="P224" s="54">
        <f t="shared" si="38"/>
        <v>109.81578947368423</v>
      </c>
      <c r="Q224" s="54">
        <f t="shared" si="39"/>
        <v>211.18421052631581</v>
      </c>
      <c r="R224" s="54">
        <f t="shared" si="40"/>
        <v>121.59090909090909</v>
      </c>
      <c r="S224" s="55">
        <f t="shared" si="41"/>
        <v>-11.775119617224874</v>
      </c>
      <c r="T224" s="55">
        <f t="shared" si="42"/>
        <v>-11.77511961722486</v>
      </c>
      <c r="U224" t="s">
        <v>362</v>
      </c>
      <c r="V224" t="s">
        <v>359</v>
      </c>
      <c r="W224" t="s">
        <v>479</v>
      </c>
      <c r="X224" s="38">
        <v>44229</v>
      </c>
      <c r="Y224" s="57"/>
    </row>
    <row r="225" spans="1:25" ht="15" x14ac:dyDescent="0.25">
      <c r="A225">
        <v>2.0699999999999998</v>
      </c>
      <c r="B225">
        <v>1.8</v>
      </c>
      <c r="C225" s="43">
        <f t="shared" si="43"/>
        <v>3.8647342995169254E-2</v>
      </c>
      <c r="D225" s="44">
        <f>IF(OR($A225="",$B225=""),"",A225*'MPTO_working_2-way'!$G224)</f>
        <v>2.1500000000000004</v>
      </c>
      <c r="E225" s="46">
        <f>IF(OR($A225="",$B225=""),"",B225*'MPTO_working_2-way'!$G224)</f>
        <v>1.8695652173913047</v>
      </c>
      <c r="F225" s="44">
        <f>IF(OR($A225="",$B225=""),"",'MPTO_working_2-way'!D224)</f>
        <v>2.15625</v>
      </c>
      <c r="G225" s="46">
        <f>IF(OR($A225="",$B225=""),"",'MPTO_working_2-way'!E224)</f>
        <v>1.8648648648648651</v>
      </c>
      <c r="H225" s="44">
        <f>IF(OR($A225="",$B225=""),"",'OddsRatio_working_2-way'!M224)</f>
        <v>2.1565033506220384</v>
      </c>
      <c r="I225" s="44">
        <f>IF(OR($A225="",$B225=""),"",'OddsRatio_working_2-way'!N224)</f>
        <v>1.8646754023342345</v>
      </c>
      <c r="J225" s="44">
        <f>IF('Log_working_2-way'!$D224="","",A225^('Log_working_2-way'!$D224))</f>
        <v>2.1593762623614712</v>
      </c>
      <c r="K225" s="46">
        <f>IF('Log_working_2-way'!$D224="","",B225^('Log_working_2-way'!$D224))</f>
        <v>1.8625327535713179</v>
      </c>
      <c r="L225" s="53">
        <f t="shared" si="35"/>
        <v>0.46511627906976738</v>
      </c>
      <c r="M225" s="53">
        <f t="shared" si="36"/>
        <v>0.53488372093023251</v>
      </c>
      <c r="N225" s="54">
        <v>322</v>
      </c>
      <c r="O225" s="54">
        <f t="shared" si="37"/>
        <v>166.44444444444443</v>
      </c>
      <c r="P225" s="54">
        <f t="shared" si="38"/>
        <v>143.11111111111114</v>
      </c>
      <c r="Q225" s="54">
        <f t="shared" si="39"/>
        <v>178.88888888888889</v>
      </c>
      <c r="R225" s="54">
        <f t="shared" si="40"/>
        <v>155.55555555555557</v>
      </c>
      <c r="S225" s="55">
        <f t="shared" si="41"/>
        <v>-12.444444444444457</v>
      </c>
      <c r="T225" s="55">
        <f t="shared" si="42"/>
        <v>-12.444444444444429</v>
      </c>
      <c r="U225" t="s">
        <v>360</v>
      </c>
      <c r="V225" t="s">
        <v>361</v>
      </c>
      <c r="W225" t="s">
        <v>479</v>
      </c>
      <c r="X225" s="38">
        <v>44229</v>
      </c>
      <c r="Y225" s="57"/>
    </row>
    <row r="226" spans="1:25" ht="15" x14ac:dyDescent="0.25">
      <c r="A226">
        <v>2.48</v>
      </c>
      <c r="B226">
        <v>1.57</v>
      </c>
      <c r="C226" s="43">
        <f t="shared" si="43"/>
        <v>4.0168481610848517E-2</v>
      </c>
      <c r="D226" s="44">
        <f>IF(OR($A226="",$B226=""),"",A226*'MPTO_working_2-way'!$G225)</f>
        <v>2.5796178343949041</v>
      </c>
      <c r="E226" s="46">
        <f>IF(OR($A226="",$B226=""),"",B226*'MPTO_working_2-way'!$G225)</f>
        <v>1.6330645161290323</v>
      </c>
      <c r="F226" s="44">
        <f>IF(OR($A226="",$B226=""),"",'MPTO_working_2-way'!D225)</f>
        <v>2.6100013406622868</v>
      </c>
      <c r="G226" s="46">
        <f>IF(OR($A226="",$B226=""),"",'MPTO_working_2-way'!E225)</f>
        <v>1.6211174952119245</v>
      </c>
      <c r="H226" s="44">
        <f>IF(OR($A226="",$B226=""),"",'OddsRatio_working_2-way'!M225)</f>
        <v>2.6113631583445658</v>
      </c>
      <c r="I226" s="44">
        <f>IF(OR($A226="",$B226=""),"",'OddsRatio_working_2-way'!N225)</f>
        <v>1.6205925677408124</v>
      </c>
      <c r="J226" s="44">
        <f>IF('Log_working_2-way'!$D225="","",A226^('Log_working_2-way'!$D225))</f>
        <v>2.625654823076816</v>
      </c>
      <c r="K226" s="46">
        <f>IF('Log_working_2-way'!$D225="","",B226^('Log_working_2-way'!$D225))</f>
        <v>1.6151367349354802</v>
      </c>
      <c r="L226" s="53">
        <f t="shared" si="35"/>
        <v>0.3876543209876544</v>
      </c>
      <c r="M226" s="53">
        <f t="shared" si="36"/>
        <v>0.61234567901234571</v>
      </c>
      <c r="N226" s="54">
        <v>323</v>
      </c>
      <c r="O226" s="54">
        <f t="shared" si="37"/>
        <v>192.75806451612902</v>
      </c>
      <c r="P226" s="54">
        <f t="shared" si="38"/>
        <v>117.26751592356688</v>
      </c>
      <c r="Q226" s="54">
        <f t="shared" si="39"/>
        <v>205.73248407643311</v>
      </c>
      <c r="R226" s="54">
        <f t="shared" si="40"/>
        <v>130.24193548387098</v>
      </c>
      <c r="S226" s="55">
        <f t="shared" si="41"/>
        <v>-12.974419560304085</v>
      </c>
      <c r="T226" s="55">
        <f t="shared" si="42"/>
        <v>-12.974419560304099</v>
      </c>
      <c r="U226" t="s">
        <v>358</v>
      </c>
      <c r="V226" t="s">
        <v>353</v>
      </c>
      <c r="W226" t="s">
        <v>479</v>
      </c>
      <c r="X226" s="38">
        <v>44229</v>
      </c>
      <c r="Y226" s="57"/>
    </row>
    <row r="227" spans="1:25" ht="15" x14ac:dyDescent="0.25">
      <c r="A227">
        <v>2.85</v>
      </c>
      <c r="B227">
        <v>1.44</v>
      </c>
      <c r="C227" s="43">
        <f t="shared" si="43"/>
        <v>4.5321637426900541E-2</v>
      </c>
      <c r="D227" s="44">
        <f>IF(OR($A227="",$B227=""),"",A227*'MPTO_working_2-way'!$G226)</f>
        <v>2.9791666666666665</v>
      </c>
      <c r="E227" s="46">
        <f>IF(OR($A227="",$B227=""),"",B227*'MPTO_working_2-way'!$G226)</f>
        <v>1.5052631578947366</v>
      </c>
      <c r="F227" s="44">
        <f>IF(OR($A227="",$B227=""),"",'MPTO_working_2-way'!D226)</f>
        <v>3.0467706013363025</v>
      </c>
      <c r="G227" s="46">
        <f>IF(OR($A227="",$B227=""),"",'MPTO_working_2-way'!E226)</f>
        <v>1.488574537540805</v>
      </c>
      <c r="H227" s="44">
        <f>IF(OR($A227="",$B227=""),"",'OddsRatio_working_2-way'!M226)</f>
        <v>3.0504988306618106</v>
      </c>
      <c r="I227" s="44">
        <f>IF(OR($A227="",$B227=""),"",'OddsRatio_working_2-way'!N226)</f>
        <v>1.4876862083736198</v>
      </c>
      <c r="J227" s="44">
        <f>IF('Log_working_2-way'!$D226="","",A227^('Log_working_2-way'!$D226))</f>
        <v>3.0833364341063403</v>
      </c>
      <c r="K227" s="46">
        <f>IF('Log_working_2-way'!$D226="","",B227^('Log_working_2-way'!$D226))</f>
        <v>1.4799992855815352</v>
      </c>
      <c r="L227" s="53">
        <f t="shared" si="35"/>
        <v>0.33566433566433568</v>
      </c>
      <c r="M227" s="53">
        <f t="shared" si="36"/>
        <v>0.66433566433566438</v>
      </c>
      <c r="N227" s="54">
        <v>324</v>
      </c>
      <c r="O227" s="54">
        <f t="shared" si="37"/>
        <v>210.31578947368419</v>
      </c>
      <c r="P227" s="54">
        <f t="shared" si="38"/>
        <v>99</v>
      </c>
      <c r="Q227" s="54">
        <f t="shared" si="39"/>
        <v>225</v>
      </c>
      <c r="R227" s="54">
        <f t="shared" si="40"/>
        <v>113.68421052631578</v>
      </c>
      <c r="S227" s="55">
        <f t="shared" si="41"/>
        <v>-14.684210526315809</v>
      </c>
      <c r="T227" s="55">
        <f t="shared" si="42"/>
        <v>-14.68421052631578</v>
      </c>
      <c r="U227" t="s">
        <v>364</v>
      </c>
      <c r="V227" t="s">
        <v>351</v>
      </c>
      <c r="W227" t="s">
        <v>479</v>
      </c>
      <c r="X227" s="38">
        <v>44229</v>
      </c>
      <c r="Y227" s="57"/>
    </row>
    <row r="228" spans="1:25" ht="15" x14ac:dyDescent="0.25">
      <c r="A228">
        <v>2.16</v>
      </c>
      <c r="B228">
        <v>1.75</v>
      </c>
      <c r="C228" s="43">
        <f t="shared" si="43"/>
        <v>3.4391534391534417E-2</v>
      </c>
      <c r="D228" s="44">
        <f>IF(OR($A228="",$B228=""),"",A228*'MPTO_working_2-way'!$G227)</f>
        <v>2.2342857142857144</v>
      </c>
      <c r="E228" s="46">
        <f>IF(OR($A228="",$B228=""),"",B228*'MPTO_working_2-way'!$G227)</f>
        <v>1.8101851851851851</v>
      </c>
      <c r="F228" s="44">
        <f>IF(OR($A228="",$B228=""),"",'MPTO_working_2-way'!D227)</f>
        <v>2.2433234421364987</v>
      </c>
      <c r="G228" s="46">
        <f>IF(OR($A228="",$B228=""),"",'MPTO_working_2-way'!E227)</f>
        <v>1.8042959427207637</v>
      </c>
      <c r="H228" s="44">
        <f>IF(OR($A228="",$B228=""),"",'OddsRatio_working_2-way'!M227)</f>
        <v>2.2436505404118421</v>
      </c>
      <c r="I228" s="44">
        <f>IF(OR($A228="",$B228=""),"",'OddsRatio_working_2-way'!N227)</f>
        <v>1.8040844011283466</v>
      </c>
      <c r="J228" s="44">
        <f>IF('Log_working_2-way'!$D227="","",A228^('Log_working_2-way'!$D227))</f>
        <v>2.2478012615174499</v>
      </c>
      <c r="K228" s="46">
        <f>IF('Log_working_2-way'!$D227="","",B228^('Log_working_2-way'!$D227))</f>
        <v>1.8014096722292445</v>
      </c>
      <c r="L228" s="53">
        <f t="shared" si="35"/>
        <v>0.4475703324808184</v>
      </c>
      <c r="M228" s="53">
        <f t="shared" si="36"/>
        <v>0.55242966751918166</v>
      </c>
      <c r="N228" s="54">
        <v>325</v>
      </c>
      <c r="O228" s="54">
        <f t="shared" si="37"/>
        <v>174.53703703703701</v>
      </c>
      <c r="P228" s="54">
        <f t="shared" si="38"/>
        <v>139.28571428571428</v>
      </c>
      <c r="Q228" s="54">
        <f t="shared" si="39"/>
        <v>185.71428571428569</v>
      </c>
      <c r="R228" s="54">
        <f t="shared" si="40"/>
        <v>150.46296296296293</v>
      </c>
      <c r="S228" s="55">
        <f t="shared" si="41"/>
        <v>-11.177248677248684</v>
      </c>
      <c r="T228" s="55">
        <f t="shared" si="42"/>
        <v>-11.177248677248656</v>
      </c>
      <c r="U228" t="s">
        <v>378</v>
      </c>
      <c r="V228" t="s">
        <v>374</v>
      </c>
      <c r="W228" t="s">
        <v>467</v>
      </c>
      <c r="X228" s="38">
        <v>44229</v>
      </c>
      <c r="Y228" s="57"/>
    </row>
    <row r="229" spans="1:25" ht="15" x14ac:dyDescent="0.25">
      <c r="A229">
        <v>2.69</v>
      </c>
      <c r="B229">
        <v>1.51</v>
      </c>
      <c r="C229" s="43">
        <f t="shared" si="43"/>
        <v>3.3998867525049992E-2</v>
      </c>
      <c r="D229" s="44">
        <f>IF(OR($A229="",$B229=""),"",A229*'MPTO_working_2-way'!$G228)</f>
        <v>2.7814569536423845</v>
      </c>
      <c r="E229" s="46">
        <f>IF(OR($A229="",$B229=""),"",B229*'MPTO_working_2-way'!$G228)</f>
        <v>1.5613382899628254</v>
      </c>
      <c r="F229" s="44">
        <f>IF(OR($A229="",$B229=""),"",'MPTO_working_2-way'!D228)</f>
        <v>2.8189041951490341</v>
      </c>
      <c r="G229" s="46">
        <f>IF(OR($A229="",$B229=""),"",'MPTO_working_2-way'!E228)</f>
        <v>1.5497815677521511</v>
      </c>
      <c r="H229" s="44">
        <f>IF(OR($A229="",$B229=""),"",'OddsRatio_working_2-way'!M228)</f>
        <v>2.8203641092364129</v>
      </c>
      <c r="I229" s="44">
        <f>IF(OR($A229="",$B229=""),"",'OddsRatio_working_2-way'!N228)</f>
        <v>1.5493406483494501</v>
      </c>
      <c r="J229" s="44">
        <f>IF('Log_working_2-way'!$D228="","",A229^('Log_working_2-way'!$D228))</f>
        <v>2.8380197684281701</v>
      </c>
      <c r="K229" s="46">
        <f>IF('Log_working_2-way'!$D228="","",B229^('Log_working_2-way'!$D228))</f>
        <v>1.5440637892893805</v>
      </c>
      <c r="L229" s="53">
        <f t="shared" si="35"/>
        <v>0.35952380952380947</v>
      </c>
      <c r="M229" s="53">
        <f t="shared" si="36"/>
        <v>0.64047619047619042</v>
      </c>
      <c r="N229" s="54">
        <v>326</v>
      </c>
      <c r="O229" s="54">
        <f t="shared" si="37"/>
        <v>204.81040892193309</v>
      </c>
      <c r="P229" s="54">
        <f t="shared" si="38"/>
        <v>110.10596026490066</v>
      </c>
      <c r="Q229" s="54">
        <f t="shared" si="39"/>
        <v>215.89403973509934</v>
      </c>
      <c r="R229" s="54">
        <f t="shared" si="40"/>
        <v>121.18959107806693</v>
      </c>
      <c r="S229" s="55">
        <f t="shared" si="41"/>
        <v>-11.083630813166252</v>
      </c>
      <c r="T229" s="55">
        <f t="shared" si="42"/>
        <v>-11.083630813166266</v>
      </c>
      <c r="U229" t="s">
        <v>171</v>
      </c>
      <c r="V229" t="s">
        <v>174</v>
      </c>
      <c r="W229" t="s">
        <v>468</v>
      </c>
      <c r="X229" s="38">
        <v>44229</v>
      </c>
      <c r="Y229" s="57"/>
    </row>
    <row r="230" spans="1:25" ht="15" x14ac:dyDescent="0.25">
      <c r="A230">
        <v>2.9</v>
      </c>
      <c r="B230">
        <v>1.44</v>
      </c>
      <c r="C230" s="43">
        <f t="shared" si="43"/>
        <v>3.9272030651340994E-2</v>
      </c>
      <c r="D230" s="44">
        <f>IF(OR($A230="",$B230=""),"",A230*'MPTO_working_2-way'!$G229)</f>
        <v>3.0138888888888888</v>
      </c>
      <c r="E230" s="46">
        <f>IF(OR($A230="",$B230=""),"",B230*'MPTO_working_2-way'!$G229)</f>
        <v>1.4965517241379309</v>
      </c>
      <c r="F230" s="44">
        <f>IF(OR($A230="",$B230=""),"",'MPTO_working_2-way'!D229)</f>
        <v>3.0751104565537557</v>
      </c>
      <c r="G230" s="46">
        <f>IF(OR($A230="",$B230=""),"",'MPTO_working_2-way'!E229)</f>
        <v>1.481902058197303</v>
      </c>
      <c r="H230" s="44">
        <f>IF(OR($A230="",$B230=""),"",'OddsRatio_working_2-way'!M229)</f>
        <v>3.0780235364840833</v>
      </c>
      <c r="I230" s="44">
        <f>IF(OR($A230="",$B230=""),"",'OddsRatio_working_2-way'!N229)</f>
        <v>1.4812265031857879</v>
      </c>
      <c r="J230" s="44">
        <f>IF('Log_working_2-way'!$D229="","",A230^('Log_working_2-way'!$D229))</f>
        <v>3.1075186928168366</v>
      </c>
      <c r="K230" s="46">
        <f>IF('Log_working_2-way'!$D229="","",B230^('Log_working_2-way'!$D229))</f>
        <v>1.4744916395794321</v>
      </c>
      <c r="L230" s="53">
        <f t="shared" si="35"/>
        <v>0.33179723502304148</v>
      </c>
      <c r="M230" s="53">
        <f t="shared" si="36"/>
        <v>0.66820276497695863</v>
      </c>
      <c r="N230" s="54">
        <v>327</v>
      </c>
      <c r="O230" s="54">
        <f t="shared" si="37"/>
        <v>214.24137931034483</v>
      </c>
      <c r="P230" s="54">
        <f t="shared" si="38"/>
        <v>99.916666666666657</v>
      </c>
      <c r="Q230" s="54">
        <f t="shared" si="39"/>
        <v>227.08333333333331</v>
      </c>
      <c r="R230" s="54">
        <f t="shared" si="40"/>
        <v>112.75862068965517</v>
      </c>
      <c r="S230" s="55">
        <f t="shared" si="41"/>
        <v>-12.841954022988489</v>
      </c>
      <c r="T230" s="55">
        <f t="shared" si="42"/>
        <v>-12.841954022988517</v>
      </c>
      <c r="U230" t="s">
        <v>397</v>
      </c>
      <c r="V230" t="s">
        <v>396</v>
      </c>
      <c r="W230" t="s">
        <v>482</v>
      </c>
      <c r="X230" s="38">
        <v>44229</v>
      </c>
      <c r="Y230" s="57"/>
    </row>
    <row r="231" spans="1:25" s="50" customFormat="1" ht="15" x14ac:dyDescent="0.25">
      <c r="A231">
        <v>2.35</v>
      </c>
      <c r="B231">
        <v>1.65</v>
      </c>
      <c r="C231" s="43">
        <f t="shared" si="43"/>
        <v>3.1592520954223158E-2</v>
      </c>
      <c r="D231" s="44">
        <f>IF(OR($A231="",$B231=""),"",A231*'MPTO_working_2-way'!$G230)</f>
        <v>2.4242424242424243</v>
      </c>
      <c r="E231" s="46">
        <f>IF(OR($A231="",$B231=""),"",B231*'MPTO_working_2-way'!$G230)</f>
        <v>1.7021276595744681</v>
      </c>
      <c r="F231" s="44">
        <f>IF(OR($A231="",$B231=""),"",'MPTO_working_2-way'!D230)</f>
        <v>2.4405979543666407</v>
      </c>
      <c r="G231" s="46">
        <f>IF(OR($A231="",$B231=""),"",'MPTO_working_2-way'!E230)</f>
        <v>1.6941561987984708</v>
      </c>
      <c r="H231" s="44">
        <f>IF(OR($A231="",$B231=""),"",'OddsRatio_working_2-way'!M230)</f>
        <v>2.4411533842457849</v>
      </c>
      <c r="I231" s="44">
        <f>IF(OR($A231="",$B231=""),"",'OddsRatio_working_2-way'!N230)</f>
        <v>1.6938886664887112</v>
      </c>
      <c r="J231" s="44">
        <f>IF('Log_working_2-way'!$D230="","",A231^('Log_working_2-way'!$D230))</f>
        <v>2.4487037782009757</v>
      </c>
      <c r="K231" s="46">
        <f>IF('Log_working_2-way'!$D230="","",B231^('Log_working_2-way'!$D230))</f>
        <v>1.6902722385674813</v>
      </c>
      <c r="L231" s="53">
        <f t="shared" si="35"/>
        <v>0.41249999999999998</v>
      </c>
      <c r="M231" s="53">
        <f t="shared" si="36"/>
        <v>0.58750000000000002</v>
      </c>
      <c r="N231" s="54">
        <v>328</v>
      </c>
      <c r="O231" s="54">
        <f t="shared" si="37"/>
        <v>188.42553191489364</v>
      </c>
      <c r="P231" s="54">
        <f t="shared" si="38"/>
        <v>129.21212121212116</v>
      </c>
      <c r="Q231" s="54">
        <f t="shared" si="39"/>
        <v>198.78787878787878</v>
      </c>
      <c r="R231" s="54">
        <f t="shared" si="40"/>
        <v>139.57446808510639</v>
      </c>
      <c r="S231" s="55">
        <f t="shared" si="41"/>
        <v>-10.362346872985142</v>
      </c>
      <c r="T231" s="55">
        <f t="shared" si="42"/>
        <v>-10.362346872985228</v>
      </c>
      <c r="U231" t="s">
        <v>391</v>
      </c>
      <c r="V231" t="s">
        <v>393</v>
      </c>
      <c r="W231" t="s">
        <v>482</v>
      </c>
      <c r="X231" s="38">
        <v>44229</v>
      </c>
      <c r="Y231" s="57"/>
    </row>
    <row r="232" spans="1:25" ht="15" x14ac:dyDescent="0.25">
      <c r="A232">
        <v>1.68</v>
      </c>
      <c r="B232">
        <v>2.2799999999999998</v>
      </c>
      <c r="C232" s="43">
        <f t="shared" si="43"/>
        <v>3.383458646616555E-2</v>
      </c>
      <c r="D232" s="44">
        <f>IF(OR($A232="",$B232=""),"",A232*'MPTO_working_2-way'!$G231)</f>
        <v>1.736842105263158</v>
      </c>
      <c r="E232" s="46">
        <f>IF(OR($A232="",$B232=""),"",B232*'MPTO_working_2-way'!$G231)</f>
        <v>2.3571428571428572</v>
      </c>
      <c r="F232" s="44">
        <f>IF(OR($A232="",$B232=""),"",'MPTO_working_2-way'!D231)</f>
        <v>1.7291440953412784</v>
      </c>
      <c r="G232" s="46">
        <f>IF(OR($A232="",$B232=""),"",'MPTO_working_2-way'!E231)</f>
        <v>2.3714710252600297</v>
      </c>
      <c r="H232" s="44">
        <f>IF(OR($A232="",$B232=""),"",'OddsRatio_working_2-way'!M231)</f>
        <v>1.728868986855663</v>
      </c>
      <c r="I232" s="44">
        <f>IF(OR($A232="",$B232=""),"",'OddsRatio_working_2-way'!N231)</f>
        <v>2.3719886811400706</v>
      </c>
      <c r="J232" s="44">
        <f>IF('Log_working_2-way'!$D231="","",A232^('Log_working_2-way'!$D231))</f>
        <v>1.7253734306956654</v>
      </c>
      <c r="K232" s="46">
        <f>IF('Log_working_2-way'!$D231="","",B232^('Log_working_2-way'!$D231))</f>
        <v>2.3786002597874161</v>
      </c>
      <c r="L232" s="53">
        <f t="shared" si="35"/>
        <v>0.57575757575757569</v>
      </c>
      <c r="M232" s="53">
        <f t="shared" si="36"/>
        <v>0.42424242424242425</v>
      </c>
      <c r="N232" s="54">
        <v>329</v>
      </c>
      <c r="O232" s="54">
        <f t="shared" si="37"/>
        <v>133.16666666666669</v>
      </c>
      <c r="P232" s="54">
        <f t="shared" si="38"/>
        <v>184.70175438596488</v>
      </c>
      <c r="Q232" s="54">
        <f t="shared" si="39"/>
        <v>144.2982456140351</v>
      </c>
      <c r="R232" s="54">
        <f t="shared" si="40"/>
        <v>195.83333333333334</v>
      </c>
      <c r="S232" s="55">
        <f t="shared" si="41"/>
        <v>-11.131578947368411</v>
      </c>
      <c r="T232" s="55">
        <f t="shared" si="42"/>
        <v>-11.131578947368467</v>
      </c>
      <c r="U232" t="s">
        <v>394</v>
      </c>
      <c r="V232" t="s">
        <v>390</v>
      </c>
      <c r="W232" t="s">
        <v>482</v>
      </c>
      <c r="X232" s="38">
        <v>44229</v>
      </c>
      <c r="Y232" s="57"/>
    </row>
    <row r="233" spans="1:25" ht="15" x14ac:dyDescent="0.25">
      <c r="A233">
        <v>1.68</v>
      </c>
      <c r="B233">
        <v>2.25</v>
      </c>
      <c r="C233" s="43">
        <f t="shared" si="43"/>
        <v>3.9682539682539542E-2</v>
      </c>
      <c r="D233" s="44">
        <f>IF(OR($A233="",$B233=""),"",A233*'MPTO_working_2-way'!$G232)</f>
        <v>1.7466666666666664</v>
      </c>
      <c r="E233" s="46">
        <f>IF(OR($A233="",$B233=""),"",B233*'MPTO_working_2-way'!$G232)</f>
        <v>2.339285714285714</v>
      </c>
      <c r="F233" s="44">
        <f>IF(OR($A233="",$B233=""),"",'MPTO_working_2-way'!D232)</f>
        <v>1.7379310344827583</v>
      </c>
      <c r="G233" s="46">
        <f>IF(OR($A233="",$B233=""),"",'MPTO_working_2-way'!E232)</f>
        <v>2.3551401869158877</v>
      </c>
      <c r="H233" s="44">
        <f>IF(OR($A233="",$B233=""),"",'OddsRatio_working_2-way'!M232)</f>
        <v>1.7375635565834309</v>
      </c>
      <c r="I233" s="44">
        <f>IF(OR($A233="",$B233=""),"",'OddsRatio_working_2-way'!N232)</f>
        <v>2.3558153613666013</v>
      </c>
      <c r="J233" s="44">
        <f>IF('Log_working_2-way'!$D232="","",A233^('Log_working_2-way'!$D232))</f>
        <v>1.733582099100242</v>
      </c>
      <c r="K233" s="46">
        <f>IF('Log_working_2-way'!$D232="","",B233^('Log_working_2-way'!$D232))</f>
        <v>2.3631739395308338</v>
      </c>
      <c r="L233" s="53">
        <f t="shared" si="35"/>
        <v>0.57251908396946571</v>
      </c>
      <c r="M233" s="53">
        <f t="shared" si="36"/>
        <v>0.4274809160305344</v>
      </c>
      <c r="N233" s="54">
        <v>330</v>
      </c>
      <c r="O233" s="54">
        <f t="shared" si="37"/>
        <v>133.57142857142856</v>
      </c>
      <c r="P233" s="54">
        <f t="shared" si="38"/>
        <v>183.33333333333331</v>
      </c>
      <c r="Q233" s="54">
        <f t="shared" si="39"/>
        <v>146.66666666666666</v>
      </c>
      <c r="R233" s="54">
        <f t="shared" si="40"/>
        <v>196.42857142857142</v>
      </c>
      <c r="S233" s="55">
        <f t="shared" si="41"/>
        <v>-13.095238095238102</v>
      </c>
      <c r="T233" s="55">
        <f t="shared" si="42"/>
        <v>-13.095238095238102</v>
      </c>
      <c r="U233" t="s">
        <v>409</v>
      </c>
      <c r="V233" t="s">
        <v>65</v>
      </c>
      <c r="W233" t="s">
        <v>475</v>
      </c>
      <c r="X233" s="38">
        <v>44229</v>
      </c>
      <c r="Y233" s="57"/>
    </row>
    <row r="234" spans="1:25" ht="15" x14ac:dyDescent="0.25">
      <c r="A234">
        <v>1.7</v>
      </c>
      <c r="B234">
        <v>2.21</v>
      </c>
      <c r="C234" s="43">
        <f t="shared" si="43"/>
        <v>4.0723981900452566E-2</v>
      </c>
      <c r="D234" s="44">
        <f>IF(OR($A234="",$B234=""),"",A234*'MPTO_working_2-way'!$G233)</f>
        <v>1.7692307692307694</v>
      </c>
      <c r="E234" s="46">
        <f>IF(OR($A234="",$B234=""),"",B234*'MPTO_working_2-way'!$G233)</f>
        <v>2.3000000000000003</v>
      </c>
      <c r="F234" s="44">
        <f>IF(OR($A234="",$B234=""),"",'MPTO_working_2-way'!D233)</f>
        <v>1.760956175298805</v>
      </c>
      <c r="G234" s="46">
        <f>IF(OR($A234="",$B234=""),"",'MPTO_working_2-way'!E233)</f>
        <v>2.3141361256544504</v>
      </c>
      <c r="H234" s="44">
        <f>IF(OR($A234="",$B234=""),"",'OddsRatio_working_2-way'!M233)</f>
        <v>1.7606000241218864</v>
      </c>
      <c r="I234" s="44">
        <f>IF(OR($A234="",$B234=""),"",'OddsRatio_working_2-way'!N233)</f>
        <v>2.3147514702678329</v>
      </c>
      <c r="J234" s="44">
        <f>IF('Log_working_2-way'!$D233="","",A234^('Log_working_2-way'!$D233))</f>
        <v>1.7568261065137158</v>
      </c>
      <c r="K234" s="46">
        <f>IF('Log_working_2-way'!$D233="","",B234^('Log_working_2-way'!$D233))</f>
        <v>2.3213074858188989</v>
      </c>
      <c r="L234" s="53">
        <f t="shared" si="35"/>
        <v>0.56521739130434778</v>
      </c>
      <c r="M234" s="53">
        <f t="shared" si="36"/>
        <v>0.43478260869565211</v>
      </c>
      <c r="N234" s="54">
        <v>331</v>
      </c>
      <c r="O234" s="54">
        <f t="shared" si="37"/>
        <v>136.29411764705878</v>
      </c>
      <c r="P234" s="54">
        <f t="shared" si="38"/>
        <v>181.22624434389141</v>
      </c>
      <c r="Q234" s="54">
        <f t="shared" si="39"/>
        <v>149.77375565610859</v>
      </c>
      <c r="R234" s="54">
        <f t="shared" si="40"/>
        <v>194.70588235294119</v>
      </c>
      <c r="S234" s="55">
        <f t="shared" si="41"/>
        <v>-13.479638009049808</v>
      </c>
      <c r="T234" s="55">
        <f t="shared" si="42"/>
        <v>-13.479638009049779</v>
      </c>
      <c r="U234" t="s">
        <v>129</v>
      </c>
      <c r="V234" t="s">
        <v>66</v>
      </c>
      <c r="W234" t="s">
        <v>475</v>
      </c>
      <c r="X234" s="38">
        <v>44229</v>
      </c>
      <c r="Y234" s="57"/>
    </row>
    <row r="235" spans="1:25" ht="15" x14ac:dyDescent="0.25">
      <c r="A235">
        <v>1.93</v>
      </c>
      <c r="B235">
        <v>1.94</v>
      </c>
      <c r="C235" s="43">
        <f t="shared" si="43"/>
        <v>3.3598632551679941E-2</v>
      </c>
      <c r="D235" s="44">
        <f>IF(OR($A235="",$B235=""),"",A235*'MPTO_working_2-way'!$G234)</f>
        <v>1.9948453608247423</v>
      </c>
      <c r="E235" s="46">
        <f>IF(OR($A235="",$B235=""),"",B235*'MPTO_working_2-way'!$G234)</f>
        <v>2.0051813471502591</v>
      </c>
      <c r="F235" s="44">
        <f>IF(OR($A235="",$B235=""),"",'MPTO_working_2-way'!D234)</f>
        <v>1.9946726333173512</v>
      </c>
      <c r="G235" s="46">
        <f>IF(OR($A235="",$B235=""),"",'MPTO_working_2-way'!E234)</f>
        <v>2.0053558995233249</v>
      </c>
      <c r="H235" s="44">
        <f>IF(OR($A235="",$B235=""),"",'OddsRatio_working_2-way'!M234)</f>
        <v>1.9946666286387909</v>
      </c>
      <c r="I235" s="44">
        <f>IF(OR($A235="",$B235=""),"",'OddsRatio_working_2-way'!N234)</f>
        <v>2.0053619687316817</v>
      </c>
      <c r="J235" s="44">
        <f>IF('Log_working_2-way'!$D234="","",A235^('Log_working_2-way'!$D234))</f>
        <v>1.9945880029745278</v>
      </c>
      <c r="K235" s="46">
        <f>IF('Log_working_2-way'!$D234="","",B235^('Log_working_2-way'!$D234))</f>
        <v>2.0054414461156225</v>
      </c>
      <c r="L235" s="53">
        <f t="shared" si="35"/>
        <v>0.50129198966408273</v>
      </c>
      <c r="M235" s="53">
        <f t="shared" si="36"/>
        <v>0.49870801033591733</v>
      </c>
      <c r="N235" s="54">
        <v>332</v>
      </c>
      <c r="O235" s="54">
        <f t="shared" si="37"/>
        <v>159.97927461139898</v>
      </c>
      <c r="P235" s="54">
        <f t="shared" si="38"/>
        <v>160.86597938144328</v>
      </c>
      <c r="Q235" s="54">
        <f t="shared" si="39"/>
        <v>171.13402061855672</v>
      </c>
      <c r="R235" s="54">
        <f t="shared" si="40"/>
        <v>172.02072538860105</v>
      </c>
      <c r="S235" s="55">
        <f t="shared" si="41"/>
        <v>-11.15474600715774</v>
      </c>
      <c r="T235" s="55">
        <f t="shared" si="42"/>
        <v>-11.154746007157769</v>
      </c>
      <c r="U235" t="s">
        <v>164</v>
      </c>
      <c r="V235" t="s">
        <v>167</v>
      </c>
      <c r="W235" t="s">
        <v>475</v>
      </c>
      <c r="X235" s="38">
        <v>44229</v>
      </c>
      <c r="Y235" s="57"/>
    </row>
    <row r="236" spans="1:25" ht="15" x14ac:dyDescent="0.25">
      <c r="A236">
        <v>1.68</v>
      </c>
      <c r="B236">
        <v>2.2799999999999998</v>
      </c>
      <c r="C236" s="43">
        <f t="shared" si="43"/>
        <v>3.383458646616555E-2</v>
      </c>
      <c r="D236" s="44">
        <f>IF(OR($A236="",$B236=""),"",A236*'MPTO_working_2-way'!$G235)</f>
        <v>1.736842105263158</v>
      </c>
      <c r="E236" s="46">
        <f>IF(OR($A236="",$B236=""),"",B236*'MPTO_working_2-way'!$G235)</f>
        <v>2.3571428571428572</v>
      </c>
      <c r="F236" s="44">
        <f>IF(OR($A236="",$B236=""),"",'MPTO_working_2-way'!D235)</f>
        <v>1.7291440953412784</v>
      </c>
      <c r="G236" s="46">
        <f>IF(OR($A236="",$B236=""),"",'MPTO_working_2-way'!E235)</f>
        <v>2.3714710252600297</v>
      </c>
      <c r="H236" s="44">
        <f>IF(OR($A236="",$B236=""),"",'OddsRatio_working_2-way'!M235)</f>
        <v>1.728868986855663</v>
      </c>
      <c r="I236" s="44">
        <f>IF(OR($A236="",$B236=""),"",'OddsRatio_working_2-way'!N235)</f>
        <v>2.3719886811400706</v>
      </c>
      <c r="J236" s="44">
        <f>IF('Log_working_2-way'!$D235="","",A236^('Log_working_2-way'!$D235))</f>
        <v>1.7253734306956654</v>
      </c>
      <c r="K236" s="46">
        <f>IF('Log_working_2-way'!$D235="","",B236^('Log_working_2-way'!$D235))</f>
        <v>2.3786002597874161</v>
      </c>
      <c r="L236" s="53">
        <f t="shared" si="35"/>
        <v>0.57575757575757569</v>
      </c>
      <c r="M236" s="53">
        <f t="shared" si="36"/>
        <v>0.42424242424242425</v>
      </c>
      <c r="N236" s="54">
        <v>333</v>
      </c>
      <c r="O236" s="54">
        <f t="shared" si="37"/>
        <v>134.78571428571425</v>
      </c>
      <c r="P236" s="54">
        <f t="shared" si="38"/>
        <v>186.9473684210526</v>
      </c>
      <c r="Q236" s="54">
        <f t="shared" si="39"/>
        <v>146.05263157894737</v>
      </c>
      <c r="R236" s="54">
        <f t="shared" si="40"/>
        <v>198.21428571428572</v>
      </c>
      <c r="S236" s="55">
        <f t="shared" si="41"/>
        <v>-11.266917293233121</v>
      </c>
      <c r="T236" s="55">
        <f t="shared" si="42"/>
        <v>-11.266917293233121</v>
      </c>
      <c r="U236" t="s">
        <v>73</v>
      </c>
      <c r="V236" t="s">
        <v>68</v>
      </c>
      <c r="W236" t="s">
        <v>476</v>
      </c>
      <c r="X236" s="38">
        <v>44257</v>
      </c>
      <c r="Y236" s="57"/>
    </row>
    <row r="237" spans="1:25" ht="15" x14ac:dyDescent="0.25">
      <c r="A237">
        <v>2.06</v>
      </c>
      <c r="B237">
        <v>1.86</v>
      </c>
      <c r="C237" s="43">
        <f t="shared" si="43"/>
        <v>2.3071301806034006E-2</v>
      </c>
      <c r="D237" s="44">
        <f>IF(OR($A237="",$B237=""),"",A237*'MPTO_working_2-way'!$G236)</f>
        <v>2.10752688172043</v>
      </c>
      <c r="E237" s="46">
        <f>IF(OR($A237="",$B237=""),"",B237*'MPTO_working_2-way'!$G236)</f>
        <v>1.9029126213592233</v>
      </c>
      <c r="F237" s="44">
        <f>IF(OR($A237="",$B237=""),"",'MPTO_working_2-way'!D236)</f>
        <v>2.1101442890186144</v>
      </c>
      <c r="G237" s="46">
        <f>IF(OR($A237="",$B237=""),"",'MPTO_working_2-way'!E236)</f>
        <v>1.9007838079174522</v>
      </c>
      <c r="H237" s="44">
        <f>IF(OR($A237="",$B237=""),"",'OddsRatio_working_2-way'!M236)</f>
        <v>2.1102063499795354</v>
      </c>
      <c r="I237" s="44">
        <f>IF(OR($A237="",$B237=""),"",'OddsRatio_working_2-way'!N236)</f>
        <v>1.9007334537569818</v>
      </c>
      <c r="J237" s="44">
        <f>IF('Log_working_2-way'!$D236="","",A237^('Log_working_2-way'!$D236))</f>
        <v>2.1113901147506824</v>
      </c>
      <c r="K237" s="46">
        <f>IF('Log_working_2-way'!$D236="","",B237^('Log_working_2-way'!$D236))</f>
        <v>1.8997740637852691</v>
      </c>
      <c r="L237" s="53">
        <f t="shared" si="35"/>
        <v>0.47448979591836737</v>
      </c>
      <c r="M237" s="53">
        <f t="shared" si="36"/>
        <v>0.52551020408163263</v>
      </c>
      <c r="N237" s="54">
        <v>334</v>
      </c>
      <c r="O237" s="54">
        <f t="shared" si="37"/>
        <v>171.86407766990288</v>
      </c>
      <c r="P237" s="54">
        <f t="shared" si="38"/>
        <v>154.43010752688173</v>
      </c>
      <c r="Q237" s="54">
        <f t="shared" si="39"/>
        <v>179.56989247311827</v>
      </c>
      <c r="R237" s="54">
        <f t="shared" si="40"/>
        <v>162.13592233009709</v>
      </c>
      <c r="S237" s="55">
        <f t="shared" si="41"/>
        <v>-7.7058148032153895</v>
      </c>
      <c r="T237" s="55">
        <f t="shared" si="42"/>
        <v>-7.7058148032153611</v>
      </c>
      <c r="U237" t="s">
        <v>41</v>
      </c>
      <c r="V237" t="s">
        <v>39</v>
      </c>
      <c r="W237" t="s">
        <v>476</v>
      </c>
      <c r="X237" s="38">
        <v>44257</v>
      </c>
      <c r="Y237" s="57"/>
    </row>
    <row r="238" spans="1:25" ht="15" x14ac:dyDescent="0.25">
      <c r="A238">
        <v>1.68</v>
      </c>
      <c r="B238">
        <v>2.31</v>
      </c>
      <c r="C238" s="43">
        <f t="shared" si="43"/>
        <v>2.813852813852824E-2</v>
      </c>
      <c r="D238" s="44">
        <f>IF(OR($A238="",$B238=""),"",A238*'MPTO_working_2-way'!$G237)</f>
        <v>1.7272727272727273</v>
      </c>
      <c r="E238" s="46">
        <f>IF(OR($A238="",$B238=""),"",B238*'MPTO_working_2-way'!$G237)</f>
        <v>2.3750000000000004</v>
      </c>
      <c r="F238" s="44">
        <f>IF(OR($A238="",$B238=""),"",'MPTO_working_2-way'!D237)</f>
        <v>1.7206703910614525</v>
      </c>
      <c r="G238" s="46">
        <f>IF(OR($A238="",$B238=""),"",'MPTO_working_2-way'!E237)</f>
        <v>2.3875968992248064</v>
      </c>
      <c r="H238" s="44">
        <f>IF(OR($A238="",$B238=""),"",'OddsRatio_working_2-way'!M237)</f>
        <v>1.7204748222288193</v>
      </c>
      <c r="I238" s="44">
        <f>IF(OR($A238="",$B238=""),"",'OddsRatio_working_2-way'!N237)</f>
        <v>2.3879735545878726</v>
      </c>
      <c r="J238" s="44">
        <f>IF('Log_working_2-way'!$D237="","",A238^('Log_working_2-way'!$D237))</f>
        <v>1.7174872145429791</v>
      </c>
      <c r="K238" s="46">
        <f>IF('Log_working_2-way'!$D237="","",B238^('Log_working_2-way'!$D237))</f>
        <v>2.3937530589126359</v>
      </c>
      <c r="L238" s="53">
        <f t="shared" si="35"/>
        <v>0.57894736842105265</v>
      </c>
      <c r="M238" s="53">
        <f t="shared" si="36"/>
        <v>0.42105263157894729</v>
      </c>
      <c r="N238" s="54">
        <v>335</v>
      </c>
      <c r="O238" s="54">
        <f t="shared" si="37"/>
        <v>135.59523809523807</v>
      </c>
      <c r="P238" s="54">
        <f t="shared" si="38"/>
        <v>189.97835497835499</v>
      </c>
      <c r="Q238" s="54">
        <f t="shared" si="39"/>
        <v>145.02164502164501</v>
      </c>
      <c r="R238" s="54">
        <f t="shared" si="40"/>
        <v>199.4047619047619</v>
      </c>
      <c r="S238" s="55">
        <f t="shared" si="41"/>
        <v>-9.4264069264069406</v>
      </c>
      <c r="T238" s="55">
        <f t="shared" si="42"/>
        <v>-9.4264069264069121</v>
      </c>
      <c r="U238" t="s">
        <v>138</v>
      </c>
      <c r="V238" t="s">
        <v>134</v>
      </c>
      <c r="W238" t="s">
        <v>476</v>
      </c>
      <c r="X238" s="38">
        <v>44257</v>
      </c>
      <c r="Y238" s="57"/>
    </row>
    <row r="239" spans="1:25" ht="15" x14ac:dyDescent="0.25">
      <c r="A239">
        <v>1.73</v>
      </c>
      <c r="B239">
        <v>2.2200000000000002</v>
      </c>
      <c r="C239" s="43">
        <f t="shared" si="43"/>
        <v>2.8485132531375301E-2</v>
      </c>
      <c r="D239" s="44">
        <f>IF(OR($A239="",$B239=""),"",A239*'MPTO_working_2-way'!$G238)</f>
        <v>1.7792792792792793</v>
      </c>
      <c r="E239" s="46">
        <f>IF(OR($A239="",$B239=""),"",B239*'MPTO_working_2-way'!$G238)</f>
        <v>2.2832369942196533</v>
      </c>
      <c r="F239" s="44">
        <f>IF(OR($A239="",$B239=""),"",'MPTO_working_2-way'!D238)</f>
        <v>1.7737034129219971</v>
      </c>
      <c r="G239" s="46">
        <f>IF(OR($A239="",$B239=""),"",'MPTO_working_2-way'!E238)</f>
        <v>2.2924849280725841</v>
      </c>
      <c r="H239" s="44">
        <f>IF(OR($A239="",$B239=""),"",'OddsRatio_working_2-way'!M238)</f>
        <v>1.7735377532723946</v>
      </c>
      <c r="I239" s="44">
        <f>IF(OR($A239="",$B239=""),"",'OddsRatio_working_2-way'!N238)</f>
        <v>2.2927617246470167</v>
      </c>
      <c r="J239" s="44">
        <f>IF('Log_working_2-way'!$D238="","",A239^('Log_working_2-way'!$D238))</f>
        <v>1.771015496161394</v>
      </c>
      <c r="K239" s="46">
        <f>IF('Log_working_2-way'!$D238="","",B239^('Log_working_2-way'!$D238))</f>
        <v>2.2969907932831721</v>
      </c>
      <c r="L239" s="53">
        <f t="shared" si="35"/>
        <v>0.5620253164556962</v>
      </c>
      <c r="M239" s="53">
        <f t="shared" si="36"/>
        <v>0.43797468354430374</v>
      </c>
      <c r="N239" s="54">
        <v>336</v>
      </c>
      <c r="O239" s="54">
        <f t="shared" si="37"/>
        <v>141.78034682080926</v>
      </c>
      <c r="P239" s="54">
        <f t="shared" si="38"/>
        <v>184.64864864864867</v>
      </c>
      <c r="Q239" s="54">
        <f t="shared" si="39"/>
        <v>151.35135135135133</v>
      </c>
      <c r="R239" s="54">
        <f t="shared" si="40"/>
        <v>194.21965317919077</v>
      </c>
      <c r="S239" s="55">
        <f t="shared" si="41"/>
        <v>-9.5710045305420692</v>
      </c>
      <c r="T239" s="55">
        <f t="shared" si="42"/>
        <v>-9.5710045305420977</v>
      </c>
      <c r="U239" t="s">
        <v>136</v>
      </c>
      <c r="V239" t="s">
        <v>72</v>
      </c>
      <c r="W239" t="s">
        <v>476</v>
      </c>
      <c r="X239" s="38">
        <v>44257</v>
      </c>
      <c r="Y239" s="57"/>
    </row>
    <row r="240" spans="1:25" ht="15" x14ac:dyDescent="0.25">
      <c r="A240">
        <v>1.64</v>
      </c>
      <c r="B240">
        <v>2.38</v>
      </c>
      <c r="C240" s="43">
        <f t="shared" si="43"/>
        <v>2.9924164787866303E-2</v>
      </c>
      <c r="D240" s="44">
        <f>IF(OR($A240="",$B240=""),"",A240*'MPTO_working_2-way'!$G239)</f>
        <v>1.6890756302521006</v>
      </c>
      <c r="E240" s="46">
        <f>IF(OR($A240="",$B240=""),"",B240*'MPTO_working_2-way'!$G239)</f>
        <v>2.4512195121951219</v>
      </c>
      <c r="F240" s="44">
        <f>IF(OR($A240="",$B240=""),"",'MPTO_working_2-way'!D239)</f>
        <v>1.6812543073742245</v>
      </c>
      <c r="G240" s="46">
        <f>IF(OR($A240="",$B240=""),"",'MPTO_working_2-way'!E239)</f>
        <v>2.4678806272129488</v>
      </c>
      <c r="H240" s="44">
        <f>IF(OR($A240="",$B240=""),"",'OddsRatio_working_2-way'!M239)</f>
        <v>1.6810052246069986</v>
      </c>
      <c r="I240" s="44">
        <f>IF(OR($A240="",$B240=""),"",'OddsRatio_working_2-way'!N239)</f>
        <v>2.468417515558841</v>
      </c>
      <c r="J240" s="44">
        <f>IF('Log_working_2-way'!$D239="","",A240^('Log_working_2-way'!$D239))</f>
        <v>1.6774595064065265</v>
      </c>
      <c r="K240" s="46">
        <f>IF('Log_working_2-way'!$D239="","",B240^('Log_working_2-way'!$D239))</f>
        <v>2.4761029855560022</v>
      </c>
      <c r="L240" s="53">
        <f t="shared" si="35"/>
        <v>0.59203980099502496</v>
      </c>
      <c r="M240" s="53">
        <f t="shared" si="36"/>
        <v>0.40796019900497515</v>
      </c>
      <c r="N240" s="54">
        <v>337</v>
      </c>
      <c r="O240" s="54">
        <f t="shared" si="37"/>
        <v>131.51219512195118</v>
      </c>
      <c r="P240" s="54">
        <f t="shared" si="38"/>
        <v>195.40336134453779</v>
      </c>
      <c r="Q240" s="54">
        <f t="shared" si="39"/>
        <v>141.59663865546219</v>
      </c>
      <c r="R240" s="54">
        <f t="shared" si="40"/>
        <v>205.48780487804876</v>
      </c>
      <c r="S240" s="55">
        <f t="shared" si="41"/>
        <v>-10.084443533511006</v>
      </c>
      <c r="T240" s="55">
        <f t="shared" si="42"/>
        <v>-10.084443533510978</v>
      </c>
      <c r="U240" t="s">
        <v>75</v>
      </c>
      <c r="V240" t="s">
        <v>74</v>
      </c>
      <c r="W240" t="s">
        <v>476</v>
      </c>
      <c r="X240" s="38">
        <v>44257</v>
      </c>
      <c r="Y240" s="57"/>
    </row>
    <row r="241" spans="1:25" ht="15" x14ac:dyDescent="0.25">
      <c r="A241">
        <v>1.81</v>
      </c>
      <c r="B241">
        <v>2.08</v>
      </c>
      <c r="C241" s="43">
        <f t="shared" si="43"/>
        <v>3.3255418614534626E-2</v>
      </c>
      <c r="D241" s="44">
        <f>IF(OR($A241="",$B241=""),"",A241*'MPTO_working_2-way'!$G240)</f>
        <v>1.8701923076923077</v>
      </c>
      <c r="E241" s="46">
        <f>IF(OR($A241="",$B241=""),"",B241*'MPTO_working_2-way'!$G240)</f>
        <v>2.1491712707182322</v>
      </c>
      <c r="F241" s="44">
        <f>IF(OR($A241="",$B241=""),"",'MPTO_working_2-way'!D240)</f>
        <v>1.8661643699811639</v>
      </c>
      <c r="G241" s="46">
        <f>IF(OR($A241="",$B241=""),"",'MPTO_working_2-way'!E240)</f>
        <v>2.1545152798443401</v>
      </c>
      <c r="H241" s="44">
        <f>IF(OR($A241="",$B241=""),"",'OddsRatio_working_2-way'!M240)</f>
        <v>1.8660254037844384</v>
      </c>
      <c r="I241" s="44">
        <f>IF(OR($A241="",$B241=""),"",'OddsRatio_working_2-way'!N240)</f>
        <v>2.1547005383792519</v>
      </c>
      <c r="J241" s="44">
        <f>IF('Log_working_2-way'!$D240="","",A241^('Log_working_2-way'!$D240))</f>
        <v>1.8641966683390954</v>
      </c>
      <c r="K241" s="46">
        <f>IF('Log_working_2-way'!$D240="","",B241^('Log_working_2-way'!$D240))</f>
        <v>2.1571440120474694</v>
      </c>
      <c r="L241" s="53">
        <f t="shared" si="35"/>
        <v>0.53470437017994854</v>
      </c>
      <c r="M241" s="53">
        <f t="shared" si="36"/>
        <v>0.46529562982005135</v>
      </c>
      <c r="N241" s="54">
        <v>338</v>
      </c>
      <c r="O241" s="54">
        <f t="shared" si="37"/>
        <v>151.25966850828729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186.74033149171271</v>
      </c>
      <c r="S241" s="55">
        <f t="shared" si="41"/>
        <v>-11.240331491712681</v>
      </c>
      <c r="T241" s="55">
        <f t="shared" si="42"/>
        <v>-11.240331491712681</v>
      </c>
      <c r="U241" t="s">
        <v>42</v>
      </c>
      <c r="V241" t="s">
        <v>82</v>
      </c>
      <c r="W241" t="s">
        <v>466</v>
      </c>
      <c r="X241" s="38">
        <v>44257</v>
      </c>
      <c r="Y241" s="57"/>
    </row>
    <row r="242" spans="1:25" ht="15" x14ac:dyDescent="0.25">
      <c r="A242">
        <v>2.4700000000000002</v>
      </c>
      <c r="B242">
        <v>1.55</v>
      </c>
      <c r="C242" s="43">
        <f t="shared" si="43"/>
        <v>5.0019589917722262E-2</v>
      </c>
      <c r="D242" s="44">
        <f>IF(OR($A242="",$B242=""),"",A242*'MPTO_working_2-way'!$G241)</f>
        <v>2.5935483870967744</v>
      </c>
      <c r="E242" s="46">
        <f>IF(OR($A242="",$B242=""),"",B242*'MPTO_working_2-way'!$G241)</f>
        <v>1.6275303643724695</v>
      </c>
      <c r="F242" s="44">
        <f>IF(OR($A242="",$B242=""),"",'MPTO_working_2-way'!D241)</f>
        <v>2.6326285026646037</v>
      </c>
      <c r="G242" s="46">
        <f>IF(OR($A242="",$B242=""),"",'MPTO_working_2-way'!E241)</f>
        <v>1.6125092134358217</v>
      </c>
      <c r="H242" s="44">
        <f>IF(OR($A242="",$B242=""),"",'OddsRatio_working_2-way'!M241)</f>
        <v>2.6348477827391976</v>
      </c>
      <c r="I242" s="44">
        <f>IF(OR($A242="",$B242=""),"",'OddsRatio_working_2-way'!N241)</f>
        <v>1.6116777418411965</v>
      </c>
      <c r="J242" s="44">
        <f>IF('Log_working_2-way'!$D241="","",A242^('Log_working_2-way'!$D241))</f>
        <v>2.6534942165550968</v>
      </c>
      <c r="K242" s="46">
        <f>IF('Log_working_2-way'!$D241="","",B242^('Log_working_2-way'!$D241))</f>
        <v>1.6047798595153324</v>
      </c>
      <c r="L242" s="53">
        <f t="shared" si="35"/>
        <v>0.38557213930348255</v>
      </c>
      <c r="M242" s="53">
        <f t="shared" si="36"/>
        <v>0.61442786069651745</v>
      </c>
      <c r="N242" s="54">
        <v>339</v>
      </c>
      <c r="O242" s="54">
        <f t="shared" si="37"/>
        <v>201.75303643724698</v>
      </c>
      <c r="P242" s="54">
        <f t="shared" si="38"/>
        <v>120.29032258064518</v>
      </c>
      <c r="Q242" s="54">
        <f t="shared" si="39"/>
        <v>218.70967741935482</v>
      </c>
      <c r="R242" s="54">
        <f t="shared" si="40"/>
        <v>137.24696356275302</v>
      </c>
      <c r="S242" s="55">
        <f t="shared" si="41"/>
        <v>-16.956640982107842</v>
      </c>
      <c r="T242" s="55">
        <f t="shared" si="42"/>
        <v>-16.956640982107842</v>
      </c>
      <c r="U242" t="s">
        <v>248</v>
      </c>
      <c r="V242" t="s">
        <v>435</v>
      </c>
      <c r="W242" t="s">
        <v>473</v>
      </c>
      <c r="X242" s="38">
        <v>44257</v>
      </c>
      <c r="Y242" s="57"/>
    </row>
    <row r="243" spans="1:25" ht="15" x14ac:dyDescent="0.25">
      <c r="A243">
        <v>2.2599999999999998</v>
      </c>
      <c r="B243">
        <v>1.65</v>
      </c>
      <c r="C243" s="43">
        <f t="shared" si="43"/>
        <v>4.85384821668009E-2</v>
      </c>
      <c r="D243" s="44">
        <f>IF(OR($A243="",$B243=""),"",A243*'MPTO_working_2-way'!$G242)</f>
        <v>2.3696969696969696</v>
      </c>
      <c r="E243" s="46">
        <f>IF(OR($A243="",$B243=""),"",B243*'MPTO_working_2-way'!$G242)</f>
        <v>1.7300884955752214</v>
      </c>
      <c r="F243" s="44">
        <f>IF(OR($A243="",$B243=""),"",'MPTO_working_2-way'!D242)</f>
        <v>2.3911510099390831</v>
      </c>
      <c r="G243" s="46">
        <f>IF(OR($A243="",$B243=""),"",'MPTO_working_2-way'!E242)</f>
        <v>1.7188292233233464</v>
      </c>
      <c r="H243" s="44">
        <f>IF(OR($A243="",$B243=""),"",'OddsRatio_working_2-way'!M242)</f>
        <v>2.3922864426767716</v>
      </c>
      <c r="I243" s="44">
        <f>IF(OR($A243="",$B243=""),"",'OddsRatio_working_2-way'!N242)</f>
        <v>1.7182430061427794</v>
      </c>
      <c r="J243" s="44">
        <f>IF('Log_working_2-way'!$D242="","",A243^('Log_working_2-way'!$D242))</f>
        <v>2.4023634444146</v>
      </c>
      <c r="K243" s="46">
        <f>IF('Log_working_2-way'!$D242="","",B243^('Log_working_2-way'!$D242))</f>
        <v>1.7130819075338126</v>
      </c>
      <c r="L243" s="53">
        <f t="shared" si="35"/>
        <v>0.42199488491048592</v>
      </c>
      <c r="M243" s="53">
        <f t="shared" si="36"/>
        <v>0.57800511508951402</v>
      </c>
      <c r="N243" s="54">
        <v>340</v>
      </c>
      <c r="O243" s="54">
        <f t="shared" si="37"/>
        <v>189.55752212389382</v>
      </c>
      <c r="P243" s="54">
        <f t="shared" si="38"/>
        <v>133.93939393939394</v>
      </c>
      <c r="Q243" s="54">
        <f t="shared" si="39"/>
        <v>206.06060606060606</v>
      </c>
      <c r="R243" s="54">
        <f t="shared" si="40"/>
        <v>150.44247787610621</v>
      </c>
      <c r="S243" s="55">
        <f t="shared" si="41"/>
        <v>-16.503083936712244</v>
      </c>
      <c r="T243" s="55">
        <f t="shared" si="42"/>
        <v>-16.503083936712272</v>
      </c>
      <c r="U243" t="s">
        <v>430</v>
      </c>
      <c r="V243" t="s">
        <v>343</v>
      </c>
      <c r="W243" t="s">
        <v>473</v>
      </c>
      <c r="X243" s="38">
        <v>44257</v>
      </c>
      <c r="Y243" s="57"/>
    </row>
    <row r="244" spans="1:25" ht="15" x14ac:dyDescent="0.25">
      <c r="A244">
        <v>2.66</v>
      </c>
      <c r="B244">
        <v>1.49</v>
      </c>
      <c r="C244" s="43">
        <f t="shared" si="43"/>
        <v>4.7080789221375596E-2</v>
      </c>
      <c r="D244" s="44">
        <f>IF(OR($A244="",$B244=""),"",A244*'MPTO_working_2-way'!$G243)</f>
        <v>2.7852348993288594</v>
      </c>
      <c r="E244" s="46">
        <f>IF(OR($A244="",$B244=""),"",B244*'MPTO_working_2-way'!$G243)</f>
        <v>1.5601503759398496</v>
      </c>
      <c r="F244" s="44">
        <f>IF(OR($A244="",$B244=""),"",'MPTO_working_2-way'!D243)</f>
        <v>2.8376888379752274</v>
      </c>
      <c r="G244" s="46">
        <f>IF(OR($A244="",$B244=""),"",'MPTO_working_2-way'!E243)</f>
        <v>1.5441617641329333</v>
      </c>
      <c r="H244" s="44">
        <f>IF(OR($A244="",$B244=""),"",'OddsRatio_working_2-way'!M243)</f>
        <v>2.8405855323893041</v>
      </c>
      <c r="I244" s="44">
        <f>IF(OR($A244="",$B244=""),"",'OddsRatio_working_2-way'!N243)</f>
        <v>1.5433053679944329</v>
      </c>
      <c r="J244" s="44">
        <f>IF('Log_working_2-way'!$D243="","",A244^('Log_working_2-way'!$D243))</f>
        <v>2.8658175707506781</v>
      </c>
      <c r="K244" s="46">
        <f>IF('Log_working_2-way'!$D243="","",B244^('Log_working_2-way'!$D243))</f>
        <v>1.5359580784713358</v>
      </c>
      <c r="L244" s="53">
        <f t="shared" si="35"/>
        <v>0.35903614457831323</v>
      </c>
      <c r="M244" s="53">
        <f t="shared" si="36"/>
        <v>0.64096385542168677</v>
      </c>
      <c r="N244" s="54">
        <v>341</v>
      </c>
      <c r="O244" s="54">
        <f t="shared" si="37"/>
        <v>212.80451127819549</v>
      </c>
      <c r="P244" s="54">
        <f t="shared" si="38"/>
        <v>112.14093959731542</v>
      </c>
      <c r="Q244" s="54">
        <f t="shared" si="39"/>
        <v>228.85906040268458</v>
      </c>
      <c r="R244" s="54">
        <f t="shared" si="40"/>
        <v>128.19548872180451</v>
      </c>
      <c r="S244" s="55">
        <f t="shared" si="41"/>
        <v>-16.054549124489085</v>
      </c>
      <c r="T244" s="55">
        <f t="shared" si="42"/>
        <v>-16.054549124489085</v>
      </c>
      <c r="U244" t="s">
        <v>434</v>
      </c>
      <c r="V244" t="s">
        <v>427</v>
      </c>
      <c r="W244" t="s">
        <v>473</v>
      </c>
      <c r="X244" s="38">
        <v>44257</v>
      </c>
      <c r="Y244" s="57"/>
    </row>
    <row r="245" spans="1:25" ht="15" x14ac:dyDescent="0.25">
      <c r="A245">
        <v>1.93</v>
      </c>
      <c r="B245">
        <v>1.91</v>
      </c>
      <c r="C245" s="43">
        <f t="shared" si="43"/>
        <v>4.1694924449990456E-2</v>
      </c>
      <c r="D245" s="44">
        <f>IF(OR($A245="",$B245=""),"",A245*'MPTO_working_2-way'!$G244)</f>
        <v>2.0104712041884816</v>
      </c>
      <c r="E245" s="46">
        <f>IF(OR($A245="",$B245=""),"",B245*'MPTO_working_2-way'!$G244)</f>
        <v>1.9896373056994816</v>
      </c>
      <c r="F245" s="44">
        <f>IF(OR($A245="",$B245=""),"",'MPTO_working_2-way'!D244)</f>
        <v>2.0109101819272834</v>
      </c>
      <c r="G245" s="46">
        <f>IF(OR($A245="",$B245=""),"",'MPTO_working_2-way'!E244)</f>
        <v>1.9892075654965866</v>
      </c>
      <c r="H245" s="44">
        <f>IF(OR($A245="",$B245=""),"",'OddsRatio_working_2-way'!M244)</f>
        <v>2.0109292863390706</v>
      </c>
      <c r="I245" s="44">
        <f>IF(OR($A245="",$B245=""),"",'OddsRatio_working_2-way'!N244)</f>
        <v>1.9891888715790902</v>
      </c>
      <c r="J245" s="44">
        <f>IF('Log_working_2-way'!$D244="","",A245^('Log_working_2-way'!$D244))</f>
        <v>2.0111305974900358</v>
      </c>
      <c r="K245" s="46">
        <f>IF('Log_working_2-way'!$D244="","",B245^('Log_working_2-way'!$D244))</f>
        <v>1.9889919289180891</v>
      </c>
      <c r="L245" s="53">
        <f t="shared" si="35"/>
        <v>0.49739583333333337</v>
      </c>
      <c r="M245" s="53">
        <f t="shared" si="36"/>
        <v>0.50260416666666674</v>
      </c>
      <c r="N245" s="54">
        <v>342</v>
      </c>
      <c r="O245" s="54">
        <f t="shared" si="37"/>
        <v>164.79792746113989</v>
      </c>
      <c r="P245" s="54">
        <f t="shared" si="38"/>
        <v>162.94240837696336</v>
      </c>
      <c r="Q245" s="54">
        <f t="shared" si="39"/>
        <v>179.05759162303664</v>
      </c>
      <c r="R245" s="54">
        <f t="shared" si="40"/>
        <v>177.20207253886014</v>
      </c>
      <c r="S245" s="55">
        <f t="shared" si="41"/>
        <v>-14.259664161896751</v>
      </c>
      <c r="T245" s="55">
        <f t="shared" si="42"/>
        <v>-14.259664161896779</v>
      </c>
      <c r="U245" t="s">
        <v>346</v>
      </c>
      <c r="V245" t="s">
        <v>431</v>
      </c>
      <c r="W245" t="s">
        <v>473</v>
      </c>
      <c r="X245" s="38">
        <v>44257</v>
      </c>
      <c r="Y245" s="57"/>
    </row>
    <row r="246" spans="1:25" ht="15" x14ac:dyDescent="0.25">
      <c r="A246">
        <v>1.82</v>
      </c>
      <c r="B246">
        <v>2.02</v>
      </c>
      <c r="C246" s="43">
        <f t="shared" si="43"/>
        <v>4.450005440104432E-2</v>
      </c>
      <c r="D246" s="44">
        <f>IF(OR($A246="",$B246=""),"",A246*'MPTO_working_2-way'!$G245)</f>
        <v>1.9009900990099007</v>
      </c>
      <c r="E246" s="46">
        <f>IF(OR($A246="",$B246=""),"",B246*'MPTO_working_2-way'!$G245)</f>
        <v>2.1098901098901095</v>
      </c>
      <c r="F246" s="44">
        <f>IF(OR($A246="",$B246=""),"",'MPTO_working_2-way'!D245)</f>
        <v>1.8968114745640281</v>
      </c>
      <c r="G246" s="46">
        <f>IF(OR($A246="",$B246=""),"",'MPTO_working_2-way'!E245)</f>
        <v>2.1150615579334939</v>
      </c>
      <c r="H246" s="44">
        <f>IF(OR($A246="",$B246=""),"",'OddsRatio_working_2-way'!M245)</f>
        <v>1.8966167345234253</v>
      </c>
      <c r="I246" s="44">
        <f>IF(OR($A246="",$B246=""),"",'OddsRatio_working_2-way'!N245)</f>
        <v>2.1153037429437727</v>
      </c>
      <c r="J246" s="44">
        <f>IF('Log_working_2-way'!$D245="","",A246^('Log_working_2-way'!$D245))</f>
        <v>1.8947021174041598</v>
      </c>
      <c r="K246" s="46">
        <f>IF('Log_working_2-way'!$D245="","",B246^('Log_working_2-way'!$D245))</f>
        <v>2.1176904363442728</v>
      </c>
      <c r="L246" s="53">
        <f t="shared" si="35"/>
        <v>0.52604166666666674</v>
      </c>
      <c r="M246" s="53">
        <f t="shared" si="36"/>
        <v>0.47395833333333343</v>
      </c>
      <c r="N246" s="54">
        <v>343</v>
      </c>
      <c r="O246" s="54">
        <f t="shared" si="37"/>
        <v>154.53846153846152</v>
      </c>
      <c r="P246" s="54">
        <f t="shared" si="38"/>
        <v>173.19801980198019</v>
      </c>
      <c r="Q246" s="54">
        <f t="shared" si="39"/>
        <v>169.80198019801981</v>
      </c>
      <c r="R246" s="54">
        <f t="shared" si="40"/>
        <v>188.46153846153845</v>
      </c>
      <c r="S246" s="55">
        <f t="shared" si="41"/>
        <v>-15.263518659558287</v>
      </c>
      <c r="T246" s="55">
        <f t="shared" si="42"/>
        <v>-15.263518659558258</v>
      </c>
      <c r="U246" t="s">
        <v>433</v>
      </c>
      <c r="V246" t="s">
        <v>429</v>
      </c>
      <c r="W246" t="s">
        <v>473</v>
      </c>
      <c r="X246" s="38">
        <v>44257</v>
      </c>
      <c r="Y246" s="57"/>
    </row>
    <row r="247" spans="1:25" ht="15" x14ac:dyDescent="0.25">
      <c r="A247">
        <v>1.59</v>
      </c>
      <c r="B247">
        <v>2.39</v>
      </c>
      <c r="C247" s="43">
        <f t="shared" si="43"/>
        <v>4.7340859451066919E-2</v>
      </c>
      <c r="D247" s="44">
        <f>IF(OR($A247="",$B247=""),"",A247*'MPTO_working_2-way'!$G246)</f>
        <v>1.6652719665271964</v>
      </c>
      <c r="E247" s="46">
        <f>IF(OR($A247="",$B247=""),"",B247*'MPTO_working_2-way'!$G246)</f>
        <v>2.5031446540880502</v>
      </c>
      <c r="F247" s="44">
        <f>IF(OR($A247="",$B247=""),"",'MPTO_working_2-way'!D246)</f>
        <v>1.6521814743157757</v>
      </c>
      <c r="G247" s="46">
        <f>IF(OR($A247="",$B247=""),"",'MPTO_working_2-way'!E246)</f>
        <v>2.533315556148128</v>
      </c>
      <c r="H247" s="44">
        <f>IF(OR($A247="",$B247=""),"",'OddsRatio_working_2-way'!M246)</f>
        <v>1.6515062790600537</v>
      </c>
      <c r="I247" s="44">
        <f>IF(OR($A247="",$B247=""),"",'OddsRatio_working_2-way'!N246)</f>
        <v>2.5349046235482611</v>
      </c>
      <c r="J247" s="44">
        <f>IF('Log_working_2-way'!$D246="","",A247^('Log_working_2-way'!$D246))</f>
        <v>1.6455079869288787</v>
      </c>
      <c r="K247" s="46">
        <f>IF('Log_working_2-way'!$D246="","",B247^('Log_working_2-way'!$D246))</f>
        <v>2.5491675087653465</v>
      </c>
      <c r="L247" s="53">
        <f t="shared" si="35"/>
        <v>0.60050251256281417</v>
      </c>
      <c r="M247" s="53">
        <f t="shared" si="36"/>
        <v>0.39949748743718594</v>
      </c>
      <c r="N247" s="54">
        <v>344</v>
      </c>
      <c r="O247" s="54">
        <f t="shared" si="37"/>
        <v>127.64779874213838</v>
      </c>
      <c r="P247" s="54">
        <f t="shared" si="38"/>
        <v>200.06694560669459</v>
      </c>
      <c r="Q247" s="54">
        <f t="shared" si="39"/>
        <v>143.93305439330544</v>
      </c>
      <c r="R247" s="54">
        <f t="shared" si="40"/>
        <v>216.35220125786162</v>
      </c>
      <c r="S247" s="55">
        <f t="shared" si="41"/>
        <v>-16.285255651167063</v>
      </c>
      <c r="T247" s="55">
        <f t="shared" si="42"/>
        <v>-16.285255651167034</v>
      </c>
      <c r="U247" t="s">
        <v>436</v>
      </c>
      <c r="V247" t="s">
        <v>247</v>
      </c>
      <c r="W247" t="s">
        <v>473</v>
      </c>
      <c r="X247" s="38">
        <v>44257</v>
      </c>
      <c r="Y247" s="57"/>
    </row>
    <row r="248" spans="1:25" s="50" customFormat="1" ht="15" x14ac:dyDescent="0.25">
      <c r="A248">
        <v>2.46</v>
      </c>
      <c r="B248">
        <v>1.56</v>
      </c>
      <c r="C248" s="43">
        <f t="shared" si="43"/>
        <v>4.7529706066291366E-2</v>
      </c>
      <c r="D248" s="44">
        <f>IF(OR($A248="",$B248=""),"",A248*'MPTO_working_2-way'!$G247)</f>
        <v>2.5769230769230766</v>
      </c>
      <c r="E248" s="46">
        <f>IF(OR($A248="",$B248=""),"",B248*'MPTO_working_2-way'!$G247)</f>
        <v>1.6341463414634145</v>
      </c>
      <c r="F248" s="44">
        <f>IF(OR($A248="",$B248=""),"",'MPTO_working_2-way'!D247)</f>
        <v>2.6127450980392153</v>
      </c>
      <c r="G248" s="46">
        <f>IF(OR($A248="",$B248=""),"",'MPTO_working_2-way'!E247)</f>
        <v>1.6200607902735562</v>
      </c>
      <c r="H248" s="44">
        <f>IF(OR($A248="",$B248=""),"",'OddsRatio_working_2-way'!M247)</f>
        <v>2.6146649364939023</v>
      </c>
      <c r="I248" s="44">
        <f>IF(OR($A248="",$B248=""),"",'OddsRatio_working_2-way'!N247)</f>
        <v>1.6193235372853327</v>
      </c>
      <c r="J248" s="44">
        <f>IF('Log_working_2-way'!$D247="","",A248^('Log_working_2-way'!$D247))</f>
        <v>2.6316805131028569</v>
      </c>
      <c r="K248" s="46">
        <f>IF('Log_working_2-way'!$D247="","",B248^('Log_working_2-way'!$D247))</f>
        <v>1.6128650749752642</v>
      </c>
      <c r="L248" s="53">
        <f t="shared" si="35"/>
        <v>0.38805970149253738</v>
      </c>
      <c r="M248" s="53">
        <f t="shared" si="36"/>
        <v>0.61194029850746268</v>
      </c>
      <c r="N248" s="54">
        <v>345</v>
      </c>
      <c r="O248" s="54">
        <f t="shared" si="37"/>
        <v>204.75609756097558</v>
      </c>
      <c r="P248" s="54">
        <f t="shared" si="38"/>
        <v>123.84615384615387</v>
      </c>
      <c r="Q248" s="54">
        <f t="shared" si="39"/>
        <v>221.15384615384613</v>
      </c>
      <c r="R248" s="54">
        <f t="shared" si="40"/>
        <v>140.2439024390244</v>
      </c>
      <c r="S248" s="55">
        <f t="shared" si="41"/>
        <v>-16.397748592870556</v>
      </c>
      <c r="T248" s="55">
        <f t="shared" si="42"/>
        <v>-16.397748592870528</v>
      </c>
      <c r="U248" t="s">
        <v>344</v>
      </c>
      <c r="V248" t="s">
        <v>345</v>
      </c>
      <c r="W248" t="s">
        <v>473</v>
      </c>
      <c r="X248" s="38">
        <v>44257</v>
      </c>
      <c r="Y248" s="57"/>
    </row>
    <row r="249" spans="1:25" ht="15" x14ac:dyDescent="0.25">
      <c r="A249">
        <v>1.59</v>
      </c>
      <c r="B249">
        <v>2.39</v>
      </c>
      <c r="C249" s="43">
        <f t="shared" si="43"/>
        <v>4.7340859451066919E-2</v>
      </c>
      <c r="D249" s="44">
        <f>IF(OR($A249="",$B249=""),"",A249*'MPTO_working_2-way'!$G248)</f>
        <v>1.6652719665271964</v>
      </c>
      <c r="E249" s="46">
        <f>IF(OR($A249="",$B249=""),"",B249*'MPTO_working_2-way'!$G248)</f>
        <v>2.5031446540880502</v>
      </c>
      <c r="F249" s="44">
        <f>IF(OR($A249="",$B249=""),"",'MPTO_working_2-way'!D248)</f>
        <v>1.6521814743157757</v>
      </c>
      <c r="G249" s="46">
        <f>IF(OR($A249="",$B249=""),"",'MPTO_working_2-way'!E248)</f>
        <v>2.533315556148128</v>
      </c>
      <c r="H249" s="44">
        <f>IF(OR($A249="",$B249=""),"",'OddsRatio_working_2-way'!M248)</f>
        <v>1.6515062790600537</v>
      </c>
      <c r="I249" s="44">
        <f>IF(OR($A249="",$B249=""),"",'OddsRatio_working_2-way'!N248)</f>
        <v>2.5349046235482611</v>
      </c>
      <c r="J249" s="44">
        <f>IF('Log_working_2-way'!$D248="","",A249^('Log_working_2-way'!$D248))</f>
        <v>1.6455079869288787</v>
      </c>
      <c r="K249" s="46">
        <f>IF('Log_working_2-way'!$D248="","",B249^('Log_working_2-way'!$D248))</f>
        <v>2.5491675087653465</v>
      </c>
      <c r="L249" s="53">
        <f t="shared" si="35"/>
        <v>0.60050251256281417</v>
      </c>
      <c r="M249" s="53">
        <f t="shared" si="36"/>
        <v>0.39949748743718594</v>
      </c>
      <c r="N249" s="54">
        <v>346</v>
      </c>
      <c r="O249" s="54">
        <f t="shared" si="37"/>
        <v>128.38993710691821</v>
      </c>
      <c r="P249" s="54">
        <f t="shared" si="38"/>
        <v>201.23012552301256</v>
      </c>
      <c r="Q249" s="54">
        <f t="shared" si="39"/>
        <v>144.76987447698744</v>
      </c>
      <c r="R249" s="54">
        <f t="shared" si="40"/>
        <v>217.61006289308176</v>
      </c>
      <c r="S249" s="55">
        <f t="shared" si="41"/>
        <v>-16.379937370069229</v>
      </c>
      <c r="T249" s="55">
        <f t="shared" si="42"/>
        <v>-16.3799373700692</v>
      </c>
      <c r="U249" t="s">
        <v>438</v>
      </c>
      <c r="V249" t="s">
        <v>425</v>
      </c>
      <c r="W249" t="s">
        <v>473</v>
      </c>
      <c r="X249" s="38">
        <v>44257</v>
      </c>
      <c r="Y249" s="57"/>
    </row>
    <row r="250" spans="1:25" ht="15" x14ac:dyDescent="0.25">
      <c r="A250">
        <v>1.19</v>
      </c>
      <c r="B250">
        <v>4.57</v>
      </c>
      <c r="C250" s="43">
        <f t="shared" si="43"/>
        <v>5.9154515197763935E-2</v>
      </c>
      <c r="D250" s="44">
        <f>IF(OR($A250="",$B250=""),"",A250*'MPTO_working_2-way'!$G249)</f>
        <v>1.260393873085339</v>
      </c>
      <c r="E250" s="46">
        <f>IF(OR($A250="",$B250=""),"",B250*'MPTO_working_2-way'!$G249)</f>
        <v>4.8403361344537812</v>
      </c>
      <c r="F250" s="44">
        <f>IF(OR($A250="",$B250=""),"",'MPTO_working_2-way'!D249)</f>
        <v>1.2334123357109645</v>
      </c>
      <c r="G250" s="46">
        <f>IF(OR($A250="",$B250=""),"",'MPTO_working_2-way'!E249)</f>
        <v>5.2842637127726757</v>
      </c>
      <c r="H250" s="44">
        <f>IF(OR($A250="",$B250=""),"",'OddsRatio_working_2-way'!M249)</f>
        <v>1.2306973959874841</v>
      </c>
      <c r="I250" s="44">
        <f>IF(OR($A250="",$B250=""),"",'OddsRatio_working_2-way'!N249)</f>
        <v>5.3346826509227299</v>
      </c>
      <c r="J250" s="44">
        <f>IF('Log_working_2-way'!$D249="","",A250^('Log_working_2-way'!$D249))</f>
        <v>1.217799308869659</v>
      </c>
      <c r="K250" s="46">
        <f>IF('Log_working_2-way'!$D249="","",B250^('Log_working_2-way'!$D249))</f>
        <v>5.5913827972633525</v>
      </c>
      <c r="L250" s="53">
        <f t="shared" si="35"/>
        <v>0.7934027777777779</v>
      </c>
      <c r="M250" s="53">
        <f t="shared" si="36"/>
        <v>0.20659722222222224</v>
      </c>
      <c r="N250" s="54">
        <v>347</v>
      </c>
      <c r="O250" s="54">
        <f t="shared" si="37"/>
        <v>55.403361344537821</v>
      </c>
      <c r="P250" s="54">
        <f t="shared" si="38"/>
        <v>271.0700218818381</v>
      </c>
      <c r="Q250" s="54">
        <f t="shared" si="39"/>
        <v>75.929978118161927</v>
      </c>
      <c r="R250" s="54">
        <f t="shared" si="40"/>
        <v>291.59663865546219</v>
      </c>
      <c r="S250" s="55">
        <f t="shared" si="41"/>
        <v>-20.526616773624106</v>
      </c>
      <c r="T250" s="55">
        <f t="shared" si="42"/>
        <v>-20.526616773624085</v>
      </c>
      <c r="U250" t="s">
        <v>432</v>
      </c>
      <c r="V250" t="s">
        <v>428</v>
      </c>
      <c r="W250" t="s">
        <v>473</v>
      </c>
      <c r="X250" s="38">
        <v>44257</v>
      </c>
      <c r="Y250" s="57"/>
    </row>
    <row r="251" spans="1:25" ht="15" x14ac:dyDescent="0.25">
      <c r="A251">
        <v>2.21</v>
      </c>
      <c r="B251">
        <v>1.68</v>
      </c>
      <c r="C251" s="43">
        <f t="shared" si="43"/>
        <v>4.772678302090072E-2</v>
      </c>
      <c r="D251" s="44">
        <f>IF(OR($A251="",$B251=""),"",A251*'MPTO_working_2-way'!$G250)</f>
        <v>2.3154761904761907</v>
      </c>
      <c r="E251" s="46">
        <f>IF(OR($A251="",$B251=""),"",B251*'MPTO_working_2-way'!$G250)</f>
        <v>1.7601809954751131</v>
      </c>
      <c r="F251" s="44">
        <f>IF(OR($A251="",$B251=""),"",'MPTO_working_2-way'!D250)</f>
        <v>2.3330400904863642</v>
      </c>
      <c r="G251" s="46">
        <f>IF(OR($A251="",$B251=""),"",'MPTO_working_2-way'!E250)</f>
        <v>1.7501649853870085</v>
      </c>
      <c r="H251" s="44">
        <f>IF(OR($A251="",$B251=""),"",'OddsRatio_working_2-way'!M250)</f>
        <v>2.3339459376998315</v>
      </c>
      <c r="I251" s="44">
        <f>IF(OR($A251="",$B251=""),"",'OddsRatio_working_2-way'!N250)</f>
        <v>1.7496555682941202</v>
      </c>
      <c r="J251" s="44">
        <f>IF('Log_working_2-way'!$D250="","",A251^('Log_working_2-way'!$D250))</f>
        <v>2.3421626328567902</v>
      </c>
      <c r="K251" s="46">
        <f>IF('Log_working_2-way'!$D250="","",B251^('Log_working_2-way'!$D250))</f>
        <v>1.7450661905782558</v>
      </c>
      <c r="L251" s="53">
        <f t="shared" si="35"/>
        <v>0.43187660668380456</v>
      </c>
      <c r="M251" s="53">
        <f t="shared" si="36"/>
        <v>0.56812339331619544</v>
      </c>
      <c r="N251" s="54">
        <v>348</v>
      </c>
      <c r="O251" s="54">
        <f t="shared" si="37"/>
        <v>190.53393665158373</v>
      </c>
      <c r="P251" s="54">
        <f t="shared" si="38"/>
        <v>140.85714285714286</v>
      </c>
      <c r="Q251" s="54">
        <f t="shared" si="39"/>
        <v>207.14285714285714</v>
      </c>
      <c r="R251" s="54">
        <f t="shared" si="40"/>
        <v>157.4660633484163</v>
      </c>
      <c r="S251" s="55">
        <f t="shared" si="41"/>
        <v>-16.608920491273409</v>
      </c>
      <c r="T251" s="55">
        <f t="shared" si="42"/>
        <v>-16.608920491273437</v>
      </c>
      <c r="U251" t="s">
        <v>426</v>
      </c>
      <c r="V251" t="s">
        <v>437</v>
      </c>
      <c r="W251" t="s">
        <v>473</v>
      </c>
      <c r="X251" s="38">
        <v>44257</v>
      </c>
      <c r="Y251" s="57"/>
    </row>
    <row r="252" spans="1:25" ht="15" x14ac:dyDescent="0.25">
      <c r="A252">
        <v>2.08</v>
      </c>
      <c r="B252">
        <v>1.81</v>
      </c>
      <c r="C252" s="43">
        <f t="shared" si="43"/>
        <v>3.3255418614534626E-2</v>
      </c>
      <c r="D252" s="44">
        <f>IF(OR($A252="",$B252=""),"",A252*'MPTO_working_2-way'!$G251)</f>
        <v>2.1491712707182322</v>
      </c>
      <c r="E252" s="46">
        <f>IF(OR($A252="",$B252=""),"",B252*'MPTO_working_2-way'!$G251)</f>
        <v>1.8701923076923077</v>
      </c>
      <c r="F252" s="44">
        <f>IF(OR($A252="",$B252=""),"",'MPTO_working_2-way'!D251)</f>
        <v>2.1545152798443401</v>
      </c>
      <c r="G252" s="46">
        <f>IF(OR($A252="",$B252=""),"",'MPTO_working_2-way'!E251)</f>
        <v>1.8661643699811639</v>
      </c>
      <c r="H252" s="44">
        <f>IF(OR($A252="",$B252=""),"",'OddsRatio_working_2-way'!M251)</f>
        <v>2.1547005383792519</v>
      </c>
      <c r="I252" s="44">
        <f>IF(OR($A252="",$B252=""),"",'OddsRatio_working_2-way'!N251)</f>
        <v>1.8660254037844384</v>
      </c>
      <c r="J252" s="44">
        <f>IF('Log_working_2-way'!$D251="","",A252^('Log_working_2-way'!$D251))</f>
        <v>2.1571440120474694</v>
      </c>
      <c r="K252" s="46">
        <f>IF('Log_working_2-way'!$D251="","",B252^('Log_working_2-way'!$D251))</f>
        <v>1.8641966683390954</v>
      </c>
      <c r="L252" s="53">
        <f t="shared" si="35"/>
        <v>0.46529562982005135</v>
      </c>
      <c r="M252" s="53">
        <f t="shared" si="36"/>
        <v>0.53470437017994854</v>
      </c>
      <c r="N252" s="54">
        <v>349</v>
      </c>
      <c r="O252" s="54">
        <f t="shared" si="37"/>
        <v>181.21153846153848</v>
      </c>
      <c r="P252" s="54">
        <f t="shared" si="38"/>
        <v>156.18232044198899</v>
      </c>
      <c r="Q252" s="54">
        <f t="shared" si="39"/>
        <v>192.81767955801106</v>
      </c>
      <c r="R252" s="54">
        <f t="shared" si="40"/>
        <v>167.78846153846152</v>
      </c>
      <c r="S252" s="55">
        <f t="shared" si="41"/>
        <v>-11.606141096472584</v>
      </c>
      <c r="T252" s="55">
        <f t="shared" si="42"/>
        <v>-11.606141096472527</v>
      </c>
      <c r="U252" t="s">
        <v>516</v>
      </c>
      <c r="V252" t="s">
        <v>517</v>
      </c>
      <c r="W252" t="s">
        <v>482</v>
      </c>
      <c r="X252" s="38">
        <v>44257</v>
      </c>
      <c r="Y252" s="57"/>
    </row>
    <row r="253" spans="1:25" ht="15" x14ac:dyDescent="0.25">
      <c r="A253">
        <v>2.23</v>
      </c>
      <c r="B253">
        <v>1.71</v>
      </c>
      <c r="C253" s="43">
        <f t="shared" si="43"/>
        <v>3.3225814910969431E-2</v>
      </c>
      <c r="D253" s="44">
        <f>IF(OR($A253="",$B253=""),"",A253*'MPTO_working_2-way'!$G252)</f>
        <v>2.3040935672514617</v>
      </c>
      <c r="E253" s="46">
        <f>IF(OR($A253="",$B253=""),"",B253*'MPTO_working_2-way'!$G252)</f>
        <v>1.7668161434977576</v>
      </c>
      <c r="F253" s="44">
        <f>IF(OR($A253="",$B253=""),"",'MPTO_working_2-way'!D252)</f>
        <v>2.315792669966295</v>
      </c>
      <c r="G253" s="46">
        <f>IF(OR($A253="",$B253=""),"",'MPTO_working_2-way'!E252)</f>
        <v>1.7599981538319522</v>
      </c>
      <c r="H253" s="44">
        <f>IF(OR($A253="",$B253=""),"",'OddsRatio_working_2-way'!M252)</f>
        <v>2.3162045305336028</v>
      </c>
      <c r="I253" s="44">
        <f>IF(OR($A253="",$B253=""),"",'OddsRatio_working_2-way'!N252)</f>
        <v>1.7597603387632996</v>
      </c>
      <c r="J253" s="44">
        <f>IF('Log_working_2-way'!$D252="","",A253^('Log_working_2-way'!$D252))</f>
        <v>2.3215866387713424</v>
      </c>
      <c r="K253" s="46">
        <f>IF('Log_working_2-way'!$D252="","",B253^('Log_working_2-way'!$D252))</f>
        <v>1.7566662454529891</v>
      </c>
      <c r="L253" s="53">
        <f t="shared" si="35"/>
        <v>0.43401015228426398</v>
      </c>
      <c r="M253" s="53">
        <f t="shared" si="36"/>
        <v>0.56598984771573613</v>
      </c>
      <c r="N253" s="54">
        <v>350</v>
      </c>
      <c r="O253" s="54">
        <f t="shared" si="37"/>
        <v>193.0493273542601</v>
      </c>
      <c r="P253" s="54">
        <f t="shared" si="38"/>
        <v>145.32163742690057</v>
      </c>
      <c r="Q253" s="54">
        <f t="shared" si="39"/>
        <v>204.67836257309941</v>
      </c>
      <c r="R253" s="54">
        <f t="shared" si="40"/>
        <v>156.95067264573993</v>
      </c>
      <c r="S253" s="55">
        <f t="shared" si="41"/>
        <v>-11.629035218839306</v>
      </c>
      <c r="T253" s="55">
        <f t="shared" si="42"/>
        <v>-11.629035218839363</v>
      </c>
      <c r="U253" t="s">
        <v>518</v>
      </c>
      <c r="V253" t="s">
        <v>392</v>
      </c>
      <c r="W253" t="s">
        <v>482</v>
      </c>
      <c r="X253" s="38">
        <v>44257</v>
      </c>
      <c r="Y253" s="57"/>
    </row>
    <row r="254" spans="1:25" ht="15" x14ac:dyDescent="0.25">
      <c r="A254">
        <v>1.69</v>
      </c>
      <c r="B254">
        <v>2.2400000000000002</v>
      </c>
      <c r="C254" s="43">
        <f t="shared" si="43"/>
        <v>3.8144547759932479E-2</v>
      </c>
      <c r="D254" s="44">
        <f>IF(OR($A254="",$B254=""),"",A254*'MPTO_working_2-way'!$G253)</f>
        <v>1.7544642857142858</v>
      </c>
      <c r="E254" s="46">
        <f>IF(OR($A254="",$B254=""),"",B254*'MPTO_working_2-way'!$G253)</f>
        <v>2.3254437869822491</v>
      </c>
      <c r="F254" s="44">
        <f>IF(OR($A254="",$B254=""),"",'MPTO_working_2-way'!D253)</f>
        <v>1.7462865578005351</v>
      </c>
      <c r="G254" s="46">
        <f>IF(OR($A254="",$B254=""),"",'MPTO_working_2-way'!E253)</f>
        <v>2.3399678575843743</v>
      </c>
      <c r="H254" s="44">
        <f>IF(OR($A254="",$B254=""),"",'OddsRatio_working_2-way'!M253)</f>
        <v>1.7459568438611086</v>
      </c>
      <c r="I254" s="44">
        <f>IF(OR($A254="",$B254=""),"",'OddsRatio_working_2-way'!N253)</f>
        <v>2.3405601251996737</v>
      </c>
      <c r="J254" s="44">
        <f>IF('Log_working_2-way'!$D253="","",A254^('Log_working_2-way'!$D253))</f>
        <v>1.7422334757420166</v>
      </c>
      <c r="K254" s="46">
        <f>IF('Log_working_2-way'!$D253="","",B254^('Log_working_2-way'!$D253))</f>
        <v>2.347284961783934</v>
      </c>
      <c r="L254" s="53">
        <f t="shared" si="35"/>
        <v>0.56997455470737912</v>
      </c>
      <c r="M254" s="53">
        <f t="shared" si="36"/>
        <v>0.43002544529262077</v>
      </c>
      <c r="N254" s="54">
        <v>351</v>
      </c>
      <c r="O254" s="54">
        <f t="shared" si="37"/>
        <v>143.30769230769229</v>
      </c>
      <c r="P254" s="54">
        <f t="shared" si="38"/>
        <v>194.30357142857147</v>
      </c>
      <c r="Q254" s="54">
        <f t="shared" si="39"/>
        <v>156.69642857142856</v>
      </c>
      <c r="R254" s="54">
        <f t="shared" si="40"/>
        <v>207.69230769230771</v>
      </c>
      <c r="S254" s="55">
        <f t="shared" si="41"/>
        <v>-13.388736263736263</v>
      </c>
      <c r="T254" s="55">
        <f t="shared" si="42"/>
        <v>-13.388736263736234</v>
      </c>
      <c r="U254" t="s">
        <v>519</v>
      </c>
      <c r="V254" t="s">
        <v>395</v>
      </c>
      <c r="W254" t="s">
        <v>482</v>
      </c>
      <c r="X254" s="38">
        <v>44257</v>
      </c>
      <c r="Y254" s="57"/>
    </row>
    <row r="255" spans="1:25" ht="15" x14ac:dyDescent="0.25">
      <c r="A255">
        <v>2.0499999999999998</v>
      </c>
      <c r="B255">
        <v>1.81</v>
      </c>
      <c r="C255" s="43">
        <f t="shared" si="43"/>
        <v>4.0291065894084488E-2</v>
      </c>
      <c r="D255" s="44">
        <f>IF(OR($A255="",$B255=""),"",A255*'MPTO_working_2-way'!$G254)</f>
        <v>2.132596685082873</v>
      </c>
      <c r="E255" s="46">
        <f>IF(OR($A255="",$B255=""),"",B255*'MPTO_working_2-way'!$G254)</f>
        <v>1.882926829268293</v>
      </c>
      <c r="F255" s="44">
        <f>IF(OR($A255="",$B255=""),"",'MPTO_working_2-way'!D254)</f>
        <v>2.1383086010661287</v>
      </c>
      <c r="G255" s="46">
        <f>IF(OR($A255="",$B255=""),"",'MPTO_working_2-way'!E254)</f>
        <v>1.8784963928616634</v>
      </c>
      <c r="H255" s="44">
        <f>IF(OR($A255="",$B255=""),"",'OddsRatio_working_2-way'!M254)</f>
        <v>2.1385500851066221</v>
      </c>
      <c r="I255" s="44">
        <f>IF(OR($A255="",$B255=""),"",'OddsRatio_working_2-way'!N254)</f>
        <v>1.8783100656536802</v>
      </c>
      <c r="J255" s="44">
        <f>IF('Log_working_2-way'!$D254="","",A255^('Log_working_2-way'!$D254))</f>
        <v>2.1411780217081708</v>
      </c>
      <c r="K255" s="46">
        <f>IF('Log_working_2-way'!$D254="","",B255^('Log_working_2-way'!$D254))</f>
        <v>1.8762874687184776</v>
      </c>
      <c r="L255" s="53">
        <f t="shared" ref="L255:L273" si="44">(1/D255)</f>
        <v>0.4689119170984456</v>
      </c>
      <c r="M255" s="53">
        <f t="shared" ref="M255:M273" si="45">(1/E255)</f>
        <v>0.53108808290155429</v>
      </c>
      <c r="N255" s="54">
        <v>352</v>
      </c>
      <c r="O255" s="54">
        <f t="shared" ref="O255:O273" si="46">(1/A255)*((N255*A255)-N255)</f>
        <v>180.29268292682923</v>
      </c>
      <c r="P255" s="54">
        <f t="shared" ref="P255:P273" si="47">(1/B255)*((N255*B255)-N255)</f>
        <v>157.52486187845304</v>
      </c>
      <c r="Q255" s="54">
        <f t="shared" ref="Q255:Q273" si="48">(1/B255)*N255</f>
        <v>194.47513812154696</v>
      </c>
      <c r="R255" s="54">
        <f t="shared" ref="R255:R273" si="49">(1/A255)*N255</f>
        <v>171.70731707317074</v>
      </c>
      <c r="S255" s="55">
        <f t="shared" ref="S255:S273" si="50">O255-Q255</f>
        <v>-14.182455194717733</v>
      </c>
      <c r="T255" s="55">
        <f t="shared" ref="T255:T273" si="51">P255-R255</f>
        <v>-14.182455194717704</v>
      </c>
      <c r="U255" t="s">
        <v>405</v>
      </c>
      <c r="V255" t="s">
        <v>402</v>
      </c>
      <c r="W255" t="s">
        <v>483</v>
      </c>
      <c r="X255" s="38">
        <v>44257</v>
      </c>
      <c r="Y255" s="57"/>
    </row>
    <row r="256" spans="1:25" ht="15" x14ac:dyDescent="0.25">
      <c r="A256">
        <v>1.79</v>
      </c>
      <c r="B256">
        <v>2.0699999999999998</v>
      </c>
      <c r="C256" s="43">
        <f t="shared" si="43"/>
        <v>4.17510053167085E-2</v>
      </c>
      <c r="D256" s="44">
        <f>IF(OR($A256="",$B256=""),"",A256*'MPTO_working_2-way'!$G255)</f>
        <v>1.8647342995169083</v>
      </c>
      <c r="E256" s="46">
        <f>IF(OR($A256="",$B256=""),"",B256*'MPTO_working_2-way'!$G255)</f>
        <v>2.1564245810055866</v>
      </c>
      <c r="F256" s="44">
        <f>IF(OR($A256="",$B256=""),"",'MPTO_working_2-way'!D255)</f>
        <v>1.8594836022382255</v>
      </c>
      <c r="G256" s="46">
        <f>IF(OR($A256="",$B256=""),"",'MPTO_working_2-way'!E255)</f>
        <v>2.1634893294018038</v>
      </c>
      <c r="H256" s="44">
        <f>IF(OR($A256="",$B256=""),"",'OddsRatio_working_2-way'!M255)</f>
        <v>1.8592541864950944</v>
      </c>
      <c r="I256" s="44">
        <f>IF(OR($A256="",$B256=""),"",'OddsRatio_working_2-way'!N255)</f>
        <v>2.1637999741136076</v>
      </c>
      <c r="J256" s="44">
        <f>IF('Log_working_2-way'!$D255="","",A256^('Log_working_2-way'!$D255))</f>
        <v>1.8568552701777588</v>
      </c>
      <c r="K256" s="46">
        <f>IF('Log_working_2-way'!$D255="","",B256^('Log_working_2-way'!$D255))</f>
        <v>2.167058235858538</v>
      </c>
      <c r="L256" s="53">
        <f t="shared" si="44"/>
        <v>0.53626943005181349</v>
      </c>
      <c r="M256" s="53">
        <f t="shared" si="45"/>
        <v>0.46373056994818651</v>
      </c>
      <c r="N256" s="54">
        <v>353</v>
      </c>
      <c r="O256" s="54">
        <f t="shared" si="46"/>
        <v>155.79329608938548</v>
      </c>
      <c r="P256" s="54">
        <f t="shared" si="47"/>
        <v>182.46859903381639</v>
      </c>
      <c r="Q256" s="54">
        <f t="shared" si="48"/>
        <v>170.53140096618358</v>
      </c>
      <c r="R256" s="54">
        <f t="shared" si="49"/>
        <v>197.20670391061452</v>
      </c>
      <c r="S256" s="55">
        <f t="shared" si="50"/>
        <v>-14.738104876798104</v>
      </c>
      <c r="T256" s="55">
        <f t="shared" si="51"/>
        <v>-14.738104876798133</v>
      </c>
      <c r="U256" t="s">
        <v>401</v>
      </c>
      <c r="V256" t="s">
        <v>406</v>
      </c>
      <c r="W256" t="s">
        <v>483</v>
      </c>
      <c r="X256" s="38">
        <v>44257</v>
      </c>
      <c r="Y256" s="57"/>
    </row>
    <row r="257" spans="1:25" ht="15" x14ac:dyDescent="0.25">
      <c r="A257">
        <v>2.0299999999999998</v>
      </c>
      <c r="B257">
        <v>1.83</v>
      </c>
      <c r="C257" s="43">
        <f t="shared" si="43"/>
        <v>3.9058924870117639E-2</v>
      </c>
      <c r="D257" s="44">
        <f>IF(OR($A257="",$B257=""),"",A257*'MPTO_working_2-way'!$G256)</f>
        <v>2.1092896174863385</v>
      </c>
      <c r="E257" s="46">
        <f>IF(OR($A257="",$B257=""),"",B257*'MPTO_working_2-way'!$G256)</f>
        <v>1.9014778325123154</v>
      </c>
      <c r="F257" s="44">
        <f>IF(OR($A257="",$B257=""),"",'MPTO_working_2-way'!D256)</f>
        <v>2.1138012461236451</v>
      </c>
      <c r="G257" s="46">
        <f>IF(OR($A257="",$B257=""),"",'MPTO_working_2-way'!E256)</f>
        <v>1.8978262535441519</v>
      </c>
      <c r="H257" s="44">
        <f>IF(OR($A257="",$B257=""),"",'OddsRatio_working_2-way'!M256)</f>
        <v>2.113985572357957</v>
      </c>
      <c r="I257" s="44">
        <f>IF(OR($A257="",$B257=""),"",'OddsRatio_working_2-way'!N256)</f>
        <v>1.8976776942301987</v>
      </c>
      <c r="J257" s="44">
        <f>IF('Log_working_2-way'!$D256="","",A257^('Log_working_2-way'!$D256))</f>
        <v>2.1160569234955591</v>
      </c>
      <c r="K257" s="46">
        <f>IF('Log_working_2-way'!$D256="","",B257^('Log_working_2-way'!$D256))</f>
        <v>1.8960116450582052</v>
      </c>
      <c r="L257" s="53">
        <f t="shared" si="44"/>
        <v>0.47409326424870474</v>
      </c>
      <c r="M257" s="53">
        <f t="shared" si="45"/>
        <v>0.52590673575129532</v>
      </c>
      <c r="N257" s="54">
        <v>354</v>
      </c>
      <c r="O257" s="54">
        <f t="shared" si="46"/>
        <v>179.61576354679801</v>
      </c>
      <c r="P257" s="54">
        <f t="shared" si="47"/>
        <v>160.55737704918033</v>
      </c>
      <c r="Q257" s="54">
        <f t="shared" si="48"/>
        <v>193.44262295081964</v>
      </c>
      <c r="R257" s="54">
        <f t="shared" si="49"/>
        <v>174.38423645320199</v>
      </c>
      <c r="S257" s="55">
        <f t="shared" si="50"/>
        <v>-13.826859404021633</v>
      </c>
      <c r="T257" s="55">
        <f t="shared" si="51"/>
        <v>-13.826859404021661</v>
      </c>
      <c r="U257" t="s">
        <v>124</v>
      </c>
      <c r="V257" t="s">
        <v>462</v>
      </c>
      <c r="W257" t="s">
        <v>475</v>
      </c>
      <c r="X257" s="38">
        <v>44257</v>
      </c>
      <c r="Y257" s="57"/>
    </row>
    <row r="258" spans="1:25" ht="15" x14ac:dyDescent="0.25">
      <c r="A258">
        <v>1.66</v>
      </c>
      <c r="B258">
        <v>2.27</v>
      </c>
      <c r="C258" s="43">
        <f t="shared" si="43"/>
        <v>4.2938272915450382E-2</v>
      </c>
      <c r="D258" s="44">
        <f>IF(OR($A258="",$B258=""),"",A258*'MPTO_working_2-way'!$G257)</f>
        <v>1.7312775330396475</v>
      </c>
      <c r="E258" s="46">
        <f>IF(OR($A258="",$B258=""),"",B258*'MPTO_working_2-way'!$G257)</f>
        <v>2.3674698795180724</v>
      </c>
      <c r="F258" s="44">
        <f>IF(OR($A258="",$B258=""),"",'MPTO_working_2-way'!D257)</f>
        <v>1.7213466721483714</v>
      </c>
      <c r="G258" s="46">
        <f>IF(OR($A258="",$B258=""),"",'MPTO_working_2-way'!E257)</f>
        <v>2.3862959913874993</v>
      </c>
      <c r="H258" s="44">
        <f>IF(OR($A258="",$B258=""),"",'OddsRatio_working_2-way'!M257)</f>
        <v>1.7208918361100216</v>
      </c>
      <c r="I258" s="44">
        <f>IF(OR($A258="",$B258=""),"",'OddsRatio_working_2-way'!N257)</f>
        <v>2.387170654332921</v>
      </c>
      <c r="J258" s="44">
        <f>IF('Log_working_2-way'!$D257="","",A258^('Log_working_2-way'!$D257))</f>
        <v>1.7163559375473425</v>
      </c>
      <c r="K258" s="46">
        <f>IF('Log_working_2-way'!$D257="","",B258^('Log_working_2-way'!$D257))</f>
        <v>2.3959540887220943</v>
      </c>
      <c r="L258" s="53">
        <f t="shared" si="44"/>
        <v>0.57760814249363868</v>
      </c>
      <c r="M258" s="53">
        <f t="shared" si="45"/>
        <v>0.42239185750636132</v>
      </c>
      <c r="N258" s="54">
        <v>355</v>
      </c>
      <c r="O258" s="54">
        <f t="shared" si="46"/>
        <v>141.14457831325299</v>
      </c>
      <c r="P258" s="54">
        <f t="shared" si="47"/>
        <v>198.6123348017621</v>
      </c>
      <c r="Q258" s="54">
        <f t="shared" si="48"/>
        <v>156.38766519823787</v>
      </c>
      <c r="R258" s="54">
        <f t="shared" si="49"/>
        <v>213.85542168674701</v>
      </c>
      <c r="S258" s="55">
        <f t="shared" si="50"/>
        <v>-15.243086884984876</v>
      </c>
      <c r="T258" s="55">
        <f t="shared" si="51"/>
        <v>-15.243086884984905</v>
      </c>
      <c r="U258" t="s">
        <v>251</v>
      </c>
      <c r="V258" t="s">
        <v>168</v>
      </c>
      <c r="W258" t="s">
        <v>475</v>
      </c>
      <c r="X258" s="38">
        <v>44257</v>
      </c>
      <c r="Y258" s="57"/>
    </row>
    <row r="259" spans="1:25" ht="15" x14ac:dyDescent="0.25">
      <c r="A259">
        <v>1.77</v>
      </c>
      <c r="B259">
        <v>2.1</v>
      </c>
      <c r="C259" s="43">
        <f t="shared" ref="C259:C273" si="52">IF(OR($A259="",$B259=""),"",(1/A259)+(1/B259)-1)</f>
        <v>4.1162227602905554E-2</v>
      </c>
      <c r="D259" s="44">
        <f>IF(OR($A259="",$B259=""),"",A259*'MPTO_working_2-way'!$G258)</f>
        <v>1.8428571428571427</v>
      </c>
      <c r="E259" s="46">
        <f>IF(OR($A259="",$B259=""),"",B259*'MPTO_working_2-way'!$G258)</f>
        <v>2.1864406779661016</v>
      </c>
      <c r="F259" s="44">
        <f>IF(OR($A259="",$B259=""),"",'MPTO_working_2-way'!D258)</f>
        <v>1.8369162342475907</v>
      </c>
      <c r="G259" s="46">
        <f>IF(OR($A259="",$B259=""),"",'MPTO_working_2-way'!E258)</f>
        <v>2.1948627103631533</v>
      </c>
      <c r="H259" s="44">
        <f>IF(OR($A259="",$B259=""),"",'OddsRatio_working_2-way'!M258)</f>
        <v>1.8366600265340756</v>
      </c>
      <c r="I259" s="44">
        <f>IF(OR($A259="",$B259=""),"",'OddsRatio_working_2-way'!N258)</f>
        <v>2.1952286093343938</v>
      </c>
      <c r="J259" s="44">
        <f>IF('Log_working_2-way'!$D258="","",A259^('Log_working_2-way'!$D258))</f>
        <v>1.8339479104339262</v>
      </c>
      <c r="K259" s="46">
        <f>IF('Log_working_2-way'!$D258="","",B259^('Log_working_2-way'!$D258))</f>
        <v>2.1991156611681375</v>
      </c>
      <c r="L259" s="53">
        <f t="shared" si="44"/>
        <v>0.54263565891472876</v>
      </c>
      <c r="M259" s="53">
        <f t="shared" si="45"/>
        <v>0.45736434108527135</v>
      </c>
      <c r="N259" s="54">
        <v>356</v>
      </c>
      <c r="O259" s="54">
        <f t="shared" si="46"/>
        <v>154.87005649717514</v>
      </c>
      <c r="P259" s="54">
        <f t="shared" si="47"/>
        <v>186.47619047619048</v>
      </c>
      <c r="Q259" s="54">
        <f t="shared" si="48"/>
        <v>169.52380952380952</v>
      </c>
      <c r="R259" s="54">
        <f t="shared" si="49"/>
        <v>201.12994350282486</v>
      </c>
      <c r="S259" s="55">
        <f t="shared" si="50"/>
        <v>-14.653753026634377</v>
      </c>
      <c r="T259" s="55">
        <f t="shared" si="51"/>
        <v>-14.653753026634377</v>
      </c>
      <c r="U259" t="s">
        <v>165</v>
      </c>
      <c r="V259" t="s">
        <v>128</v>
      </c>
      <c r="W259" t="s">
        <v>475</v>
      </c>
      <c r="X259" s="38">
        <v>44257</v>
      </c>
      <c r="Y259" s="57"/>
    </row>
    <row r="260" spans="1:25" ht="15" x14ac:dyDescent="0.25">
      <c r="A260">
        <v>1.7</v>
      </c>
      <c r="B260">
        <v>2.19</v>
      </c>
      <c r="C260" s="43">
        <f t="shared" si="52"/>
        <v>4.485629868385721E-2</v>
      </c>
      <c r="D260" s="44">
        <f>IF(OR($A260="",$B260=""),"",A260*'MPTO_working_2-way'!$G259)</f>
        <v>1.7762557077625571</v>
      </c>
      <c r="E260" s="46">
        <f>IF(OR($A260="",$B260=""),"",B260*'MPTO_working_2-way'!$G259)</f>
        <v>2.2882352941176474</v>
      </c>
      <c r="F260" s="44">
        <f>IF(OR($A260="",$B260=""),"",'MPTO_working_2-way'!D259)</f>
        <v>1.7673866603370521</v>
      </c>
      <c r="G260" s="46">
        <f>IF(OR($A260="",$B260=""),"",'MPTO_working_2-way'!E259)</f>
        <v>2.3031240334055059</v>
      </c>
      <c r="H260" s="44">
        <f>IF(OR($A260="",$B260=""),"",'OddsRatio_working_2-way'!M259)</f>
        <v>1.7669649888473706</v>
      </c>
      <c r="I260" s="44">
        <f>IF(OR($A260="",$B260=""),"",'OddsRatio_working_2-way'!N259)</f>
        <v>2.3038404810405297</v>
      </c>
      <c r="J260" s="44">
        <f>IF('Log_working_2-way'!$D259="","",A260^('Log_working_2-way'!$D259))</f>
        <v>1.7629085310147883</v>
      </c>
      <c r="K260" s="46">
        <f>IF('Log_working_2-way'!$D259="","",B260^('Log_working_2-way'!$D259))</f>
        <v>2.3107731259333391</v>
      </c>
      <c r="L260" s="53">
        <f t="shared" si="44"/>
        <v>0.56298200514138819</v>
      </c>
      <c r="M260" s="53">
        <f t="shared" si="45"/>
        <v>0.43701799485861176</v>
      </c>
      <c r="N260" s="54">
        <v>357</v>
      </c>
      <c r="O260" s="54">
        <f t="shared" si="46"/>
        <v>147</v>
      </c>
      <c r="P260" s="54">
        <f t="shared" si="47"/>
        <v>193.98630136986299</v>
      </c>
      <c r="Q260" s="54">
        <f t="shared" si="48"/>
        <v>163.01369863013699</v>
      </c>
      <c r="R260" s="54">
        <f t="shared" si="49"/>
        <v>210</v>
      </c>
      <c r="S260" s="55">
        <f t="shared" si="50"/>
        <v>-16.013698630136986</v>
      </c>
      <c r="T260" s="55">
        <f t="shared" si="51"/>
        <v>-16.013698630137014</v>
      </c>
      <c r="U260" t="s">
        <v>127</v>
      </c>
      <c r="V260" t="s">
        <v>166</v>
      </c>
      <c r="W260" t="s">
        <v>475</v>
      </c>
      <c r="X260" s="38">
        <v>44257</v>
      </c>
      <c r="Y260" s="57"/>
    </row>
    <row r="261" spans="1:25" ht="15" x14ac:dyDescent="0.25">
      <c r="A261">
        <v>1.93</v>
      </c>
      <c r="B261">
        <v>1.92</v>
      </c>
      <c r="C261" s="43">
        <f t="shared" si="52"/>
        <v>3.8968048359240282E-2</v>
      </c>
      <c r="D261" s="44">
        <f>IF(OR($A261="",$B261=""),"",A261*'MPTO_working_2-way'!$G260)</f>
        <v>2.0052083333333335</v>
      </c>
      <c r="E261" s="46">
        <f>IF(OR($A261="",$B261=""),"",B261*'MPTO_working_2-way'!$G260)</f>
        <v>1.9948186528497414</v>
      </c>
      <c r="F261" s="44">
        <f>IF(OR($A261="",$B261=""),"",'MPTO_working_2-way'!D260)</f>
        <v>2.0054118411083453</v>
      </c>
      <c r="G261" s="46">
        <f>IF(OR($A261="",$B261=""),"",'MPTO_working_2-way'!E260)</f>
        <v>1.9946172892668752</v>
      </c>
      <c r="H261" s="44">
        <f>IF(OR($A261="",$B261=""),"",'OddsRatio_working_2-way'!M260)</f>
        <v>2.0054200938997546</v>
      </c>
      <c r="I261" s="44">
        <f>IF(OR($A261="",$B261=""),"",'OddsRatio_working_2-way'!N260)</f>
        <v>1.9946091251481448</v>
      </c>
      <c r="J261" s="44">
        <f>IF('Log_working_2-way'!$D260="","",A261^('Log_working_2-way'!$D260))</f>
        <v>2.0055131845379748</v>
      </c>
      <c r="K261" s="46">
        <f>IF('Log_working_2-way'!$D260="","",B261^('Log_working_2-way'!$D260))</f>
        <v>1.9945170440100763</v>
      </c>
      <c r="L261" s="53">
        <f t="shared" si="44"/>
        <v>0.49870129870129865</v>
      </c>
      <c r="M261" s="53">
        <f t="shared" si="45"/>
        <v>0.50129870129870124</v>
      </c>
      <c r="N261" s="54">
        <v>358</v>
      </c>
      <c r="O261" s="54">
        <f t="shared" si="46"/>
        <v>172.50777202072538</v>
      </c>
      <c r="P261" s="54">
        <f t="shared" si="47"/>
        <v>171.54166666666669</v>
      </c>
      <c r="Q261" s="54">
        <f t="shared" si="48"/>
        <v>186.45833333333334</v>
      </c>
      <c r="R261" s="54">
        <f t="shared" si="49"/>
        <v>185.49222797927465</v>
      </c>
      <c r="S261" s="55">
        <f t="shared" si="50"/>
        <v>-13.95056131260796</v>
      </c>
      <c r="T261" s="55">
        <f t="shared" si="51"/>
        <v>-13.95056131260796</v>
      </c>
      <c r="U261" t="s">
        <v>169</v>
      </c>
      <c r="V261" t="s">
        <v>64</v>
      </c>
      <c r="W261" t="s">
        <v>475</v>
      </c>
      <c r="X261" s="38">
        <v>44257</v>
      </c>
      <c r="Y261" s="57"/>
    </row>
    <row r="262" spans="1:25" ht="15" x14ac:dyDescent="0.25">
      <c r="A262">
        <v>2.02</v>
      </c>
      <c r="B262">
        <v>1.88</v>
      </c>
      <c r="C262" s="43">
        <f t="shared" si="52"/>
        <v>2.6964398567516312E-2</v>
      </c>
      <c r="D262" s="44">
        <f>IF(OR($A262="",$B262=""),"",A262*'MPTO_working_2-way'!$G261)</f>
        <v>2.0744680851063828</v>
      </c>
      <c r="E262" s="46">
        <f>IF(OR($A262="",$B262=""),"",B262*'MPTO_working_2-way'!$G261)</f>
        <v>1.9306930693069306</v>
      </c>
      <c r="F262" s="44">
        <f>IF(OR($A262="",$B262=""),"",'MPTO_working_2-way'!D261)</f>
        <v>2.0765529308836395</v>
      </c>
      <c r="G262" s="46">
        <f>IF(OR($A262="",$B262=""),"",'MPTO_working_2-way'!E261)</f>
        <v>1.9288906948394962</v>
      </c>
      <c r="H262" s="44">
        <f>IF(OR($A262="",$B262=""),"",'OddsRatio_working_2-way'!M261)</f>
        <v>2.0766108438479098</v>
      </c>
      <c r="I262" s="44">
        <f>IF(OR($A262="",$B262=""),"",'OddsRatio_working_2-way'!N261)</f>
        <v>1.9288407280256479</v>
      </c>
      <c r="J262" s="44">
        <f>IF('Log_working_2-way'!$D261="","",A262^('Log_working_2-way'!$D261))</f>
        <v>2.0775563029751076</v>
      </c>
      <c r="K262" s="46">
        <f>IF('Log_working_2-way'!$D261="","",B262^('Log_working_2-way'!$D261))</f>
        <v>1.9280257534933587</v>
      </c>
      <c r="L262" s="53">
        <f t="shared" si="44"/>
        <v>0.48205128205128212</v>
      </c>
      <c r="M262" s="53">
        <f t="shared" si="45"/>
        <v>0.517948717948718</v>
      </c>
      <c r="N262" s="54">
        <v>359</v>
      </c>
      <c r="O262" s="54">
        <f t="shared" si="46"/>
        <v>181.27722772277224</v>
      </c>
      <c r="P262" s="54">
        <f t="shared" si="47"/>
        <v>168.04255319148933</v>
      </c>
      <c r="Q262" s="54">
        <f t="shared" si="48"/>
        <v>190.95744680851064</v>
      </c>
      <c r="R262" s="54">
        <f t="shared" si="49"/>
        <v>177.72277227722773</v>
      </c>
      <c r="S262" s="55">
        <f t="shared" si="50"/>
        <v>-9.6802190857384005</v>
      </c>
      <c r="T262" s="55">
        <f t="shared" si="51"/>
        <v>-9.6802190857384005</v>
      </c>
      <c r="U262" t="s">
        <v>133</v>
      </c>
      <c r="V262" t="s">
        <v>35</v>
      </c>
      <c r="W262" t="s">
        <v>476</v>
      </c>
      <c r="X262" s="38">
        <v>44288</v>
      </c>
      <c r="Y262" s="57"/>
    </row>
    <row r="263" spans="1:25" ht="15" x14ac:dyDescent="0.25">
      <c r="A263">
        <v>2.42</v>
      </c>
      <c r="B263">
        <v>1.61</v>
      </c>
      <c r="C263" s="43">
        <f t="shared" si="52"/>
        <v>3.4341152918228035E-2</v>
      </c>
      <c r="D263" s="44">
        <f>IF(OR($A263="",$B263=""),"",A263*'MPTO_working_2-way'!$G262)</f>
        <v>2.5031055900621118</v>
      </c>
      <c r="E263" s="46">
        <f>IF(OR($A263="",$B263=""),"",B263*'MPTO_working_2-way'!$G262)</f>
        <v>1.6652892561983472</v>
      </c>
      <c r="F263" s="44">
        <f>IF(OR($A263="",$B263=""),"",'MPTO_working_2-way'!D262)</f>
        <v>2.5249173741170372</v>
      </c>
      <c r="G263" s="46">
        <f>IF(OR($A263="",$B263=""),"",'MPTO_working_2-way'!E262)</f>
        <v>1.655773235306617</v>
      </c>
      <c r="H263" s="44">
        <f>IF(OR($A263="",$B263=""),"",'OddsRatio_working_2-way'!M262)</f>
        <v>2.5257355119610394</v>
      </c>
      <c r="I263" s="44">
        <f>IF(OR($A263="",$B263=""),"",'OddsRatio_working_2-way'!N262)</f>
        <v>1.6554215931663621</v>
      </c>
      <c r="J263" s="44">
        <f>IF('Log_working_2-way'!$D262="","",A263^('Log_working_2-way'!$D262))</f>
        <v>2.5358767096666233</v>
      </c>
      <c r="K263" s="46">
        <f>IF('Log_working_2-way'!$D262="","",B263^('Log_working_2-way'!$D262))</f>
        <v>1.6510939281167687</v>
      </c>
      <c r="L263" s="53">
        <f t="shared" si="44"/>
        <v>0.39950372208436724</v>
      </c>
      <c r="M263" s="53">
        <f t="shared" si="45"/>
        <v>0.60049627791563276</v>
      </c>
      <c r="N263" s="54">
        <v>360</v>
      </c>
      <c r="O263" s="54">
        <f t="shared" si="46"/>
        <v>211.23966942148758</v>
      </c>
      <c r="P263" s="54">
        <f t="shared" si="47"/>
        <v>136.3975155279503</v>
      </c>
      <c r="Q263" s="54">
        <f t="shared" si="48"/>
        <v>223.60248447204967</v>
      </c>
      <c r="R263" s="54">
        <f t="shared" si="49"/>
        <v>148.7603305785124</v>
      </c>
      <c r="S263" s="55">
        <f t="shared" si="50"/>
        <v>-12.362815050562091</v>
      </c>
      <c r="T263" s="55">
        <f t="shared" si="51"/>
        <v>-12.362815050562091</v>
      </c>
      <c r="U263" t="s">
        <v>389</v>
      </c>
      <c r="V263" t="s">
        <v>173</v>
      </c>
      <c r="W263" t="s">
        <v>468</v>
      </c>
      <c r="X263" s="38">
        <v>44288</v>
      </c>
      <c r="Y263" s="57"/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185</v>
      </c>
      <c r="V264" t="s">
        <v>147</v>
      </c>
      <c r="W264" t="s">
        <v>468</v>
      </c>
      <c r="X264" s="38">
        <v>44288</v>
      </c>
      <c r="Y264" s="57"/>
    </row>
    <row r="265" spans="1:25" ht="15" x14ac:dyDescent="0.25">
      <c r="A265">
        <v>1.76</v>
      </c>
      <c r="B265">
        <v>2.14</v>
      </c>
      <c r="C265" s="43">
        <f t="shared" si="52"/>
        <v>3.5471537807986397E-2</v>
      </c>
      <c r="D265" s="44">
        <f>IF(OR($A265="",$B265=""),"",A265*'MPTO_working_2-way'!$G264)</f>
        <v>1.8224299065420562</v>
      </c>
      <c r="E265" s="46">
        <f>IF(OR($A265="",$B265=""),"",B265*'MPTO_working_2-way'!$G264)</f>
        <v>2.2159090909090908</v>
      </c>
      <c r="F265" s="44">
        <f>IF(OR($A265="",$B265=""),"",'MPTO_working_2-way'!D264)</f>
        <v>1.8167084699980707</v>
      </c>
      <c r="G265" s="46">
        <f>IF(OR($A265="",$B265=""),"",'MPTO_working_2-way'!E264)</f>
        <v>2.2244271202456889</v>
      </c>
      <c r="H265" s="44">
        <f>IF(OR($A265="",$B265=""),"",'OddsRatio_working_2-way'!M264)</f>
        <v>1.8164965809277254</v>
      </c>
      <c r="I265" s="44">
        <f>IF(OR($A265="",$B265=""),"",'OddsRatio_working_2-way'!N264)</f>
        <v>2.2247448713915889</v>
      </c>
      <c r="J265" s="44">
        <f>IF('Log_working_2-way'!$D264="","",A265^('Log_working_2-way'!$D264))</f>
        <v>1.8138959157983681</v>
      </c>
      <c r="K265" s="46">
        <f>IF('Log_working_2-way'!$D264="","",B265^('Log_working_2-way'!$D264))</f>
        <v>2.2286583340561452</v>
      </c>
      <c r="L265" s="53">
        <f t="shared" si="44"/>
        <v>0.54871794871794866</v>
      </c>
      <c r="M265" s="53">
        <f t="shared" si="45"/>
        <v>0.45128205128205129</v>
      </c>
      <c r="N265" s="54">
        <v>362</v>
      </c>
      <c r="O265" s="54">
        <f t="shared" si="46"/>
        <v>156.31818181818184</v>
      </c>
      <c r="P265" s="54">
        <f t="shared" si="47"/>
        <v>192.84112149532714</v>
      </c>
      <c r="Q265" s="54">
        <f t="shared" si="48"/>
        <v>169.15887850467288</v>
      </c>
      <c r="R265" s="54">
        <f t="shared" si="49"/>
        <v>205.68181818181819</v>
      </c>
      <c r="S265" s="55">
        <f t="shared" si="50"/>
        <v>-12.840696686491043</v>
      </c>
      <c r="T265" s="55">
        <f t="shared" si="51"/>
        <v>-12.840696686491043</v>
      </c>
      <c r="U265" t="s">
        <v>175</v>
      </c>
      <c r="V265" t="s">
        <v>145</v>
      </c>
      <c r="W265" t="s">
        <v>468</v>
      </c>
      <c r="X265" s="38">
        <v>44288</v>
      </c>
      <c r="Y265" s="57"/>
    </row>
    <row r="266" spans="1:25" ht="15" x14ac:dyDescent="0.25">
      <c r="A266">
        <v>2.12</v>
      </c>
      <c r="B266">
        <v>1.78</v>
      </c>
      <c r="C266" s="43">
        <f t="shared" si="52"/>
        <v>3.3495866016535869E-2</v>
      </c>
      <c r="D266" s="44">
        <f>IF(OR($A266="",$B266=""),"",A266*'MPTO_working_2-way'!$G265)</f>
        <v>2.191011235955056</v>
      </c>
      <c r="E266" s="46">
        <f>IF(OR($A266="",$B266=""),"",B266*'MPTO_working_2-way'!$G265)</f>
        <v>1.8396226415094339</v>
      </c>
      <c r="F266" s="44">
        <f>IF(OR($A266="",$B266=""),"",'MPTO_working_2-way'!D265)</f>
        <v>2.1980428704566637</v>
      </c>
      <c r="G266" s="46">
        <f>IF(OR($A266="",$B266=""),"",'MPTO_working_2-way'!E265)</f>
        <v>1.8346946713341112</v>
      </c>
      <c r="H266" s="44">
        <f>IF(OR($A266="",$B266=""),"",'OddsRatio_working_2-way'!M265)</f>
        <v>2.1982893790305562</v>
      </c>
      <c r="I266" s="44">
        <f>IF(OR($A266="",$B266=""),"",'OddsRatio_working_2-way'!N265)</f>
        <v>1.83452296039628</v>
      </c>
      <c r="J266" s="44">
        <f>IF('Log_working_2-way'!$D265="","",A266^('Log_working_2-way'!$D265))</f>
        <v>2.2015102621380289</v>
      </c>
      <c r="K266" s="46">
        <f>IF('Log_working_2-way'!$D265="","",B266^('Log_working_2-way'!$D265))</f>
        <v>1.8322858584832242</v>
      </c>
      <c r="L266" s="53">
        <f t="shared" si="44"/>
        <v>0.45641025641025645</v>
      </c>
      <c r="M266" s="53">
        <f t="shared" si="45"/>
        <v>0.54358974358974366</v>
      </c>
      <c r="N266" s="54">
        <v>363</v>
      </c>
      <c r="O266" s="54">
        <f t="shared" si="46"/>
        <v>191.77358490566039</v>
      </c>
      <c r="P266" s="54">
        <f t="shared" si="47"/>
        <v>159.06741573033707</v>
      </c>
      <c r="Q266" s="54">
        <f t="shared" si="48"/>
        <v>203.93258426966293</v>
      </c>
      <c r="R266" s="54">
        <f t="shared" si="49"/>
        <v>171.22641509433961</v>
      </c>
      <c r="S266" s="55">
        <f t="shared" si="50"/>
        <v>-12.15899936400254</v>
      </c>
      <c r="T266" s="55">
        <f t="shared" si="51"/>
        <v>-12.15899936400254</v>
      </c>
      <c r="U266" t="s">
        <v>148</v>
      </c>
      <c r="V266" t="s">
        <v>182</v>
      </c>
      <c r="W266" t="s">
        <v>468</v>
      </c>
      <c r="X266" s="38">
        <v>44288</v>
      </c>
      <c r="Y266" s="57"/>
    </row>
    <row r="267" spans="1:25" ht="15" x14ac:dyDescent="0.25">
      <c r="A267">
        <v>1.81</v>
      </c>
      <c r="B267">
        <v>2.04</v>
      </c>
      <c r="C267" s="43">
        <f t="shared" si="52"/>
        <v>4.2682266276676373E-2</v>
      </c>
      <c r="D267" s="44">
        <f>IF(OR($A267="",$B267=""),"",A267*'MPTO_working_2-way'!$G266)</f>
        <v>1.8872549019607843</v>
      </c>
      <c r="E267" s="46">
        <f>IF(OR($A267="",$B267=""),"",B267*'MPTO_working_2-way'!$G266)</f>
        <v>2.1270718232044197</v>
      </c>
      <c r="F267" s="44">
        <f>IF(OR($A267="",$B267=""),"",'MPTO_working_2-way'!D266)</f>
        <v>1.8827248623291861</v>
      </c>
      <c r="G267" s="46">
        <f>IF(OR($A267="",$B267=""),"",'MPTO_working_2-way'!E266)</f>
        <v>2.1328558225508316</v>
      </c>
      <c r="H267" s="44">
        <f>IF(OR($A267="",$B267=""),"",'OddsRatio_working_2-way'!M266)</f>
        <v>1.8825226081218283</v>
      </c>
      <c r="I267" s="44">
        <f>IF(OR($A267="",$B267=""),"",'OddsRatio_working_2-way'!N266)</f>
        <v>2.1331154474650633</v>
      </c>
      <c r="J267" s="44">
        <f>IF('Log_working_2-way'!$D266="","",A267^('Log_working_2-way'!$D266))</f>
        <v>1.8804505599252526</v>
      </c>
      <c r="K267" s="46">
        <f>IF('Log_working_2-way'!$D266="","",B267^('Log_working_2-way'!$D266))</f>
        <v>2.1357821160163764</v>
      </c>
      <c r="L267" s="53">
        <f t="shared" si="44"/>
        <v>0.52987012987012994</v>
      </c>
      <c r="M267" s="53">
        <f t="shared" si="45"/>
        <v>0.47012987012987018</v>
      </c>
      <c r="N267" s="54">
        <v>364</v>
      </c>
      <c r="O267" s="54">
        <f t="shared" si="46"/>
        <v>162.89502762430942</v>
      </c>
      <c r="P267" s="54">
        <f t="shared" si="47"/>
        <v>185.56862745098042</v>
      </c>
      <c r="Q267" s="54">
        <f t="shared" si="48"/>
        <v>178.43137254901961</v>
      </c>
      <c r="R267" s="54">
        <f t="shared" si="49"/>
        <v>201.10497237569061</v>
      </c>
      <c r="S267" s="55">
        <f t="shared" si="50"/>
        <v>-15.536344924710193</v>
      </c>
      <c r="T267" s="55">
        <f t="shared" si="51"/>
        <v>-15.536344924710193</v>
      </c>
      <c r="U267" t="s">
        <v>130</v>
      </c>
      <c r="V267" t="s">
        <v>125</v>
      </c>
      <c r="W267" t="s">
        <v>475</v>
      </c>
      <c r="X267" s="38">
        <v>44288</v>
      </c>
      <c r="Y267" s="57"/>
    </row>
    <row r="268" spans="1:25" ht="15" x14ac:dyDescent="0.25">
      <c r="A268">
        <v>1.81</v>
      </c>
      <c r="B268">
        <v>2.0499999999999998</v>
      </c>
      <c r="C268" s="43">
        <f t="shared" si="52"/>
        <v>4.0291065894084488E-2</v>
      </c>
      <c r="D268" s="44">
        <f>IF(OR($A268="",$B268=""),"",A268*'MPTO_working_2-way'!$G267)</f>
        <v>1.882926829268293</v>
      </c>
      <c r="E268" s="46">
        <f>IF(OR($A268="",$B268=""),"",B268*'MPTO_working_2-way'!$G267)</f>
        <v>2.132596685082873</v>
      </c>
      <c r="F268" s="44">
        <f>IF(OR($A268="",$B268=""),"",'MPTO_working_2-way'!D267)</f>
        <v>1.8784963928616634</v>
      </c>
      <c r="G268" s="46">
        <f>IF(OR($A268="",$B268=""),"",'MPTO_working_2-way'!E267)</f>
        <v>2.1383086010661287</v>
      </c>
      <c r="H268" s="44">
        <f>IF(OR($A268="",$B268=""),"",'OddsRatio_working_2-way'!M267)</f>
        <v>1.8783100656536802</v>
      </c>
      <c r="I268" s="44">
        <f>IF(OR($A268="",$B268=""),"",'OddsRatio_working_2-way'!N267)</f>
        <v>2.1385500851066221</v>
      </c>
      <c r="J268" s="44">
        <f>IF('Log_working_2-way'!$D267="","",A268^('Log_working_2-way'!$D267))</f>
        <v>1.8762874687184776</v>
      </c>
      <c r="K268" s="46">
        <f>IF('Log_working_2-way'!$D267="","",B268^('Log_working_2-way'!$D267))</f>
        <v>2.1411780217081708</v>
      </c>
      <c r="L268" s="53">
        <f t="shared" si="44"/>
        <v>0.53108808290155429</v>
      </c>
      <c r="M268" s="53">
        <f t="shared" si="45"/>
        <v>0.4689119170984456</v>
      </c>
      <c r="N268" s="54">
        <v>365</v>
      </c>
      <c r="O268" s="54">
        <f t="shared" si="46"/>
        <v>163.34254143646407</v>
      </c>
      <c r="P268" s="54">
        <f t="shared" si="47"/>
        <v>186.95121951219508</v>
      </c>
      <c r="Q268" s="54">
        <f t="shared" si="48"/>
        <v>178.04878048780489</v>
      </c>
      <c r="R268" s="54">
        <f t="shared" si="49"/>
        <v>201.65745856353593</v>
      </c>
      <c r="S268" s="55">
        <f t="shared" si="50"/>
        <v>-14.706239051340816</v>
      </c>
      <c r="T268" s="55">
        <f t="shared" si="51"/>
        <v>-14.706239051340845</v>
      </c>
      <c r="U268" t="s">
        <v>126</v>
      </c>
      <c r="V268" t="s">
        <v>67</v>
      </c>
      <c r="W268" t="s">
        <v>475</v>
      </c>
      <c r="X268" s="38">
        <v>44288</v>
      </c>
      <c r="Y268" s="57"/>
    </row>
    <row r="269" spans="1:25" ht="15" x14ac:dyDescent="0.25">
      <c r="A269">
        <v>2.42</v>
      </c>
      <c r="B269">
        <v>1.6</v>
      </c>
      <c r="C269" s="43">
        <f t="shared" si="52"/>
        <v>3.8223140495867725E-2</v>
      </c>
      <c r="D269" s="44">
        <f>IF(OR($A269="",$B269=""),"",A269*'MPTO_working_2-way'!$G268)</f>
        <v>2.5124999999999997</v>
      </c>
      <c r="E269" s="46">
        <f>IF(OR($A269="",$B269=""),"",B269*'MPTO_working_2-way'!$G268)</f>
        <v>1.6611570247933884</v>
      </c>
      <c r="F269" s="44">
        <f>IF(OR($A269="",$B269=""),"",'MPTO_working_2-way'!D268)</f>
        <v>2.5373525557011791</v>
      </c>
      <c r="G269" s="46">
        <f>IF(OR($A269="",$B269=""),"",'MPTO_working_2-way'!E268)</f>
        <v>1.6504688832054561</v>
      </c>
      <c r="H269" s="44">
        <f>IF(OR($A269="",$B269=""),"",'OddsRatio_working_2-way'!M268)</f>
        <v>2.5383974345619098</v>
      </c>
      <c r="I269" s="44">
        <f>IF(OR($A269="",$B269=""),"",'OddsRatio_working_2-way'!N268)</f>
        <v>1.6500270850261594</v>
      </c>
      <c r="J269" s="44">
        <f>IF('Log_working_2-way'!$D268="","",A269^('Log_working_2-way'!$D268))</f>
        <v>2.5500151185411704</v>
      </c>
      <c r="K269" s="46">
        <f>IF('Log_working_2-way'!$D268="","",B269^('Log_working_2-way'!$D268))</f>
        <v>1.6451549975466908</v>
      </c>
      <c r="L269" s="53">
        <f t="shared" si="44"/>
        <v>0.39800995024875624</v>
      </c>
      <c r="M269" s="53">
        <f t="shared" si="45"/>
        <v>0.60199004975124382</v>
      </c>
      <c r="N269" s="54">
        <v>366</v>
      </c>
      <c r="O269" s="54">
        <f t="shared" si="46"/>
        <v>214.76033057851242</v>
      </c>
      <c r="P269" s="54">
        <f t="shared" si="47"/>
        <v>137.25</v>
      </c>
      <c r="Q269" s="54">
        <f t="shared" si="48"/>
        <v>228.75</v>
      </c>
      <c r="R269" s="54">
        <f t="shared" si="49"/>
        <v>151.2396694214876</v>
      </c>
      <c r="S269" s="55">
        <f t="shared" si="50"/>
        <v>-13.989669421487577</v>
      </c>
      <c r="T269" s="55">
        <f t="shared" si="51"/>
        <v>-13.989669421487605</v>
      </c>
      <c r="U269" t="s">
        <v>144</v>
      </c>
      <c r="V269" t="s">
        <v>388</v>
      </c>
      <c r="W269" t="s">
        <v>468</v>
      </c>
      <c r="X269" s="38">
        <v>44318</v>
      </c>
      <c r="Y269" s="57"/>
    </row>
    <row r="270" spans="1:25" ht="15" x14ac:dyDescent="0.25">
      <c r="A270">
        <v>1.76</v>
      </c>
      <c r="B270">
        <v>2.12</v>
      </c>
      <c r="C270" s="43">
        <f t="shared" si="52"/>
        <v>3.9879931389365408E-2</v>
      </c>
      <c r="D270" s="44">
        <f>IF(OR($A270="",$B270=""),"",A270*'MPTO_working_2-way'!$G269)</f>
        <v>1.8301886792452831</v>
      </c>
      <c r="E270" s="46">
        <f>IF(OR($A270="",$B270=""),"",B270*'MPTO_working_2-way'!$G269)</f>
        <v>2.2045454545454546</v>
      </c>
      <c r="F270" s="44">
        <f>IF(OR($A270="",$B270=""),"",'MPTO_working_2-way'!D269)</f>
        <v>1.8240125146656239</v>
      </c>
      <c r="G270" s="46">
        <f>IF(OR($A270="",$B270=""),"",'MPTO_working_2-way'!E269)</f>
        <v>2.213573801613669</v>
      </c>
      <c r="H270" s="44">
        <f>IF(OR($A270="",$B270=""),"",'OddsRatio_working_2-way'!M269)</f>
        <v>1.8237544710479137</v>
      </c>
      <c r="I270" s="44">
        <f>IF(OR($A270="",$B270=""),"",'OddsRatio_working_2-way'!N269)</f>
        <v>2.2139539573337679</v>
      </c>
      <c r="J270" s="44">
        <f>IF('Log_working_2-way'!$D269="","",A270^('Log_working_2-way'!$D269))</f>
        <v>1.8209380433579214</v>
      </c>
      <c r="K270" s="46">
        <f>IF('Log_working_2-way'!$D269="","",B270^('Log_working_2-way'!$D269))</f>
        <v>2.2181187217362539</v>
      </c>
      <c r="L270" s="53">
        <f t="shared" si="44"/>
        <v>0.54639175257731953</v>
      </c>
      <c r="M270" s="53">
        <f t="shared" si="45"/>
        <v>0.45360824742268041</v>
      </c>
      <c r="N270" s="54">
        <v>367</v>
      </c>
      <c r="O270" s="54">
        <f t="shared" si="46"/>
        <v>158.47727272727272</v>
      </c>
      <c r="P270" s="54">
        <f t="shared" si="47"/>
        <v>193.88679245283021</v>
      </c>
      <c r="Q270" s="54">
        <f t="shared" si="48"/>
        <v>173.11320754716979</v>
      </c>
      <c r="R270" s="54">
        <f t="shared" si="49"/>
        <v>208.52272727272728</v>
      </c>
      <c r="S270" s="55">
        <f t="shared" si="50"/>
        <v>-14.635934819897074</v>
      </c>
      <c r="T270" s="55">
        <f t="shared" si="51"/>
        <v>-14.635934819897074</v>
      </c>
      <c r="U270" t="s">
        <v>149</v>
      </c>
      <c r="V270" t="s">
        <v>460</v>
      </c>
      <c r="W270" t="s">
        <v>468</v>
      </c>
      <c r="X270" s="38">
        <v>44318</v>
      </c>
      <c r="Y270" s="57"/>
    </row>
    <row r="271" spans="1:25" ht="15" x14ac:dyDescent="0.25">
      <c r="A271">
        <v>1.88</v>
      </c>
      <c r="B271">
        <v>1.99</v>
      </c>
      <c r="C271" s="43">
        <f t="shared" si="52"/>
        <v>3.4427456431091574E-2</v>
      </c>
      <c r="D271" s="44">
        <f>IF(OR($A271="",$B271=""),"",A271*'MPTO_working_2-way'!$G270)</f>
        <v>1.9447236180904521</v>
      </c>
      <c r="E271" s="46">
        <f>IF(OR($A271="",$B271=""),"",B271*'MPTO_working_2-way'!$G270)</f>
        <v>2.0585106382978724</v>
      </c>
      <c r="F271" s="44">
        <f>IF(OR($A271="",$B271=""),"",'MPTO_working_2-way'!D270)</f>
        <v>1.9428749480681344</v>
      </c>
      <c r="G271" s="46">
        <f>IF(OR($A271="",$B271=""),"",'MPTO_working_2-way'!E270)</f>
        <v>2.0605860321656753</v>
      </c>
      <c r="H271" s="44">
        <f>IF(OR($A271="",$B271=""),"",'OddsRatio_working_2-way'!M270)</f>
        <v>1.9428090415820634</v>
      </c>
      <c r="I271" s="44">
        <f>IF(OR($A271="",$B271=""),"",'OddsRatio_working_2-way'!N270)</f>
        <v>2.0606601717798219</v>
      </c>
      <c r="J271" s="44">
        <f>IF('Log_working_2-way'!$D270="","",A271^('Log_working_2-way'!$D270))</f>
        <v>1.9419679246135251</v>
      </c>
      <c r="K271" s="46">
        <f>IF('Log_working_2-way'!$D270="","",B271^('Log_working_2-way'!$D270))</f>
        <v>2.0616072733158419</v>
      </c>
      <c r="L271" s="53">
        <f t="shared" si="44"/>
        <v>0.51421188630490955</v>
      </c>
      <c r="M271" s="53">
        <f t="shared" si="45"/>
        <v>0.48578811369509045</v>
      </c>
      <c r="N271" s="54">
        <v>368</v>
      </c>
      <c r="O271" s="54">
        <f t="shared" si="46"/>
        <v>172.25531914893611</v>
      </c>
      <c r="P271" s="54">
        <f t="shared" si="47"/>
        <v>183.07537688442213</v>
      </c>
      <c r="Q271" s="54">
        <f t="shared" si="48"/>
        <v>184.92462311557787</v>
      </c>
      <c r="R271" s="54">
        <f t="shared" si="49"/>
        <v>195.74468085106383</v>
      </c>
      <c r="S271" s="55">
        <f t="shared" si="50"/>
        <v>-12.669303966641763</v>
      </c>
      <c r="T271" s="55">
        <f t="shared" si="51"/>
        <v>-12.669303966641706</v>
      </c>
      <c r="U271" t="s">
        <v>107</v>
      </c>
      <c r="V271" t="s">
        <v>172</v>
      </c>
      <c r="W271" t="s">
        <v>468</v>
      </c>
      <c r="X271" s="38">
        <v>44318</v>
      </c>
      <c r="Y271" s="57"/>
    </row>
    <row r="272" spans="1:25" ht="15" x14ac:dyDescent="0.25">
      <c r="A272">
        <v>2.57</v>
      </c>
      <c r="B272">
        <v>1.54</v>
      </c>
      <c r="C272" s="43">
        <f t="shared" si="52"/>
        <v>3.845570771640805E-2</v>
      </c>
      <c r="D272" s="44">
        <f>IF(OR($A272="",$B272=""),"",A272*'MPTO_working_2-way'!$G271)</f>
        <v>2.6688311688311686</v>
      </c>
      <c r="E272" s="46">
        <f>IF(OR($A272="",$B272=""),"",B272*'MPTO_working_2-way'!$G271)</f>
        <v>1.5992217898832684</v>
      </c>
      <c r="F272" s="44">
        <f>IF(OR($A272="",$B272=""),"",'MPTO_working_2-way'!D271)</f>
        <v>2.7035999726757289</v>
      </c>
      <c r="G272" s="46">
        <f>IF(OR($A272="",$B272=""),"",'MPTO_working_2-way'!E271)</f>
        <v>1.5869922611171257</v>
      </c>
      <c r="H272" s="44">
        <f>IF(OR($A272="",$B272=""),"",'OddsRatio_working_2-way'!M271)</f>
        <v>2.7051121392469786</v>
      </c>
      <c r="I272" s="44">
        <f>IF(OR($A272="",$B272=""),"",'OddsRatio_working_2-way'!N271)</f>
        <v>1.5864716912059673</v>
      </c>
      <c r="J272" s="44">
        <f>IF('Log_working_2-way'!$D271="","",A272^('Log_working_2-way'!$D271))</f>
        <v>2.7215097581692191</v>
      </c>
      <c r="K272" s="46">
        <f>IF('Log_working_2-way'!$D271="","",B272^('Log_working_2-way'!$D271))</f>
        <v>1.5808854671048231</v>
      </c>
      <c r="L272" s="53">
        <f t="shared" si="44"/>
        <v>0.37469586374695868</v>
      </c>
      <c r="M272" s="53">
        <f t="shared" si="45"/>
        <v>0.62530413625304138</v>
      </c>
      <c r="N272" s="54">
        <v>369</v>
      </c>
      <c r="O272" s="54">
        <f t="shared" si="46"/>
        <v>225.420233463035</v>
      </c>
      <c r="P272" s="54">
        <f t="shared" si="47"/>
        <v>129.3896103896104</v>
      </c>
      <c r="Q272" s="54">
        <f t="shared" si="48"/>
        <v>239.6103896103896</v>
      </c>
      <c r="R272" s="54">
        <f t="shared" si="49"/>
        <v>143.579766536965</v>
      </c>
      <c r="S272" s="55">
        <f t="shared" si="50"/>
        <v>-14.1901561473546</v>
      </c>
      <c r="T272" s="55">
        <f t="shared" si="51"/>
        <v>-14.1901561473546</v>
      </c>
      <c r="U272" t="s">
        <v>106</v>
      </c>
      <c r="V272" t="s">
        <v>171</v>
      </c>
      <c r="W272" t="s">
        <v>468</v>
      </c>
      <c r="X272" s="38">
        <v>44318</v>
      </c>
      <c r="Y272" s="57"/>
    </row>
    <row r="273" spans="1:25" ht="15" x14ac:dyDescent="0.25">
      <c r="A273">
        <v>2.0499999999999998</v>
      </c>
      <c r="B273">
        <v>1.83</v>
      </c>
      <c r="C273" s="43">
        <f t="shared" si="52"/>
        <v>3.4252965480474407E-2</v>
      </c>
      <c r="D273" s="44">
        <f>IF(OR($A273="",$B273=""),"",A273*'MPTO_working_2-way'!$G272)</f>
        <v>2.1202185792349724</v>
      </c>
      <c r="E273" s="46">
        <f>IF(OR($A273="",$B273=""),"",B273*'MPTO_working_2-way'!$G272)</f>
        <v>1.8926829268292682</v>
      </c>
      <c r="F273" s="44">
        <f>IF(OR($A273="",$B273=""),"",'MPTO_working_2-way'!D272)</f>
        <v>2.1245929491717397</v>
      </c>
      <c r="G273" s="46">
        <f>IF(OR($A273="",$B273=""),"",'MPTO_working_2-way'!E272)</f>
        <v>1.8892106257081707</v>
      </c>
      <c r="H273" s="44">
        <f>IF(OR($A273="",$B273=""),"",'OddsRatio_working_2-way'!M272)</f>
        <v>2.1247489679763456</v>
      </c>
      <c r="I273" s="44">
        <f>IF(OR($A273="",$B273=""),"",'OddsRatio_working_2-way'!N272)</f>
        <v>1.8890872794479689</v>
      </c>
      <c r="J273" s="44">
        <f>IF('Log_working_2-way'!$D272="","",A273^('Log_working_2-way'!$D272))</f>
        <v>2.1267489530128172</v>
      </c>
      <c r="K273" s="46">
        <f>IF('Log_working_2-way'!$D272="","",B273^('Log_working_2-way'!$D272))</f>
        <v>1.8875091450726849</v>
      </c>
      <c r="L273" s="53">
        <f t="shared" si="44"/>
        <v>0.47164948453608252</v>
      </c>
      <c r="M273" s="53">
        <f t="shared" si="45"/>
        <v>0.52835051546391754</v>
      </c>
      <c r="N273" s="54">
        <v>370</v>
      </c>
      <c r="O273" s="54">
        <f t="shared" si="46"/>
        <v>189.51219512195118</v>
      </c>
      <c r="P273" s="54">
        <f t="shared" si="47"/>
        <v>167.81420765027323</v>
      </c>
      <c r="Q273" s="54">
        <f t="shared" si="48"/>
        <v>202.18579234972677</v>
      </c>
      <c r="R273" s="54">
        <f t="shared" si="49"/>
        <v>180.48780487804879</v>
      </c>
      <c r="S273" s="55">
        <f t="shared" si="50"/>
        <v>-12.673597227775588</v>
      </c>
      <c r="T273" s="55">
        <f t="shared" si="51"/>
        <v>-12.673597227775559</v>
      </c>
      <c r="U273" t="s">
        <v>174</v>
      </c>
      <c r="V273" t="s">
        <v>146</v>
      </c>
      <c r="W273" t="s">
        <v>468</v>
      </c>
      <c r="X273" s="38">
        <v>44318</v>
      </c>
      <c r="Y273" s="57"/>
    </row>
    <row r="274" spans="1:25" ht="15" x14ac:dyDescent="0.25">
      <c r="A274"/>
      <c r="B274"/>
      <c r="C274" s="43"/>
      <c r="D274" s="44"/>
      <c r="E274" s="46"/>
      <c r="F274" s="44"/>
      <c r="G274" s="46"/>
      <c r="H274" s="44"/>
      <c r="I274" s="44"/>
      <c r="J274" s="44"/>
      <c r="K274" s="46"/>
      <c r="L274" s="53"/>
      <c r="M274" s="53"/>
      <c r="N274" s="54"/>
      <c r="O274" s="54"/>
      <c r="P274" s="54"/>
      <c r="Q274" s="54"/>
      <c r="R274" s="54"/>
      <c r="S274" s="55"/>
      <c r="T274" s="55"/>
      <c r="U274"/>
      <c r="V274"/>
      <c r="W274"/>
      <c r="X274" s="70"/>
      <c r="Y274" s="57"/>
    </row>
    <row r="275" spans="1:25" ht="15" x14ac:dyDescent="0.25">
      <c r="A275"/>
      <c r="B275"/>
      <c r="C275" s="43"/>
      <c r="D275" s="44"/>
      <c r="E275" s="46"/>
      <c r="F275" s="44"/>
      <c r="G275" s="46"/>
      <c r="H275" s="44"/>
      <c r="I275" s="44"/>
      <c r="J275" s="44"/>
      <c r="K275" s="46"/>
      <c r="L275" s="53"/>
      <c r="M275" s="53"/>
      <c r="N275" s="54"/>
      <c r="O275" s="54"/>
      <c r="P275" s="54"/>
      <c r="Q275" s="54"/>
      <c r="R275" s="54"/>
      <c r="S275" s="55"/>
      <c r="T275" s="55"/>
      <c r="U275"/>
      <c r="V275"/>
      <c r="W275"/>
      <c r="X275" s="70"/>
      <c r="Y275" s="57"/>
    </row>
    <row r="276" spans="1:25" ht="15" x14ac:dyDescent="0.25">
      <c r="A276"/>
      <c r="B276"/>
      <c r="C276" s="43"/>
      <c r="D276" s="44"/>
      <c r="E276" s="46"/>
      <c r="F276" s="44"/>
      <c r="G276" s="46"/>
      <c r="H276" s="44"/>
      <c r="I276" s="44"/>
      <c r="J276" s="44"/>
      <c r="K276" s="46"/>
      <c r="L276" s="53"/>
      <c r="M276" s="53"/>
      <c r="N276" s="54"/>
      <c r="O276" s="54"/>
      <c r="P276" s="54"/>
      <c r="Q276" s="54"/>
      <c r="R276" s="54"/>
      <c r="S276" s="55"/>
      <c r="T276" s="55"/>
      <c r="U276"/>
      <c r="V276"/>
      <c r="W276"/>
      <c r="X276" s="70"/>
      <c r="Y276" s="57"/>
    </row>
    <row r="277" spans="1:25" ht="15" x14ac:dyDescent="0.25">
      <c r="A277"/>
      <c r="B277"/>
      <c r="C277" s="43"/>
      <c r="D277" s="44"/>
      <c r="E277" s="46"/>
      <c r="F277" s="44"/>
      <c r="G277" s="46"/>
      <c r="H277" s="44"/>
      <c r="I277" s="44"/>
      <c r="J277" s="44"/>
      <c r="K277" s="46"/>
      <c r="L277" s="53"/>
      <c r="M277" s="53"/>
      <c r="N277" s="54"/>
      <c r="O277" s="54"/>
      <c r="P277" s="54"/>
      <c r="Q277" s="54"/>
      <c r="R277" s="54"/>
      <c r="S277" s="55"/>
      <c r="T277" s="55"/>
      <c r="U277"/>
      <c r="V277"/>
      <c r="W277"/>
      <c r="X277" s="70"/>
      <c r="Y277" s="57"/>
    </row>
    <row r="278" spans="1:25" ht="15" x14ac:dyDescent="0.25">
      <c r="A278"/>
      <c r="B278"/>
      <c r="C278" s="43"/>
      <c r="D278" s="44"/>
      <c r="E278" s="46"/>
      <c r="F278" s="44"/>
      <c r="G278" s="46"/>
      <c r="H278" s="44"/>
      <c r="I278" s="44"/>
      <c r="J278" s="44"/>
      <c r="K278" s="46"/>
      <c r="L278" s="53"/>
      <c r="M278" s="53"/>
      <c r="N278" s="54"/>
      <c r="O278" s="54"/>
      <c r="P278" s="54"/>
      <c r="Q278" s="54"/>
      <c r="R278" s="54"/>
      <c r="S278" s="55"/>
      <c r="T278" s="55"/>
      <c r="U278"/>
      <c r="V278"/>
      <c r="W278"/>
      <c r="X278" s="70"/>
      <c r="Y278" s="57"/>
    </row>
    <row r="279" spans="1:25" ht="15" x14ac:dyDescent="0.25">
      <c r="A279"/>
      <c r="B279"/>
      <c r="C279" s="43"/>
      <c r="D279" s="44"/>
      <c r="E279" s="46"/>
      <c r="F279" s="44"/>
      <c r="G279" s="46"/>
      <c r="H279" s="44"/>
      <c r="I279" s="44"/>
      <c r="J279" s="44"/>
      <c r="K279" s="46"/>
      <c r="L279" s="53"/>
      <c r="M279" s="53"/>
      <c r="N279" s="54"/>
      <c r="O279" s="54"/>
      <c r="P279" s="54"/>
      <c r="Q279" s="54"/>
      <c r="R279" s="54"/>
      <c r="S279" s="55"/>
      <c r="T279" s="55"/>
      <c r="U279"/>
      <c r="V279"/>
      <c r="W279"/>
      <c r="X279" s="70"/>
      <c r="Y279" s="57"/>
    </row>
    <row r="280" spans="1:25" ht="15" x14ac:dyDescent="0.25">
      <c r="A280"/>
      <c r="B280"/>
      <c r="C280" s="43"/>
      <c r="D280" s="44"/>
      <c r="E280" s="46"/>
      <c r="F280" s="44"/>
      <c r="G280" s="46"/>
      <c r="H280" s="44"/>
      <c r="I280" s="44"/>
      <c r="J280" s="44"/>
      <c r="K280" s="46"/>
      <c r="L280" s="53"/>
      <c r="M280" s="53"/>
      <c r="N280" s="54"/>
      <c r="O280" s="54"/>
      <c r="P280" s="54"/>
      <c r="Q280" s="54"/>
      <c r="R280" s="54"/>
      <c r="S280" s="55"/>
      <c r="T280" s="55"/>
      <c r="U280"/>
      <c r="V280"/>
      <c r="W280"/>
      <c r="X280" s="70"/>
      <c r="Y280" s="57"/>
    </row>
    <row r="281" spans="1:25" ht="15" x14ac:dyDescent="0.25">
      <c r="A281"/>
      <c r="B281"/>
      <c r="C281" s="43"/>
      <c r="D281" s="44"/>
      <c r="E281" s="46"/>
      <c r="F281" s="44"/>
      <c r="G281" s="46"/>
      <c r="H281" s="44"/>
      <c r="I281" s="44"/>
      <c r="J281" s="44"/>
      <c r="K281" s="46"/>
      <c r="L281" s="53"/>
      <c r="M281" s="53"/>
      <c r="N281" s="54"/>
      <c r="O281" s="54"/>
      <c r="P281" s="54"/>
      <c r="Q281" s="54"/>
      <c r="R281" s="54"/>
      <c r="S281" s="55"/>
      <c r="T281" s="55"/>
      <c r="U281"/>
      <c r="V281"/>
      <c r="W281"/>
      <c r="X281" s="70"/>
      <c r="Y281" s="57"/>
    </row>
    <row r="282" spans="1:25" ht="15" x14ac:dyDescent="0.25">
      <c r="A282"/>
      <c r="B282"/>
      <c r="C282" s="43"/>
      <c r="D282" s="44"/>
      <c r="E282" s="46"/>
      <c r="F282" s="44"/>
      <c r="G282" s="46"/>
      <c r="H282" s="44"/>
      <c r="I282" s="44"/>
      <c r="J282" s="44"/>
      <c r="K282" s="46"/>
      <c r="L282" s="53"/>
      <c r="M282" s="53"/>
      <c r="N282" s="54"/>
      <c r="O282" s="54"/>
      <c r="P282" s="54"/>
      <c r="Q282" s="54"/>
      <c r="R282" s="54"/>
      <c r="S282" s="55"/>
      <c r="T282" s="55"/>
      <c r="U282"/>
      <c r="V282"/>
      <c r="W282"/>
      <c r="X282" s="70"/>
      <c r="Y282" s="57"/>
    </row>
    <row r="283" spans="1:25" ht="15" x14ac:dyDescent="0.25">
      <c r="A283"/>
      <c r="B283"/>
      <c r="C283" s="43"/>
      <c r="D283" s="44"/>
      <c r="E283" s="46"/>
      <c r="F283" s="44"/>
      <c r="G283" s="46"/>
      <c r="H283" s="44"/>
      <c r="I283" s="44"/>
      <c r="J283" s="44"/>
      <c r="K283" s="46"/>
      <c r="L283" s="53"/>
      <c r="M283" s="53"/>
      <c r="N283" s="54"/>
      <c r="O283" s="54"/>
      <c r="P283" s="54"/>
      <c r="Q283" s="54"/>
      <c r="R283" s="54"/>
      <c r="S283" s="55"/>
      <c r="T283" s="55"/>
      <c r="U283"/>
      <c r="V283"/>
      <c r="W283"/>
      <c r="X283" s="70"/>
      <c r="Y283" s="57"/>
    </row>
    <row r="284" spans="1:25" ht="15" x14ac:dyDescent="0.25">
      <c r="A284"/>
      <c r="B284"/>
      <c r="C284" s="43"/>
      <c r="D284" s="44"/>
      <c r="E284" s="46"/>
      <c r="F284" s="44"/>
      <c r="G284" s="46"/>
      <c r="H284" s="44"/>
      <c r="I284" s="44"/>
      <c r="J284" s="44"/>
      <c r="K284" s="46"/>
      <c r="L284" s="53"/>
      <c r="M284" s="53"/>
      <c r="N284" s="54"/>
      <c r="O284" s="54"/>
      <c r="P284" s="54"/>
      <c r="Q284" s="54"/>
      <c r="R284" s="54"/>
      <c r="S284" s="55"/>
      <c r="T284" s="55"/>
      <c r="U284"/>
      <c r="V284"/>
      <c r="W284"/>
      <c r="X284" s="70"/>
      <c r="Y284" s="57"/>
    </row>
    <row r="285" spans="1:25" ht="15" x14ac:dyDescent="0.25">
      <c r="A285"/>
      <c r="B285"/>
      <c r="C285" s="43"/>
      <c r="D285" s="44"/>
      <c r="E285" s="46"/>
      <c r="F285" s="44"/>
      <c r="G285" s="46"/>
      <c r="H285" s="44"/>
      <c r="I285" s="44"/>
      <c r="J285" s="44"/>
      <c r="K285" s="46"/>
      <c r="L285" s="53"/>
      <c r="M285" s="53"/>
      <c r="N285" s="54"/>
      <c r="O285" s="54"/>
      <c r="P285" s="54"/>
      <c r="Q285" s="54"/>
      <c r="R285" s="54"/>
      <c r="S285" s="55"/>
      <c r="T285" s="55"/>
      <c r="U285"/>
      <c r="V285"/>
      <c r="W285"/>
      <c r="X285" s="70"/>
      <c r="Y285" s="57"/>
    </row>
    <row r="286" spans="1:25" ht="15" x14ac:dyDescent="0.25">
      <c r="A286"/>
      <c r="B286"/>
      <c r="C286" s="43"/>
      <c r="D286" s="44"/>
      <c r="E286" s="46"/>
      <c r="F286" s="44"/>
      <c r="G286" s="46"/>
      <c r="H286" s="44"/>
      <c r="I286" s="44"/>
      <c r="J286" s="44"/>
      <c r="K286" s="46"/>
      <c r="L286" s="53"/>
      <c r="M286" s="53"/>
      <c r="N286" s="54"/>
      <c r="O286" s="54"/>
      <c r="P286" s="54"/>
      <c r="Q286" s="54"/>
      <c r="R286" s="54"/>
      <c r="S286" s="55"/>
      <c r="T286" s="55"/>
      <c r="U286"/>
      <c r="V286"/>
      <c r="W286"/>
      <c r="X286" s="70"/>
      <c r="Y286" s="57"/>
    </row>
    <row r="287" spans="1:25" ht="15" x14ac:dyDescent="0.25">
      <c r="A287"/>
      <c r="B287"/>
      <c r="C287" s="43"/>
      <c r="D287" s="44"/>
      <c r="E287" s="46"/>
      <c r="F287" s="44"/>
      <c r="G287" s="46"/>
      <c r="H287" s="44"/>
      <c r="I287" s="44"/>
      <c r="J287" s="44"/>
      <c r="K287" s="46"/>
      <c r="L287" s="53"/>
      <c r="M287" s="53"/>
      <c r="N287" s="54"/>
      <c r="O287" s="54"/>
      <c r="P287" s="54"/>
      <c r="Q287" s="54"/>
      <c r="R287" s="54"/>
      <c r="S287" s="55"/>
      <c r="T287" s="55"/>
      <c r="U287"/>
      <c r="V287"/>
      <c r="W287"/>
      <c r="X287" s="70"/>
      <c r="Y287" s="57"/>
    </row>
    <row r="288" spans="1:25" ht="15" x14ac:dyDescent="0.25">
      <c r="A288"/>
      <c r="B288"/>
      <c r="C288" s="43"/>
      <c r="D288" s="44"/>
      <c r="E288" s="46"/>
      <c r="F288" s="44"/>
      <c r="G288" s="46"/>
      <c r="H288" s="44"/>
      <c r="I288" s="44"/>
      <c r="J288" s="44"/>
      <c r="K288" s="46"/>
      <c r="L288" s="53"/>
      <c r="M288" s="53"/>
      <c r="N288" s="54"/>
      <c r="O288" s="54"/>
      <c r="P288" s="54"/>
      <c r="Q288" s="54"/>
      <c r="R288" s="54"/>
      <c r="S288" s="55"/>
      <c r="T288" s="55"/>
      <c r="U288"/>
      <c r="V288"/>
      <c r="W288"/>
      <c r="X288" s="70"/>
      <c r="Y288" s="57"/>
    </row>
    <row r="289" spans="1:25" ht="15" x14ac:dyDescent="0.25">
      <c r="A289"/>
      <c r="B289"/>
      <c r="C289" s="43"/>
      <c r="D289" s="44"/>
      <c r="E289" s="46"/>
      <c r="F289" s="44"/>
      <c r="G289" s="46"/>
      <c r="H289" s="44"/>
      <c r="I289" s="44"/>
      <c r="J289" s="44"/>
      <c r="K289" s="46"/>
      <c r="L289" s="53"/>
      <c r="M289" s="53"/>
      <c r="N289" s="54"/>
      <c r="O289" s="54"/>
      <c r="P289" s="54"/>
      <c r="Q289" s="54"/>
      <c r="R289" s="54"/>
      <c r="S289" s="55"/>
      <c r="T289" s="55"/>
      <c r="U289"/>
      <c r="V289"/>
      <c r="W289"/>
      <c r="X289" s="70"/>
      <c r="Y289" s="57"/>
    </row>
    <row r="290" spans="1:25" ht="15" x14ac:dyDescent="0.25">
      <c r="A290"/>
      <c r="B290"/>
      <c r="C290" s="43"/>
      <c r="D290" s="44"/>
      <c r="E290" s="46"/>
      <c r="F290" s="44"/>
      <c r="G290" s="46"/>
      <c r="H290" s="44"/>
      <c r="I290" s="44"/>
      <c r="J290" s="44"/>
      <c r="K290" s="46"/>
      <c r="L290" s="53"/>
      <c r="M290" s="53"/>
      <c r="N290" s="54"/>
      <c r="O290" s="54"/>
      <c r="P290" s="54"/>
      <c r="Q290" s="54"/>
      <c r="R290" s="54"/>
      <c r="S290" s="55"/>
      <c r="T290" s="55"/>
      <c r="U290"/>
      <c r="V290"/>
      <c r="W290"/>
      <c r="X290" s="70"/>
      <c r="Y290" s="57"/>
    </row>
    <row r="291" spans="1:25" ht="15" x14ac:dyDescent="0.25">
      <c r="A291"/>
      <c r="B291"/>
      <c r="C291" s="43"/>
      <c r="D291" s="44"/>
      <c r="E291" s="46"/>
      <c r="F291" s="44"/>
      <c r="G291" s="46"/>
      <c r="H291" s="44"/>
      <c r="I291" s="44"/>
      <c r="J291" s="44"/>
      <c r="K291" s="46"/>
      <c r="L291" s="53"/>
      <c r="M291" s="53"/>
      <c r="N291" s="54"/>
      <c r="O291" s="54"/>
      <c r="P291" s="54"/>
      <c r="Q291" s="54"/>
      <c r="R291" s="54"/>
      <c r="S291" s="55"/>
      <c r="T291" s="55"/>
      <c r="U291"/>
      <c r="V291"/>
      <c r="W291"/>
      <c r="X291" s="70"/>
      <c r="Y291" s="57"/>
    </row>
    <row r="292" spans="1:25" ht="15" x14ac:dyDescent="0.25">
      <c r="A292"/>
      <c r="B292"/>
      <c r="C292" s="43"/>
      <c r="D292" s="44"/>
      <c r="E292" s="46"/>
      <c r="F292" s="44"/>
      <c r="G292" s="46"/>
      <c r="H292" s="44"/>
      <c r="I292" s="44"/>
      <c r="J292" s="44"/>
      <c r="K292" s="46"/>
      <c r="L292" s="53"/>
      <c r="M292" s="53"/>
      <c r="N292" s="54"/>
      <c r="O292" s="54"/>
      <c r="P292" s="54"/>
      <c r="Q292" s="54"/>
      <c r="R292" s="54"/>
      <c r="S292" s="55"/>
      <c r="T292" s="55"/>
      <c r="U292"/>
      <c r="V292"/>
      <c r="W292"/>
      <c r="X292" s="70"/>
      <c r="Y292" s="57"/>
    </row>
    <row r="293" spans="1:25" ht="15" x14ac:dyDescent="0.25">
      <c r="A293"/>
      <c r="B293"/>
      <c r="C293" s="43"/>
      <c r="D293" s="44"/>
      <c r="E293" s="46"/>
      <c r="F293" s="44"/>
      <c r="G293" s="46"/>
      <c r="H293" s="44"/>
      <c r="I293" s="44"/>
      <c r="J293" s="44"/>
      <c r="K293" s="46"/>
      <c r="L293" s="53"/>
      <c r="M293" s="53"/>
      <c r="N293" s="54"/>
      <c r="O293" s="54"/>
      <c r="P293" s="54"/>
      <c r="Q293" s="54"/>
      <c r="R293" s="54"/>
      <c r="S293" s="55"/>
      <c r="T293" s="55"/>
      <c r="U293"/>
      <c r="V293"/>
      <c r="W293"/>
      <c r="X293" s="70"/>
      <c r="Y293" s="57"/>
    </row>
    <row r="294" spans="1:25" ht="15" x14ac:dyDescent="0.25">
      <c r="A294"/>
      <c r="B294"/>
      <c r="C294" s="43"/>
      <c r="D294" s="44"/>
      <c r="E294" s="46"/>
      <c r="F294" s="44"/>
      <c r="G294" s="46"/>
      <c r="H294" s="44"/>
      <c r="I294" s="44"/>
      <c r="J294" s="44"/>
      <c r="K294" s="46"/>
      <c r="L294" s="53"/>
      <c r="M294" s="53"/>
      <c r="N294" s="54"/>
      <c r="O294" s="54"/>
      <c r="P294" s="54"/>
      <c r="Q294" s="54"/>
      <c r="R294" s="54"/>
      <c r="S294" s="55"/>
      <c r="T294" s="55"/>
      <c r="U294"/>
      <c r="V294"/>
      <c r="W294"/>
      <c r="X294" s="70"/>
      <c r="Y294" s="57"/>
    </row>
    <row r="295" spans="1:25" ht="15" x14ac:dyDescent="0.25">
      <c r="A295"/>
      <c r="B295"/>
      <c r="C295" s="43"/>
      <c r="D295" s="44"/>
      <c r="E295" s="46"/>
      <c r="F295" s="44"/>
      <c r="G295" s="46"/>
      <c r="H295" s="44"/>
      <c r="I295" s="44"/>
      <c r="J295" s="44"/>
      <c r="K295" s="46"/>
      <c r="L295" s="53"/>
      <c r="M295" s="53"/>
      <c r="N295" s="54"/>
      <c r="O295" s="54"/>
      <c r="P295" s="54"/>
      <c r="Q295" s="54"/>
      <c r="R295" s="54"/>
      <c r="S295" s="55"/>
      <c r="T295" s="55"/>
      <c r="U295"/>
      <c r="V295"/>
      <c r="W295"/>
      <c r="X295" s="70"/>
      <c r="Y295" s="57"/>
    </row>
    <row r="296" spans="1:25" ht="15" x14ac:dyDescent="0.25">
      <c r="A296"/>
      <c r="B296"/>
      <c r="C296" s="43"/>
      <c r="D296" s="44"/>
      <c r="E296" s="46"/>
      <c r="F296" s="44"/>
      <c r="G296" s="46"/>
      <c r="H296" s="44"/>
      <c r="I296" s="44"/>
      <c r="J296" s="44"/>
      <c r="K296" s="46"/>
      <c r="L296" s="53"/>
      <c r="M296" s="53"/>
      <c r="N296" s="54"/>
      <c r="O296" s="54"/>
      <c r="P296" s="54"/>
      <c r="Q296" s="54"/>
      <c r="R296" s="54"/>
      <c r="S296" s="55"/>
      <c r="T296" s="55"/>
      <c r="U296"/>
      <c r="V296"/>
      <c r="W296"/>
      <c r="X296" s="70"/>
      <c r="Y296" s="57"/>
    </row>
    <row r="297" spans="1:25" ht="15" x14ac:dyDescent="0.25">
      <c r="A297"/>
      <c r="B297"/>
      <c r="C297" s="43"/>
      <c r="D297" s="44"/>
      <c r="E297" s="46"/>
      <c r="F297" s="44"/>
      <c r="G297" s="46"/>
      <c r="H297" s="44"/>
      <c r="I297" s="44"/>
      <c r="J297" s="44"/>
      <c r="K297" s="46"/>
      <c r="L297" s="53"/>
      <c r="M297" s="53"/>
      <c r="N297" s="54"/>
      <c r="O297" s="54"/>
      <c r="P297" s="54"/>
      <c r="Q297" s="54"/>
      <c r="R297" s="54"/>
      <c r="S297" s="55"/>
      <c r="T297" s="55"/>
      <c r="U297"/>
      <c r="V297"/>
      <c r="W297"/>
      <c r="X297" s="70"/>
      <c r="Y297" s="57"/>
    </row>
    <row r="298" spans="1:25" ht="15" x14ac:dyDescent="0.25">
      <c r="A298"/>
      <c r="B298"/>
      <c r="C298" s="43"/>
      <c r="D298" s="44"/>
      <c r="E298" s="46"/>
      <c r="F298" s="44"/>
      <c r="G298" s="46"/>
      <c r="H298" s="44"/>
      <c r="I298" s="44"/>
      <c r="J298" s="44"/>
      <c r="K298" s="46"/>
      <c r="L298" s="53"/>
      <c r="M298" s="53"/>
      <c r="N298" s="54"/>
      <c r="O298" s="54"/>
      <c r="P298" s="54"/>
      <c r="Q298" s="54"/>
      <c r="R298" s="54"/>
      <c r="S298" s="55"/>
      <c r="T298" s="55"/>
      <c r="U298"/>
      <c r="V298"/>
      <c r="W298"/>
      <c r="X298" s="70"/>
      <c r="Y298" s="57"/>
    </row>
    <row r="299" spans="1:25" ht="15" x14ac:dyDescent="0.25">
      <c r="A299"/>
      <c r="B299"/>
      <c r="C299" s="43"/>
      <c r="D299" s="44"/>
      <c r="E299" s="46"/>
      <c r="F299" s="44"/>
      <c r="G299" s="46"/>
      <c r="H299" s="44"/>
      <c r="I299" s="44"/>
      <c r="J299" s="44"/>
      <c r="K299" s="46"/>
      <c r="L299" s="53"/>
      <c r="M299" s="53"/>
      <c r="N299" s="54"/>
      <c r="O299" s="54"/>
      <c r="P299" s="54"/>
      <c r="Q299" s="54"/>
      <c r="R299" s="54"/>
      <c r="S299" s="55"/>
      <c r="T299" s="55"/>
      <c r="U299"/>
      <c r="V299"/>
      <c r="W299"/>
      <c r="X299" s="70"/>
      <c r="Y299" s="57"/>
    </row>
    <row r="300" spans="1:25" ht="15" x14ac:dyDescent="0.25">
      <c r="A300"/>
      <c r="B300"/>
      <c r="C300" s="43"/>
      <c r="D300" s="44"/>
      <c r="E300" s="46"/>
      <c r="F300" s="44"/>
      <c r="G300" s="46"/>
      <c r="H300" s="44"/>
      <c r="I300" s="44"/>
      <c r="J300" s="44"/>
      <c r="K300" s="46"/>
      <c r="L300" s="53"/>
      <c r="M300" s="53"/>
      <c r="N300" s="54"/>
      <c r="O300" s="54"/>
      <c r="P300" s="54"/>
      <c r="Q300" s="54"/>
      <c r="R300" s="54"/>
      <c r="S300" s="55"/>
      <c r="T300" s="55"/>
      <c r="U300"/>
      <c r="V300"/>
      <c r="W300"/>
      <c r="X300" s="70"/>
      <c r="Y300" s="57"/>
    </row>
    <row r="301" spans="1:25" ht="15" x14ac:dyDescent="0.25">
      <c r="A301"/>
      <c r="B301"/>
      <c r="C301" s="43"/>
      <c r="D301" s="44"/>
      <c r="E301" s="46"/>
      <c r="F301" s="44"/>
      <c r="G301" s="46"/>
      <c r="H301" s="44"/>
      <c r="I301" s="44"/>
      <c r="J301" s="44"/>
      <c r="K301" s="46"/>
      <c r="L301" s="53"/>
      <c r="M301" s="53"/>
      <c r="N301" s="54"/>
      <c r="O301" s="54"/>
      <c r="P301" s="54"/>
      <c r="Q301" s="54"/>
      <c r="R301" s="54"/>
      <c r="S301" s="55"/>
      <c r="T301" s="55"/>
      <c r="U301"/>
      <c r="V301"/>
      <c r="W301"/>
      <c r="X301" s="70"/>
      <c r="Y301" s="57"/>
    </row>
    <row r="302" spans="1:25" ht="15" x14ac:dyDescent="0.25">
      <c r="A302"/>
      <c r="B302"/>
      <c r="C302" s="43"/>
      <c r="D302" s="44"/>
      <c r="E302" s="46"/>
      <c r="F302" s="44"/>
      <c r="G302" s="46"/>
      <c r="H302" s="44"/>
      <c r="I302" s="44"/>
      <c r="J302" s="44"/>
      <c r="K302" s="46"/>
      <c r="L302" s="53"/>
      <c r="M302" s="53"/>
      <c r="N302" s="54"/>
      <c r="O302" s="54"/>
      <c r="P302" s="54"/>
      <c r="Q302" s="54"/>
      <c r="R302" s="54"/>
      <c r="S302" s="55"/>
      <c r="T302" s="55"/>
      <c r="U302"/>
      <c r="V302"/>
      <c r="W302"/>
      <c r="X302" s="70"/>
      <c r="Y302" s="57"/>
    </row>
    <row r="303" spans="1:25" ht="15" x14ac:dyDescent="0.25">
      <c r="A303"/>
      <c r="B303"/>
      <c r="C303" s="43"/>
      <c r="D303" s="44"/>
      <c r="E303" s="46"/>
      <c r="F303" s="44"/>
      <c r="G303" s="46"/>
      <c r="H303" s="44"/>
      <c r="I303" s="44"/>
      <c r="J303" s="44"/>
      <c r="K303" s="46"/>
      <c r="L303" s="53"/>
      <c r="M303" s="53"/>
      <c r="N303" s="54"/>
      <c r="O303" s="54"/>
      <c r="P303" s="54"/>
      <c r="Q303" s="54"/>
      <c r="R303" s="54"/>
      <c r="S303" s="55"/>
      <c r="T303" s="55"/>
      <c r="U303"/>
      <c r="V303"/>
      <c r="W303"/>
      <c r="X303" s="70"/>
      <c r="Y303" s="57"/>
    </row>
    <row r="304" spans="1:25" ht="15" x14ac:dyDescent="0.25">
      <c r="A304"/>
      <c r="B304"/>
      <c r="C304" s="43"/>
      <c r="D304" s="44"/>
      <c r="E304" s="46"/>
      <c r="F304" s="44"/>
      <c r="G304" s="46"/>
      <c r="H304" s="44"/>
      <c r="I304" s="44"/>
      <c r="J304" s="44"/>
      <c r="K304" s="46"/>
      <c r="L304" s="53"/>
      <c r="M304" s="53"/>
      <c r="N304" s="54"/>
      <c r="O304" s="54"/>
      <c r="P304" s="54"/>
      <c r="Q304" s="54"/>
      <c r="R304" s="54"/>
      <c r="S304" s="55"/>
      <c r="T304" s="55"/>
      <c r="U304"/>
      <c r="V304"/>
      <c r="W304"/>
      <c r="X304" s="70"/>
      <c r="Y304" s="57"/>
    </row>
    <row r="305" spans="1:25" ht="15" x14ac:dyDescent="0.25">
      <c r="A305"/>
      <c r="B305"/>
      <c r="C305" s="43"/>
      <c r="D305" s="44"/>
      <c r="E305" s="46"/>
      <c r="F305" s="44"/>
      <c r="G305" s="46"/>
      <c r="H305" s="44"/>
      <c r="I305" s="44"/>
      <c r="J305" s="44"/>
      <c r="K305" s="46"/>
      <c r="L305" s="53"/>
      <c r="M305" s="53"/>
      <c r="N305" s="54"/>
      <c r="O305" s="54"/>
      <c r="P305" s="54"/>
      <c r="Q305" s="54"/>
      <c r="R305" s="54"/>
      <c r="S305" s="55"/>
      <c r="T305" s="55"/>
      <c r="U305"/>
      <c r="V305"/>
      <c r="W305"/>
      <c r="X305" s="70"/>
      <c r="Y305" s="57"/>
    </row>
    <row r="306" spans="1:25" ht="15" x14ac:dyDescent="0.25">
      <c r="A306"/>
      <c r="B306"/>
      <c r="C306" s="43"/>
      <c r="D306" s="44"/>
      <c r="E306" s="46"/>
      <c r="F306" s="44"/>
      <c r="G306" s="46"/>
      <c r="H306" s="44"/>
      <c r="I306" s="44"/>
      <c r="J306" s="44"/>
      <c r="K306" s="46"/>
      <c r="L306" s="53"/>
      <c r="M306" s="53"/>
      <c r="N306" s="54"/>
      <c r="O306" s="54"/>
      <c r="P306" s="54"/>
      <c r="Q306" s="54"/>
      <c r="R306" s="54"/>
      <c r="S306" s="55"/>
      <c r="T306" s="55"/>
      <c r="U306"/>
      <c r="V306"/>
      <c r="W306"/>
      <c r="X306" s="70"/>
      <c r="Y306" s="57"/>
    </row>
    <row r="307" spans="1:25" ht="15" x14ac:dyDescent="0.25">
      <c r="A307"/>
      <c r="B307"/>
      <c r="C307" s="43"/>
      <c r="D307" s="44"/>
      <c r="E307" s="46"/>
      <c r="F307" s="44"/>
      <c r="G307" s="46"/>
      <c r="H307" s="44"/>
      <c r="I307" s="44"/>
      <c r="J307" s="44"/>
      <c r="K307" s="46"/>
      <c r="L307" s="53"/>
      <c r="M307" s="53"/>
      <c r="N307" s="54"/>
      <c r="O307" s="54"/>
      <c r="P307" s="54"/>
      <c r="Q307" s="54"/>
      <c r="R307" s="54"/>
      <c r="S307" s="55"/>
      <c r="T307" s="55"/>
      <c r="U307"/>
      <c r="V307"/>
      <c r="W307"/>
      <c r="X307" s="70"/>
      <c r="Y307" s="57"/>
    </row>
    <row r="308" spans="1:25" ht="15" x14ac:dyDescent="0.25">
      <c r="A308"/>
      <c r="B308"/>
      <c r="C308" s="43"/>
      <c r="D308" s="44"/>
      <c r="E308" s="46"/>
      <c r="F308" s="44"/>
      <c r="G308" s="46"/>
      <c r="H308" s="44"/>
      <c r="I308" s="44"/>
      <c r="J308" s="44"/>
      <c r="K308" s="46"/>
      <c r="L308" s="53"/>
      <c r="M308" s="53"/>
      <c r="N308" s="54"/>
      <c r="O308" s="54"/>
      <c r="P308" s="54"/>
      <c r="Q308" s="54"/>
      <c r="R308" s="54"/>
      <c r="S308" s="55"/>
      <c r="T308" s="55"/>
      <c r="U308"/>
      <c r="V308"/>
      <c r="W308"/>
      <c r="X308" s="70"/>
      <c r="Y308" s="57"/>
    </row>
    <row r="309" spans="1:25" ht="15" x14ac:dyDescent="0.25">
      <c r="A309"/>
      <c r="B309"/>
      <c r="C309" s="43"/>
      <c r="D309" s="44"/>
      <c r="E309" s="46"/>
      <c r="F309" s="44"/>
      <c r="G309" s="46"/>
      <c r="H309" s="44"/>
      <c r="I309" s="44"/>
      <c r="J309" s="44"/>
      <c r="K309" s="46"/>
      <c r="L309" s="53"/>
      <c r="M309" s="53"/>
      <c r="N309" s="54"/>
      <c r="O309" s="54"/>
      <c r="P309" s="54"/>
      <c r="Q309" s="54"/>
      <c r="R309" s="54"/>
      <c r="S309" s="55"/>
      <c r="T309" s="55"/>
      <c r="U309"/>
      <c r="V309"/>
      <c r="W309"/>
      <c r="X309" s="70"/>
      <c r="Y309" s="57"/>
    </row>
    <row r="310" spans="1:25" ht="15" x14ac:dyDescent="0.25">
      <c r="A310"/>
      <c r="B310"/>
      <c r="C310" s="43"/>
      <c r="D310" s="44"/>
      <c r="E310" s="46"/>
      <c r="F310" s="44"/>
      <c r="G310" s="46"/>
      <c r="H310" s="44"/>
      <c r="I310" s="44"/>
      <c r="J310" s="44"/>
      <c r="K310" s="46"/>
      <c r="L310" s="53"/>
      <c r="M310" s="53"/>
      <c r="N310" s="54"/>
      <c r="O310" s="54"/>
      <c r="P310" s="54"/>
      <c r="Q310" s="54"/>
      <c r="R310" s="54"/>
      <c r="S310" s="55"/>
      <c r="T310" s="55"/>
      <c r="U310"/>
      <c r="V310"/>
      <c r="W310"/>
      <c r="X310" s="70"/>
      <c r="Y310" s="57"/>
    </row>
    <row r="311" spans="1:25" ht="15" x14ac:dyDescent="0.25">
      <c r="A311"/>
      <c r="B311"/>
      <c r="C311" s="43"/>
      <c r="D311" s="44"/>
      <c r="E311" s="46"/>
      <c r="F311" s="44"/>
      <c r="G311" s="46"/>
      <c r="H311" s="44"/>
      <c r="I311" s="44"/>
      <c r="J311" s="44"/>
      <c r="K311" s="46"/>
      <c r="L311" s="53"/>
      <c r="M311" s="53"/>
      <c r="N311" s="54"/>
      <c r="O311" s="54"/>
      <c r="P311" s="54"/>
      <c r="Q311" s="54"/>
      <c r="R311" s="54"/>
      <c r="S311" s="55"/>
      <c r="T311" s="55"/>
      <c r="U311"/>
      <c r="V311"/>
      <c r="W311"/>
      <c r="X311" s="70"/>
      <c r="Y311" s="57"/>
    </row>
    <row r="312" spans="1:25" ht="15" x14ac:dyDescent="0.25">
      <c r="A312"/>
      <c r="B312"/>
      <c r="C312" s="43"/>
      <c r="D312" s="44"/>
      <c r="E312" s="46"/>
      <c r="F312" s="44"/>
      <c r="G312" s="46"/>
      <c r="H312" s="44"/>
      <c r="I312" s="44"/>
      <c r="J312" s="44"/>
      <c r="K312" s="46"/>
      <c r="L312" s="53"/>
      <c r="M312" s="53"/>
      <c r="N312" s="54"/>
      <c r="O312" s="54"/>
      <c r="P312" s="54"/>
      <c r="Q312" s="54"/>
      <c r="R312" s="54"/>
      <c r="S312" s="55"/>
      <c r="T312" s="55"/>
      <c r="U312"/>
      <c r="V312"/>
      <c r="W312"/>
      <c r="X312" s="70"/>
      <c r="Y312" s="57"/>
    </row>
    <row r="313" spans="1:25" ht="15" x14ac:dyDescent="0.25">
      <c r="A313"/>
      <c r="B313"/>
      <c r="C313" s="43"/>
      <c r="D313" s="44"/>
      <c r="E313" s="46"/>
      <c r="F313" s="44"/>
      <c r="G313" s="46"/>
      <c r="H313" s="44"/>
      <c r="I313" s="44"/>
      <c r="J313" s="44"/>
      <c r="K313" s="46"/>
      <c r="L313" s="53"/>
      <c r="M313" s="53"/>
      <c r="N313" s="54"/>
      <c r="O313" s="54"/>
      <c r="P313" s="54"/>
      <c r="Q313" s="54"/>
      <c r="R313" s="54"/>
      <c r="S313" s="55"/>
      <c r="T313" s="55"/>
      <c r="U313"/>
      <c r="V313"/>
      <c r="W313"/>
      <c r="X313" s="70"/>
      <c r="Y313" s="57"/>
    </row>
    <row r="314" spans="1:25" ht="15" x14ac:dyDescent="0.25">
      <c r="A314"/>
      <c r="B314"/>
      <c r="C314" s="43"/>
      <c r="D314" s="44"/>
      <c r="E314" s="46"/>
      <c r="F314" s="44"/>
      <c r="G314" s="46"/>
      <c r="H314" s="44"/>
      <c r="I314" s="44"/>
      <c r="J314" s="44"/>
      <c r="K314" s="46"/>
      <c r="L314" s="53"/>
      <c r="M314" s="53"/>
      <c r="N314" s="54"/>
      <c r="O314" s="54"/>
      <c r="P314" s="54"/>
      <c r="Q314" s="54"/>
      <c r="R314" s="54"/>
      <c r="S314" s="55"/>
      <c r="T314" s="55"/>
      <c r="U314"/>
      <c r="V314"/>
      <c r="W314"/>
      <c r="X314" s="70"/>
      <c r="Y314" s="57"/>
    </row>
    <row r="315" spans="1:25" s="50" customFormat="1" ht="15" x14ac:dyDescent="0.25">
      <c r="A315"/>
      <c r="B315"/>
      <c r="C315" s="43"/>
      <c r="D315" s="44"/>
      <c r="E315" s="46"/>
      <c r="F315" s="44"/>
      <c r="G315" s="46"/>
      <c r="H315" s="44"/>
      <c r="I315" s="44"/>
      <c r="J315" s="44"/>
      <c r="K315" s="46"/>
      <c r="L315" s="53"/>
      <c r="M315" s="53"/>
      <c r="N315" s="54"/>
      <c r="O315" s="54"/>
      <c r="P315" s="54"/>
      <c r="Q315" s="54"/>
      <c r="R315" s="54"/>
      <c r="S315" s="55"/>
      <c r="T315" s="55"/>
      <c r="U315"/>
      <c r="V315"/>
      <c r="W315"/>
      <c r="X315" s="70"/>
      <c r="Y315" s="57"/>
    </row>
    <row r="316" spans="1:25" ht="15" x14ac:dyDescent="0.25">
      <c r="A316"/>
      <c r="B316"/>
      <c r="C316" s="43"/>
      <c r="D316" s="44"/>
      <c r="E316" s="46"/>
      <c r="F316" s="44"/>
      <c r="G316" s="46"/>
      <c r="H316" s="44"/>
      <c r="I316" s="44"/>
      <c r="J316" s="44"/>
      <c r="K316" s="46"/>
      <c r="L316" s="53"/>
      <c r="M316" s="53"/>
      <c r="N316" s="54"/>
      <c r="O316" s="54"/>
      <c r="P316" s="54"/>
      <c r="Q316" s="54"/>
      <c r="R316" s="54"/>
      <c r="S316" s="55"/>
      <c r="T316" s="55"/>
      <c r="U316"/>
      <c r="V316"/>
      <c r="W316"/>
      <c r="X316" s="70"/>
      <c r="Y316" s="57"/>
    </row>
    <row r="317" spans="1:25" ht="15" x14ac:dyDescent="0.25">
      <c r="A317"/>
      <c r="B317"/>
      <c r="C317" s="43"/>
      <c r="D317" s="44"/>
      <c r="E317" s="46"/>
      <c r="F317" s="44"/>
      <c r="G317" s="46"/>
      <c r="H317" s="44"/>
      <c r="I317" s="44"/>
      <c r="J317" s="44"/>
      <c r="K317" s="46"/>
      <c r="L317" s="53"/>
      <c r="M317" s="53"/>
      <c r="N317" s="54"/>
      <c r="O317" s="54"/>
      <c r="P317" s="54"/>
      <c r="Q317" s="54"/>
      <c r="R317" s="54"/>
      <c r="S317" s="55"/>
      <c r="T317" s="55"/>
      <c r="U317"/>
      <c r="V317"/>
      <c r="W317"/>
      <c r="X317" s="70"/>
      <c r="Y317" s="57"/>
    </row>
    <row r="318" spans="1:25" ht="15" x14ac:dyDescent="0.25">
      <c r="A318"/>
      <c r="B318"/>
      <c r="C318" s="43"/>
      <c r="D318" s="44"/>
      <c r="E318" s="46"/>
      <c r="F318" s="44"/>
      <c r="G318" s="46"/>
      <c r="H318" s="44"/>
      <c r="I318" s="44"/>
      <c r="J318" s="44"/>
      <c r="K318" s="46"/>
      <c r="L318" s="53"/>
      <c r="M318" s="53"/>
      <c r="N318" s="54"/>
      <c r="O318" s="54"/>
      <c r="P318" s="54"/>
      <c r="Q318" s="54"/>
      <c r="R318" s="54"/>
      <c r="S318" s="55"/>
      <c r="T318" s="55"/>
      <c r="U318"/>
      <c r="V318"/>
      <c r="W318"/>
      <c r="X318" s="70"/>
      <c r="Y318" s="57"/>
    </row>
    <row r="319" spans="1:25" ht="15" x14ac:dyDescent="0.25">
      <c r="A319"/>
      <c r="B319"/>
      <c r="C319" s="43"/>
      <c r="D319" s="44"/>
      <c r="E319" s="46"/>
      <c r="F319" s="44"/>
      <c r="G319" s="46"/>
      <c r="H319" s="44"/>
      <c r="I319" s="44"/>
      <c r="J319" s="44"/>
      <c r="K319" s="46"/>
      <c r="L319" s="53"/>
      <c r="M319" s="53"/>
      <c r="N319" s="54"/>
      <c r="O319" s="54"/>
      <c r="P319" s="54"/>
      <c r="Q319" s="54"/>
      <c r="R319" s="54"/>
      <c r="S319" s="55"/>
      <c r="T319" s="55"/>
      <c r="U319"/>
      <c r="V319"/>
      <c r="W319"/>
      <c r="X319" s="70"/>
      <c r="Y319" s="57"/>
    </row>
    <row r="320" spans="1:25" ht="15" x14ac:dyDescent="0.25">
      <c r="A320"/>
      <c r="B320"/>
      <c r="C320" s="43"/>
      <c r="D320" s="44"/>
      <c r="E320" s="46"/>
      <c r="F320" s="44"/>
      <c r="G320" s="46"/>
      <c r="H320" s="44"/>
      <c r="I320" s="44"/>
      <c r="J320" s="44"/>
      <c r="K320" s="46"/>
      <c r="L320" s="53"/>
      <c r="M320" s="53"/>
      <c r="N320" s="54"/>
      <c r="O320" s="54"/>
      <c r="P320" s="54"/>
      <c r="Q320" s="54"/>
      <c r="R320" s="54"/>
      <c r="S320" s="55"/>
      <c r="T320" s="55"/>
      <c r="U320"/>
      <c r="V320"/>
      <c r="W320"/>
      <c r="X320" s="70"/>
      <c r="Y320" s="57"/>
    </row>
    <row r="321" spans="1:25" s="50" customFormat="1" ht="15" x14ac:dyDescent="0.25">
      <c r="A321" s="42"/>
      <c r="B321" s="42"/>
      <c r="C321" s="43"/>
      <c r="D321" s="44"/>
      <c r="E321" s="46"/>
      <c r="F321" s="44"/>
      <c r="G321" s="46"/>
      <c r="H321" s="44"/>
      <c r="I321" s="44"/>
      <c r="J321" s="44"/>
      <c r="K321" s="46"/>
      <c r="L321" s="53"/>
      <c r="M321" s="53"/>
      <c r="N321" s="54"/>
      <c r="O321" s="54"/>
      <c r="P321" s="54"/>
      <c r="Q321" s="54"/>
      <c r="R321" s="54"/>
      <c r="S321" s="55"/>
      <c r="T321" s="55"/>
      <c r="U321" s="42"/>
      <c r="V321" s="42"/>
      <c r="W321" s="42"/>
      <c r="X321" s="72"/>
      <c r="Y321" s="67"/>
    </row>
    <row r="322" spans="1:25" ht="15" x14ac:dyDescent="0.25">
      <c r="A322"/>
      <c r="B322"/>
      <c r="C322" s="43"/>
      <c r="D322" s="44"/>
      <c r="E322" s="46"/>
      <c r="F322" s="44"/>
      <c r="G322" s="46"/>
      <c r="H322" s="44"/>
      <c r="I322" s="44"/>
      <c r="J322" s="44"/>
      <c r="K322" s="46"/>
      <c r="L322" s="53"/>
      <c r="M322" s="53"/>
      <c r="N322" s="54"/>
      <c r="O322" s="54"/>
      <c r="P322" s="54"/>
      <c r="Q322" s="54"/>
      <c r="R322" s="54"/>
      <c r="S322" s="55"/>
      <c r="T322" s="55"/>
      <c r="U322"/>
      <c r="V322"/>
      <c r="W322"/>
      <c r="X322" s="69"/>
      <c r="Y322" s="57"/>
    </row>
    <row r="323" spans="1:25" ht="15" x14ac:dyDescent="0.25">
      <c r="A323"/>
      <c r="B323"/>
      <c r="C323" s="43"/>
      <c r="D323" s="44"/>
      <c r="E323" s="46"/>
      <c r="F323" s="44"/>
      <c r="G323" s="46"/>
      <c r="H323" s="44"/>
      <c r="I323" s="44"/>
      <c r="J323" s="44"/>
      <c r="K323" s="46"/>
      <c r="L323" s="53"/>
      <c r="M323" s="53"/>
      <c r="N323" s="54"/>
      <c r="O323" s="54"/>
      <c r="P323" s="54"/>
      <c r="Q323" s="54"/>
      <c r="R323" s="54"/>
      <c r="S323" s="55"/>
      <c r="T323" s="55"/>
      <c r="U323"/>
      <c r="V323"/>
      <c r="W323"/>
      <c r="X323" s="69"/>
      <c r="Y323" s="57"/>
    </row>
    <row r="324" spans="1:25" ht="15" x14ac:dyDescent="0.25">
      <c r="A324"/>
      <c r="B324"/>
      <c r="C324" s="43"/>
      <c r="D324" s="44"/>
      <c r="E324" s="46"/>
      <c r="F324" s="44"/>
      <c r="G324" s="46"/>
      <c r="H324" s="44"/>
      <c r="I324" s="44"/>
      <c r="J324" s="44"/>
      <c r="K324" s="46"/>
      <c r="L324" s="53"/>
      <c r="M324" s="53"/>
      <c r="N324" s="54"/>
      <c r="O324" s="54"/>
      <c r="P324" s="54"/>
      <c r="Q324" s="54"/>
      <c r="R324" s="54"/>
      <c r="S324" s="55"/>
      <c r="T324" s="55"/>
      <c r="U324"/>
      <c r="V324"/>
      <c r="W324"/>
      <c r="X324" s="69"/>
      <c r="Y324" s="57"/>
    </row>
    <row r="325" spans="1:25" ht="15" x14ac:dyDescent="0.25">
      <c r="A325"/>
      <c r="B325"/>
      <c r="C325" s="43"/>
      <c r="D325" s="44"/>
      <c r="E325" s="46"/>
      <c r="F325" s="44"/>
      <c r="G325" s="46"/>
      <c r="H325" s="44"/>
      <c r="I325" s="44"/>
      <c r="J325" s="44"/>
      <c r="K325" s="46"/>
      <c r="L325" s="53"/>
      <c r="M325" s="53"/>
      <c r="N325" s="54"/>
      <c r="O325" s="54"/>
      <c r="P325" s="54"/>
      <c r="Q325" s="54"/>
      <c r="R325" s="54"/>
      <c r="S325" s="55"/>
      <c r="T325" s="55"/>
      <c r="U325"/>
      <c r="V325"/>
      <c r="W325"/>
      <c r="X325" s="69"/>
      <c r="Y325" s="57"/>
    </row>
    <row r="326" spans="1:25" ht="15" x14ac:dyDescent="0.25">
      <c r="A326"/>
      <c r="B326"/>
      <c r="C326" s="43"/>
      <c r="D326" s="44"/>
      <c r="E326" s="46"/>
      <c r="F326" s="44"/>
      <c r="G326" s="46"/>
      <c r="H326" s="44"/>
      <c r="I326" s="44"/>
      <c r="J326" s="44"/>
      <c r="K326" s="46"/>
      <c r="L326" s="53"/>
      <c r="M326" s="53"/>
      <c r="N326" s="54"/>
      <c r="O326" s="54"/>
      <c r="P326" s="54"/>
      <c r="Q326" s="54"/>
      <c r="R326" s="54"/>
      <c r="S326" s="55"/>
      <c r="T326" s="55"/>
      <c r="U326"/>
      <c r="V326"/>
      <c r="W326"/>
      <c r="X326" s="69"/>
      <c r="Y326" s="57"/>
    </row>
    <row r="327" spans="1:25" ht="15" x14ac:dyDescent="0.25">
      <c r="A327"/>
      <c r="B327"/>
      <c r="C327" s="43"/>
      <c r="D327" s="44"/>
      <c r="E327" s="46"/>
      <c r="F327" s="44"/>
      <c r="G327" s="46"/>
      <c r="H327" s="44"/>
      <c r="I327" s="44"/>
      <c r="J327" s="44"/>
      <c r="K327" s="46"/>
      <c r="L327" s="53"/>
      <c r="M327" s="53"/>
      <c r="N327" s="54"/>
      <c r="O327" s="54"/>
      <c r="P327" s="54"/>
      <c r="Q327" s="54"/>
      <c r="R327" s="54"/>
      <c r="S327" s="55"/>
      <c r="T327" s="55"/>
      <c r="U327"/>
      <c r="V327"/>
      <c r="W327"/>
      <c r="X327" s="69"/>
      <c r="Y327" s="57"/>
    </row>
    <row r="328" spans="1:25" ht="15" x14ac:dyDescent="0.25">
      <c r="A328"/>
      <c r="B328"/>
      <c r="C328" s="43"/>
      <c r="D328" s="44"/>
      <c r="E328" s="46"/>
      <c r="F328" s="44"/>
      <c r="G328" s="46"/>
      <c r="H328" s="44"/>
      <c r="I328" s="44"/>
      <c r="J328" s="44"/>
      <c r="K328" s="46"/>
      <c r="L328" s="53"/>
      <c r="M328" s="53"/>
      <c r="N328" s="54"/>
      <c r="O328" s="54"/>
      <c r="P328" s="54"/>
      <c r="Q328" s="54"/>
      <c r="R328" s="54"/>
      <c r="S328" s="55"/>
      <c r="T328" s="55"/>
      <c r="U328"/>
      <c r="V328"/>
      <c r="W328"/>
      <c r="X328" s="69"/>
      <c r="Y328" s="57"/>
    </row>
    <row r="329" spans="1:25" ht="15" x14ac:dyDescent="0.25">
      <c r="A329"/>
      <c r="B329"/>
      <c r="C329" s="43"/>
      <c r="D329" s="44"/>
      <c r="E329" s="46"/>
      <c r="F329" s="44"/>
      <c r="G329" s="46"/>
      <c r="H329" s="44"/>
      <c r="I329" s="44"/>
      <c r="J329" s="44"/>
      <c r="K329" s="46"/>
      <c r="L329" s="53"/>
      <c r="M329" s="53"/>
      <c r="N329" s="54"/>
      <c r="O329" s="54"/>
      <c r="P329" s="54"/>
      <c r="Q329" s="54"/>
      <c r="R329" s="54"/>
      <c r="S329" s="55"/>
      <c r="T329" s="55"/>
      <c r="U329"/>
      <c r="V329"/>
      <c r="W329"/>
      <c r="X329" s="69"/>
      <c r="Y329" s="57"/>
    </row>
    <row r="330" spans="1:25" ht="15" x14ac:dyDescent="0.25">
      <c r="A330"/>
      <c r="B330"/>
      <c r="C330" s="43"/>
      <c r="D330" s="44"/>
      <c r="E330" s="46"/>
      <c r="F330" s="44"/>
      <c r="G330" s="46"/>
      <c r="H330" s="44"/>
      <c r="I330" s="44"/>
      <c r="J330" s="44"/>
      <c r="K330" s="46"/>
      <c r="L330" s="53"/>
      <c r="M330" s="53"/>
      <c r="N330" s="54"/>
      <c r="O330" s="54"/>
      <c r="P330" s="54"/>
      <c r="Q330" s="54"/>
      <c r="R330" s="54"/>
      <c r="S330" s="55"/>
      <c r="T330" s="55"/>
      <c r="U330"/>
      <c r="V330"/>
      <c r="W330"/>
      <c r="X330" s="69"/>
      <c r="Y330" s="57"/>
    </row>
    <row r="331" spans="1:25" ht="15" x14ac:dyDescent="0.25">
      <c r="A331"/>
      <c r="B331"/>
      <c r="C331" s="43"/>
      <c r="D331" s="44"/>
      <c r="E331" s="46"/>
      <c r="F331" s="44"/>
      <c r="G331" s="46"/>
      <c r="H331" s="44"/>
      <c r="I331" s="44"/>
      <c r="J331" s="44"/>
      <c r="K331" s="46"/>
      <c r="L331" s="53"/>
      <c r="M331" s="53"/>
      <c r="N331" s="54"/>
      <c r="O331" s="54"/>
      <c r="P331" s="54"/>
      <c r="Q331" s="54"/>
      <c r="R331" s="54"/>
      <c r="S331" s="55"/>
      <c r="T331" s="55"/>
      <c r="U331"/>
      <c r="V331"/>
      <c r="W331"/>
      <c r="X331" s="69"/>
      <c r="Y331" s="57"/>
    </row>
    <row r="332" spans="1:25" ht="15" x14ac:dyDescent="0.25">
      <c r="A332"/>
      <c r="B332"/>
      <c r="C332" s="43"/>
      <c r="D332" s="44"/>
      <c r="E332" s="46"/>
      <c r="F332" s="44"/>
      <c r="G332" s="46"/>
      <c r="H332" s="44"/>
      <c r="I332" s="44"/>
      <c r="J332" s="44"/>
      <c r="K332" s="46"/>
      <c r="L332" s="53"/>
      <c r="M332" s="53"/>
      <c r="N332" s="54"/>
      <c r="O332" s="54"/>
      <c r="P332" s="54"/>
      <c r="Q332" s="54"/>
      <c r="R332" s="54"/>
      <c r="S332" s="55"/>
      <c r="T332" s="55"/>
      <c r="U332"/>
      <c r="V332"/>
      <c r="W332"/>
      <c r="X332" s="69"/>
      <c r="Y332" s="57"/>
    </row>
    <row r="333" spans="1:25" ht="15" x14ac:dyDescent="0.25">
      <c r="A333"/>
      <c r="B333"/>
      <c r="C333" s="43"/>
      <c r="D333" s="44"/>
      <c r="E333" s="46"/>
      <c r="F333" s="44"/>
      <c r="G333" s="46"/>
      <c r="H333" s="44"/>
      <c r="I333" s="44"/>
      <c r="J333" s="44"/>
      <c r="K333" s="46"/>
      <c r="L333" s="53"/>
      <c r="M333" s="53"/>
      <c r="N333" s="54"/>
      <c r="O333" s="54"/>
      <c r="P333" s="54"/>
      <c r="Q333" s="54"/>
      <c r="R333" s="54"/>
      <c r="S333" s="55"/>
      <c r="T333" s="55"/>
      <c r="U333"/>
      <c r="V333"/>
      <c r="W333"/>
      <c r="X333" s="69"/>
      <c r="Y333" s="57"/>
    </row>
    <row r="334" spans="1:25" ht="15" x14ac:dyDescent="0.25">
      <c r="A334"/>
      <c r="B334"/>
      <c r="C334" s="43"/>
      <c r="D334" s="44"/>
      <c r="E334" s="46"/>
      <c r="F334" s="44"/>
      <c r="G334" s="46"/>
      <c r="H334" s="44"/>
      <c r="I334" s="44"/>
      <c r="J334" s="44"/>
      <c r="K334" s="46"/>
      <c r="L334" s="53"/>
      <c r="M334" s="53"/>
      <c r="N334" s="54"/>
      <c r="O334" s="54"/>
      <c r="P334" s="54"/>
      <c r="Q334" s="54"/>
      <c r="R334" s="54"/>
      <c r="S334" s="55"/>
      <c r="T334" s="55"/>
      <c r="U334"/>
      <c r="V334"/>
      <c r="W334"/>
      <c r="X334" s="69"/>
      <c r="Y334" s="57"/>
    </row>
    <row r="335" spans="1:25" ht="15" x14ac:dyDescent="0.25">
      <c r="A335"/>
      <c r="B335"/>
      <c r="C335" s="43"/>
      <c r="D335" s="44"/>
      <c r="E335" s="46"/>
      <c r="F335" s="44"/>
      <c r="G335" s="46"/>
      <c r="H335" s="44"/>
      <c r="I335" s="44"/>
      <c r="J335" s="44"/>
      <c r="K335" s="46"/>
      <c r="L335" s="53"/>
      <c r="M335" s="53"/>
      <c r="N335" s="54"/>
      <c r="O335" s="54"/>
      <c r="P335" s="54"/>
      <c r="Q335" s="54"/>
      <c r="R335" s="54"/>
      <c r="S335" s="55"/>
      <c r="T335" s="55"/>
      <c r="U335"/>
      <c r="V335"/>
      <c r="W335"/>
      <c r="X335" s="69"/>
      <c r="Y335" s="57"/>
    </row>
    <row r="336" spans="1:25" ht="15" x14ac:dyDescent="0.25">
      <c r="A336"/>
      <c r="B336"/>
      <c r="C336" s="43"/>
      <c r="D336" s="44"/>
      <c r="E336" s="46"/>
      <c r="F336" s="44"/>
      <c r="G336" s="46"/>
      <c r="H336" s="44"/>
      <c r="I336" s="44"/>
      <c r="J336" s="44"/>
      <c r="K336" s="46"/>
      <c r="L336" s="53"/>
      <c r="M336" s="53"/>
      <c r="N336" s="54"/>
      <c r="O336" s="54"/>
      <c r="P336" s="54"/>
      <c r="Q336" s="54"/>
      <c r="R336" s="54"/>
      <c r="S336" s="55"/>
      <c r="T336" s="55"/>
      <c r="U336"/>
      <c r="V336"/>
      <c r="W336"/>
      <c r="X336" s="69"/>
      <c r="Y336" s="57"/>
    </row>
    <row r="337" spans="1:25" ht="15" x14ac:dyDescent="0.25">
      <c r="A337"/>
      <c r="B337"/>
      <c r="C337" s="43"/>
      <c r="D337" s="44"/>
      <c r="E337" s="46"/>
      <c r="F337" s="44"/>
      <c r="G337" s="46"/>
      <c r="H337" s="44"/>
      <c r="I337" s="44"/>
      <c r="J337" s="44"/>
      <c r="K337" s="46"/>
      <c r="L337" s="53"/>
      <c r="M337" s="53"/>
      <c r="N337" s="54"/>
      <c r="O337" s="54"/>
      <c r="P337" s="54"/>
      <c r="Q337" s="54"/>
      <c r="R337" s="54"/>
      <c r="S337" s="55"/>
      <c r="T337" s="55"/>
      <c r="U337"/>
      <c r="V337"/>
      <c r="W337"/>
      <c r="X337" s="69"/>
      <c r="Y337" s="57"/>
    </row>
    <row r="338" spans="1:25" ht="15" x14ac:dyDescent="0.25">
      <c r="A338"/>
      <c r="B338"/>
      <c r="C338" s="43"/>
      <c r="D338" s="44"/>
      <c r="E338" s="46"/>
      <c r="F338" s="44"/>
      <c r="G338" s="46"/>
      <c r="H338" s="44"/>
      <c r="I338" s="44"/>
      <c r="J338" s="44"/>
      <c r="K338" s="46"/>
      <c r="L338" s="53"/>
      <c r="M338" s="53"/>
      <c r="N338" s="54"/>
      <c r="O338" s="54"/>
      <c r="P338" s="54"/>
      <c r="Q338" s="54"/>
      <c r="R338" s="54"/>
      <c r="S338" s="55"/>
      <c r="T338" s="55"/>
      <c r="U338"/>
      <c r="V338"/>
      <c r="W338"/>
      <c r="X338" s="69"/>
      <c r="Y338" s="57"/>
    </row>
    <row r="339" spans="1:25" ht="15" x14ac:dyDescent="0.25">
      <c r="A339"/>
      <c r="B339"/>
      <c r="C339" s="43"/>
      <c r="D339" s="44"/>
      <c r="E339" s="46"/>
      <c r="F339" s="44"/>
      <c r="G339" s="46"/>
      <c r="H339" s="44"/>
      <c r="I339" s="44"/>
      <c r="J339" s="44"/>
      <c r="K339" s="46"/>
      <c r="L339" s="53"/>
      <c r="M339" s="53"/>
      <c r="N339" s="54"/>
      <c r="O339" s="54"/>
      <c r="P339" s="54"/>
      <c r="Q339" s="54"/>
      <c r="R339" s="54"/>
      <c r="S339" s="55"/>
      <c r="T339" s="55"/>
      <c r="U339"/>
      <c r="V339"/>
      <c r="W339"/>
      <c r="X339" s="69"/>
      <c r="Y339" s="57"/>
    </row>
    <row r="340" spans="1:25" ht="15" x14ac:dyDescent="0.25">
      <c r="A340"/>
      <c r="B340"/>
      <c r="C340" s="43"/>
      <c r="D340" s="44"/>
      <c r="E340" s="46"/>
      <c r="F340" s="44"/>
      <c r="G340" s="46"/>
      <c r="H340" s="44"/>
      <c r="I340" s="44"/>
      <c r="J340" s="44"/>
      <c r="K340" s="46"/>
      <c r="L340" s="53"/>
      <c r="M340" s="53"/>
      <c r="N340" s="54"/>
      <c r="O340" s="54"/>
      <c r="P340" s="54"/>
      <c r="Q340" s="54"/>
      <c r="R340" s="54"/>
      <c r="S340" s="55"/>
      <c r="T340" s="55"/>
      <c r="U340"/>
      <c r="V340"/>
      <c r="W340"/>
      <c r="X340" s="69"/>
      <c r="Y340" s="57"/>
    </row>
    <row r="341" spans="1:25" ht="15" x14ac:dyDescent="0.25">
      <c r="A341"/>
      <c r="B341"/>
      <c r="C341" s="43"/>
      <c r="D341" s="44"/>
      <c r="E341" s="46"/>
      <c r="F341" s="44"/>
      <c r="G341" s="46"/>
      <c r="H341" s="44"/>
      <c r="I341" s="44"/>
      <c r="J341" s="44"/>
      <c r="K341" s="46"/>
      <c r="L341" s="53"/>
      <c r="M341" s="53"/>
      <c r="N341" s="54"/>
      <c r="O341" s="54"/>
      <c r="P341" s="54"/>
      <c r="Q341" s="54"/>
      <c r="R341" s="54"/>
      <c r="S341" s="55"/>
      <c r="T341" s="55"/>
      <c r="U341"/>
      <c r="V341"/>
      <c r="W341"/>
      <c r="X341" s="69"/>
      <c r="Y341" s="57"/>
    </row>
    <row r="342" spans="1:25" ht="15" x14ac:dyDescent="0.25">
      <c r="A342"/>
      <c r="B342"/>
      <c r="C342" s="43"/>
      <c r="D342" s="44"/>
      <c r="E342" s="46"/>
      <c r="F342" s="44"/>
      <c r="G342" s="46"/>
      <c r="H342" s="44"/>
      <c r="I342" s="44"/>
      <c r="J342" s="44"/>
      <c r="K342" s="46"/>
      <c r="L342" s="53"/>
      <c r="M342" s="53"/>
      <c r="N342" s="54"/>
      <c r="O342" s="54"/>
      <c r="P342" s="54"/>
      <c r="Q342" s="54"/>
      <c r="R342" s="54"/>
      <c r="S342" s="55"/>
      <c r="T342" s="55"/>
      <c r="U342"/>
      <c r="V342"/>
      <c r="W342"/>
      <c r="X342" s="69"/>
      <c r="Y342" s="57"/>
    </row>
    <row r="343" spans="1:25" ht="15" x14ac:dyDescent="0.25">
      <c r="A343"/>
      <c r="B343"/>
      <c r="C343" s="43"/>
      <c r="D343" s="44"/>
      <c r="E343" s="46"/>
      <c r="F343" s="44"/>
      <c r="G343" s="46"/>
      <c r="H343" s="44"/>
      <c r="I343" s="44"/>
      <c r="J343" s="44"/>
      <c r="K343" s="46"/>
      <c r="L343" s="53"/>
      <c r="M343" s="53"/>
      <c r="N343" s="54"/>
      <c r="O343" s="54"/>
      <c r="P343" s="54"/>
      <c r="Q343" s="54"/>
      <c r="R343" s="54"/>
      <c r="S343" s="55"/>
      <c r="T343" s="55"/>
      <c r="U343"/>
      <c r="V343"/>
      <c r="W343"/>
      <c r="X343" s="69"/>
      <c r="Y343" s="57"/>
    </row>
    <row r="344" spans="1:25" ht="15" x14ac:dyDescent="0.25">
      <c r="A344"/>
      <c r="B344"/>
      <c r="C344" s="43"/>
      <c r="D344" s="44"/>
      <c r="E344" s="46"/>
      <c r="F344" s="44"/>
      <c r="G344" s="46"/>
      <c r="H344" s="44"/>
      <c r="I344" s="44"/>
      <c r="J344" s="44"/>
      <c r="K344" s="46"/>
      <c r="L344" s="53"/>
      <c r="M344" s="53"/>
      <c r="N344" s="54"/>
      <c r="O344" s="54"/>
      <c r="P344" s="54"/>
      <c r="Q344" s="54"/>
      <c r="R344" s="54"/>
      <c r="S344" s="55"/>
      <c r="T344" s="55"/>
      <c r="U344"/>
      <c r="V344"/>
      <c r="W344"/>
      <c r="X344" s="69"/>
      <c r="Y344" s="57"/>
    </row>
    <row r="345" spans="1:25" ht="15" x14ac:dyDescent="0.25">
      <c r="A345"/>
      <c r="B345"/>
      <c r="C345" s="43"/>
      <c r="D345" s="44"/>
      <c r="E345" s="46"/>
      <c r="F345" s="44"/>
      <c r="G345" s="46"/>
      <c r="H345" s="44"/>
      <c r="I345" s="44"/>
      <c r="J345" s="44"/>
      <c r="K345" s="46"/>
      <c r="L345" s="53"/>
      <c r="M345" s="53"/>
      <c r="N345" s="54"/>
      <c r="O345" s="54"/>
      <c r="P345" s="54"/>
      <c r="Q345" s="54"/>
      <c r="R345" s="54"/>
      <c r="S345" s="55"/>
      <c r="T345" s="55"/>
      <c r="U345"/>
      <c r="V345"/>
      <c r="W345"/>
      <c r="X345" s="69"/>
      <c r="Y345" s="57"/>
    </row>
    <row r="346" spans="1:25" ht="15" x14ac:dyDescent="0.25">
      <c r="A346"/>
      <c r="B346"/>
      <c r="C346" s="43"/>
      <c r="D346" s="44"/>
      <c r="E346" s="46"/>
      <c r="F346" s="44"/>
      <c r="G346" s="46"/>
      <c r="H346" s="44"/>
      <c r="I346" s="44"/>
      <c r="J346" s="44"/>
      <c r="K346" s="46"/>
      <c r="L346" s="53"/>
      <c r="M346" s="53"/>
      <c r="N346" s="54"/>
      <c r="O346" s="54"/>
      <c r="P346" s="54"/>
      <c r="Q346" s="54"/>
      <c r="R346" s="54"/>
      <c r="S346" s="55"/>
      <c r="T346" s="55"/>
      <c r="U346"/>
      <c r="V346"/>
      <c r="W346"/>
      <c r="X346" s="69"/>
      <c r="Y346" s="57"/>
    </row>
    <row r="347" spans="1:25" ht="15" x14ac:dyDescent="0.25">
      <c r="A347"/>
      <c r="B347"/>
      <c r="C347" s="43"/>
      <c r="D347" s="44"/>
      <c r="E347" s="46"/>
      <c r="F347" s="44"/>
      <c r="G347" s="46"/>
      <c r="H347" s="44"/>
      <c r="I347" s="44"/>
      <c r="J347" s="44"/>
      <c r="K347" s="46"/>
      <c r="L347" s="53"/>
      <c r="M347" s="53"/>
      <c r="N347" s="54"/>
      <c r="O347" s="54"/>
      <c r="P347" s="54"/>
      <c r="Q347" s="54"/>
      <c r="R347" s="54"/>
      <c r="S347" s="55"/>
      <c r="T347" s="55"/>
      <c r="U347"/>
      <c r="V347"/>
      <c r="W347"/>
      <c r="X347" s="69"/>
      <c r="Y347" s="57"/>
    </row>
    <row r="348" spans="1:25" ht="15" x14ac:dyDescent="0.25">
      <c r="A348"/>
      <c r="B348"/>
      <c r="C348" s="43"/>
      <c r="D348" s="44"/>
      <c r="E348" s="46"/>
      <c r="F348" s="44"/>
      <c r="G348" s="46"/>
      <c r="H348" s="44"/>
      <c r="I348" s="44"/>
      <c r="J348" s="44"/>
      <c r="K348" s="46"/>
      <c r="L348" s="53"/>
      <c r="M348" s="53"/>
      <c r="N348" s="54"/>
      <c r="O348" s="54"/>
      <c r="P348" s="54"/>
      <c r="Q348" s="54"/>
      <c r="R348" s="54"/>
      <c r="S348" s="55"/>
      <c r="T348" s="55"/>
      <c r="U348"/>
      <c r="V348"/>
      <c r="W348"/>
      <c r="X348" s="69"/>
      <c r="Y348" s="57"/>
    </row>
    <row r="349" spans="1:25" ht="15" x14ac:dyDescent="0.25">
      <c r="A349"/>
      <c r="B349"/>
      <c r="C349" s="43"/>
      <c r="D349" s="44"/>
      <c r="E349" s="46"/>
      <c r="F349" s="44"/>
      <c r="G349" s="46"/>
      <c r="H349" s="44"/>
      <c r="I349" s="44"/>
      <c r="J349" s="44"/>
      <c r="K349" s="46"/>
      <c r="L349" s="53"/>
      <c r="M349" s="53"/>
      <c r="N349" s="54"/>
      <c r="O349" s="54"/>
      <c r="P349" s="54"/>
      <c r="Q349" s="54"/>
      <c r="R349" s="54"/>
      <c r="S349" s="55"/>
      <c r="T349" s="55"/>
      <c r="U349"/>
      <c r="V349"/>
      <c r="W349"/>
      <c r="X349" s="69"/>
      <c r="Y349" s="57"/>
    </row>
    <row r="350" spans="1:25" ht="15" x14ac:dyDescent="0.25">
      <c r="A350"/>
      <c r="B350"/>
      <c r="C350" s="43"/>
      <c r="D350" s="44"/>
      <c r="E350" s="46"/>
      <c r="F350" s="44"/>
      <c r="G350" s="46"/>
      <c r="H350" s="44"/>
      <c r="I350" s="44"/>
      <c r="J350" s="44"/>
      <c r="K350" s="46"/>
      <c r="L350" s="53"/>
      <c r="M350" s="53"/>
      <c r="N350" s="54"/>
      <c r="O350" s="54"/>
      <c r="P350" s="54"/>
      <c r="Q350" s="54"/>
      <c r="R350" s="54"/>
      <c r="S350" s="55"/>
      <c r="T350" s="55"/>
      <c r="U350"/>
      <c r="V350"/>
      <c r="W350"/>
      <c r="X350" s="69"/>
      <c r="Y350" s="57"/>
    </row>
    <row r="351" spans="1:25" ht="15" x14ac:dyDescent="0.25">
      <c r="A351"/>
      <c r="B351"/>
      <c r="C351" s="43"/>
      <c r="D351" s="44"/>
      <c r="E351" s="46"/>
      <c r="F351" s="44"/>
      <c r="G351" s="46"/>
      <c r="H351" s="44"/>
      <c r="I351" s="44"/>
      <c r="J351" s="44"/>
      <c r="K351" s="46"/>
      <c r="L351" s="53"/>
      <c r="M351" s="53"/>
      <c r="N351" s="54"/>
      <c r="O351" s="54"/>
      <c r="P351" s="54"/>
      <c r="Q351" s="54"/>
      <c r="R351" s="54"/>
      <c r="S351" s="55"/>
      <c r="T351" s="55"/>
      <c r="U351"/>
      <c r="V351"/>
      <c r="W351"/>
      <c r="X351" s="69"/>
      <c r="Y351" s="57"/>
    </row>
    <row r="352" spans="1:25" ht="15" x14ac:dyDescent="0.25">
      <c r="A352"/>
      <c r="B352"/>
      <c r="C352" s="43"/>
      <c r="D352" s="44"/>
      <c r="E352" s="46"/>
      <c r="F352" s="44"/>
      <c r="G352" s="46"/>
      <c r="H352" s="44"/>
      <c r="I352" s="44"/>
      <c r="J352" s="44"/>
      <c r="K352" s="46"/>
      <c r="L352" s="53"/>
      <c r="M352" s="53"/>
      <c r="N352" s="54"/>
      <c r="O352" s="54"/>
      <c r="P352" s="54"/>
      <c r="Q352" s="54"/>
      <c r="R352" s="54"/>
      <c r="S352" s="55"/>
      <c r="T352" s="55"/>
      <c r="U352"/>
      <c r="V352"/>
      <c r="W352"/>
      <c r="X352" s="69"/>
      <c r="Y352" s="57"/>
    </row>
    <row r="353" spans="1:25" ht="15" x14ac:dyDescent="0.25">
      <c r="A353"/>
      <c r="B353"/>
      <c r="C353" s="43"/>
      <c r="D353" s="44"/>
      <c r="E353" s="46"/>
      <c r="F353" s="44"/>
      <c r="G353" s="46"/>
      <c r="H353" s="44"/>
      <c r="I353" s="44"/>
      <c r="J353" s="44"/>
      <c r="K353" s="46"/>
      <c r="L353" s="53"/>
      <c r="M353" s="53"/>
      <c r="N353" s="54"/>
      <c r="O353" s="54"/>
      <c r="P353" s="54"/>
      <c r="Q353" s="54"/>
      <c r="R353" s="54"/>
      <c r="S353" s="55"/>
      <c r="T353" s="55"/>
      <c r="U353"/>
      <c r="V353"/>
      <c r="W353"/>
      <c r="X353" s="69"/>
      <c r="Y353" s="57"/>
    </row>
    <row r="354" spans="1:25" ht="15" x14ac:dyDescent="0.25">
      <c r="A354"/>
      <c r="B354"/>
      <c r="C354" s="43"/>
      <c r="D354" s="44"/>
      <c r="E354" s="46"/>
      <c r="F354" s="44"/>
      <c r="G354" s="46"/>
      <c r="H354" s="44"/>
      <c r="I354" s="44"/>
      <c r="J354" s="44"/>
      <c r="K354" s="46"/>
      <c r="L354" s="53"/>
      <c r="M354" s="53"/>
      <c r="N354" s="54"/>
      <c r="O354" s="54"/>
      <c r="P354" s="54"/>
      <c r="Q354" s="54"/>
      <c r="R354" s="54"/>
      <c r="S354" s="55"/>
      <c r="T354" s="55"/>
      <c r="U354"/>
      <c r="V354"/>
      <c r="W354"/>
      <c r="X354" s="69"/>
      <c r="Y354" s="67"/>
    </row>
    <row r="355" spans="1:25" ht="15" x14ac:dyDescent="0.25">
      <c r="A355"/>
      <c r="B355"/>
      <c r="C355" s="43"/>
      <c r="D355" s="44"/>
      <c r="E355" s="46"/>
      <c r="F355" s="44"/>
      <c r="G355" s="46"/>
      <c r="H355" s="44"/>
      <c r="I355" s="44"/>
      <c r="J355" s="44"/>
      <c r="K355" s="46"/>
      <c r="L355" s="53"/>
      <c r="M355" s="53"/>
      <c r="N355" s="54"/>
      <c r="O355" s="54"/>
      <c r="P355" s="54"/>
      <c r="Q355" s="54"/>
      <c r="R355" s="54"/>
      <c r="S355" s="55"/>
      <c r="T355" s="55"/>
      <c r="U355"/>
      <c r="V355"/>
      <c r="W355"/>
      <c r="X355" s="69"/>
      <c r="Y355" s="57"/>
    </row>
    <row r="356" spans="1:25" ht="15" x14ac:dyDescent="0.25">
      <c r="A356"/>
      <c r="B356"/>
      <c r="C356" s="43"/>
      <c r="D356" s="44"/>
      <c r="E356" s="46"/>
      <c r="F356" s="44"/>
      <c r="G356" s="46"/>
      <c r="H356" s="44"/>
      <c r="I356" s="44"/>
      <c r="J356" s="44"/>
      <c r="K356" s="46"/>
      <c r="L356" s="53"/>
      <c r="M356" s="53"/>
      <c r="N356" s="54"/>
      <c r="O356" s="54"/>
      <c r="P356" s="54"/>
      <c r="Q356" s="54"/>
      <c r="R356" s="54"/>
      <c r="S356" s="55"/>
      <c r="T356" s="55"/>
      <c r="U356"/>
      <c r="V356"/>
      <c r="W356"/>
      <c r="X356" s="69"/>
      <c r="Y356" s="57"/>
    </row>
    <row r="357" spans="1:25" ht="15" x14ac:dyDescent="0.25">
      <c r="A357"/>
      <c r="B357"/>
      <c r="C357" s="43"/>
      <c r="D357" s="44"/>
      <c r="E357" s="46"/>
      <c r="F357" s="44"/>
      <c r="G357" s="46"/>
      <c r="H357" s="44"/>
      <c r="I357" s="44"/>
      <c r="J357" s="44"/>
      <c r="K357" s="46"/>
      <c r="L357" s="53"/>
      <c r="M357" s="53"/>
      <c r="N357" s="54"/>
      <c r="O357" s="54"/>
      <c r="P357" s="54"/>
      <c r="Q357" s="54"/>
      <c r="R357" s="54"/>
      <c r="S357" s="55"/>
      <c r="T357" s="55"/>
      <c r="U357"/>
      <c r="V357"/>
      <c r="W357"/>
      <c r="X357" s="69"/>
      <c r="Y357" s="57"/>
    </row>
    <row r="358" spans="1:25" ht="15" x14ac:dyDescent="0.25">
      <c r="A358"/>
      <c r="B358"/>
      <c r="C358" s="43"/>
      <c r="D358" s="44"/>
      <c r="E358" s="46"/>
      <c r="F358" s="44"/>
      <c r="G358" s="46"/>
      <c r="H358" s="44"/>
      <c r="I358" s="44"/>
      <c r="J358" s="44"/>
      <c r="K358" s="46"/>
      <c r="L358" s="53"/>
      <c r="M358" s="53"/>
      <c r="N358" s="54"/>
      <c r="O358" s="54"/>
      <c r="P358" s="54"/>
      <c r="Q358" s="54"/>
      <c r="R358" s="54"/>
      <c r="S358" s="55"/>
      <c r="T358" s="55"/>
      <c r="U358"/>
      <c r="V358"/>
      <c r="W358"/>
      <c r="X358" s="69"/>
      <c r="Y358" s="57"/>
    </row>
    <row r="359" spans="1:25" ht="15" x14ac:dyDescent="0.25">
      <c r="A359"/>
      <c r="B359"/>
      <c r="C359" s="43"/>
      <c r="D359" s="44"/>
      <c r="E359" s="46"/>
      <c r="F359" s="44"/>
      <c r="G359" s="46"/>
      <c r="H359" s="44"/>
      <c r="I359" s="44"/>
      <c r="J359" s="44"/>
      <c r="K359" s="46"/>
      <c r="L359" s="53"/>
      <c r="M359" s="53"/>
      <c r="N359" s="54"/>
      <c r="O359" s="54"/>
      <c r="P359" s="54"/>
      <c r="Q359" s="54"/>
      <c r="R359" s="54"/>
      <c r="S359" s="55"/>
      <c r="T359" s="55"/>
      <c r="U359"/>
      <c r="V359"/>
      <c r="W359"/>
      <c r="X359" s="69"/>
      <c r="Y359" s="57"/>
    </row>
    <row r="360" spans="1:25" ht="15" x14ac:dyDescent="0.25">
      <c r="A360"/>
      <c r="B360"/>
      <c r="C360" s="43"/>
      <c r="D360" s="44"/>
      <c r="E360" s="46"/>
      <c r="F360" s="44"/>
      <c r="G360" s="46"/>
      <c r="H360" s="44"/>
      <c r="I360" s="44"/>
      <c r="J360" s="44"/>
      <c r="K360" s="46"/>
      <c r="L360" s="53"/>
      <c r="M360" s="53"/>
      <c r="N360" s="54"/>
      <c r="O360" s="54"/>
      <c r="P360" s="54"/>
      <c r="Q360" s="54"/>
      <c r="R360" s="54"/>
      <c r="S360" s="55"/>
      <c r="T360" s="55"/>
      <c r="U360"/>
      <c r="V360"/>
      <c r="W360"/>
      <c r="X360" s="69"/>
      <c r="Y360" s="57"/>
    </row>
    <row r="361" spans="1:25" ht="15" x14ac:dyDescent="0.25">
      <c r="A361"/>
      <c r="B361"/>
      <c r="C361" s="43"/>
      <c r="D361" s="44"/>
      <c r="E361" s="46"/>
      <c r="F361" s="44"/>
      <c r="G361" s="46"/>
      <c r="H361" s="44"/>
      <c r="I361" s="44"/>
      <c r="J361" s="44"/>
      <c r="K361" s="46"/>
      <c r="L361" s="53"/>
      <c r="M361" s="53"/>
      <c r="N361" s="54"/>
      <c r="O361" s="54"/>
      <c r="P361" s="54"/>
      <c r="Q361" s="54"/>
      <c r="R361" s="54"/>
      <c r="S361" s="55"/>
      <c r="T361" s="55"/>
      <c r="U361"/>
      <c r="V361"/>
      <c r="W361"/>
      <c r="X361" s="69"/>
      <c r="Y361" s="57"/>
    </row>
    <row r="362" spans="1:25" ht="15" x14ac:dyDescent="0.25">
      <c r="A362"/>
      <c r="B362"/>
      <c r="C362" s="43"/>
      <c r="D362" s="44"/>
      <c r="E362" s="46"/>
      <c r="F362" s="44"/>
      <c r="G362" s="46"/>
      <c r="H362" s="44"/>
      <c r="I362" s="44"/>
      <c r="J362" s="44"/>
      <c r="K362" s="46"/>
      <c r="L362" s="53"/>
      <c r="M362" s="53"/>
      <c r="N362" s="54"/>
      <c r="O362" s="54"/>
      <c r="P362" s="54"/>
      <c r="Q362" s="54"/>
      <c r="R362" s="54"/>
      <c r="S362" s="55"/>
      <c r="T362" s="55"/>
      <c r="U362"/>
      <c r="V362"/>
      <c r="W362"/>
      <c r="X362" s="69"/>
      <c r="Y362" s="57"/>
    </row>
    <row r="363" spans="1:25" ht="15" x14ac:dyDescent="0.25">
      <c r="A363"/>
      <c r="B363"/>
      <c r="C363" s="43"/>
      <c r="D363" s="44"/>
      <c r="E363" s="46"/>
      <c r="F363" s="44"/>
      <c r="G363" s="46"/>
      <c r="H363" s="44"/>
      <c r="I363" s="44"/>
      <c r="J363" s="44"/>
      <c r="K363" s="46"/>
      <c r="L363" s="53"/>
      <c r="M363" s="53"/>
      <c r="N363" s="54"/>
      <c r="O363" s="54"/>
      <c r="P363" s="54"/>
      <c r="Q363" s="54"/>
      <c r="R363" s="54"/>
      <c r="S363" s="55"/>
      <c r="T363" s="55"/>
      <c r="U363"/>
      <c r="V363"/>
      <c r="W363"/>
      <c r="X363" s="69"/>
      <c r="Y363" s="57"/>
    </row>
    <row r="364" spans="1:25" ht="15" x14ac:dyDescent="0.25">
      <c r="A364"/>
      <c r="B364"/>
      <c r="C364" s="43"/>
      <c r="D364" s="44"/>
      <c r="E364" s="46"/>
      <c r="F364" s="44"/>
      <c r="G364" s="46"/>
      <c r="H364" s="44"/>
      <c r="I364" s="44"/>
      <c r="J364" s="44"/>
      <c r="K364" s="46"/>
      <c r="L364" s="53"/>
      <c r="M364" s="53"/>
      <c r="N364" s="54"/>
      <c r="O364" s="54"/>
      <c r="P364" s="54"/>
      <c r="Q364" s="54"/>
      <c r="R364" s="54"/>
      <c r="S364" s="55"/>
      <c r="T364" s="55"/>
      <c r="U364"/>
      <c r="V364"/>
      <c r="W364"/>
      <c r="X364" s="69"/>
      <c r="Y364" s="57"/>
    </row>
    <row r="365" spans="1:25" ht="15" x14ac:dyDescent="0.25">
      <c r="A365"/>
      <c r="B365"/>
      <c r="C365" s="43"/>
      <c r="D365" s="44"/>
      <c r="E365" s="46"/>
      <c r="F365" s="44"/>
      <c r="G365" s="46"/>
      <c r="H365" s="44"/>
      <c r="I365" s="44"/>
      <c r="J365" s="44"/>
      <c r="K365" s="46"/>
      <c r="L365" s="53"/>
      <c r="M365" s="53"/>
      <c r="N365" s="54"/>
      <c r="O365" s="54"/>
      <c r="P365" s="54"/>
      <c r="Q365" s="54"/>
      <c r="R365" s="54"/>
      <c r="S365" s="55"/>
      <c r="T365" s="55"/>
      <c r="U365"/>
      <c r="V365"/>
      <c r="W365"/>
      <c r="X365" s="69"/>
      <c r="Y365" s="57"/>
    </row>
    <row r="366" spans="1:25" ht="15" x14ac:dyDescent="0.25">
      <c r="A366"/>
      <c r="B366"/>
      <c r="C366" s="43"/>
      <c r="D366" s="44"/>
      <c r="E366" s="46"/>
      <c r="F366" s="44"/>
      <c r="G366" s="46"/>
      <c r="H366" s="44"/>
      <c r="I366" s="44"/>
      <c r="J366" s="44"/>
      <c r="K366" s="46"/>
      <c r="L366" s="53"/>
      <c r="M366" s="53"/>
      <c r="N366" s="54"/>
      <c r="O366" s="54"/>
      <c r="P366" s="54"/>
      <c r="Q366" s="54"/>
      <c r="R366" s="54"/>
      <c r="S366" s="55"/>
      <c r="T366" s="55"/>
      <c r="U366"/>
      <c r="V366"/>
      <c r="W366"/>
      <c r="X366" s="69"/>
      <c r="Y366" s="57"/>
    </row>
    <row r="367" spans="1:25" ht="15" x14ac:dyDescent="0.25">
      <c r="A367"/>
      <c r="B367"/>
      <c r="C367" s="43"/>
      <c r="D367" s="44"/>
      <c r="E367" s="46"/>
      <c r="F367" s="44"/>
      <c r="G367" s="46"/>
      <c r="H367" s="44"/>
      <c r="I367" s="44"/>
      <c r="J367" s="44"/>
      <c r="K367" s="46"/>
      <c r="L367" s="53"/>
      <c r="M367" s="53"/>
      <c r="N367" s="54"/>
      <c r="O367" s="54"/>
      <c r="P367" s="54"/>
      <c r="Q367" s="54"/>
      <c r="R367" s="54"/>
      <c r="S367" s="55"/>
      <c r="T367" s="55"/>
      <c r="U367"/>
      <c r="V367"/>
      <c r="W367"/>
      <c r="X367" s="69"/>
      <c r="Y367" s="57"/>
    </row>
    <row r="368" spans="1:25" ht="15" x14ac:dyDescent="0.25">
      <c r="A368"/>
      <c r="B368"/>
      <c r="C368" s="43"/>
      <c r="D368" s="44"/>
      <c r="E368" s="46"/>
      <c r="F368" s="44"/>
      <c r="G368" s="46"/>
      <c r="H368" s="44"/>
      <c r="I368" s="44"/>
      <c r="J368" s="44"/>
      <c r="K368" s="46"/>
      <c r="L368" s="53"/>
      <c r="M368" s="53"/>
      <c r="N368" s="54"/>
      <c r="O368" s="54"/>
      <c r="P368" s="54"/>
      <c r="Q368" s="54"/>
      <c r="R368" s="54"/>
      <c r="S368" s="55"/>
      <c r="T368" s="55"/>
      <c r="U368"/>
      <c r="V368"/>
      <c r="W368"/>
      <c r="X368" s="69"/>
      <c r="Y368" s="57"/>
    </row>
    <row r="369" spans="1:25" ht="15" x14ac:dyDescent="0.25">
      <c r="A369"/>
      <c r="B369"/>
      <c r="C369" s="43"/>
      <c r="D369" s="44"/>
      <c r="E369" s="46"/>
      <c r="F369" s="44"/>
      <c r="G369" s="46"/>
      <c r="H369" s="44"/>
      <c r="I369" s="44"/>
      <c r="J369" s="44"/>
      <c r="K369" s="46"/>
      <c r="L369" s="53"/>
      <c r="M369" s="53"/>
      <c r="N369" s="54"/>
      <c r="O369" s="54"/>
      <c r="P369" s="54"/>
      <c r="Q369" s="54"/>
      <c r="R369" s="54"/>
      <c r="S369" s="55"/>
      <c r="T369" s="55"/>
      <c r="U369"/>
      <c r="V369"/>
      <c r="W369"/>
      <c r="X369" s="69"/>
      <c r="Y369" s="57"/>
    </row>
    <row r="370" spans="1:25" ht="15" x14ac:dyDescent="0.25">
      <c r="A370"/>
      <c r="B370"/>
      <c r="C370" s="43"/>
      <c r="D370" s="44"/>
      <c r="E370" s="46"/>
      <c r="F370" s="44"/>
      <c r="G370" s="46"/>
      <c r="H370" s="44"/>
      <c r="I370" s="44"/>
      <c r="J370" s="44"/>
      <c r="K370" s="46"/>
      <c r="L370" s="53"/>
      <c r="M370" s="53"/>
      <c r="N370" s="54"/>
      <c r="O370" s="54"/>
      <c r="P370" s="54"/>
      <c r="Q370" s="54"/>
      <c r="R370" s="54"/>
      <c r="S370" s="55"/>
      <c r="T370" s="55"/>
      <c r="U370"/>
      <c r="V370"/>
      <c r="W370"/>
      <c r="X370" s="69"/>
      <c r="Y370" s="57"/>
    </row>
    <row r="371" spans="1:25" ht="15" x14ac:dyDescent="0.25">
      <c r="A371"/>
      <c r="B371"/>
      <c r="C371" s="43"/>
      <c r="D371" s="44"/>
      <c r="E371" s="46"/>
      <c r="F371" s="44"/>
      <c r="G371" s="46"/>
      <c r="H371" s="44"/>
      <c r="I371" s="44"/>
      <c r="J371" s="44"/>
      <c r="K371" s="46"/>
      <c r="L371" s="53"/>
      <c r="M371" s="53"/>
      <c r="N371" s="54"/>
      <c r="O371" s="54"/>
      <c r="P371" s="54"/>
      <c r="Q371" s="54"/>
      <c r="R371" s="54"/>
      <c r="S371" s="55"/>
      <c r="T371" s="55"/>
      <c r="U371"/>
      <c r="V371"/>
      <c r="W371"/>
      <c r="X371" s="69"/>
      <c r="Y371" s="57"/>
    </row>
    <row r="372" spans="1:25" ht="15" x14ac:dyDescent="0.25">
      <c r="A372"/>
      <c r="B372"/>
      <c r="C372" s="43"/>
      <c r="D372" s="44"/>
      <c r="E372" s="46"/>
      <c r="F372" s="44"/>
      <c r="G372" s="46"/>
      <c r="H372" s="44"/>
      <c r="I372" s="44"/>
      <c r="J372" s="44"/>
      <c r="K372" s="46"/>
      <c r="L372" s="53"/>
      <c r="M372" s="53"/>
      <c r="N372" s="54"/>
      <c r="O372" s="54"/>
      <c r="P372" s="54"/>
      <c r="Q372" s="54"/>
      <c r="R372" s="54"/>
      <c r="S372" s="55"/>
      <c r="T372" s="55"/>
      <c r="U372"/>
      <c r="V372"/>
      <c r="W372"/>
      <c r="X372" s="69"/>
      <c r="Y372" s="57"/>
    </row>
    <row r="373" spans="1:25" ht="15" x14ac:dyDescent="0.25">
      <c r="A373"/>
      <c r="B373"/>
      <c r="C373" s="43"/>
      <c r="D373" s="44"/>
      <c r="E373" s="46"/>
      <c r="F373" s="44"/>
      <c r="G373" s="46"/>
      <c r="H373" s="44"/>
      <c r="I373" s="44"/>
      <c r="J373" s="44"/>
      <c r="K373" s="46"/>
      <c r="L373" s="53"/>
      <c r="M373" s="53"/>
      <c r="N373" s="54"/>
      <c r="O373" s="54"/>
      <c r="P373" s="54"/>
      <c r="Q373" s="54"/>
      <c r="R373" s="54"/>
      <c r="S373" s="55"/>
      <c r="T373" s="55"/>
      <c r="U373"/>
      <c r="V373"/>
      <c r="W373"/>
      <c r="X373" s="69"/>
      <c r="Y373" s="57"/>
    </row>
    <row r="374" spans="1:25" ht="15" x14ac:dyDescent="0.25">
      <c r="A374"/>
      <c r="B374"/>
      <c r="C374" s="43"/>
      <c r="D374" s="44"/>
      <c r="E374" s="46"/>
      <c r="F374" s="44"/>
      <c r="G374" s="46"/>
      <c r="H374" s="44"/>
      <c r="I374" s="44"/>
      <c r="J374" s="44"/>
      <c r="K374" s="46"/>
      <c r="L374" s="53"/>
      <c r="M374" s="53"/>
      <c r="N374" s="54"/>
      <c r="O374" s="54"/>
      <c r="P374" s="54"/>
      <c r="Q374" s="54"/>
      <c r="R374" s="54"/>
      <c r="S374" s="55"/>
      <c r="T374" s="55"/>
      <c r="U374"/>
      <c r="V374"/>
      <c r="W374"/>
      <c r="X374" s="69"/>
      <c r="Y374" s="57"/>
    </row>
    <row r="375" spans="1:25" ht="15" x14ac:dyDescent="0.25">
      <c r="A375"/>
      <c r="B375"/>
      <c r="C375" s="43"/>
      <c r="D375" s="44"/>
      <c r="E375" s="46"/>
      <c r="F375" s="44"/>
      <c r="G375" s="46"/>
      <c r="H375" s="44"/>
      <c r="I375" s="44"/>
      <c r="J375" s="44"/>
      <c r="K375" s="46"/>
      <c r="L375" s="53"/>
      <c r="M375" s="53"/>
      <c r="N375" s="54"/>
      <c r="O375" s="54"/>
      <c r="P375" s="54"/>
      <c r="Q375" s="54"/>
      <c r="R375" s="54"/>
      <c r="S375" s="55"/>
      <c r="T375" s="55"/>
      <c r="U375"/>
      <c r="V375"/>
      <c r="W375"/>
      <c r="X375" s="69"/>
      <c r="Y375" s="57"/>
    </row>
    <row r="376" spans="1:25" ht="15" x14ac:dyDescent="0.25">
      <c r="A376"/>
      <c r="B376"/>
      <c r="C376" s="43"/>
      <c r="D376" s="44"/>
      <c r="E376" s="46"/>
      <c r="F376" s="44"/>
      <c r="G376" s="46"/>
      <c r="H376" s="44"/>
      <c r="I376" s="44"/>
      <c r="J376" s="44"/>
      <c r="K376" s="46"/>
      <c r="L376" s="53"/>
      <c r="M376" s="53"/>
      <c r="N376" s="54"/>
      <c r="O376" s="54"/>
      <c r="P376" s="54"/>
      <c r="Q376" s="54"/>
      <c r="R376" s="54"/>
      <c r="S376" s="55"/>
      <c r="T376" s="55"/>
      <c r="U376"/>
      <c r="V376"/>
      <c r="W376"/>
      <c r="X376" s="69"/>
      <c r="Y376" s="57"/>
    </row>
    <row r="377" spans="1:25" ht="15" x14ac:dyDescent="0.25">
      <c r="A377"/>
      <c r="B377"/>
      <c r="C377" s="43"/>
      <c r="D377" s="44"/>
      <c r="E377" s="46"/>
      <c r="F377" s="44"/>
      <c r="G377" s="46"/>
      <c r="H377" s="44"/>
      <c r="I377" s="44"/>
      <c r="J377" s="44"/>
      <c r="K377" s="46"/>
      <c r="L377" s="53"/>
      <c r="M377" s="53"/>
      <c r="N377" s="54"/>
      <c r="O377" s="54"/>
      <c r="P377" s="54"/>
      <c r="Q377" s="54"/>
      <c r="R377" s="54"/>
      <c r="S377" s="55"/>
      <c r="T377" s="55"/>
      <c r="U377"/>
      <c r="V377"/>
      <c r="W377"/>
      <c r="X377" s="69"/>
      <c r="Y377" s="57"/>
    </row>
    <row r="378" spans="1:25" ht="15" x14ac:dyDescent="0.25">
      <c r="A378"/>
      <c r="B378"/>
      <c r="C378" s="43"/>
      <c r="D378" s="44"/>
      <c r="E378" s="46"/>
      <c r="F378" s="44"/>
      <c r="G378" s="46"/>
      <c r="H378" s="44"/>
      <c r="I378" s="44"/>
      <c r="J378" s="44"/>
      <c r="K378" s="46"/>
      <c r="L378" s="53"/>
      <c r="M378" s="53"/>
      <c r="N378" s="54"/>
      <c r="O378" s="54"/>
      <c r="P378" s="54"/>
      <c r="Q378" s="54"/>
      <c r="R378" s="54"/>
      <c r="S378" s="55"/>
      <c r="T378" s="55"/>
      <c r="U378"/>
      <c r="V378"/>
      <c r="W378"/>
      <c r="X378" s="69"/>
      <c r="Y378" s="57"/>
    </row>
    <row r="379" spans="1:25" ht="15" x14ac:dyDescent="0.25">
      <c r="A379"/>
      <c r="B379"/>
      <c r="C379" s="43"/>
      <c r="D379" s="44"/>
      <c r="E379" s="46"/>
      <c r="F379" s="44"/>
      <c r="G379" s="46"/>
      <c r="H379" s="44"/>
      <c r="I379" s="44"/>
      <c r="J379" s="44"/>
      <c r="K379" s="46"/>
      <c r="L379" s="53"/>
      <c r="M379" s="53"/>
      <c r="N379" s="54"/>
      <c r="O379" s="54"/>
      <c r="P379" s="54"/>
      <c r="Q379" s="54"/>
      <c r="R379" s="54"/>
      <c r="S379" s="55"/>
      <c r="T379" s="55"/>
      <c r="U379"/>
      <c r="V379"/>
      <c r="W379"/>
      <c r="X379" s="69"/>
      <c r="Y379" s="57"/>
    </row>
    <row r="380" spans="1:25" ht="15" x14ac:dyDescent="0.25">
      <c r="A380"/>
      <c r="B380"/>
      <c r="C380" s="43"/>
      <c r="D380" s="44"/>
      <c r="E380" s="46"/>
      <c r="F380" s="44"/>
      <c r="G380" s="46"/>
      <c r="H380" s="44"/>
      <c r="I380" s="44"/>
      <c r="J380" s="44"/>
      <c r="K380" s="46"/>
      <c r="L380" s="53"/>
      <c r="M380" s="53"/>
      <c r="N380" s="54"/>
      <c r="O380" s="54"/>
      <c r="P380" s="54"/>
      <c r="Q380" s="54"/>
      <c r="R380" s="54"/>
      <c r="S380" s="55"/>
      <c r="T380" s="55"/>
      <c r="U380"/>
      <c r="V380"/>
      <c r="W380"/>
      <c r="X380" s="69"/>
      <c r="Y380" s="57"/>
    </row>
    <row r="381" spans="1:25" ht="15" x14ac:dyDescent="0.25">
      <c r="A381"/>
      <c r="B381"/>
      <c r="C381" s="43"/>
      <c r="D381" s="44"/>
      <c r="E381" s="46"/>
      <c r="F381" s="44"/>
      <c r="G381" s="46"/>
      <c r="H381" s="44"/>
      <c r="I381" s="44"/>
      <c r="J381" s="44"/>
      <c r="K381" s="46"/>
      <c r="L381" s="53"/>
      <c r="M381" s="53"/>
      <c r="N381" s="54"/>
      <c r="O381" s="54"/>
      <c r="P381" s="54"/>
      <c r="Q381" s="54"/>
      <c r="R381" s="54"/>
      <c r="S381" s="55"/>
      <c r="T381" s="55"/>
      <c r="U381"/>
      <c r="V381"/>
      <c r="W381"/>
      <c r="X381" s="69"/>
      <c r="Y381" s="57"/>
    </row>
    <row r="382" spans="1:25" ht="15" x14ac:dyDescent="0.25">
      <c r="A382"/>
      <c r="B382"/>
      <c r="C382" s="43"/>
      <c r="D382" s="44"/>
      <c r="E382" s="46"/>
      <c r="F382" s="44"/>
      <c r="G382" s="46"/>
      <c r="H382" s="44"/>
      <c r="I382" s="44"/>
      <c r="J382" s="44"/>
      <c r="K382" s="46"/>
      <c r="L382" s="53"/>
      <c r="M382" s="53"/>
      <c r="N382" s="54"/>
      <c r="O382" s="54"/>
      <c r="P382" s="54"/>
      <c r="Q382" s="54"/>
      <c r="R382" s="54"/>
      <c r="S382" s="55"/>
      <c r="T382" s="55"/>
      <c r="U382"/>
      <c r="V382"/>
      <c r="W382"/>
      <c r="X382" s="69"/>
      <c r="Y382" s="57"/>
    </row>
    <row r="383" spans="1:25" ht="15" x14ac:dyDescent="0.25">
      <c r="A383"/>
      <c r="B383"/>
      <c r="C383" s="43"/>
      <c r="D383" s="44"/>
      <c r="E383" s="46"/>
      <c r="F383" s="44"/>
      <c r="G383" s="46"/>
      <c r="H383" s="44"/>
      <c r="I383" s="44"/>
      <c r="J383" s="44"/>
      <c r="K383" s="46"/>
      <c r="L383" s="53"/>
      <c r="M383" s="53"/>
      <c r="N383" s="54"/>
      <c r="O383" s="54"/>
      <c r="P383" s="54"/>
      <c r="Q383" s="54"/>
      <c r="R383" s="54"/>
      <c r="S383" s="55"/>
      <c r="T383" s="55"/>
      <c r="U383"/>
      <c r="V383"/>
      <c r="W383"/>
      <c r="X383" s="69"/>
      <c r="Y383" s="57"/>
    </row>
    <row r="384" spans="1:25" ht="15" x14ac:dyDescent="0.25">
      <c r="A384"/>
      <c r="B384"/>
      <c r="C384" s="43"/>
      <c r="D384" s="44"/>
      <c r="E384" s="46"/>
      <c r="F384" s="44"/>
      <c r="G384" s="46"/>
      <c r="H384" s="44"/>
      <c r="I384" s="44"/>
      <c r="J384" s="44"/>
      <c r="K384" s="46"/>
      <c r="L384" s="53"/>
      <c r="M384" s="53"/>
      <c r="N384" s="54"/>
      <c r="O384" s="54"/>
      <c r="P384" s="54"/>
      <c r="Q384" s="54"/>
      <c r="R384" s="54"/>
      <c r="S384" s="55"/>
      <c r="T384" s="55"/>
      <c r="U384"/>
      <c r="V384"/>
      <c r="W384"/>
      <c r="X384" s="69"/>
      <c r="Y384" s="57"/>
    </row>
    <row r="385" spans="1:25" ht="15" x14ac:dyDescent="0.25">
      <c r="A385"/>
      <c r="B385"/>
      <c r="C385" s="43"/>
      <c r="D385" s="44"/>
      <c r="E385" s="46"/>
      <c r="F385" s="44"/>
      <c r="G385" s="46"/>
      <c r="H385" s="44"/>
      <c r="I385" s="44"/>
      <c r="J385" s="44"/>
      <c r="K385" s="46"/>
      <c r="L385" s="53"/>
      <c r="M385" s="53"/>
      <c r="N385" s="54"/>
      <c r="O385" s="54"/>
      <c r="P385" s="54"/>
      <c r="Q385" s="54"/>
      <c r="R385" s="54"/>
      <c r="S385" s="55"/>
      <c r="T385" s="55"/>
      <c r="U385"/>
      <c r="V385"/>
      <c r="W385"/>
      <c r="X385" s="69"/>
      <c r="Y385" s="57"/>
    </row>
    <row r="386" spans="1:25" ht="15" x14ac:dyDescent="0.25">
      <c r="A386"/>
      <c r="B386"/>
      <c r="C386" s="43"/>
      <c r="D386" s="44"/>
      <c r="E386" s="46"/>
      <c r="F386" s="44"/>
      <c r="G386" s="46"/>
      <c r="H386" s="44"/>
      <c r="I386" s="44"/>
      <c r="J386" s="44"/>
      <c r="K386" s="46"/>
      <c r="L386" s="53"/>
      <c r="M386" s="53"/>
      <c r="N386" s="54"/>
      <c r="O386" s="54"/>
      <c r="P386" s="54"/>
      <c r="Q386" s="54"/>
      <c r="R386" s="54"/>
      <c r="S386" s="55"/>
      <c r="T386" s="55"/>
      <c r="U386"/>
      <c r="V386"/>
      <c r="W386"/>
      <c r="X386" s="69"/>
      <c r="Y386" s="57"/>
    </row>
    <row r="387" spans="1:25" ht="15" x14ac:dyDescent="0.25">
      <c r="A387"/>
      <c r="B387"/>
      <c r="C387" s="43"/>
      <c r="D387" s="44"/>
      <c r="E387" s="46"/>
      <c r="F387" s="44"/>
      <c r="G387" s="46"/>
      <c r="H387" s="44"/>
      <c r="I387" s="44"/>
      <c r="J387" s="44"/>
      <c r="K387" s="46"/>
      <c r="L387" s="53"/>
      <c r="M387" s="53"/>
      <c r="N387" s="54"/>
      <c r="O387" s="54"/>
      <c r="P387" s="54"/>
      <c r="Q387" s="54"/>
      <c r="R387" s="54"/>
      <c r="S387" s="55"/>
      <c r="T387" s="55"/>
      <c r="U387"/>
      <c r="V387"/>
      <c r="W387"/>
      <c r="X387" s="69"/>
      <c r="Y387" s="57"/>
    </row>
    <row r="388" spans="1:25" ht="15" x14ac:dyDescent="0.25">
      <c r="A388"/>
      <c r="B388"/>
      <c r="C388" s="43"/>
      <c r="D388" s="44"/>
      <c r="E388" s="46"/>
      <c r="F388" s="44"/>
      <c r="G388" s="46"/>
      <c r="H388" s="44"/>
      <c r="I388" s="44"/>
      <c r="J388" s="44"/>
      <c r="K388" s="46"/>
      <c r="L388" s="53"/>
      <c r="M388" s="53"/>
      <c r="N388" s="54"/>
      <c r="O388" s="54"/>
      <c r="P388" s="54"/>
      <c r="Q388" s="54"/>
      <c r="R388" s="54"/>
      <c r="S388" s="55"/>
      <c r="T388" s="55"/>
      <c r="U388"/>
      <c r="V388"/>
      <c r="W388"/>
      <c r="X388" s="69"/>
      <c r="Y388" s="57"/>
    </row>
    <row r="389" spans="1:25" ht="15" x14ac:dyDescent="0.25">
      <c r="A389"/>
      <c r="B389"/>
      <c r="C389" s="43"/>
      <c r="D389" s="44"/>
      <c r="E389" s="46"/>
      <c r="F389" s="44"/>
      <c r="G389" s="46"/>
      <c r="H389" s="44"/>
      <c r="I389" s="44"/>
      <c r="J389" s="44"/>
      <c r="K389" s="46"/>
      <c r="L389" s="53"/>
      <c r="M389" s="53"/>
      <c r="N389" s="54"/>
      <c r="O389" s="54"/>
      <c r="P389" s="54"/>
      <c r="Q389" s="54"/>
      <c r="R389" s="54"/>
      <c r="S389" s="55"/>
      <c r="T389" s="55"/>
      <c r="U389"/>
      <c r="V389"/>
      <c r="W389"/>
      <c r="X389" s="69"/>
      <c r="Y389" s="57"/>
    </row>
    <row r="390" spans="1:25" ht="15" x14ac:dyDescent="0.25">
      <c r="A390"/>
      <c r="B390"/>
      <c r="C390" s="43"/>
      <c r="D390" s="44"/>
      <c r="E390" s="46"/>
      <c r="F390" s="44"/>
      <c r="G390" s="46"/>
      <c r="H390" s="44"/>
      <c r="I390" s="44"/>
      <c r="J390" s="44"/>
      <c r="K390" s="46"/>
      <c r="L390" s="53"/>
      <c r="M390" s="53"/>
      <c r="N390" s="54"/>
      <c r="O390" s="54"/>
      <c r="P390" s="54"/>
      <c r="Q390" s="54"/>
      <c r="R390" s="54"/>
      <c r="S390" s="55"/>
      <c r="T390" s="55"/>
      <c r="U390"/>
      <c r="V390"/>
      <c r="W390"/>
      <c r="X390" s="69"/>
      <c r="Y390" s="57"/>
    </row>
    <row r="391" spans="1:25" ht="15" x14ac:dyDescent="0.25">
      <c r="A391"/>
      <c r="B391"/>
      <c r="C391" s="43"/>
      <c r="D391" s="44"/>
      <c r="E391" s="46"/>
      <c r="F391" s="44"/>
      <c r="G391" s="46"/>
      <c r="H391" s="44"/>
      <c r="I391" s="44"/>
      <c r="J391" s="44"/>
      <c r="K391" s="46"/>
      <c r="L391" s="53"/>
      <c r="M391" s="53"/>
      <c r="N391" s="54"/>
      <c r="O391" s="54"/>
      <c r="P391" s="54"/>
      <c r="Q391" s="54"/>
      <c r="R391" s="54"/>
      <c r="S391" s="55"/>
      <c r="T391" s="55"/>
      <c r="U391"/>
      <c r="V391"/>
      <c r="W391"/>
      <c r="X391" s="69"/>
      <c r="Y391" s="57"/>
    </row>
    <row r="392" spans="1:25" ht="15" x14ac:dyDescent="0.25">
      <c r="A392"/>
      <c r="B392"/>
      <c r="C392" s="43"/>
      <c r="D392" s="44"/>
      <c r="E392" s="46"/>
      <c r="F392" s="44"/>
      <c r="G392" s="46"/>
      <c r="H392" s="44"/>
      <c r="I392" s="44"/>
      <c r="J392" s="44"/>
      <c r="K392" s="46"/>
      <c r="L392" s="53"/>
      <c r="M392" s="53"/>
      <c r="N392" s="54"/>
      <c r="O392" s="54"/>
      <c r="P392" s="54"/>
      <c r="Q392" s="54"/>
      <c r="R392" s="54"/>
      <c r="S392" s="55"/>
      <c r="T392" s="55"/>
      <c r="U392"/>
      <c r="V392"/>
      <c r="W392"/>
      <c r="X392" s="69"/>
      <c r="Y392" s="57"/>
    </row>
    <row r="393" spans="1:25" ht="15" x14ac:dyDescent="0.25">
      <c r="A393"/>
      <c r="B393"/>
      <c r="C393" s="43"/>
      <c r="D393" s="44"/>
      <c r="E393" s="46"/>
      <c r="F393" s="44"/>
      <c r="G393" s="46"/>
      <c r="H393" s="44"/>
      <c r="I393" s="44"/>
      <c r="J393" s="44"/>
      <c r="K393" s="46"/>
      <c r="L393" s="53"/>
      <c r="M393" s="53"/>
      <c r="N393" s="54"/>
      <c r="O393" s="54"/>
      <c r="P393" s="54"/>
      <c r="Q393" s="54"/>
      <c r="R393" s="54"/>
      <c r="S393" s="55"/>
      <c r="T393" s="55"/>
      <c r="U393"/>
      <c r="V393"/>
      <c r="W393"/>
      <c r="X393" s="69"/>
      <c r="Y393" s="57"/>
    </row>
    <row r="394" spans="1:25" ht="15" x14ac:dyDescent="0.25">
      <c r="A394"/>
      <c r="B394"/>
      <c r="C394" s="43"/>
      <c r="D394" s="44"/>
      <c r="E394" s="46"/>
      <c r="F394" s="44"/>
      <c r="G394" s="46"/>
      <c r="H394" s="44"/>
      <c r="I394" s="44"/>
      <c r="J394" s="44"/>
      <c r="K394" s="46"/>
      <c r="L394" s="53"/>
      <c r="M394" s="53"/>
      <c r="N394" s="54"/>
      <c r="O394" s="54"/>
      <c r="P394" s="54"/>
      <c r="Q394" s="54"/>
      <c r="R394" s="54"/>
      <c r="S394" s="55"/>
      <c r="T394" s="55"/>
      <c r="U394"/>
      <c r="V394"/>
      <c r="W394"/>
      <c r="X394" s="69"/>
      <c r="Y394" s="57"/>
    </row>
    <row r="395" spans="1:25" ht="15" x14ac:dyDescent="0.25">
      <c r="A395"/>
      <c r="B395"/>
      <c r="C395" s="43"/>
      <c r="D395" s="44"/>
      <c r="E395" s="46"/>
      <c r="F395" s="44"/>
      <c r="G395" s="46"/>
      <c r="H395" s="44"/>
      <c r="I395" s="44"/>
      <c r="J395" s="44"/>
      <c r="K395" s="46"/>
      <c r="L395" s="53"/>
      <c r="M395" s="53"/>
      <c r="N395" s="54"/>
      <c r="O395" s="54"/>
      <c r="P395" s="54"/>
      <c r="Q395" s="54"/>
      <c r="R395" s="54"/>
      <c r="S395" s="55"/>
      <c r="T395" s="55"/>
      <c r="U395"/>
      <c r="V395"/>
      <c r="W395"/>
      <c r="X395" s="69"/>
      <c r="Y395" s="57"/>
    </row>
    <row r="396" spans="1:25" s="50" customFormat="1" ht="15" x14ac:dyDescent="0.25">
      <c r="A396" s="42"/>
      <c r="B396" s="42"/>
      <c r="C396" s="43"/>
      <c r="D396" s="44"/>
      <c r="E396" s="46"/>
      <c r="F396" s="44"/>
      <c r="G396" s="46"/>
      <c r="H396" s="44"/>
      <c r="I396" s="44"/>
      <c r="J396" s="44"/>
      <c r="K396" s="46"/>
      <c r="L396" s="53"/>
      <c r="M396" s="53"/>
      <c r="N396" s="54"/>
      <c r="O396" s="54"/>
      <c r="P396" s="54"/>
      <c r="Q396" s="54"/>
      <c r="R396" s="54"/>
      <c r="S396" s="55"/>
      <c r="T396" s="55"/>
      <c r="U396" s="42"/>
      <c r="V396" s="42"/>
      <c r="W396" s="42"/>
      <c r="X396" s="73"/>
      <c r="Y396" s="67"/>
    </row>
    <row r="397" spans="1:25" ht="15" x14ac:dyDescent="0.25">
      <c r="A397"/>
      <c r="B397"/>
      <c r="C397" s="43"/>
      <c r="D397" s="44"/>
      <c r="E397" s="46"/>
      <c r="F397" s="44"/>
      <c r="G397" s="46"/>
      <c r="H397" s="44"/>
      <c r="I397" s="44"/>
      <c r="J397" s="44"/>
      <c r="K397" s="46"/>
      <c r="L397" s="53"/>
      <c r="M397" s="53"/>
      <c r="N397" s="54"/>
      <c r="O397" s="54"/>
      <c r="P397" s="54"/>
      <c r="Q397" s="54"/>
      <c r="R397" s="54"/>
      <c r="S397" s="55"/>
      <c r="T397" s="55"/>
      <c r="U397"/>
      <c r="V397"/>
      <c r="W397"/>
      <c r="X397" s="70"/>
      <c r="Y397" s="57"/>
    </row>
    <row r="398" spans="1:25" ht="15" x14ac:dyDescent="0.25">
      <c r="A398"/>
      <c r="B398"/>
      <c r="C398" s="43"/>
      <c r="D398" s="44"/>
      <c r="E398" s="46"/>
      <c r="F398" s="44"/>
      <c r="G398" s="46"/>
      <c r="H398" s="44"/>
      <c r="I398" s="44"/>
      <c r="J398" s="44"/>
      <c r="K398" s="46"/>
      <c r="L398" s="53"/>
      <c r="M398" s="53"/>
      <c r="N398" s="54"/>
      <c r="O398" s="54"/>
      <c r="P398" s="54"/>
      <c r="Q398" s="54"/>
      <c r="R398" s="54"/>
      <c r="S398" s="55"/>
      <c r="T398" s="55"/>
      <c r="U398"/>
      <c r="V398"/>
      <c r="W398"/>
      <c r="X398" s="70"/>
      <c r="Y398" s="57"/>
    </row>
    <row r="399" spans="1:25" ht="15" x14ac:dyDescent="0.25">
      <c r="A399"/>
      <c r="B399"/>
      <c r="C399" s="43"/>
      <c r="D399" s="44"/>
      <c r="E399" s="46"/>
      <c r="F399" s="44"/>
      <c r="G399" s="46"/>
      <c r="H399" s="44"/>
      <c r="I399" s="44"/>
      <c r="J399" s="44"/>
      <c r="K399" s="46"/>
      <c r="L399" s="53"/>
      <c r="M399" s="53"/>
      <c r="N399" s="54"/>
      <c r="O399" s="54"/>
      <c r="P399" s="54"/>
      <c r="Q399" s="54"/>
      <c r="R399" s="54"/>
      <c r="S399" s="55"/>
      <c r="T399" s="55"/>
      <c r="U399"/>
      <c r="V399"/>
      <c r="W399"/>
      <c r="X399" s="70"/>
      <c r="Y399" s="57"/>
    </row>
    <row r="400" spans="1:25" ht="15" x14ac:dyDescent="0.25">
      <c r="A400"/>
      <c r="B400"/>
      <c r="C400" s="43"/>
      <c r="D400" s="44"/>
      <c r="E400" s="46"/>
      <c r="F400" s="44"/>
      <c r="G400" s="46"/>
      <c r="H400" s="44"/>
      <c r="I400" s="44"/>
      <c r="J400" s="44"/>
      <c r="K400" s="46"/>
      <c r="L400" s="53"/>
      <c r="M400" s="53"/>
      <c r="N400" s="54"/>
      <c r="O400" s="54"/>
      <c r="P400" s="54"/>
      <c r="Q400" s="54"/>
      <c r="R400" s="54"/>
      <c r="S400" s="55"/>
      <c r="T400" s="55"/>
      <c r="U400"/>
      <c r="V400"/>
      <c r="W400"/>
      <c r="X400" s="70"/>
      <c r="Y400" s="57"/>
    </row>
    <row r="401" spans="1:25" ht="15" x14ac:dyDescent="0.25">
      <c r="A401"/>
      <c r="B401"/>
      <c r="C401" s="43"/>
      <c r="D401" s="44"/>
      <c r="E401" s="46"/>
      <c r="F401" s="44"/>
      <c r="G401" s="46"/>
      <c r="H401" s="44"/>
      <c r="I401" s="44"/>
      <c r="J401" s="44"/>
      <c r="K401" s="46"/>
      <c r="L401" s="53"/>
      <c r="M401" s="53"/>
      <c r="N401" s="54"/>
      <c r="O401" s="54"/>
      <c r="P401" s="54"/>
      <c r="Q401" s="54"/>
      <c r="R401" s="54"/>
      <c r="S401" s="55"/>
      <c r="T401" s="55"/>
      <c r="U401"/>
      <c r="V401"/>
      <c r="W401"/>
      <c r="X401" s="70"/>
      <c r="Y401" s="57"/>
    </row>
    <row r="402" spans="1:25" ht="15" x14ac:dyDescent="0.25">
      <c r="A402"/>
      <c r="B402"/>
      <c r="C402" s="43"/>
      <c r="D402" s="44"/>
      <c r="E402" s="46"/>
      <c r="F402" s="44"/>
      <c r="G402" s="46"/>
      <c r="H402" s="44"/>
      <c r="I402" s="44"/>
      <c r="J402" s="44"/>
      <c r="K402" s="46"/>
      <c r="L402" s="53"/>
      <c r="M402" s="53"/>
      <c r="N402" s="54"/>
      <c r="O402" s="54"/>
      <c r="P402" s="54"/>
      <c r="Q402" s="54"/>
      <c r="R402" s="54"/>
      <c r="S402" s="55"/>
      <c r="T402" s="55"/>
      <c r="U402"/>
      <c r="V402"/>
      <c r="W402"/>
      <c r="X402" s="70"/>
      <c r="Y402" s="57"/>
    </row>
    <row r="403" spans="1:25" ht="15" x14ac:dyDescent="0.25">
      <c r="A403"/>
      <c r="B403"/>
      <c r="C403" s="43"/>
      <c r="D403" s="44"/>
      <c r="E403" s="46"/>
      <c r="F403" s="44"/>
      <c r="G403" s="46"/>
      <c r="H403" s="44"/>
      <c r="I403" s="44"/>
      <c r="J403" s="44"/>
      <c r="K403" s="46"/>
      <c r="L403" s="53"/>
      <c r="M403" s="53"/>
      <c r="N403" s="54"/>
      <c r="O403" s="54"/>
      <c r="P403" s="54"/>
      <c r="Q403" s="54"/>
      <c r="R403" s="54"/>
      <c r="S403" s="55"/>
      <c r="T403" s="55"/>
      <c r="U403"/>
      <c r="V403"/>
      <c r="W403"/>
      <c r="X403" s="70"/>
      <c r="Y403" s="57"/>
    </row>
    <row r="404" spans="1:25" ht="15" x14ac:dyDescent="0.25">
      <c r="A404"/>
      <c r="B404"/>
      <c r="C404" s="43"/>
      <c r="D404" s="44"/>
      <c r="E404" s="46"/>
      <c r="F404" s="44"/>
      <c r="G404" s="46"/>
      <c r="H404" s="44"/>
      <c r="I404" s="44"/>
      <c r="J404" s="44"/>
      <c r="K404" s="46"/>
      <c r="L404" s="53"/>
      <c r="M404" s="53"/>
      <c r="N404" s="54"/>
      <c r="O404" s="54"/>
      <c r="P404" s="54"/>
      <c r="Q404" s="54"/>
      <c r="R404" s="54"/>
      <c r="S404" s="55"/>
      <c r="T404" s="55"/>
      <c r="U404"/>
      <c r="V404"/>
      <c r="W404"/>
      <c r="X404" s="70"/>
      <c r="Y404" s="57"/>
    </row>
    <row r="405" spans="1:25" ht="15" x14ac:dyDescent="0.25">
      <c r="A405"/>
      <c r="B405"/>
      <c r="C405" s="43"/>
      <c r="D405" s="44"/>
      <c r="E405" s="46"/>
      <c r="F405" s="44"/>
      <c r="G405" s="46"/>
      <c r="H405" s="44"/>
      <c r="I405" s="44"/>
      <c r="J405" s="44"/>
      <c r="K405" s="46"/>
      <c r="L405" s="53"/>
      <c r="M405" s="53"/>
      <c r="N405" s="54"/>
      <c r="O405" s="54"/>
      <c r="P405" s="54"/>
      <c r="Q405" s="54"/>
      <c r="R405" s="54"/>
      <c r="S405" s="55"/>
      <c r="T405" s="55"/>
      <c r="U405"/>
      <c r="V405"/>
      <c r="W405"/>
      <c r="X405" s="70"/>
      <c r="Y405" s="57"/>
    </row>
    <row r="406" spans="1:25" ht="15" x14ac:dyDescent="0.25">
      <c r="A406"/>
      <c r="B406"/>
      <c r="C406" s="43"/>
      <c r="D406" s="44"/>
      <c r="E406" s="46"/>
      <c r="F406" s="44"/>
      <c r="G406" s="46"/>
      <c r="H406" s="44"/>
      <c r="I406" s="44"/>
      <c r="J406" s="44"/>
      <c r="K406" s="46"/>
      <c r="L406" s="53"/>
      <c r="M406" s="53"/>
      <c r="N406" s="54"/>
      <c r="O406" s="54"/>
      <c r="P406" s="54"/>
      <c r="Q406" s="54"/>
      <c r="R406" s="54"/>
      <c r="S406" s="55"/>
      <c r="T406" s="55"/>
      <c r="U406"/>
      <c r="V406"/>
      <c r="W406"/>
      <c r="X406" s="70"/>
      <c r="Y406" s="57"/>
    </row>
    <row r="407" spans="1:25" ht="15" x14ac:dyDescent="0.25">
      <c r="A407"/>
      <c r="B407"/>
      <c r="C407" s="43"/>
      <c r="D407" s="44"/>
      <c r="E407" s="46"/>
      <c r="F407" s="44"/>
      <c r="G407" s="46"/>
      <c r="H407" s="44"/>
      <c r="I407" s="44"/>
      <c r="J407" s="44"/>
      <c r="K407" s="46"/>
      <c r="L407" s="53"/>
      <c r="M407" s="53"/>
      <c r="N407" s="54"/>
      <c r="O407" s="54"/>
      <c r="P407" s="54"/>
      <c r="Q407" s="54"/>
      <c r="R407" s="54"/>
      <c r="S407" s="55"/>
      <c r="T407" s="55"/>
      <c r="U407"/>
      <c r="V407"/>
      <c r="W407"/>
      <c r="X407" s="70"/>
      <c r="Y407" s="57"/>
    </row>
    <row r="408" spans="1:25" ht="15" x14ac:dyDescent="0.25">
      <c r="A408"/>
      <c r="B408"/>
      <c r="C408" s="43"/>
      <c r="D408" s="44"/>
      <c r="E408" s="46"/>
      <c r="F408" s="44"/>
      <c r="G408" s="46"/>
      <c r="H408" s="44"/>
      <c r="I408" s="44"/>
      <c r="J408" s="44"/>
      <c r="K408" s="46"/>
      <c r="L408" s="53"/>
      <c r="M408" s="53"/>
      <c r="N408" s="54"/>
      <c r="O408" s="54"/>
      <c r="P408" s="54"/>
      <c r="Q408" s="54"/>
      <c r="R408" s="54"/>
      <c r="S408" s="55"/>
      <c r="T408" s="55"/>
      <c r="U408"/>
      <c r="V408"/>
      <c r="W408"/>
      <c r="X408" s="70"/>
      <c r="Y408" s="57"/>
    </row>
    <row r="409" spans="1:25" ht="15" x14ac:dyDescent="0.25">
      <c r="A409"/>
      <c r="B409"/>
      <c r="C409" s="43"/>
      <c r="D409" s="44"/>
      <c r="E409" s="46"/>
      <c r="F409" s="44"/>
      <c r="G409" s="46"/>
      <c r="H409" s="44"/>
      <c r="I409" s="44"/>
      <c r="J409" s="44"/>
      <c r="K409" s="46"/>
      <c r="L409" s="53"/>
      <c r="M409" s="53"/>
      <c r="N409" s="54"/>
      <c r="O409" s="54"/>
      <c r="P409" s="54"/>
      <c r="Q409" s="54"/>
      <c r="R409" s="54"/>
      <c r="S409" s="55"/>
      <c r="T409" s="55"/>
      <c r="U409"/>
      <c r="V409"/>
      <c r="W409"/>
      <c r="X409" s="70"/>
      <c r="Y409" s="57"/>
    </row>
    <row r="410" spans="1:25" ht="15" x14ac:dyDescent="0.25">
      <c r="A410"/>
      <c r="B410"/>
      <c r="C410" s="43"/>
      <c r="D410" s="44"/>
      <c r="E410" s="46"/>
      <c r="F410" s="44"/>
      <c r="G410" s="46"/>
      <c r="H410" s="44"/>
      <c r="I410" s="44"/>
      <c r="J410" s="44"/>
      <c r="K410" s="46"/>
      <c r="L410" s="53"/>
      <c r="M410" s="53"/>
      <c r="N410" s="54"/>
      <c r="O410" s="54"/>
      <c r="P410" s="54"/>
      <c r="Q410" s="54"/>
      <c r="R410" s="54"/>
      <c r="S410" s="55"/>
      <c r="T410" s="55"/>
      <c r="U410"/>
      <c r="V410"/>
      <c r="W410"/>
      <c r="X410" s="70"/>
      <c r="Y410" s="57"/>
    </row>
    <row r="411" spans="1:25" ht="15" x14ac:dyDescent="0.25">
      <c r="A411"/>
      <c r="B411"/>
      <c r="C411" s="43"/>
      <c r="D411" s="44"/>
      <c r="E411" s="46"/>
      <c r="F411" s="44"/>
      <c r="G411" s="46"/>
      <c r="H411" s="44"/>
      <c r="I411" s="44"/>
      <c r="J411" s="44"/>
      <c r="K411" s="46"/>
      <c r="L411" s="53"/>
      <c r="M411" s="53"/>
      <c r="N411" s="54"/>
      <c r="O411" s="54"/>
      <c r="P411" s="54"/>
      <c r="Q411" s="54"/>
      <c r="R411" s="54"/>
      <c r="S411" s="55"/>
      <c r="T411" s="55"/>
      <c r="U411"/>
      <c r="V411"/>
      <c r="W411"/>
      <c r="X411" s="70"/>
      <c r="Y411" s="57"/>
    </row>
    <row r="412" spans="1:25" ht="15" x14ac:dyDescent="0.25">
      <c r="A412"/>
      <c r="B412"/>
      <c r="C412" s="43"/>
      <c r="D412" s="44"/>
      <c r="E412" s="46"/>
      <c r="F412" s="44"/>
      <c r="G412" s="46"/>
      <c r="H412" s="44"/>
      <c r="I412" s="44"/>
      <c r="J412" s="44"/>
      <c r="K412" s="46"/>
      <c r="L412" s="53"/>
      <c r="M412" s="53"/>
      <c r="N412" s="54"/>
      <c r="O412" s="54"/>
      <c r="P412" s="54"/>
      <c r="Q412" s="54"/>
      <c r="R412" s="54"/>
      <c r="S412" s="55"/>
      <c r="T412" s="55"/>
      <c r="U412"/>
      <c r="V412"/>
      <c r="W412"/>
      <c r="X412" s="70"/>
      <c r="Y412" s="57"/>
    </row>
    <row r="413" spans="1:25" ht="15" x14ac:dyDescent="0.25">
      <c r="A413"/>
      <c r="B413"/>
      <c r="C413" s="43"/>
      <c r="D413" s="44"/>
      <c r="E413" s="46"/>
      <c r="F413" s="44"/>
      <c r="G413" s="46"/>
      <c r="H413" s="44"/>
      <c r="I413" s="44"/>
      <c r="J413" s="44"/>
      <c r="K413" s="46"/>
      <c r="L413" s="53"/>
      <c r="M413" s="53"/>
      <c r="N413" s="54"/>
      <c r="O413" s="54"/>
      <c r="P413" s="54"/>
      <c r="Q413" s="54"/>
      <c r="R413" s="54"/>
      <c r="S413" s="55"/>
      <c r="T413" s="55"/>
      <c r="U413"/>
      <c r="V413"/>
      <c r="W413"/>
      <c r="X413" s="70"/>
      <c r="Y413" s="57"/>
    </row>
    <row r="414" spans="1:25" ht="15" x14ac:dyDescent="0.25">
      <c r="A414"/>
      <c r="B414"/>
      <c r="C414" s="43"/>
      <c r="D414" s="44"/>
      <c r="E414" s="46"/>
      <c r="F414" s="44"/>
      <c r="G414" s="46"/>
      <c r="H414" s="44"/>
      <c r="I414" s="44"/>
      <c r="J414" s="44"/>
      <c r="K414" s="46"/>
      <c r="L414" s="53"/>
      <c r="M414" s="53"/>
      <c r="N414" s="54"/>
      <c r="O414" s="54"/>
      <c r="P414" s="54"/>
      <c r="Q414" s="54"/>
      <c r="R414" s="54"/>
      <c r="S414" s="55"/>
      <c r="T414" s="55"/>
      <c r="U414"/>
      <c r="V414"/>
      <c r="W414"/>
      <c r="X414" s="70"/>
      <c r="Y414" s="57"/>
    </row>
    <row r="415" spans="1:25" ht="15" x14ac:dyDescent="0.25">
      <c r="A415"/>
      <c r="B415"/>
      <c r="C415" s="43"/>
      <c r="D415" s="44"/>
      <c r="E415" s="46"/>
      <c r="F415" s="44"/>
      <c r="G415" s="46"/>
      <c r="H415" s="44"/>
      <c r="I415" s="44"/>
      <c r="J415" s="44"/>
      <c r="K415" s="46"/>
      <c r="L415" s="53"/>
      <c r="M415" s="53"/>
      <c r="N415" s="54"/>
      <c r="O415" s="54"/>
      <c r="P415" s="54"/>
      <c r="Q415" s="54"/>
      <c r="R415" s="54"/>
      <c r="S415" s="55"/>
      <c r="T415" s="55"/>
      <c r="U415"/>
      <c r="V415"/>
      <c r="W415"/>
      <c r="X415" s="70"/>
      <c r="Y415" s="57"/>
    </row>
    <row r="416" spans="1:25" ht="15" x14ac:dyDescent="0.25">
      <c r="A416"/>
      <c r="B416"/>
      <c r="C416" s="43"/>
      <c r="D416" s="44"/>
      <c r="E416" s="46"/>
      <c r="F416" s="44"/>
      <c r="G416" s="46"/>
      <c r="H416" s="44"/>
      <c r="I416" s="44"/>
      <c r="J416" s="44"/>
      <c r="K416" s="46"/>
      <c r="L416" s="53"/>
      <c r="M416" s="53"/>
      <c r="N416" s="54"/>
      <c r="O416" s="54"/>
      <c r="P416" s="54"/>
      <c r="Q416" s="54"/>
      <c r="R416" s="54"/>
      <c r="S416" s="55"/>
      <c r="T416" s="55"/>
      <c r="U416"/>
      <c r="V416"/>
      <c r="W416"/>
      <c r="X416" s="70"/>
      <c r="Y416" s="57"/>
    </row>
    <row r="417" spans="1:25" ht="15" x14ac:dyDescent="0.25">
      <c r="A417"/>
      <c r="B417"/>
      <c r="C417" s="43"/>
      <c r="D417" s="44"/>
      <c r="E417" s="46"/>
      <c r="F417" s="44"/>
      <c r="G417" s="46"/>
      <c r="H417" s="44"/>
      <c r="I417" s="44"/>
      <c r="J417" s="44"/>
      <c r="K417" s="46"/>
      <c r="L417" s="53"/>
      <c r="M417" s="53"/>
      <c r="N417" s="54"/>
      <c r="O417" s="54"/>
      <c r="P417" s="54"/>
      <c r="Q417" s="54"/>
      <c r="R417" s="54"/>
      <c r="S417" s="55"/>
      <c r="T417" s="55"/>
      <c r="U417"/>
      <c r="V417"/>
      <c r="W417"/>
      <c r="X417" s="70"/>
      <c r="Y417" s="57"/>
    </row>
    <row r="418" spans="1:25" ht="15" x14ac:dyDescent="0.25">
      <c r="A418"/>
      <c r="B418"/>
      <c r="C418" s="43"/>
      <c r="D418" s="44"/>
      <c r="E418" s="46"/>
      <c r="F418" s="44"/>
      <c r="G418" s="46"/>
      <c r="H418" s="44"/>
      <c r="I418" s="44"/>
      <c r="J418" s="44"/>
      <c r="K418" s="46"/>
      <c r="L418" s="53"/>
      <c r="M418" s="53"/>
      <c r="N418" s="54"/>
      <c r="O418" s="54"/>
      <c r="P418" s="54"/>
      <c r="Q418" s="54"/>
      <c r="R418" s="54"/>
      <c r="S418" s="55"/>
      <c r="T418" s="55"/>
      <c r="U418"/>
      <c r="V418"/>
      <c r="W418"/>
      <c r="X418" s="70"/>
      <c r="Y418" s="57"/>
    </row>
    <row r="419" spans="1:25" ht="15" x14ac:dyDescent="0.25">
      <c r="A419"/>
      <c r="B419"/>
      <c r="C419" s="43"/>
      <c r="D419" s="44"/>
      <c r="E419" s="46"/>
      <c r="F419" s="44"/>
      <c r="G419" s="46"/>
      <c r="H419" s="44"/>
      <c r="I419" s="44"/>
      <c r="J419" s="44"/>
      <c r="K419" s="46"/>
      <c r="L419" s="53"/>
      <c r="M419" s="53"/>
      <c r="N419" s="54"/>
      <c r="O419" s="54"/>
      <c r="P419" s="54"/>
      <c r="Q419" s="54"/>
      <c r="R419" s="54"/>
      <c r="S419" s="55"/>
      <c r="T419" s="55"/>
      <c r="U419"/>
      <c r="V419"/>
      <c r="W419"/>
      <c r="X419" s="70"/>
      <c r="Y419" s="57"/>
    </row>
    <row r="420" spans="1:25" ht="15" x14ac:dyDescent="0.25">
      <c r="A420"/>
      <c r="B420"/>
      <c r="C420" s="43"/>
      <c r="D420" s="44"/>
      <c r="E420" s="46"/>
      <c r="F420" s="44"/>
      <c r="G420" s="46"/>
      <c r="H420" s="44"/>
      <c r="I420" s="44"/>
      <c r="J420" s="44"/>
      <c r="K420" s="46"/>
      <c r="L420" s="53"/>
      <c r="M420" s="53"/>
      <c r="N420" s="54"/>
      <c r="O420" s="54"/>
      <c r="P420" s="54"/>
      <c r="Q420" s="54"/>
      <c r="R420" s="54"/>
      <c r="S420" s="55"/>
      <c r="T420" s="55"/>
      <c r="U420"/>
      <c r="V420"/>
      <c r="W420"/>
      <c r="X420" s="70"/>
      <c r="Y420" s="57"/>
    </row>
    <row r="421" spans="1:25" ht="15" x14ac:dyDescent="0.25">
      <c r="A421"/>
      <c r="B421"/>
      <c r="C421" s="43"/>
      <c r="D421" s="44"/>
      <c r="E421" s="46"/>
      <c r="F421" s="44"/>
      <c r="G421" s="46"/>
      <c r="H421" s="44"/>
      <c r="I421" s="44"/>
      <c r="J421" s="44"/>
      <c r="K421" s="46"/>
      <c r="L421" s="53"/>
      <c r="M421" s="53"/>
      <c r="N421" s="54"/>
      <c r="O421" s="54"/>
      <c r="P421" s="54"/>
      <c r="Q421" s="54"/>
      <c r="R421" s="54"/>
      <c r="S421" s="55"/>
      <c r="T421" s="55"/>
      <c r="U421"/>
      <c r="V421"/>
      <c r="W421"/>
      <c r="X421" s="70"/>
      <c r="Y421" s="57"/>
    </row>
    <row r="422" spans="1:25" ht="15" x14ac:dyDescent="0.25">
      <c r="A422"/>
      <c r="B422"/>
      <c r="C422" s="43"/>
      <c r="D422" s="44"/>
      <c r="E422" s="46"/>
      <c r="F422" s="44"/>
      <c r="G422" s="46"/>
      <c r="H422" s="44"/>
      <c r="I422" s="44"/>
      <c r="J422" s="44"/>
      <c r="K422" s="46"/>
      <c r="L422" s="53"/>
      <c r="M422" s="53"/>
      <c r="N422" s="54"/>
      <c r="O422" s="54"/>
      <c r="P422" s="54"/>
      <c r="Q422" s="54"/>
      <c r="R422" s="54"/>
      <c r="S422" s="55"/>
      <c r="T422" s="55"/>
      <c r="U422"/>
      <c r="V422"/>
      <c r="W422"/>
      <c r="X422" s="70"/>
      <c r="Y422" s="57"/>
    </row>
    <row r="423" spans="1:25" ht="15" x14ac:dyDescent="0.25">
      <c r="A423"/>
      <c r="B423"/>
      <c r="C423" s="43"/>
      <c r="D423" s="44"/>
      <c r="E423" s="46"/>
      <c r="F423" s="44"/>
      <c r="G423" s="46"/>
      <c r="H423" s="44"/>
      <c r="I423" s="44"/>
      <c r="J423" s="44"/>
      <c r="K423" s="46"/>
      <c r="L423" s="53"/>
      <c r="M423" s="53"/>
      <c r="N423" s="54"/>
      <c r="O423" s="54"/>
      <c r="P423" s="54"/>
      <c r="Q423" s="54"/>
      <c r="R423" s="54"/>
      <c r="S423" s="55"/>
      <c r="T423" s="55"/>
      <c r="U423"/>
      <c r="V423"/>
      <c r="W423"/>
      <c r="X423" s="70"/>
      <c r="Y423" s="57"/>
    </row>
    <row r="424" spans="1:25" ht="15" x14ac:dyDescent="0.25">
      <c r="A424"/>
      <c r="B424"/>
      <c r="C424" s="43"/>
      <c r="D424" s="44"/>
      <c r="E424" s="46"/>
      <c r="F424" s="44"/>
      <c r="G424" s="46"/>
      <c r="H424" s="44"/>
      <c r="I424" s="44"/>
      <c r="J424" s="44"/>
      <c r="K424" s="46"/>
      <c r="L424" s="53"/>
      <c r="M424" s="53"/>
      <c r="N424" s="54"/>
      <c r="O424" s="54"/>
      <c r="P424" s="54"/>
      <c r="Q424" s="54"/>
      <c r="R424" s="54"/>
      <c r="S424" s="55"/>
      <c r="T424" s="55"/>
      <c r="U424"/>
      <c r="V424"/>
      <c r="W424"/>
      <c r="X424" s="70"/>
      <c r="Y424" s="57"/>
    </row>
    <row r="425" spans="1:25" ht="15" x14ac:dyDescent="0.25">
      <c r="A425"/>
      <c r="B425"/>
      <c r="C425" s="43"/>
      <c r="D425" s="44"/>
      <c r="E425" s="46"/>
      <c r="F425" s="44"/>
      <c r="G425" s="46"/>
      <c r="H425" s="44"/>
      <c r="I425" s="44"/>
      <c r="J425" s="44"/>
      <c r="K425" s="46"/>
      <c r="L425" s="53"/>
      <c r="M425" s="53"/>
      <c r="N425" s="54"/>
      <c r="O425" s="54"/>
      <c r="P425" s="54"/>
      <c r="Q425" s="54"/>
      <c r="R425" s="54"/>
      <c r="S425" s="55"/>
      <c r="T425" s="55"/>
      <c r="U425"/>
      <c r="V425"/>
      <c r="W425"/>
      <c r="X425" s="70"/>
      <c r="Y425" s="57"/>
    </row>
    <row r="426" spans="1:25" ht="15" x14ac:dyDescent="0.25">
      <c r="A426"/>
      <c r="B426"/>
      <c r="C426" s="43"/>
      <c r="D426" s="44"/>
      <c r="E426" s="46"/>
      <c r="F426" s="44"/>
      <c r="G426" s="46"/>
      <c r="H426" s="44"/>
      <c r="I426" s="44"/>
      <c r="J426" s="44"/>
      <c r="K426" s="46"/>
      <c r="L426" s="53"/>
      <c r="M426" s="53"/>
      <c r="N426" s="54"/>
      <c r="O426" s="54"/>
      <c r="P426" s="54"/>
      <c r="Q426" s="54"/>
      <c r="R426" s="54"/>
      <c r="S426" s="55"/>
      <c r="T426" s="55"/>
      <c r="U426"/>
      <c r="V426"/>
      <c r="W426"/>
      <c r="X426" s="70"/>
      <c r="Y426" s="57"/>
    </row>
    <row r="427" spans="1:25" ht="15" x14ac:dyDescent="0.25">
      <c r="A427"/>
      <c r="B427"/>
      <c r="C427" s="43"/>
      <c r="D427" s="44"/>
      <c r="E427" s="46"/>
      <c r="F427" s="44"/>
      <c r="G427" s="46"/>
      <c r="H427" s="44"/>
      <c r="I427" s="44"/>
      <c r="J427" s="44"/>
      <c r="K427" s="46"/>
      <c r="L427" s="53"/>
      <c r="M427" s="53"/>
      <c r="N427" s="54"/>
      <c r="O427" s="54"/>
      <c r="P427" s="54"/>
      <c r="Q427" s="54"/>
      <c r="R427" s="54"/>
      <c r="S427" s="55"/>
      <c r="T427" s="55"/>
      <c r="U427"/>
      <c r="V427"/>
      <c r="W427"/>
      <c r="X427" s="70"/>
      <c r="Y427" s="57"/>
    </row>
    <row r="428" spans="1:25" ht="15" x14ac:dyDescent="0.25">
      <c r="A428"/>
      <c r="B428"/>
      <c r="C428" s="43"/>
      <c r="D428" s="44"/>
      <c r="E428" s="46"/>
      <c r="F428" s="44"/>
      <c r="G428" s="46"/>
      <c r="H428" s="44"/>
      <c r="I428" s="44"/>
      <c r="J428" s="44"/>
      <c r="K428" s="46"/>
      <c r="L428" s="53"/>
      <c r="M428" s="53"/>
      <c r="N428" s="54"/>
      <c r="O428" s="54"/>
      <c r="P428" s="54"/>
      <c r="Q428" s="54"/>
      <c r="R428" s="54"/>
      <c r="S428" s="55"/>
      <c r="T428" s="55"/>
      <c r="U428"/>
      <c r="V428"/>
      <c r="W428"/>
      <c r="X428" s="70"/>
      <c r="Y428" s="57"/>
    </row>
    <row r="429" spans="1:25" ht="15" x14ac:dyDescent="0.25">
      <c r="A429"/>
      <c r="B429"/>
      <c r="C429" s="20"/>
      <c r="D429" s="44"/>
      <c r="E429" s="46"/>
      <c r="F429" s="44"/>
      <c r="G429" s="46"/>
      <c r="H429" s="44"/>
      <c r="I429" s="44"/>
      <c r="J429" s="44"/>
      <c r="K429" s="46"/>
      <c r="L429" s="53"/>
      <c r="M429" s="53"/>
      <c r="N429" s="54"/>
      <c r="O429" s="54"/>
      <c r="P429" s="54"/>
      <c r="Q429" s="54"/>
      <c r="R429" s="54"/>
      <c r="S429" s="55"/>
      <c r="T429" s="55"/>
      <c r="U429"/>
      <c r="V429"/>
      <c r="W429"/>
      <c r="X429" s="70"/>
      <c r="Y429" s="57"/>
    </row>
    <row r="430" spans="1:25" ht="15" x14ac:dyDescent="0.25">
      <c r="A430"/>
      <c r="B430"/>
      <c r="C430" s="20"/>
      <c r="D430" s="44"/>
      <c r="E430" s="46"/>
      <c r="F430" s="44"/>
      <c r="G430" s="46"/>
      <c r="H430" s="44"/>
      <c r="I430" s="44"/>
      <c r="J430" s="44"/>
      <c r="K430" s="46"/>
      <c r="L430" s="53"/>
      <c r="M430" s="53"/>
      <c r="N430" s="54"/>
      <c r="O430" s="54"/>
      <c r="P430" s="54"/>
      <c r="Q430" s="54"/>
      <c r="R430" s="54"/>
      <c r="S430" s="55"/>
      <c r="T430" s="55"/>
      <c r="U430"/>
      <c r="V430"/>
      <c r="W430"/>
      <c r="X430" s="70"/>
      <c r="Y430" s="57"/>
    </row>
    <row r="431" spans="1:25" ht="15" x14ac:dyDescent="0.25">
      <c r="A431"/>
      <c r="B431"/>
      <c r="C431" s="20"/>
      <c r="D431" s="44"/>
      <c r="E431" s="46"/>
      <c r="F431" s="44"/>
      <c r="G431" s="46"/>
      <c r="H431" s="44"/>
      <c r="I431" s="44"/>
      <c r="J431" s="44"/>
      <c r="K431" s="46"/>
      <c r="L431" s="53"/>
      <c r="M431" s="53"/>
      <c r="N431" s="54"/>
      <c r="O431" s="54"/>
      <c r="P431" s="54"/>
      <c r="Q431" s="54"/>
      <c r="R431" s="54"/>
      <c r="S431" s="55"/>
      <c r="T431" s="55"/>
      <c r="U431"/>
      <c r="V431"/>
      <c r="W431"/>
      <c r="X431" s="70"/>
      <c r="Y431" s="57"/>
    </row>
    <row r="432" spans="1:25" ht="15" x14ac:dyDescent="0.25">
      <c r="A432"/>
      <c r="B432"/>
      <c r="C432" s="20"/>
      <c r="D432" s="44"/>
      <c r="E432" s="46"/>
      <c r="F432" s="44"/>
      <c r="G432" s="46"/>
      <c r="H432" s="44"/>
      <c r="I432" s="44"/>
      <c r="J432" s="44"/>
      <c r="K432" s="46"/>
      <c r="L432" s="53"/>
      <c r="M432" s="53"/>
      <c r="N432" s="54"/>
      <c r="O432" s="54"/>
      <c r="P432" s="54"/>
      <c r="Q432" s="54"/>
      <c r="R432" s="54"/>
      <c r="S432" s="55"/>
      <c r="T432" s="55"/>
      <c r="U432"/>
      <c r="V432"/>
      <c r="W432"/>
      <c r="X432" s="70"/>
      <c r="Y432" s="57"/>
    </row>
    <row r="433" spans="1:25" ht="15" x14ac:dyDescent="0.25">
      <c r="A433"/>
      <c r="B433"/>
      <c r="C433" s="20"/>
      <c r="D433" s="44"/>
      <c r="E433" s="46"/>
      <c r="F433" s="44"/>
      <c r="G433" s="46"/>
      <c r="H433" s="44"/>
      <c r="I433" s="44"/>
      <c r="J433" s="44"/>
      <c r="K433" s="46"/>
      <c r="L433" s="53"/>
      <c r="M433" s="53"/>
      <c r="N433" s="54"/>
      <c r="O433" s="54"/>
      <c r="P433" s="54"/>
      <c r="Q433" s="54"/>
      <c r="R433" s="54"/>
      <c r="S433" s="55"/>
      <c r="T433" s="55"/>
      <c r="U433"/>
      <c r="V433"/>
      <c r="W433"/>
      <c r="X433" s="70"/>
      <c r="Y433" s="57"/>
    </row>
    <row r="434" spans="1:25" ht="15" x14ac:dyDescent="0.25">
      <c r="A434"/>
      <c r="B434"/>
      <c r="C434" s="20"/>
      <c r="D434" s="44"/>
      <c r="E434" s="46"/>
      <c r="F434" s="44"/>
      <c r="G434" s="46"/>
      <c r="H434" s="44"/>
      <c r="I434" s="44"/>
      <c r="J434" s="44"/>
      <c r="K434" s="46"/>
      <c r="L434" s="53"/>
      <c r="M434" s="53"/>
      <c r="N434" s="54"/>
      <c r="O434" s="54"/>
      <c r="P434" s="54"/>
      <c r="Q434" s="54"/>
      <c r="R434" s="54"/>
      <c r="S434" s="55"/>
      <c r="T434" s="55"/>
      <c r="U434"/>
      <c r="V434"/>
      <c r="W434"/>
      <c r="X434" s="70"/>
      <c r="Y434" s="57"/>
    </row>
    <row r="435" spans="1:25" ht="15" x14ac:dyDescent="0.25">
      <c r="A435"/>
      <c r="B435"/>
      <c r="C435" s="20"/>
      <c r="D435" s="44"/>
      <c r="E435" s="46"/>
      <c r="F435" s="44"/>
      <c r="G435" s="46"/>
      <c r="H435" s="44"/>
      <c r="I435" s="44"/>
      <c r="J435" s="44"/>
      <c r="K435" s="46"/>
      <c r="L435" s="53"/>
      <c r="M435" s="53"/>
      <c r="N435" s="54"/>
      <c r="O435" s="54"/>
      <c r="P435" s="54"/>
      <c r="Q435" s="54"/>
      <c r="R435" s="54"/>
      <c r="S435" s="55"/>
      <c r="T435" s="55"/>
      <c r="U435"/>
      <c r="V435"/>
      <c r="W435"/>
      <c r="X435" s="70"/>
      <c r="Y435" s="57"/>
    </row>
    <row r="436" spans="1:25" ht="15" x14ac:dyDescent="0.25">
      <c r="A436"/>
      <c r="B436"/>
      <c r="C436" s="20"/>
      <c r="D436" s="44"/>
      <c r="E436" s="46"/>
      <c r="F436" s="44"/>
      <c r="G436" s="46"/>
      <c r="H436" s="44"/>
      <c r="I436" s="44"/>
      <c r="J436" s="44"/>
      <c r="K436" s="46"/>
      <c r="L436" s="53"/>
      <c r="M436" s="53"/>
      <c r="N436" s="54"/>
      <c r="O436" s="54"/>
      <c r="P436" s="54"/>
      <c r="Q436" s="54"/>
      <c r="R436" s="54"/>
      <c r="S436" s="55"/>
      <c r="T436" s="55"/>
      <c r="U436"/>
      <c r="V436"/>
      <c r="W436"/>
      <c r="X436" s="70"/>
      <c r="Y436" s="57"/>
    </row>
    <row r="437" spans="1:25" ht="15" x14ac:dyDescent="0.25">
      <c r="A437"/>
      <c r="B437"/>
      <c r="C437" s="20"/>
      <c r="D437" s="44"/>
      <c r="E437" s="46"/>
      <c r="F437" s="44"/>
      <c r="G437" s="46"/>
      <c r="H437" s="44"/>
      <c r="I437" s="44"/>
      <c r="J437" s="44"/>
      <c r="K437" s="46"/>
      <c r="L437" s="53"/>
      <c r="M437" s="53"/>
      <c r="N437" s="54"/>
      <c r="O437" s="54"/>
      <c r="P437" s="54"/>
      <c r="Q437" s="54"/>
      <c r="R437" s="54"/>
      <c r="S437" s="55"/>
      <c r="T437" s="55"/>
      <c r="U437"/>
      <c r="V437"/>
      <c r="W437"/>
      <c r="X437" s="70"/>
      <c r="Y437" s="57"/>
    </row>
    <row r="438" spans="1:25" ht="15" x14ac:dyDescent="0.25">
      <c r="A438"/>
      <c r="B438"/>
      <c r="C438" s="20"/>
      <c r="D438" s="44"/>
      <c r="E438" s="46"/>
      <c r="F438" s="44"/>
      <c r="G438" s="46"/>
      <c r="H438" s="44"/>
      <c r="I438" s="44"/>
      <c r="J438" s="44"/>
      <c r="K438" s="46"/>
      <c r="L438" s="53"/>
      <c r="M438" s="53"/>
      <c r="N438" s="54"/>
      <c r="O438" s="54"/>
      <c r="P438" s="54"/>
      <c r="Q438" s="54"/>
      <c r="R438" s="54"/>
      <c r="S438" s="55"/>
      <c r="T438" s="55"/>
      <c r="U438"/>
      <c r="V438"/>
      <c r="W438"/>
      <c r="X438" s="70"/>
      <c r="Y438" s="57"/>
    </row>
    <row r="439" spans="1:25" ht="15" x14ac:dyDescent="0.25">
      <c r="A439"/>
      <c r="B439"/>
      <c r="C439" s="20"/>
      <c r="D439" s="44"/>
      <c r="E439" s="46"/>
      <c r="F439" s="44"/>
      <c r="G439" s="46"/>
      <c r="H439" s="44"/>
      <c r="I439" s="44"/>
      <c r="J439" s="44"/>
      <c r="K439" s="46"/>
      <c r="L439" s="53"/>
      <c r="M439" s="53"/>
      <c r="N439" s="54"/>
      <c r="O439" s="54"/>
      <c r="P439" s="54"/>
      <c r="Q439" s="54"/>
      <c r="R439" s="54"/>
      <c r="S439" s="55"/>
      <c r="T439" s="55"/>
      <c r="U439"/>
      <c r="V439"/>
      <c r="W439"/>
      <c r="X439" s="70"/>
      <c r="Y439" s="57"/>
    </row>
    <row r="440" spans="1:25" ht="15" x14ac:dyDescent="0.25">
      <c r="A440"/>
      <c r="B440"/>
      <c r="C440" s="20"/>
      <c r="D440" s="44"/>
      <c r="E440" s="46"/>
      <c r="F440" s="44"/>
      <c r="G440" s="46"/>
      <c r="H440" s="44"/>
      <c r="I440" s="44"/>
      <c r="J440" s="44"/>
      <c r="K440" s="46"/>
      <c r="L440" s="53"/>
      <c r="M440" s="53"/>
      <c r="N440" s="54"/>
      <c r="O440" s="54"/>
      <c r="P440" s="54"/>
      <c r="Q440" s="54"/>
      <c r="R440" s="54"/>
      <c r="S440" s="55"/>
      <c r="T440" s="55"/>
      <c r="U440"/>
      <c r="V440"/>
      <c r="W440"/>
      <c r="X440" s="70"/>
      <c r="Y440" s="57"/>
    </row>
    <row r="441" spans="1:25" ht="15" x14ac:dyDescent="0.25">
      <c r="A441"/>
      <c r="B441"/>
      <c r="C441" s="20"/>
      <c r="D441" s="44"/>
      <c r="E441" s="46"/>
      <c r="F441" s="44"/>
      <c r="G441" s="46"/>
      <c r="H441" s="44"/>
      <c r="I441" s="44"/>
      <c r="J441" s="44"/>
      <c r="K441" s="46"/>
      <c r="L441" s="53"/>
      <c r="M441" s="53"/>
      <c r="N441" s="54"/>
      <c r="O441" s="54"/>
      <c r="P441" s="54"/>
      <c r="Q441" s="54"/>
      <c r="R441" s="54"/>
      <c r="S441" s="55"/>
      <c r="T441" s="55"/>
      <c r="U441"/>
      <c r="V441"/>
      <c r="W441"/>
      <c r="X441" s="70"/>
      <c r="Y441" s="57"/>
    </row>
    <row r="442" spans="1:25" ht="15" x14ac:dyDescent="0.25">
      <c r="A442"/>
      <c r="B442"/>
      <c r="C442" s="20"/>
      <c r="D442" s="44"/>
      <c r="E442" s="46"/>
      <c r="F442" s="44"/>
      <c r="G442" s="46"/>
      <c r="H442" s="44"/>
      <c r="I442" s="44"/>
      <c r="J442" s="44"/>
      <c r="K442" s="46"/>
      <c r="L442" s="53"/>
      <c r="M442" s="53"/>
      <c r="N442" s="54"/>
      <c r="O442" s="54"/>
      <c r="P442" s="54"/>
      <c r="Q442" s="54"/>
      <c r="R442" s="54"/>
      <c r="S442" s="55"/>
      <c r="T442" s="55"/>
      <c r="U442"/>
      <c r="V442"/>
      <c r="W442"/>
      <c r="X442" s="70"/>
      <c r="Y442" s="57"/>
    </row>
    <row r="443" spans="1:25" ht="15" x14ac:dyDescent="0.25">
      <c r="A443"/>
      <c r="B443"/>
      <c r="C443" s="20"/>
      <c r="D443" s="44"/>
      <c r="E443" s="46"/>
      <c r="F443" s="44"/>
      <c r="G443" s="46"/>
      <c r="H443" s="44"/>
      <c r="I443" s="44"/>
      <c r="J443" s="44"/>
      <c r="K443" s="46"/>
      <c r="L443" s="53"/>
      <c r="M443" s="53"/>
      <c r="N443" s="54"/>
      <c r="O443" s="54"/>
      <c r="P443" s="54"/>
      <c r="Q443" s="54"/>
      <c r="R443" s="54"/>
      <c r="S443" s="55"/>
      <c r="T443" s="55"/>
      <c r="U443"/>
      <c r="V443"/>
      <c r="W443"/>
      <c r="X443" s="70"/>
      <c r="Y443" s="57"/>
    </row>
    <row r="444" spans="1:25" ht="15" x14ac:dyDescent="0.25">
      <c r="A444"/>
      <c r="B444"/>
      <c r="C444" s="20"/>
      <c r="D444" s="44"/>
      <c r="E444" s="46"/>
      <c r="F444" s="44"/>
      <c r="G444" s="46"/>
      <c r="H444" s="44"/>
      <c r="I444" s="44"/>
      <c r="J444" s="44"/>
      <c r="K444" s="46"/>
      <c r="L444" s="53"/>
      <c r="M444" s="53"/>
      <c r="N444" s="54"/>
      <c r="O444" s="54"/>
      <c r="P444" s="54"/>
      <c r="Q444" s="54"/>
      <c r="R444" s="54"/>
      <c r="S444" s="55"/>
      <c r="T444" s="55"/>
      <c r="U444"/>
      <c r="V444"/>
      <c r="W444"/>
      <c r="X444" s="70"/>
      <c r="Y444" s="57"/>
    </row>
    <row r="445" spans="1:25" ht="15" x14ac:dyDescent="0.25">
      <c r="A445"/>
      <c r="B445"/>
      <c r="C445" s="20"/>
      <c r="D445" s="44"/>
      <c r="E445" s="46"/>
      <c r="F445" s="44"/>
      <c r="G445" s="46"/>
      <c r="H445" s="44"/>
      <c r="I445" s="44"/>
      <c r="J445" s="44"/>
      <c r="K445" s="46"/>
      <c r="L445" s="53"/>
      <c r="M445" s="53"/>
      <c r="N445" s="54"/>
      <c r="O445" s="54"/>
      <c r="P445" s="54"/>
      <c r="Q445" s="54"/>
      <c r="R445" s="54"/>
      <c r="S445" s="55"/>
      <c r="T445" s="55"/>
      <c r="U445"/>
      <c r="V445"/>
      <c r="W445"/>
      <c r="X445" s="70"/>
      <c r="Y445" s="57"/>
    </row>
    <row r="446" spans="1:25" ht="15" x14ac:dyDescent="0.25">
      <c r="A446"/>
      <c r="B446"/>
      <c r="C446" s="20"/>
      <c r="D446" s="44"/>
      <c r="E446" s="46"/>
      <c r="F446" s="44"/>
      <c r="G446" s="46"/>
      <c r="H446" s="44"/>
      <c r="I446" s="44"/>
      <c r="J446" s="44"/>
      <c r="K446" s="46"/>
      <c r="L446" s="53"/>
      <c r="M446" s="53"/>
      <c r="N446" s="54"/>
      <c r="O446" s="54"/>
      <c r="P446" s="54"/>
      <c r="Q446" s="54"/>
      <c r="R446" s="54"/>
      <c r="S446" s="55"/>
      <c r="T446" s="55"/>
      <c r="U446"/>
      <c r="V446"/>
      <c r="W446"/>
      <c r="X446" s="70"/>
      <c r="Y446" s="57"/>
    </row>
    <row r="447" spans="1:25" ht="15" x14ac:dyDescent="0.25">
      <c r="A447"/>
      <c r="B447"/>
      <c r="C447" s="20"/>
      <c r="D447" s="44"/>
      <c r="E447" s="46"/>
      <c r="F447" s="44"/>
      <c r="G447" s="46"/>
      <c r="H447" s="44"/>
      <c r="I447" s="44"/>
      <c r="J447" s="44"/>
      <c r="K447" s="46"/>
      <c r="L447" s="53"/>
      <c r="M447" s="53"/>
      <c r="N447" s="54"/>
      <c r="O447" s="54"/>
      <c r="P447" s="54"/>
      <c r="Q447" s="54"/>
      <c r="R447" s="54"/>
      <c r="S447" s="55"/>
      <c r="T447" s="55"/>
      <c r="U447"/>
      <c r="V447"/>
      <c r="W447"/>
      <c r="X447" s="70"/>
      <c r="Y447" s="57"/>
    </row>
    <row r="448" spans="1:25" ht="15" x14ac:dyDescent="0.25">
      <c r="A448"/>
      <c r="B448"/>
      <c r="C448" s="20"/>
      <c r="D448" s="44"/>
      <c r="E448" s="46"/>
      <c r="F448" s="44"/>
      <c r="G448" s="46"/>
      <c r="H448" s="44"/>
      <c r="I448" s="44"/>
      <c r="J448" s="44"/>
      <c r="K448" s="46"/>
      <c r="L448" s="53"/>
      <c r="M448" s="53"/>
      <c r="N448" s="54"/>
      <c r="O448" s="54"/>
      <c r="P448" s="54"/>
      <c r="Q448" s="54"/>
      <c r="R448" s="54"/>
      <c r="S448" s="55"/>
      <c r="T448" s="55"/>
      <c r="U448"/>
      <c r="V448"/>
      <c r="W448"/>
      <c r="X448" s="70"/>
      <c r="Y448" s="57"/>
    </row>
    <row r="449" spans="1:25" ht="15" x14ac:dyDescent="0.25">
      <c r="A449"/>
      <c r="B449"/>
      <c r="C449" s="20"/>
      <c r="D449" s="44"/>
      <c r="E449" s="46"/>
      <c r="F449" s="44"/>
      <c r="G449" s="46"/>
      <c r="H449" s="44"/>
      <c r="I449" s="44"/>
      <c r="J449" s="44"/>
      <c r="K449" s="46"/>
      <c r="L449" s="53"/>
      <c r="M449" s="53"/>
      <c r="N449" s="54"/>
      <c r="O449" s="54"/>
      <c r="P449" s="54"/>
      <c r="Q449" s="54"/>
      <c r="R449" s="54"/>
      <c r="S449" s="55"/>
      <c r="T449" s="55"/>
      <c r="U449"/>
      <c r="V449"/>
      <c r="W449"/>
      <c r="X449" s="70"/>
      <c r="Y449" s="57"/>
    </row>
    <row r="450" spans="1:25" ht="15" x14ac:dyDescent="0.25">
      <c r="A450"/>
      <c r="B450"/>
      <c r="C450" s="20"/>
      <c r="D450" s="44"/>
      <c r="E450" s="46"/>
      <c r="F450" s="44"/>
      <c r="G450" s="46"/>
      <c r="H450" s="44"/>
      <c r="I450" s="44"/>
      <c r="J450" s="44"/>
      <c r="K450" s="46"/>
      <c r="L450" s="53"/>
      <c r="M450" s="53"/>
      <c r="N450" s="54"/>
      <c r="O450" s="54"/>
      <c r="P450" s="54"/>
      <c r="Q450" s="54"/>
      <c r="R450" s="54"/>
      <c r="S450" s="55"/>
      <c r="T450" s="55"/>
      <c r="U450"/>
      <c r="V450"/>
      <c r="W450"/>
      <c r="X450" s="70"/>
      <c r="Y450" s="57"/>
    </row>
    <row r="451" spans="1:25" ht="15" x14ac:dyDescent="0.25">
      <c r="A451"/>
      <c r="B451"/>
      <c r="C451" s="20"/>
      <c r="D451" s="44"/>
      <c r="E451" s="46"/>
      <c r="F451" s="44"/>
      <c r="G451" s="46"/>
      <c r="H451" s="44"/>
      <c r="I451" s="44"/>
      <c r="J451" s="44"/>
      <c r="K451" s="46"/>
      <c r="L451" s="53"/>
      <c r="M451" s="53"/>
      <c r="N451" s="54"/>
      <c r="O451" s="54"/>
      <c r="P451" s="54"/>
      <c r="Q451" s="54"/>
      <c r="R451" s="54"/>
      <c r="S451" s="55"/>
      <c r="T451" s="55"/>
      <c r="U451"/>
      <c r="V451"/>
      <c r="W451"/>
      <c r="X451" s="70"/>
      <c r="Y451" s="57"/>
    </row>
    <row r="452" spans="1:25" ht="15" x14ac:dyDescent="0.25">
      <c r="A452"/>
      <c r="B452"/>
      <c r="C452" s="20"/>
      <c r="D452" s="44"/>
      <c r="E452" s="46"/>
      <c r="F452" s="44"/>
      <c r="G452" s="46"/>
      <c r="H452" s="44"/>
      <c r="I452" s="44"/>
      <c r="J452" s="44"/>
      <c r="K452" s="46"/>
      <c r="L452" s="53"/>
      <c r="M452" s="53"/>
      <c r="N452" s="54"/>
      <c r="O452" s="54"/>
      <c r="P452" s="54"/>
      <c r="Q452" s="54"/>
      <c r="R452" s="54"/>
      <c r="S452" s="55"/>
      <c r="T452" s="55"/>
      <c r="U452"/>
      <c r="V452"/>
      <c r="W452"/>
      <c r="X452" s="70"/>
      <c r="Y452" s="57"/>
    </row>
    <row r="453" spans="1:25" ht="15" x14ac:dyDescent="0.25">
      <c r="A453"/>
      <c r="B453"/>
      <c r="C453" s="20"/>
      <c r="D453" s="44"/>
      <c r="E453" s="46"/>
      <c r="F453" s="44"/>
      <c r="G453" s="46"/>
      <c r="H453" s="44"/>
      <c r="I453" s="44"/>
      <c r="J453" s="44"/>
      <c r="K453" s="46"/>
      <c r="L453" s="53"/>
      <c r="M453" s="53"/>
      <c r="N453" s="54"/>
      <c r="O453" s="54"/>
      <c r="P453" s="54"/>
      <c r="Q453" s="54"/>
      <c r="R453" s="54"/>
      <c r="S453" s="55"/>
      <c r="T453" s="55"/>
      <c r="U453"/>
      <c r="V453"/>
      <c r="W453"/>
      <c r="X453" s="70"/>
      <c r="Y453" s="57"/>
    </row>
    <row r="454" spans="1:25" ht="15" x14ac:dyDescent="0.25">
      <c r="A454"/>
      <c r="B454"/>
      <c r="C454" s="20"/>
      <c r="D454" s="44"/>
      <c r="E454" s="46"/>
      <c r="F454" s="44"/>
      <c r="G454" s="46"/>
      <c r="H454" s="44"/>
      <c r="I454" s="44"/>
      <c r="J454" s="44"/>
      <c r="K454" s="46"/>
      <c r="L454" s="53"/>
      <c r="M454" s="53"/>
      <c r="N454" s="54"/>
      <c r="O454" s="54"/>
      <c r="P454" s="54"/>
      <c r="Q454" s="54"/>
      <c r="R454" s="54"/>
      <c r="S454" s="55"/>
      <c r="T454" s="55"/>
      <c r="U454"/>
      <c r="V454"/>
      <c r="W454"/>
      <c r="X454" s="70"/>
      <c r="Y454" s="57"/>
    </row>
    <row r="455" spans="1:25" ht="15" x14ac:dyDescent="0.25">
      <c r="A455"/>
      <c r="B455"/>
      <c r="C455" s="20"/>
      <c r="D455" s="44"/>
      <c r="E455" s="46"/>
      <c r="F455" s="44"/>
      <c r="G455" s="46"/>
      <c r="H455" s="44"/>
      <c r="I455" s="44"/>
      <c r="J455" s="44"/>
      <c r="K455" s="46"/>
      <c r="L455" s="53"/>
      <c r="M455" s="53"/>
      <c r="N455" s="54"/>
      <c r="O455" s="54"/>
      <c r="P455" s="54"/>
      <c r="Q455" s="54"/>
      <c r="R455" s="54"/>
      <c r="S455" s="55"/>
      <c r="T455" s="55"/>
      <c r="U455"/>
      <c r="V455"/>
      <c r="W455"/>
      <c r="X455" s="70"/>
      <c r="Y455" s="57"/>
    </row>
    <row r="456" spans="1:25" ht="15" x14ac:dyDescent="0.25">
      <c r="A456"/>
      <c r="B456"/>
      <c r="C456" s="20"/>
      <c r="D456" s="44"/>
      <c r="E456" s="46"/>
      <c r="F456" s="44"/>
      <c r="G456" s="46"/>
      <c r="H456" s="44"/>
      <c r="I456" s="44"/>
      <c r="J456" s="44"/>
      <c r="K456" s="46"/>
      <c r="L456" s="53"/>
      <c r="M456" s="53"/>
      <c r="N456" s="54"/>
      <c r="O456" s="54"/>
      <c r="P456" s="54"/>
      <c r="Q456" s="54"/>
      <c r="R456" s="54"/>
      <c r="S456" s="55"/>
      <c r="T456" s="55"/>
      <c r="U456"/>
      <c r="V456"/>
      <c r="W456"/>
      <c r="X456" s="70"/>
      <c r="Y456" s="57"/>
    </row>
    <row r="457" spans="1:25" ht="15" x14ac:dyDescent="0.25">
      <c r="A457"/>
      <c r="B457"/>
      <c r="C457" s="20"/>
      <c r="D457" s="44"/>
      <c r="E457" s="46"/>
      <c r="F457" s="44"/>
      <c r="G457" s="46"/>
      <c r="H457" s="44"/>
      <c r="I457" s="44"/>
      <c r="J457" s="44"/>
      <c r="K457" s="46"/>
      <c r="L457" s="53"/>
      <c r="M457" s="53"/>
      <c r="N457" s="54"/>
      <c r="O457" s="54"/>
      <c r="P457" s="54"/>
      <c r="Q457" s="54"/>
      <c r="R457" s="54"/>
      <c r="S457" s="55"/>
      <c r="T457" s="55"/>
      <c r="U457"/>
      <c r="V457"/>
      <c r="W457"/>
      <c r="X457" s="70"/>
      <c r="Y457" s="57"/>
    </row>
    <row r="458" spans="1:25" ht="15" x14ac:dyDescent="0.25">
      <c r="A458"/>
      <c r="B458"/>
      <c r="C458" s="20"/>
      <c r="D458" s="44"/>
      <c r="E458" s="46"/>
      <c r="F458" s="44"/>
      <c r="G458" s="46"/>
      <c r="H458" s="44"/>
      <c r="I458" s="44"/>
      <c r="J458" s="44"/>
      <c r="K458" s="46"/>
      <c r="L458" s="53"/>
      <c r="M458" s="53"/>
      <c r="N458" s="54"/>
      <c r="O458" s="54"/>
      <c r="P458" s="54"/>
      <c r="Q458" s="54"/>
      <c r="R458" s="54"/>
      <c r="S458" s="55"/>
      <c r="T458" s="55"/>
      <c r="U458"/>
      <c r="V458"/>
      <c r="W458"/>
      <c r="X458" s="70"/>
      <c r="Y458" s="57"/>
    </row>
    <row r="459" spans="1:25" ht="15" x14ac:dyDescent="0.25">
      <c r="A459"/>
      <c r="B459"/>
      <c r="C459" s="20"/>
      <c r="D459" s="44"/>
      <c r="E459" s="46"/>
      <c r="F459" s="44"/>
      <c r="G459" s="46"/>
      <c r="H459" s="44"/>
      <c r="I459" s="44"/>
      <c r="J459" s="44"/>
      <c r="K459" s="46"/>
      <c r="L459" s="53"/>
      <c r="M459" s="53"/>
      <c r="N459" s="54"/>
      <c r="O459" s="54"/>
      <c r="P459" s="54"/>
      <c r="Q459" s="54"/>
      <c r="R459" s="54"/>
      <c r="S459" s="55"/>
      <c r="T459" s="55"/>
      <c r="U459"/>
      <c r="V459"/>
      <c r="W459"/>
      <c r="X459" s="70"/>
      <c r="Y459" s="57"/>
    </row>
    <row r="460" spans="1:25" ht="15" x14ac:dyDescent="0.25">
      <c r="A460"/>
      <c r="B460"/>
      <c r="C460" s="20"/>
      <c r="D460" s="44"/>
      <c r="E460" s="46"/>
      <c r="F460" s="44"/>
      <c r="G460" s="46"/>
      <c r="H460" s="44"/>
      <c r="I460" s="44"/>
      <c r="J460" s="44"/>
      <c r="K460" s="46"/>
      <c r="L460" s="53"/>
      <c r="M460" s="53"/>
      <c r="N460" s="54"/>
      <c r="O460" s="54"/>
      <c r="P460" s="54"/>
      <c r="Q460" s="54"/>
      <c r="R460" s="54"/>
      <c r="S460" s="55"/>
      <c r="T460" s="55"/>
      <c r="U460"/>
      <c r="V460"/>
      <c r="W460"/>
      <c r="X460" s="70"/>
      <c r="Y460" s="57"/>
    </row>
    <row r="461" spans="1:25" ht="15" x14ac:dyDescent="0.25">
      <c r="A461"/>
      <c r="B461"/>
      <c r="C461" s="20"/>
      <c r="D461" s="44"/>
      <c r="E461" s="46"/>
      <c r="F461" s="44"/>
      <c r="G461" s="46"/>
      <c r="H461" s="44"/>
      <c r="I461" s="44"/>
      <c r="J461" s="44"/>
      <c r="K461" s="46"/>
      <c r="L461" s="53"/>
      <c r="M461" s="53"/>
      <c r="N461" s="54"/>
      <c r="O461" s="54"/>
      <c r="P461" s="54"/>
      <c r="Q461" s="54"/>
      <c r="R461" s="54"/>
      <c r="S461" s="55"/>
      <c r="T461" s="55"/>
      <c r="U461"/>
      <c r="V461"/>
      <c r="W461"/>
      <c r="X461" s="70"/>
      <c r="Y461" s="57"/>
    </row>
    <row r="462" spans="1:25" ht="15" x14ac:dyDescent="0.25">
      <c r="A462"/>
      <c r="B462"/>
      <c r="C462" s="20"/>
      <c r="D462" s="44"/>
      <c r="E462" s="46"/>
      <c r="F462" s="44"/>
      <c r="G462" s="46"/>
      <c r="H462" s="44"/>
      <c r="I462" s="44"/>
      <c r="J462" s="44"/>
      <c r="K462" s="46"/>
      <c r="L462" s="53"/>
      <c r="M462" s="53"/>
      <c r="N462" s="54"/>
      <c r="O462" s="54"/>
      <c r="P462" s="54"/>
      <c r="Q462" s="54"/>
      <c r="R462" s="54"/>
      <c r="S462" s="55"/>
      <c r="T462" s="55"/>
      <c r="U462"/>
      <c r="V462"/>
      <c r="W462"/>
      <c r="X462" s="70"/>
      <c r="Y462" s="57"/>
    </row>
    <row r="463" spans="1:25" ht="15" x14ac:dyDescent="0.25">
      <c r="A463"/>
      <c r="B463"/>
      <c r="C463" s="20"/>
      <c r="D463" s="44"/>
      <c r="E463" s="46"/>
      <c r="F463" s="44"/>
      <c r="G463" s="46"/>
      <c r="H463" s="44"/>
      <c r="I463" s="44"/>
      <c r="J463" s="44"/>
      <c r="K463" s="46"/>
      <c r="L463" s="53"/>
      <c r="M463" s="53"/>
      <c r="N463" s="54"/>
      <c r="O463" s="54"/>
      <c r="P463" s="54"/>
      <c r="Q463" s="54"/>
      <c r="R463" s="54"/>
      <c r="S463" s="55"/>
      <c r="T463" s="55"/>
      <c r="U463"/>
      <c r="V463"/>
      <c r="W463"/>
      <c r="X463" s="70"/>
      <c r="Y463" s="57"/>
    </row>
    <row r="464" spans="1:25" ht="15" x14ac:dyDescent="0.25">
      <c r="A464"/>
      <c r="B464"/>
      <c r="C464" s="20"/>
      <c r="D464" s="44"/>
      <c r="E464" s="46"/>
      <c r="F464" s="44"/>
      <c r="G464" s="46"/>
      <c r="H464" s="44"/>
      <c r="I464" s="44"/>
      <c r="J464" s="44"/>
      <c r="K464" s="46"/>
      <c r="L464" s="53"/>
      <c r="M464" s="53"/>
      <c r="N464" s="54"/>
      <c r="O464" s="54"/>
      <c r="P464" s="54"/>
      <c r="Q464" s="54"/>
      <c r="R464" s="54"/>
      <c r="S464" s="55"/>
      <c r="T464" s="55"/>
      <c r="U464"/>
      <c r="V464"/>
      <c r="W464"/>
      <c r="X464" s="70"/>
      <c r="Y464" s="57"/>
    </row>
    <row r="465" spans="1:25" ht="15" x14ac:dyDescent="0.25">
      <c r="A465"/>
      <c r="B465"/>
      <c r="C465" s="20"/>
      <c r="D465" s="44"/>
      <c r="E465" s="46"/>
      <c r="F465" s="44"/>
      <c r="G465" s="46"/>
      <c r="H465" s="44"/>
      <c r="I465" s="44"/>
      <c r="J465" s="44"/>
      <c r="K465" s="46"/>
      <c r="L465" s="53"/>
      <c r="M465" s="53"/>
      <c r="N465" s="54"/>
      <c r="O465" s="54"/>
      <c r="P465" s="54"/>
      <c r="Q465" s="54"/>
      <c r="R465" s="54"/>
      <c r="S465" s="55"/>
      <c r="T465" s="55"/>
      <c r="U465"/>
      <c r="V465"/>
      <c r="W465"/>
      <c r="X465" s="70"/>
      <c r="Y465" s="57"/>
    </row>
    <row r="466" spans="1:25" ht="15" x14ac:dyDescent="0.25">
      <c r="A466"/>
      <c r="B466"/>
      <c r="C466" s="20"/>
      <c r="D466" s="44"/>
      <c r="E466" s="46"/>
      <c r="F466" s="44"/>
      <c r="G466" s="46"/>
      <c r="H466" s="44"/>
      <c r="I466" s="44"/>
      <c r="J466" s="44"/>
      <c r="K466" s="46"/>
      <c r="L466" s="53"/>
      <c r="M466" s="53"/>
      <c r="N466" s="54"/>
      <c r="O466" s="54"/>
      <c r="P466" s="54"/>
      <c r="Q466" s="54"/>
      <c r="R466" s="54"/>
      <c r="S466" s="55"/>
      <c r="T466" s="55"/>
      <c r="U466"/>
      <c r="V466"/>
      <c r="W466"/>
      <c r="X466" s="70"/>
      <c r="Y466" s="57"/>
    </row>
    <row r="467" spans="1:25" ht="15" x14ac:dyDescent="0.25">
      <c r="A467"/>
      <c r="B467"/>
      <c r="C467" s="20"/>
      <c r="D467" s="44"/>
      <c r="E467" s="46"/>
      <c r="F467" s="44"/>
      <c r="G467" s="46"/>
      <c r="H467" s="44"/>
      <c r="I467" s="44"/>
      <c r="J467" s="44"/>
      <c r="K467" s="46"/>
      <c r="L467" s="53"/>
      <c r="M467" s="53"/>
      <c r="N467" s="54"/>
      <c r="O467" s="54"/>
      <c r="P467" s="54"/>
      <c r="Q467" s="54"/>
      <c r="R467" s="54"/>
      <c r="S467" s="55"/>
      <c r="T467" s="55"/>
      <c r="U467"/>
      <c r="V467"/>
      <c r="W467"/>
      <c r="X467" s="70"/>
      <c r="Y467" s="57"/>
    </row>
    <row r="468" spans="1:25" ht="15" x14ac:dyDescent="0.25">
      <c r="A468"/>
      <c r="B468"/>
      <c r="C468" s="20"/>
      <c r="D468" s="44"/>
      <c r="E468" s="46"/>
      <c r="F468" s="44"/>
      <c r="G468" s="46"/>
      <c r="H468" s="44"/>
      <c r="I468" s="44"/>
      <c r="J468" s="44"/>
      <c r="K468" s="46"/>
      <c r="L468" s="53"/>
      <c r="M468" s="53"/>
      <c r="N468" s="54"/>
      <c r="O468" s="54"/>
      <c r="P468" s="54"/>
      <c r="Q468" s="54"/>
      <c r="R468" s="54"/>
      <c r="S468" s="55"/>
      <c r="T468" s="55"/>
      <c r="U468"/>
      <c r="V468"/>
      <c r="W468"/>
      <c r="X468" s="70"/>
      <c r="Y468" s="57"/>
    </row>
    <row r="469" spans="1:25" ht="15" x14ac:dyDescent="0.25">
      <c r="A469"/>
      <c r="B469"/>
      <c r="C469" s="20"/>
      <c r="D469" s="44"/>
      <c r="E469" s="46"/>
      <c r="F469" s="44"/>
      <c r="G469" s="46"/>
      <c r="H469" s="44"/>
      <c r="I469" s="44"/>
      <c r="J469" s="44"/>
      <c r="K469" s="46"/>
      <c r="L469" s="53"/>
      <c r="M469" s="53"/>
      <c r="N469" s="54"/>
      <c r="O469" s="54"/>
      <c r="P469" s="54"/>
      <c r="Q469" s="54"/>
      <c r="R469" s="54"/>
      <c r="S469" s="55"/>
      <c r="T469" s="55"/>
      <c r="U469"/>
      <c r="V469"/>
      <c r="W469"/>
      <c r="X469" s="70"/>
      <c r="Y469" s="57"/>
    </row>
    <row r="470" spans="1:25" ht="15" x14ac:dyDescent="0.25">
      <c r="A470"/>
      <c r="B470"/>
      <c r="C470" s="20"/>
      <c r="D470" s="44"/>
      <c r="E470" s="46"/>
      <c r="F470" s="44"/>
      <c r="G470" s="46"/>
      <c r="H470" s="44"/>
      <c r="I470" s="44"/>
      <c r="J470" s="44"/>
      <c r="K470" s="46"/>
      <c r="L470" s="53"/>
      <c r="M470" s="53"/>
      <c r="N470" s="54"/>
      <c r="O470" s="54"/>
      <c r="P470" s="54"/>
      <c r="Q470" s="54"/>
      <c r="R470" s="54"/>
      <c r="S470" s="55"/>
      <c r="T470" s="55"/>
      <c r="U470"/>
      <c r="V470"/>
      <c r="W470"/>
      <c r="X470" s="70"/>
      <c r="Y470" s="57"/>
    </row>
    <row r="471" spans="1:25" ht="15" x14ac:dyDescent="0.25">
      <c r="A471"/>
      <c r="B471"/>
      <c r="C471" s="20"/>
      <c r="D471" s="44"/>
      <c r="E471" s="46"/>
      <c r="F471" s="44"/>
      <c r="G471" s="46"/>
      <c r="H471" s="44"/>
      <c r="I471" s="44"/>
      <c r="J471" s="44"/>
      <c r="K471" s="46"/>
      <c r="L471" s="53"/>
      <c r="M471" s="53"/>
      <c r="N471" s="54"/>
      <c r="O471" s="54"/>
      <c r="P471" s="54"/>
      <c r="Q471" s="54"/>
      <c r="R471" s="54"/>
      <c r="S471" s="55"/>
      <c r="T471" s="55"/>
      <c r="U471"/>
      <c r="V471"/>
      <c r="W471"/>
      <c r="X471" s="70"/>
      <c r="Y471" s="57"/>
    </row>
    <row r="472" spans="1:25" ht="15" x14ac:dyDescent="0.25">
      <c r="A472"/>
      <c r="B472"/>
      <c r="C472" s="20"/>
      <c r="D472" s="44"/>
      <c r="E472" s="46"/>
      <c r="F472" s="44"/>
      <c r="G472" s="46"/>
      <c r="H472" s="44"/>
      <c r="I472" s="44"/>
      <c r="J472" s="44"/>
      <c r="K472" s="46"/>
      <c r="L472" s="53"/>
      <c r="M472" s="53"/>
      <c r="N472" s="54"/>
      <c r="O472" s="54"/>
      <c r="P472" s="54"/>
      <c r="Q472" s="54"/>
      <c r="R472" s="54"/>
      <c r="S472" s="55"/>
      <c r="T472" s="55"/>
      <c r="U472"/>
      <c r="V472"/>
      <c r="W472"/>
      <c r="X472" s="70"/>
      <c r="Y472" s="57"/>
    </row>
    <row r="473" spans="1:25" ht="15" x14ac:dyDescent="0.25">
      <c r="A473"/>
      <c r="B473"/>
      <c r="C473" s="20"/>
      <c r="D473" s="44"/>
      <c r="E473" s="46"/>
      <c r="F473" s="44"/>
      <c r="G473" s="46"/>
      <c r="H473" s="44"/>
      <c r="I473" s="44"/>
      <c r="J473" s="44"/>
      <c r="K473" s="46"/>
      <c r="L473" s="53"/>
      <c r="M473" s="53"/>
      <c r="N473" s="54"/>
      <c r="O473" s="54"/>
      <c r="P473" s="54"/>
      <c r="Q473" s="54"/>
      <c r="R473" s="54"/>
      <c r="S473" s="55"/>
      <c r="T473" s="55"/>
      <c r="U473"/>
      <c r="V473"/>
      <c r="W473"/>
      <c r="X473" s="70"/>
      <c r="Y473" s="57"/>
    </row>
    <row r="474" spans="1:25" ht="15" x14ac:dyDescent="0.25">
      <c r="A474"/>
      <c r="B474"/>
      <c r="C474" s="20"/>
      <c r="D474" s="44"/>
      <c r="E474" s="46"/>
      <c r="F474" s="44"/>
      <c r="G474" s="46"/>
      <c r="H474" s="44"/>
      <c r="I474" s="44"/>
      <c r="J474" s="44"/>
      <c r="K474" s="46"/>
      <c r="L474" s="53"/>
      <c r="M474" s="53"/>
      <c r="N474" s="54"/>
      <c r="O474" s="54"/>
      <c r="P474" s="54"/>
      <c r="Q474" s="54"/>
      <c r="R474" s="54"/>
      <c r="S474" s="55"/>
      <c r="T474" s="55"/>
      <c r="U474"/>
      <c r="V474"/>
      <c r="W474"/>
      <c r="X474" s="70"/>
      <c r="Y474" s="57"/>
    </row>
    <row r="475" spans="1:25" ht="15" x14ac:dyDescent="0.25">
      <c r="A475"/>
      <c r="B475"/>
      <c r="C475" s="20"/>
      <c r="D475" s="44"/>
      <c r="E475" s="46"/>
      <c r="F475" s="44"/>
      <c r="G475" s="46"/>
      <c r="H475" s="44"/>
      <c r="I475" s="44"/>
      <c r="J475" s="44"/>
      <c r="K475" s="46"/>
      <c r="L475" s="53"/>
      <c r="M475" s="53"/>
      <c r="N475" s="54"/>
      <c r="O475" s="54"/>
      <c r="P475" s="54"/>
      <c r="Q475" s="54"/>
      <c r="R475" s="54"/>
      <c r="S475" s="55"/>
      <c r="T475" s="55"/>
      <c r="U475"/>
      <c r="V475"/>
      <c r="W475"/>
      <c r="X475" s="70"/>
      <c r="Y475" s="57"/>
    </row>
    <row r="476" spans="1:25" ht="15" x14ac:dyDescent="0.25">
      <c r="A476"/>
      <c r="B476"/>
      <c r="C476" s="20"/>
      <c r="D476" s="44"/>
      <c r="E476" s="46"/>
      <c r="F476" s="44"/>
      <c r="G476" s="46"/>
      <c r="H476" s="44"/>
      <c r="I476" s="44"/>
      <c r="J476" s="44"/>
      <c r="K476" s="46"/>
      <c r="L476" s="53"/>
      <c r="M476" s="53"/>
      <c r="N476" s="54"/>
      <c r="O476" s="54"/>
      <c r="P476" s="54"/>
      <c r="Q476" s="54"/>
      <c r="R476" s="54"/>
      <c r="S476" s="55"/>
      <c r="T476" s="55"/>
      <c r="U476"/>
      <c r="V476"/>
      <c r="W476"/>
      <c r="X476" s="70"/>
      <c r="Y476" s="57"/>
    </row>
    <row r="477" spans="1:25" ht="15" x14ac:dyDescent="0.25">
      <c r="A477"/>
      <c r="B477"/>
      <c r="C477" s="20"/>
      <c r="D477" s="44"/>
      <c r="E477" s="46"/>
      <c r="F477" s="44"/>
      <c r="G477" s="46"/>
      <c r="H477" s="44"/>
      <c r="I477" s="44"/>
      <c r="J477" s="44"/>
      <c r="K477" s="46"/>
      <c r="L477" s="53"/>
      <c r="M477" s="53"/>
      <c r="N477" s="54"/>
      <c r="O477" s="54"/>
      <c r="P477" s="54"/>
      <c r="Q477" s="54"/>
      <c r="R477" s="54"/>
      <c r="S477" s="55"/>
      <c r="T477" s="55"/>
      <c r="U477"/>
      <c r="V477"/>
      <c r="W477"/>
      <c r="X477" s="70"/>
      <c r="Y477" s="57"/>
    </row>
    <row r="478" spans="1:25" ht="15" x14ac:dyDescent="0.25">
      <c r="A478"/>
      <c r="B478"/>
      <c r="C478" s="20"/>
      <c r="D478" s="44"/>
      <c r="E478" s="46"/>
      <c r="F478" s="44"/>
      <c r="G478" s="46"/>
      <c r="H478" s="44"/>
      <c r="I478" s="44"/>
      <c r="J478" s="44"/>
      <c r="K478" s="46"/>
      <c r="L478" s="53"/>
      <c r="M478" s="53"/>
      <c r="N478" s="54"/>
      <c r="O478" s="54"/>
      <c r="P478" s="54"/>
      <c r="Q478" s="54"/>
      <c r="R478" s="54"/>
      <c r="S478" s="55"/>
      <c r="T478" s="55"/>
      <c r="U478"/>
      <c r="V478"/>
      <c r="W478"/>
      <c r="X478" s="70"/>
      <c r="Y478" s="57"/>
    </row>
    <row r="479" spans="1:25" ht="15" x14ac:dyDescent="0.25">
      <c r="A479"/>
      <c r="B479"/>
      <c r="C479" s="20"/>
      <c r="D479" s="44"/>
      <c r="E479" s="46"/>
      <c r="F479" s="44"/>
      <c r="G479" s="46"/>
      <c r="H479" s="44"/>
      <c r="I479" s="44"/>
      <c r="J479" s="44"/>
      <c r="K479" s="46"/>
      <c r="L479" s="53"/>
      <c r="M479" s="53"/>
      <c r="N479" s="54"/>
      <c r="O479" s="54"/>
      <c r="P479" s="54"/>
      <c r="Q479" s="54"/>
      <c r="R479" s="54"/>
      <c r="S479" s="55"/>
      <c r="T479" s="55"/>
      <c r="U479"/>
      <c r="V479"/>
      <c r="W479"/>
      <c r="X479" s="70"/>
      <c r="Y479" s="57"/>
    </row>
    <row r="480" spans="1:25" ht="15" x14ac:dyDescent="0.25">
      <c r="A480"/>
      <c r="B480"/>
      <c r="C480" s="20"/>
      <c r="D480" s="44"/>
      <c r="E480" s="46"/>
      <c r="F480" s="44"/>
      <c r="G480" s="46"/>
      <c r="H480" s="44"/>
      <c r="I480" s="44"/>
      <c r="J480" s="44"/>
      <c r="K480" s="46"/>
      <c r="L480" s="53"/>
      <c r="M480" s="53"/>
      <c r="N480" s="54"/>
      <c r="O480" s="54"/>
      <c r="P480" s="54"/>
      <c r="Q480" s="54"/>
      <c r="R480" s="54"/>
      <c r="S480" s="55"/>
      <c r="T480" s="55"/>
      <c r="U480"/>
      <c r="V480"/>
      <c r="W480"/>
      <c r="X480" s="70"/>
      <c r="Y480" s="57"/>
    </row>
    <row r="481" spans="1:25" ht="15" x14ac:dyDescent="0.25">
      <c r="A481"/>
      <c r="B481"/>
      <c r="C481" s="20"/>
      <c r="D481" s="44"/>
      <c r="E481" s="46"/>
      <c r="F481" s="44"/>
      <c r="G481" s="46"/>
      <c r="H481" s="44"/>
      <c r="I481" s="44"/>
      <c r="J481" s="44"/>
      <c r="K481" s="46"/>
      <c r="L481" s="53"/>
      <c r="M481" s="53"/>
      <c r="N481" s="54"/>
      <c r="O481" s="54"/>
      <c r="P481" s="54"/>
      <c r="Q481" s="54"/>
      <c r="R481" s="54"/>
      <c r="S481" s="55"/>
      <c r="T481" s="55"/>
      <c r="U481"/>
      <c r="V481"/>
      <c r="W481"/>
      <c r="X481" s="70"/>
      <c r="Y481" s="57"/>
    </row>
    <row r="482" spans="1:25" ht="15" x14ac:dyDescent="0.25">
      <c r="A482"/>
      <c r="B482"/>
      <c r="C482" s="20"/>
      <c r="D482" s="44"/>
      <c r="E482" s="46"/>
      <c r="F482" s="44"/>
      <c r="G482" s="46"/>
      <c r="H482" s="44"/>
      <c r="I482" s="44"/>
      <c r="J482" s="44"/>
      <c r="K482" s="46"/>
      <c r="L482" s="53"/>
      <c r="M482" s="53"/>
      <c r="N482" s="54"/>
      <c r="O482" s="54"/>
      <c r="P482" s="54"/>
      <c r="Q482" s="54"/>
      <c r="R482" s="54"/>
      <c r="S482" s="55"/>
      <c r="T482" s="55"/>
      <c r="U482"/>
      <c r="V482"/>
      <c r="W482"/>
      <c r="X482" s="70"/>
      <c r="Y482" s="57"/>
    </row>
    <row r="483" spans="1:25" ht="15" x14ac:dyDescent="0.25">
      <c r="A483"/>
      <c r="B483"/>
      <c r="C483" s="20"/>
      <c r="D483" s="44"/>
      <c r="E483" s="46"/>
      <c r="F483" s="44"/>
      <c r="G483" s="46"/>
      <c r="H483" s="44"/>
      <c r="I483" s="44"/>
      <c r="J483" s="44"/>
      <c r="K483" s="46"/>
      <c r="L483" s="53"/>
      <c r="M483" s="53"/>
      <c r="N483" s="54"/>
      <c r="O483" s="54"/>
      <c r="P483" s="54"/>
      <c r="Q483" s="54"/>
      <c r="R483" s="54"/>
      <c r="S483" s="55"/>
      <c r="T483" s="55"/>
      <c r="U483"/>
      <c r="V483"/>
      <c r="W483"/>
      <c r="X483" s="70"/>
      <c r="Y483" s="57"/>
    </row>
    <row r="484" spans="1:25" ht="15" x14ac:dyDescent="0.25">
      <c r="A484"/>
      <c r="B484"/>
      <c r="C484" s="20"/>
      <c r="D484" s="44"/>
      <c r="E484" s="46"/>
      <c r="F484" s="44"/>
      <c r="G484" s="46"/>
      <c r="H484" s="44"/>
      <c r="I484" s="44"/>
      <c r="J484" s="44"/>
      <c r="K484" s="46"/>
      <c r="L484" s="53"/>
      <c r="M484" s="53"/>
      <c r="N484" s="54"/>
      <c r="O484" s="54"/>
      <c r="P484" s="54"/>
      <c r="Q484" s="54"/>
      <c r="R484" s="54"/>
      <c r="S484" s="55"/>
      <c r="T484" s="55"/>
      <c r="U484"/>
      <c r="V484"/>
      <c r="W484"/>
      <c r="X484" s="70"/>
      <c r="Y484" s="57"/>
    </row>
    <row r="485" spans="1:25" ht="15" x14ac:dyDescent="0.25">
      <c r="A485"/>
      <c r="B485"/>
      <c r="C485" s="20"/>
      <c r="D485" s="44"/>
      <c r="E485" s="46"/>
      <c r="F485" s="44"/>
      <c r="G485" s="46"/>
      <c r="H485" s="44"/>
      <c r="I485" s="44"/>
      <c r="J485" s="44"/>
      <c r="K485" s="46"/>
      <c r="L485" s="53"/>
      <c r="M485" s="53"/>
      <c r="N485" s="54"/>
      <c r="O485" s="54"/>
      <c r="P485" s="54"/>
      <c r="Q485" s="54"/>
      <c r="R485" s="54"/>
      <c r="S485" s="55"/>
      <c r="T485" s="55"/>
      <c r="U485"/>
      <c r="V485"/>
      <c r="W485"/>
      <c r="X485" s="70"/>
      <c r="Y485" s="57"/>
    </row>
    <row r="486" spans="1:25" ht="15" x14ac:dyDescent="0.25">
      <c r="A486"/>
      <c r="B486"/>
      <c r="C486" s="20"/>
      <c r="D486" s="44"/>
      <c r="E486" s="46"/>
      <c r="F486" s="44"/>
      <c r="G486" s="46"/>
      <c r="H486" s="44"/>
      <c r="I486" s="44"/>
      <c r="J486" s="44"/>
      <c r="K486" s="46"/>
      <c r="L486" s="53"/>
      <c r="M486" s="53"/>
      <c r="N486" s="54"/>
      <c r="O486" s="54"/>
      <c r="P486" s="54"/>
      <c r="Q486" s="54"/>
      <c r="R486" s="54"/>
      <c r="S486" s="55"/>
      <c r="T486" s="55"/>
      <c r="U486"/>
      <c r="V486"/>
      <c r="W486"/>
      <c r="X486" s="70"/>
      <c r="Y486" s="57"/>
    </row>
    <row r="487" spans="1:25" ht="15" x14ac:dyDescent="0.25">
      <c r="A487"/>
      <c r="B487"/>
      <c r="C487" s="20"/>
      <c r="D487" s="44"/>
      <c r="E487" s="46"/>
      <c r="F487" s="44"/>
      <c r="G487" s="46"/>
      <c r="H487" s="44"/>
      <c r="I487" s="44"/>
      <c r="J487" s="44"/>
      <c r="K487" s="46"/>
      <c r="L487" s="53"/>
      <c r="M487" s="53"/>
      <c r="N487" s="54"/>
      <c r="O487" s="54"/>
      <c r="P487" s="54"/>
      <c r="Q487" s="54"/>
      <c r="R487" s="54"/>
      <c r="S487" s="55"/>
      <c r="T487" s="55"/>
      <c r="U487"/>
      <c r="V487"/>
      <c r="W487"/>
      <c r="X487" s="70"/>
      <c r="Y487" s="57"/>
    </row>
    <row r="488" spans="1:25" ht="15" x14ac:dyDescent="0.25">
      <c r="A488"/>
      <c r="B488"/>
      <c r="C488" s="20"/>
      <c r="D488" s="44"/>
      <c r="E488" s="46"/>
      <c r="F488" s="44"/>
      <c r="G488" s="46"/>
      <c r="H488" s="44"/>
      <c r="I488" s="44"/>
      <c r="J488" s="44"/>
      <c r="K488" s="46"/>
      <c r="L488" s="53"/>
      <c r="M488" s="53"/>
      <c r="N488" s="54"/>
      <c r="O488" s="54"/>
      <c r="P488" s="54"/>
      <c r="Q488" s="54"/>
      <c r="R488" s="54"/>
      <c r="S488" s="55"/>
      <c r="T488" s="55"/>
      <c r="U488"/>
      <c r="V488"/>
      <c r="W488"/>
      <c r="X488" s="70"/>
      <c r="Y488" s="57"/>
    </row>
    <row r="489" spans="1:25" ht="15" x14ac:dyDescent="0.25">
      <c r="A489"/>
      <c r="B489"/>
      <c r="C489" s="20"/>
      <c r="D489" s="44"/>
      <c r="E489" s="46"/>
      <c r="F489" s="44"/>
      <c r="G489" s="46"/>
      <c r="H489" s="44"/>
      <c r="I489" s="44"/>
      <c r="J489" s="44"/>
      <c r="K489" s="46"/>
      <c r="L489" s="53"/>
      <c r="M489" s="53"/>
      <c r="N489" s="54"/>
      <c r="O489" s="54"/>
      <c r="P489" s="54"/>
      <c r="Q489" s="54"/>
      <c r="R489" s="54"/>
      <c r="S489" s="55"/>
      <c r="T489" s="55"/>
      <c r="U489"/>
      <c r="V489"/>
      <c r="W489"/>
      <c r="X489" s="70"/>
      <c r="Y489" s="57"/>
    </row>
    <row r="490" spans="1:25" ht="15" x14ac:dyDescent="0.25">
      <c r="A490"/>
      <c r="B490"/>
      <c r="C490" s="20"/>
      <c r="D490" s="44"/>
      <c r="E490" s="46"/>
      <c r="F490" s="44"/>
      <c r="G490" s="46"/>
      <c r="H490" s="44"/>
      <c r="I490" s="44"/>
      <c r="J490" s="44"/>
      <c r="K490" s="46"/>
      <c r="L490" s="53"/>
      <c r="M490" s="53"/>
      <c r="N490" s="54"/>
      <c r="O490" s="54"/>
      <c r="P490" s="54"/>
      <c r="Q490" s="54"/>
      <c r="R490" s="54"/>
      <c r="S490" s="55"/>
      <c r="T490" s="55"/>
      <c r="U490"/>
      <c r="V490"/>
      <c r="W490"/>
      <c r="X490" s="70"/>
      <c r="Y490" s="57"/>
    </row>
    <row r="491" spans="1:25" ht="15" x14ac:dyDescent="0.25">
      <c r="A491"/>
      <c r="B491"/>
      <c r="C491" s="20"/>
      <c r="D491" s="44"/>
      <c r="E491" s="46"/>
      <c r="F491" s="44"/>
      <c r="G491" s="46"/>
      <c r="H491" s="44"/>
      <c r="I491" s="44"/>
      <c r="J491" s="44"/>
      <c r="K491" s="46"/>
      <c r="L491" s="53"/>
      <c r="M491" s="53"/>
      <c r="N491" s="54"/>
      <c r="O491" s="54"/>
      <c r="P491" s="54"/>
      <c r="Q491" s="54"/>
      <c r="R491" s="54"/>
      <c r="S491" s="55"/>
      <c r="T491" s="55"/>
      <c r="U491"/>
      <c r="V491"/>
      <c r="W491"/>
      <c r="X491" s="70"/>
      <c r="Y491" s="57"/>
    </row>
    <row r="492" spans="1:25" ht="15" x14ac:dyDescent="0.25">
      <c r="A492"/>
      <c r="B492"/>
      <c r="C492" s="20"/>
      <c r="D492" s="44"/>
      <c r="E492" s="46"/>
      <c r="F492" s="44"/>
      <c r="G492" s="46"/>
      <c r="H492" s="44"/>
      <c r="I492" s="44"/>
      <c r="J492" s="44"/>
      <c r="K492" s="46"/>
      <c r="L492" s="53"/>
      <c r="M492" s="53"/>
      <c r="N492" s="54"/>
      <c r="O492" s="54"/>
      <c r="P492" s="54"/>
      <c r="Q492" s="54"/>
      <c r="R492" s="54"/>
      <c r="S492" s="55"/>
      <c r="T492" s="55"/>
      <c r="U492"/>
      <c r="V492"/>
      <c r="W492"/>
      <c r="X492" s="70"/>
      <c r="Y492" s="57"/>
    </row>
    <row r="493" spans="1:25" ht="15" x14ac:dyDescent="0.25">
      <c r="A493"/>
      <c r="B493"/>
      <c r="C493" s="20"/>
      <c r="D493" s="44"/>
      <c r="E493" s="46"/>
      <c r="F493" s="44"/>
      <c r="G493" s="46"/>
      <c r="H493" s="44"/>
      <c r="I493" s="44"/>
      <c r="J493" s="44"/>
      <c r="K493" s="46"/>
      <c r="L493" s="53"/>
      <c r="M493" s="53"/>
      <c r="N493" s="54"/>
      <c r="O493" s="54"/>
      <c r="P493" s="54"/>
      <c r="Q493" s="54"/>
      <c r="R493" s="54"/>
      <c r="S493" s="55"/>
      <c r="T493" s="55"/>
      <c r="U493"/>
      <c r="V493"/>
      <c r="W493"/>
      <c r="X493" s="70"/>
      <c r="Y493" s="57"/>
    </row>
    <row r="494" spans="1:25" ht="15" x14ac:dyDescent="0.25">
      <c r="A494"/>
      <c r="B494"/>
      <c r="C494" s="20"/>
      <c r="D494" s="44"/>
      <c r="E494" s="46"/>
      <c r="F494" s="44"/>
      <c r="G494" s="46"/>
      <c r="H494" s="44"/>
      <c r="I494" s="44"/>
      <c r="J494" s="44"/>
      <c r="K494" s="46"/>
      <c r="L494" s="53"/>
      <c r="M494" s="53"/>
      <c r="N494" s="54"/>
      <c r="O494" s="54"/>
      <c r="P494" s="54"/>
      <c r="Q494" s="54"/>
      <c r="R494" s="54"/>
      <c r="S494" s="55"/>
      <c r="T494" s="55"/>
      <c r="U494"/>
      <c r="V494"/>
      <c r="W494"/>
      <c r="X494" s="70"/>
      <c r="Y494" s="57"/>
    </row>
    <row r="495" spans="1:25" ht="15" x14ac:dyDescent="0.25">
      <c r="A495"/>
      <c r="B495"/>
      <c r="C495" s="20"/>
      <c r="D495" s="44"/>
      <c r="E495" s="46"/>
      <c r="F495" s="44"/>
      <c r="G495" s="46"/>
      <c r="H495" s="44"/>
      <c r="I495" s="44"/>
      <c r="J495" s="44"/>
      <c r="K495" s="46"/>
      <c r="L495" s="53"/>
      <c r="M495" s="53"/>
      <c r="N495" s="54"/>
      <c r="O495" s="54"/>
      <c r="P495" s="54"/>
      <c r="Q495" s="54"/>
      <c r="R495" s="54"/>
      <c r="S495" s="55"/>
      <c r="T495" s="55"/>
      <c r="U495"/>
      <c r="V495"/>
      <c r="W495"/>
      <c r="X495" s="70"/>
      <c r="Y495" s="57"/>
    </row>
    <row r="496" spans="1:25" ht="15" x14ac:dyDescent="0.25">
      <c r="A496"/>
      <c r="B496"/>
      <c r="C496" s="20"/>
      <c r="D496" s="44"/>
      <c r="E496" s="46"/>
      <c r="F496" s="44"/>
      <c r="G496" s="46"/>
      <c r="H496" s="44"/>
      <c r="I496" s="44"/>
      <c r="J496" s="44"/>
      <c r="K496" s="46"/>
      <c r="L496" s="53"/>
      <c r="M496" s="53"/>
      <c r="N496" s="54"/>
      <c r="O496" s="54"/>
      <c r="P496" s="54"/>
      <c r="Q496" s="54"/>
      <c r="R496" s="54"/>
      <c r="S496" s="55"/>
      <c r="T496" s="55"/>
      <c r="U496"/>
      <c r="V496"/>
      <c r="W496"/>
      <c r="X496" s="70"/>
      <c r="Y496" s="57"/>
    </row>
    <row r="497" spans="1:25" ht="15" x14ac:dyDescent="0.25">
      <c r="A497"/>
      <c r="B497"/>
      <c r="C497" s="20"/>
      <c r="D497" s="44"/>
      <c r="E497" s="46"/>
      <c r="F497" s="44"/>
      <c r="G497" s="46"/>
      <c r="H497" s="44"/>
      <c r="I497" s="44"/>
      <c r="J497" s="44"/>
      <c r="K497" s="46"/>
      <c r="L497" s="53"/>
      <c r="M497" s="53"/>
      <c r="N497" s="54"/>
      <c r="O497" s="54"/>
      <c r="P497" s="54"/>
      <c r="Q497" s="54"/>
      <c r="R497" s="54"/>
      <c r="S497" s="55"/>
      <c r="T497" s="55"/>
      <c r="U497"/>
      <c r="V497"/>
      <c r="W497"/>
      <c r="X497" s="70"/>
      <c r="Y497" s="57"/>
    </row>
    <row r="498" spans="1:25" ht="15" x14ac:dyDescent="0.25">
      <c r="A498"/>
      <c r="B498"/>
      <c r="C498" s="20"/>
      <c r="D498" s="44"/>
      <c r="E498" s="46"/>
      <c r="F498" s="44"/>
      <c r="G498" s="46"/>
      <c r="H498" s="44"/>
      <c r="I498" s="44"/>
      <c r="J498" s="44"/>
      <c r="K498" s="46"/>
      <c r="L498" s="53"/>
      <c r="M498" s="53"/>
      <c r="N498" s="54"/>
      <c r="O498" s="54"/>
      <c r="P498" s="54"/>
      <c r="Q498" s="54"/>
      <c r="R498" s="54"/>
      <c r="S498" s="55"/>
      <c r="T498" s="55"/>
      <c r="U498"/>
      <c r="V498"/>
      <c r="W498"/>
      <c r="X498" s="70"/>
      <c r="Y498" s="57"/>
    </row>
    <row r="499" spans="1:25" ht="15" x14ac:dyDescent="0.25">
      <c r="A499"/>
      <c r="B499"/>
      <c r="C499" s="20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70"/>
      <c r="Y499" s="57"/>
    </row>
    <row r="500" spans="1:25" ht="15" x14ac:dyDescent="0.25">
      <c r="A500"/>
      <c r="B500"/>
      <c r="C500" s="20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70"/>
      <c r="Y500" s="57"/>
    </row>
    <row r="501" spans="1:25" ht="15" x14ac:dyDescent="0.25">
      <c r="A501"/>
      <c r="B501"/>
      <c r="C501" s="20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70"/>
      <c r="Y501" s="57"/>
    </row>
    <row r="502" spans="1:25" ht="15" x14ac:dyDescent="0.25">
      <c r="A502"/>
      <c r="B502"/>
      <c r="C502" s="20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70"/>
      <c r="Y502" s="57"/>
    </row>
    <row r="503" spans="1:25" ht="15" x14ac:dyDescent="0.25">
      <c r="A503"/>
      <c r="B503"/>
      <c r="C503" s="20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70"/>
      <c r="Y503" s="57"/>
    </row>
    <row r="504" spans="1:25" ht="15" x14ac:dyDescent="0.25">
      <c r="A504"/>
      <c r="B504"/>
      <c r="C504" s="20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70"/>
      <c r="Y504" s="57"/>
    </row>
    <row r="505" spans="1:25" ht="15" x14ac:dyDescent="0.25">
      <c r="A505"/>
      <c r="B505"/>
      <c r="C505" s="20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70"/>
      <c r="Y505" s="57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2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53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5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5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5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5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5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5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5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5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5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5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5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5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5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5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5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5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5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5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5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5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5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5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5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5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5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5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5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5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5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5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5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5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5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5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5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5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5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5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5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5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5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5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5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5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5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5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5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5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5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5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5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5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5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5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5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5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5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5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5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5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5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5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5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5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5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5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5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5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5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5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5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5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5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5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5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5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5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5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5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5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5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5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5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5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5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5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5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5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5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5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5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5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5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5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5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5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5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5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5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5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5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5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5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5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5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5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5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5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5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5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5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5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5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5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5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5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5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5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5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5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5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5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5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5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5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5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5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5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5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5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5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5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5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5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5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5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5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5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5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5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5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5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5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5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5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5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5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5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5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5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5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5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5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5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5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5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5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5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5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5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5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5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5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5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5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5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5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5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5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5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5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5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5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5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5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5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5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5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5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5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5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5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5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5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5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5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5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5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5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5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5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5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5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5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5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5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5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5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5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5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5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5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5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5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5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5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5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5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5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5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5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5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5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5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5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5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5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5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5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5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5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5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5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5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5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5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5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5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5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5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5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5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5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5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5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5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5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5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5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5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5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5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5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5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5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5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5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5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5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5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5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5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5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5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5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5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5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5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5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432" activePane="bottomLeft" state="frozen"/>
      <selection pane="bottomLeft" activeCell="S375" sqref="S375:S45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6" t="s">
        <v>9</v>
      </c>
      <c r="B1" s="76"/>
      <c r="C1" s="77"/>
      <c r="D1" s="18"/>
      <c r="E1" s="78" t="s">
        <v>25</v>
      </c>
      <c r="F1" s="76"/>
      <c r="G1" s="77"/>
      <c r="H1" s="78" t="s">
        <v>23</v>
      </c>
      <c r="I1" s="76"/>
      <c r="J1" s="77"/>
      <c r="K1" s="78" t="s">
        <v>11</v>
      </c>
      <c r="L1" s="76"/>
      <c r="M1" s="77"/>
      <c r="N1" s="78" t="s">
        <v>181</v>
      </c>
      <c r="O1" s="76"/>
      <c r="P1" s="76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1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1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1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1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1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1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1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1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1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1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1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1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1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88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1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1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1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1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1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1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s="28" customFormat="1" ht="15" x14ac:dyDescent="0.25">
      <c r="A374" s="23">
        <v>1.88</v>
      </c>
      <c r="B374" s="23">
        <v>3.73</v>
      </c>
      <c r="C374" s="23">
        <v>4.1500000000000004</v>
      </c>
      <c r="D374" s="24">
        <f t="shared" si="80"/>
        <v>4.0975263784016169E-2</v>
      </c>
      <c r="E374" s="25">
        <f>IF(OR($A374="",$B374="",$C374=""),"",A374*'MPTO_working_3-way'!$I373)</f>
        <v>1.9570334959139504</v>
      </c>
      <c r="F374" s="26">
        <f>IF(OR($A374="",$B374="",$C374=""),"",B374*'MPTO_working_3-way'!$I373)</f>
        <v>3.8828377339143803</v>
      </c>
      <c r="G374" s="27">
        <f>IF(OR($A374="",$B374="",$C374=""),"",C374*'MPTO_working_3-way'!$I373)</f>
        <v>4.3200473447036671</v>
      </c>
      <c r="H374" s="25">
        <f>IF(OR($A374="",$B374="",$C374=""),"",'MPTO_working_3-way'!E373)</f>
        <v>1.9295465726739518</v>
      </c>
      <c r="I374" s="26">
        <f>IF(OR($A374="",$B374="",$C374=""),"",'MPTO_working_3-way'!F373)</f>
        <v>3.930229103304467</v>
      </c>
      <c r="J374" s="27">
        <f>IF(OR($A374="",$B374="",$C374=""),"",'MPTO_working_3-way'!G373)</f>
        <v>4.3993668857673258</v>
      </c>
      <c r="K374" s="25">
        <f>IF(OR($A374="",$B374="",$C374=""),"",'OddsRatio_working_3-way'!H373)</f>
        <v>1.9398851156734862</v>
      </c>
      <c r="L374" s="26">
        <f>IF(OR($A374="",$B374="",$C374=""),"",'OddsRatio_working_3-way'!I373)</f>
        <v>3.9157799611234294</v>
      </c>
      <c r="M374" s="27">
        <f>IF(OR($A374="",$B374="",$C374=""),"",'OddsRatio_working_3-way'!J373)</f>
        <v>4.3643614936039574</v>
      </c>
      <c r="N374" s="79">
        <f t="shared" si="68"/>
        <v>51.097745750794722</v>
      </c>
      <c r="O374" s="80">
        <f t="shared" si="69"/>
        <v>25.754359788604308</v>
      </c>
      <c r="P374" s="80">
        <f t="shared" si="70"/>
        <v>23.14789446060098</v>
      </c>
      <c r="Q374" s="23" t="s">
        <v>166</v>
      </c>
      <c r="R374" s="23" t="s">
        <v>126</v>
      </c>
      <c r="S374" s="23" t="s">
        <v>465</v>
      </c>
      <c r="T374" s="28">
        <v>100</v>
      </c>
      <c r="U374" s="28">
        <f t="shared" si="71"/>
        <v>46.808510638297875</v>
      </c>
      <c r="V374" s="28">
        <f t="shared" si="72"/>
        <v>73.190348525469176</v>
      </c>
      <c r="W374" s="28">
        <f t="shared" si="73"/>
        <v>75.903614457831324</v>
      </c>
      <c r="X374" s="28">
        <f t="shared" si="74"/>
        <v>50.9060370166995</v>
      </c>
      <c r="Y374" s="28">
        <f t="shared" si="75"/>
        <v>77.287874903870801</v>
      </c>
      <c r="Z374" s="28">
        <f t="shared" si="76"/>
        <v>80.001140836232949</v>
      </c>
      <c r="AA374" s="28">
        <f t="shared" si="77"/>
        <v>-4.0975263784016249</v>
      </c>
      <c r="AB374" s="28">
        <f t="shared" si="78"/>
        <v>-4.0975263784016249</v>
      </c>
      <c r="AC374" s="28">
        <f t="shared" si="79"/>
        <v>-4.0975263784016249</v>
      </c>
      <c r="AD374" s="41"/>
      <c r="AE374" s="41"/>
      <c r="AF374" s="23">
        <v>1.79</v>
      </c>
      <c r="AG374" s="23">
        <v>2.06</v>
      </c>
      <c r="AH374" s="81" t="s">
        <v>485</v>
      </c>
      <c r="AI374" s="41"/>
      <c r="AJ374" s="23" t="s">
        <v>475</v>
      </c>
    </row>
    <row r="375" spans="1:36" s="50" customFormat="1" ht="15" x14ac:dyDescent="0.25">
      <c r="A375">
        <v>2.11</v>
      </c>
      <c r="B375">
        <v>3.33</v>
      </c>
      <c r="C375">
        <v>4.03</v>
      </c>
      <c r="D375" s="43">
        <f t="shared" si="80"/>
        <v>2.2372907405777021E-2</v>
      </c>
      <c r="E375" s="44">
        <f>IF(OR($A375="",$B375="",$C375=""),"",A375*'MPTO_working_3-way'!$I374)</f>
        <v>2.1572068346261895</v>
      </c>
      <c r="F375" s="45">
        <f>IF(OR($A375="",$B375="",$C375=""),"",B375*'MPTO_working_3-way'!$I374)</f>
        <v>3.4045017816612377</v>
      </c>
      <c r="G375" s="46">
        <f>IF(OR($A375="",$B375="",$C375=""),"",C375*'MPTO_working_3-way'!$I374)</f>
        <v>4.1201628168452817</v>
      </c>
      <c r="H375" s="44">
        <f>IF(OR($A375="",$B375="",$C375=""),"",'MPTO_working_3-way'!E374)</f>
        <v>2.1437329489343524</v>
      </c>
      <c r="I375" s="45">
        <f>IF(OR($A375="",$B375="",$C375=""),"",'MPTO_working_3-way'!F374)</f>
        <v>3.4148029683890218</v>
      </c>
      <c r="J375" s="46">
        <f>IF(OR($A375="",$B375="",$C375=""),"",'MPTO_working_3-way'!G374)</f>
        <v>4.1548716436747668</v>
      </c>
      <c r="K375" s="44">
        <f>IF(OR($A375="",$B375="",$C375=""),"",'OddsRatio_working_3-way'!H374)</f>
        <v>2.1493239275647795</v>
      </c>
      <c r="L375" s="45">
        <f>IF(OR($A375="",$B375="",$C375=""),"",'OddsRatio_working_3-way'!I374)</f>
        <v>3.4125448209242681</v>
      </c>
      <c r="M375" s="46">
        <f>IF(OR($A375="",$B375="",$C375=""),"",'OddsRatio_working_3-way'!J374)</f>
        <v>4.1373436941633184</v>
      </c>
      <c r="N375" s="47">
        <f t="shared" ref="N375:N438" si="81">(1/E375)* 100</f>
        <v>46.356241040432479</v>
      </c>
      <c r="O375" s="48">
        <f t="shared" ref="O375:O438" si="82">(1/F375)* 100</f>
        <v>29.372873452045802</v>
      </c>
      <c r="P375" s="48">
        <f t="shared" ref="P375:P438" si="83">(1/G375)* 100</f>
        <v>24.270885507521715</v>
      </c>
      <c r="Q375" t="s">
        <v>70</v>
      </c>
      <c r="R375" t="s">
        <v>78</v>
      </c>
      <c r="S375" s="38">
        <v>44229</v>
      </c>
      <c r="T375" s="50">
        <v>100</v>
      </c>
      <c r="U375" s="50">
        <f t="shared" ref="U375:U438" si="84">(1/A375)*((T375*A375)-T375)</f>
        <v>52.606635071090047</v>
      </c>
      <c r="V375" s="50">
        <f t="shared" ref="V375:V438" si="85">(1/B375)*((T375*B375)-T375)</f>
        <v>69.969969969969966</v>
      </c>
      <c r="W375" s="50">
        <f t="shared" ref="W375:W438" si="86">(1/C375)*((T375*C375)-T375)</f>
        <v>75.186104218362274</v>
      </c>
      <c r="X375" s="50">
        <f t="shared" ref="X375:X438" si="87">((1/B375)+(1/C375))*T375</f>
        <v>54.843925811667745</v>
      </c>
      <c r="Y375" s="50">
        <f t="shared" ref="Y375:Y438" si="88">((1/A375)+(1/C375))*T375</f>
        <v>72.207260710547672</v>
      </c>
      <c r="Z375" s="50">
        <f t="shared" ref="Z375:Z438" si="89">((1/A375)+(1/B375))*T375</f>
        <v>77.42339495893998</v>
      </c>
      <c r="AA375" s="50">
        <f t="shared" ref="AA375:AA438" si="90">U375-X375</f>
        <v>-2.2372907405776985</v>
      </c>
      <c r="AB375" s="50">
        <f t="shared" ref="AB375:AB438" si="91">V375-Y375</f>
        <v>-2.2372907405777056</v>
      </c>
      <c r="AC375" s="50">
        <f t="shared" ref="AC375:AC438" si="92">W375-Z375</f>
        <v>-2.2372907405777056</v>
      </c>
      <c r="AD375" s="51"/>
      <c r="AE375" s="51"/>
      <c r="AF375">
        <v>2.35</v>
      </c>
      <c r="AG375">
        <v>1.66</v>
      </c>
      <c r="AH375" s="57"/>
      <c r="AI375" s="51"/>
      <c r="AJ375" t="s">
        <v>476</v>
      </c>
    </row>
    <row r="376" spans="1:36" s="50" customFormat="1" ht="15" x14ac:dyDescent="0.25">
      <c r="A376">
        <v>3.71</v>
      </c>
      <c r="B376">
        <v>3.36</v>
      </c>
      <c r="C376">
        <v>2.2000000000000002</v>
      </c>
      <c r="D376" s="43">
        <f t="shared" si="80"/>
        <v>2.1706281140243311E-2</v>
      </c>
      <c r="E376" s="44">
        <f>IF(OR($A376="",$B376="",$C376=""),"",A376*'MPTO_working_3-way'!$I375)</f>
        <v>3.7905303030303026</v>
      </c>
      <c r="F376" s="45">
        <f>IF(OR($A376="",$B376="",$C376=""),"",B376*'MPTO_working_3-way'!$I375)</f>
        <v>3.4329331046312173</v>
      </c>
      <c r="G376" s="46">
        <f>IF(OR($A376="",$B376="",$C376=""),"",C376*'MPTO_working_3-way'!$I375)</f>
        <v>2.2477538185085355</v>
      </c>
      <c r="H376" s="44">
        <f>IF(OR($A376="",$B376="",$C376=""),"",'MPTO_working_3-way'!E375)</f>
        <v>3.8123361963826961</v>
      </c>
      <c r="I376" s="45">
        <f>IF(OR($A376="",$B376="",$C376=""),"",'MPTO_working_3-way'!F375)</f>
        <v>3.4437204069195064</v>
      </c>
      <c r="J376" s="46">
        <f>IF(OR($A376="",$B376="",$C376=""),"",'MPTO_working_3-way'!G375)</f>
        <v>2.2355859214510705</v>
      </c>
      <c r="K376" s="44">
        <f>IF(OR($A376="",$B376="",$C376=""),"",'OddsRatio_working_3-way'!H375)</f>
        <v>3.8019510559108416</v>
      </c>
      <c r="L376" s="45">
        <f>IF(OR($A376="",$B376="",$C376=""),"",'OddsRatio_working_3-way'!I375)</f>
        <v>3.4400754582839794</v>
      </c>
      <c r="M376" s="46">
        <f>IF(OR($A376="",$B376="",$C376=""),"",'OddsRatio_working_3-way'!J375)</f>
        <v>2.240716334720668</v>
      </c>
      <c r="N376" s="47">
        <f t="shared" si="81"/>
        <v>26.381532926951142</v>
      </c>
      <c r="O376" s="48">
        <f t="shared" si="82"/>
        <v>29.129609273508549</v>
      </c>
      <c r="P376" s="48">
        <f t="shared" si="83"/>
        <v>44.48885779954032</v>
      </c>
      <c r="Q376" t="s">
        <v>71</v>
      </c>
      <c r="R376" t="s">
        <v>38</v>
      </c>
      <c r="S376" s="38">
        <v>44229</v>
      </c>
      <c r="T376" s="50">
        <v>100</v>
      </c>
      <c r="U376" s="50">
        <f t="shared" si="84"/>
        <v>73.045822102425873</v>
      </c>
      <c r="V376" s="50">
        <f t="shared" si="85"/>
        <v>70.238095238095241</v>
      </c>
      <c r="W376" s="50">
        <f t="shared" si="86"/>
        <v>54.545454545454554</v>
      </c>
      <c r="X376" s="50">
        <f t="shared" si="87"/>
        <v>75.216450216450212</v>
      </c>
      <c r="Y376" s="50">
        <f t="shared" si="88"/>
        <v>72.40872335211958</v>
      </c>
      <c r="Z376" s="50">
        <f t="shared" si="89"/>
        <v>56.716082659478886</v>
      </c>
      <c r="AA376" s="50">
        <f t="shared" si="90"/>
        <v>-2.1706281140243391</v>
      </c>
      <c r="AB376" s="50">
        <f t="shared" si="91"/>
        <v>-2.1706281140243391</v>
      </c>
      <c r="AC376" s="50">
        <f t="shared" si="92"/>
        <v>-2.170628114024332</v>
      </c>
      <c r="AD376" s="51"/>
      <c r="AE376" s="51"/>
      <c r="AF376">
        <v>2.34</v>
      </c>
      <c r="AG376">
        <v>1.66</v>
      </c>
      <c r="AH376" s="57"/>
      <c r="AI376" s="51"/>
      <c r="AJ376" t="s">
        <v>476</v>
      </c>
    </row>
    <row r="377" spans="1:36" ht="15" x14ac:dyDescent="0.25">
      <c r="A377">
        <v>1.46</v>
      </c>
      <c r="B377">
        <v>4.8099999999999996</v>
      </c>
      <c r="C377">
        <v>7.59</v>
      </c>
      <c r="D377" s="43">
        <f t="shared" si="80"/>
        <v>2.4584020414872176E-2</v>
      </c>
      <c r="E377" s="44">
        <f>IF(OR($A377="",$B377="",$C377=""),"",A377*'MPTO_working_3-way'!$I376)</f>
        <v>1.4958926698057133</v>
      </c>
      <c r="F377" s="45">
        <f>IF(OR($A377="",$B377="",$C377=""),"",B377*'MPTO_working_3-way'!$I376)</f>
        <v>4.9282491381955351</v>
      </c>
      <c r="G377" s="46">
        <f>IF(OR($A377="",$B377="",$C377=""),"",C377*'MPTO_working_3-way'!$I376)</f>
        <v>7.7765927149488796</v>
      </c>
      <c r="H377" s="44">
        <f>IF(OR($A377="",$B377="",$C377=""),"",'MPTO_working_3-way'!E376)</f>
        <v>1.477679284883691</v>
      </c>
      <c r="I377" s="45">
        <f>IF(OR($A377="",$B377="",$C377=""),"",'MPTO_working_3-way'!F376)</f>
        <v>5.0073724940137163</v>
      </c>
      <c r="J377" s="46">
        <f>IF(OR($A377="",$B377="",$C377=""),"",'MPTO_working_3-way'!G376)</f>
        <v>8.0933891516479335</v>
      </c>
      <c r="K377" s="44">
        <f>IF(OR($A377="",$B377="",$C377=""),"",'OddsRatio_working_3-way'!H376)</f>
        <v>1.4835518999474302</v>
      </c>
      <c r="L377" s="45">
        <f>IF(OR($A377="",$B377="",$C377=""),"",'OddsRatio_working_3-way'!I376)</f>
        <v>5.0050711713037126</v>
      </c>
      <c r="M377" s="46">
        <f>IF(OR($A377="",$B377="",$C377=""),"",'OddsRatio_working_3-way'!J376)</f>
        <v>7.9274065666381786</v>
      </c>
      <c r="N377" s="47">
        <f t="shared" si="81"/>
        <v>66.849715904409109</v>
      </c>
      <c r="O377" s="48">
        <f t="shared" si="82"/>
        <v>20.291181958510872</v>
      </c>
      <c r="P377" s="48">
        <f t="shared" si="83"/>
        <v>12.859102137080015</v>
      </c>
      <c r="Q377" t="s">
        <v>137</v>
      </c>
      <c r="R377" t="s">
        <v>135</v>
      </c>
      <c r="S377" s="38">
        <v>44229</v>
      </c>
      <c r="T377" s="50">
        <v>100</v>
      </c>
      <c r="U377" s="50">
        <f t="shared" si="84"/>
        <v>31.506849315068493</v>
      </c>
      <c r="V377" s="50">
        <f t="shared" si="85"/>
        <v>79.209979209979196</v>
      </c>
      <c r="W377" s="50">
        <f t="shared" si="86"/>
        <v>86.824769433465093</v>
      </c>
      <c r="X377" s="50">
        <f t="shared" si="87"/>
        <v>33.965251356555704</v>
      </c>
      <c r="Y377" s="50">
        <f t="shared" si="88"/>
        <v>81.668381251466414</v>
      </c>
      <c r="Z377" s="50">
        <f t="shared" si="89"/>
        <v>89.283171474952297</v>
      </c>
      <c r="AA377" s="50">
        <f t="shared" si="90"/>
        <v>-2.4584020414872114</v>
      </c>
      <c r="AB377" s="50">
        <f t="shared" si="91"/>
        <v>-2.4584020414872185</v>
      </c>
      <c r="AC377" s="50">
        <f t="shared" si="92"/>
        <v>-2.4584020414872043</v>
      </c>
      <c r="AF377">
        <v>1.57</v>
      </c>
      <c r="AG377">
        <v>2.5299999999999998</v>
      </c>
      <c r="AH377" s="57"/>
      <c r="AJ377" t="s">
        <v>476</v>
      </c>
    </row>
    <row r="378" spans="1:36" ht="15" x14ac:dyDescent="0.25">
      <c r="A378">
        <v>3.01</v>
      </c>
      <c r="B378">
        <v>3.16</v>
      </c>
      <c r="C378">
        <v>2.68</v>
      </c>
      <c r="D378" s="43">
        <f t="shared" si="80"/>
        <v>2.1815938182002892E-2</v>
      </c>
      <c r="E378" s="44">
        <f>IF(OR($A378="",$B378="",$C378=""),"",A378*'MPTO_working_3-way'!$I377)</f>
        <v>3.0756659739278285</v>
      </c>
      <c r="F378" s="45">
        <f>IF(OR($A378="",$B378="",$C378=""),"",B378*'MPTO_working_3-way'!$I377)</f>
        <v>3.2289383646551291</v>
      </c>
      <c r="G378" s="46">
        <f>IF(OR($A378="",$B378="",$C378=""),"",C378*'MPTO_working_3-way'!$I377)</f>
        <v>2.7384667143277679</v>
      </c>
      <c r="H378" s="44">
        <f>IF(OR($A378="",$B378="",$C378=""),"",'MPTO_working_3-way'!E377)</f>
        <v>3.0773592644077197</v>
      </c>
      <c r="I378" s="45">
        <f>IF(OR($A378="",$B378="",$C378=""),"",'MPTO_working_3-way'!F377)</f>
        <v>3.234322978979109</v>
      </c>
      <c r="J378" s="46">
        <f>IF(OR($A378="",$B378="",$C378=""),"",'MPTO_working_3-way'!G377)</f>
        <v>2.7332684077251943</v>
      </c>
      <c r="K378" s="44">
        <f>IF(OR($A378="",$B378="",$C378=""),"",'OddsRatio_working_3-way'!H377)</f>
        <v>3.0766717271022164</v>
      </c>
      <c r="L378" s="45">
        <f>IF(OR($A378="",$B378="",$C378=""),"",'OddsRatio_working_3-way'!I377)</f>
        <v>3.2316472291247704</v>
      </c>
      <c r="M378" s="46">
        <f>IF(OR($A378="",$B378="",$C378=""),"",'OddsRatio_working_3-way'!J377)</f>
        <v>2.7357256226525992</v>
      </c>
      <c r="N378" s="47">
        <f t="shared" si="81"/>
        <v>32.513283577505462</v>
      </c>
      <c r="O378" s="48">
        <f t="shared" si="82"/>
        <v>30.969931508952985</v>
      </c>
      <c r="P378" s="48">
        <f t="shared" si="83"/>
        <v>36.516784913541571</v>
      </c>
      <c r="Q378" t="s">
        <v>69</v>
      </c>
      <c r="R378" t="s">
        <v>34</v>
      </c>
      <c r="S378" s="38">
        <v>44229</v>
      </c>
      <c r="T378" s="50">
        <v>100</v>
      </c>
      <c r="U378" s="50">
        <f t="shared" si="84"/>
        <v>66.777408637873762</v>
      </c>
      <c r="V378" s="50">
        <f t="shared" si="85"/>
        <v>68.35443037974683</v>
      </c>
      <c r="W378" s="50">
        <f t="shared" si="86"/>
        <v>62.686567164179095</v>
      </c>
      <c r="X378" s="50">
        <f t="shared" si="87"/>
        <v>68.959002456074046</v>
      </c>
      <c r="Y378" s="50">
        <f t="shared" si="88"/>
        <v>70.536024197947128</v>
      </c>
      <c r="Z378" s="50">
        <f t="shared" si="89"/>
        <v>64.868160982379408</v>
      </c>
      <c r="AA378" s="50">
        <f t="shared" si="90"/>
        <v>-2.1815938182002839</v>
      </c>
      <c r="AB378" s="50">
        <f t="shared" si="91"/>
        <v>-2.1815938182002981</v>
      </c>
      <c r="AC378" s="50">
        <f t="shared" si="92"/>
        <v>-2.1815938182003123</v>
      </c>
      <c r="AF378">
        <v>2.2999999999999998</v>
      </c>
      <c r="AG378">
        <v>1.68</v>
      </c>
      <c r="AH378" s="57"/>
      <c r="AJ378" t="s">
        <v>476</v>
      </c>
    </row>
    <row r="379" spans="1:36" ht="15" x14ac:dyDescent="0.25">
      <c r="A379">
        <v>3.98</v>
      </c>
      <c r="B379">
        <v>3.4</v>
      </c>
      <c r="C379">
        <v>2.0699999999999998</v>
      </c>
      <c r="D379" s="43">
        <f t="shared" si="80"/>
        <v>2.8465715905472422E-2</v>
      </c>
      <c r="E379" s="44">
        <f>IF(OR($A379="",$B379="",$C379=""),"",A379*'MPTO_working_3-way'!$I378)</f>
        <v>4.0932935493037803</v>
      </c>
      <c r="F379" s="45">
        <f>IF(OR($A379="",$B379="",$C379=""),"",B379*'MPTO_working_3-way'!$I378)</f>
        <v>3.4967834340786061</v>
      </c>
      <c r="G379" s="46">
        <f>IF(OR($A379="",$B379="",$C379=""),"",C379*'MPTO_working_3-way'!$I378)</f>
        <v>2.1289240319243277</v>
      </c>
      <c r="H379" s="44">
        <f>IF(OR($A379="",$B379="",$C379=""),"",'MPTO_working_3-way'!E378)</f>
        <v>4.1362016553918375</v>
      </c>
      <c r="I379" s="45">
        <f>IF(OR($A379="",$B379="",$C379=""),"",'MPTO_working_3-way'!F378)</f>
        <v>3.5133445157794578</v>
      </c>
      <c r="J379" s="46">
        <f>IF(OR($A379="",$B379="",$C379=""),"",'MPTO_working_3-way'!G378)</f>
        <v>2.1114721508071632</v>
      </c>
      <c r="K379" s="44">
        <f>IF(OR($A379="",$B379="",$C379=""),"",'OddsRatio_working_3-way'!H378)</f>
        <v>4.1152703173831284</v>
      </c>
      <c r="L379" s="45">
        <f>IF(OR($A379="",$B379="",$C379=""),"",'OddsRatio_working_3-way'!I378)</f>
        <v>3.5089425374897676</v>
      </c>
      <c r="M379" s="46">
        <f>IF(OR($A379="",$B379="",$C379=""),"",'OddsRatio_working_3-way'!J378)</f>
        <v>2.1185702146308549</v>
      </c>
      <c r="N379" s="47">
        <f t="shared" si="81"/>
        <v>24.430204869379278</v>
      </c>
      <c r="O379" s="48">
        <f t="shared" si="82"/>
        <v>28.597710405920452</v>
      </c>
      <c r="P379" s="48">
        <f t="shared" si="83"/>
        <v>46.97208472470026</v>
      </c>
      <c r="Q379" t="s">
        <v>76</v>
      </c>
      <c r="R379" t="s">
        <v>37</v>
      </c>
      <c r="S379" s="38">
        <v>44229</v>
      </c>
      <c r="T379" s="50">
        <v>100</v>
      </c>
      <c r="U379" s="50">
        <f t="shared" si="84"/>
        <v>74.874371859296474</v>
      </c>
      <c r="V379" s="50">
        <f t="shared" si="85"/>
        <v>70.588235294117652</v>
      </c>
      <c r="W379" s="50">
        <f t="shared" si="86"/>
        <v>51.690821256038639</v>
      </c>
      <c r="X379" s="50">
        <f t="shared" si="87"/>
        <v>77.720943449843702</v>
      </c>
      <c r="Y379" s="50">
        <f t="shared" si="88"/>
        <v>73.434806884664866</v>
      </c>
      <c r="Z379" s="50">
        <f t="shared" si="89"/>
        <v>54.537392846585874</v>
      </c>
      <c r="AA379" s="50">
        <f t="shared" si="90"/>
        <v>-2.846571590547228</v>
      </c>
      <c r="AB379" s="50">
        <f t="shared" si="91"/>
        <v>-2.8465715905472138</v>
      </c>
      <c r="AC379" s="50">
        <f t="shared" si="92"/>
        <v>-2.8465715905472351</v>
      </c>
      <c r="AF379">
        <v>2.29</v>
      </c>
      <c r="AG379">
        <v>1.67</v>
      </c>
      <c r="AH379" s="57"/>
      <c r="AJ379" t="s">
        <v>466</v>
      </c>
    </row>
    <row r="380" spans="1:36" ht="15" x14ac:dyDescent="0.25">
      <c r="A380">
        <v>1.47</v>
      </c>
      <c r="B380">
        <v>4.43</v>
      </c>
      <c r="C380">
        <v>8.09</v>
      </c>
      <c r="D380" s="43">
        <f t="shared" si="80"/>
        <v>2.9615137469017672E-2</v>
      </c>
      <c r="E380" s="44">
        <f>IF(OR($A380="",$B380="",$C380=""),"",A380*'MPTO_working_3-way'!$I379)</f>
        <v>1.5135342520794559</v>
      </c>
      <c r="F380" s="45">
        <f>IF(OR($A380="",$B380="",$C380=""),"",B380*'MPTO_working_3-way'!$I379)</f>
        <v>4.5611950589877477</v>
      </c>
      <c r="G380" s="46">
        <f>IF(OR($A380="",$B380="",$C380=""),"",C380*'MPTO_working_3-way'!$I379)</f>
        <v>8.3295864621243521</v>
      </c>
      <c r="H380" s="44">
        <f>IF(OR($A380="",$B380="",$C380=""),"",'MPTO_working_3-way'!E379)</f>
        <v>1.4916458961521244</v>
      </c>
      <c r="I380" s="45">
        <f>IF(OR($A380="",$B380="",$C380=""),"",'MPTO_working_3-way'!F379)</f>
        <v>4.632591017258445</v>
      </c>
      <c r="J380" s="46">
        <f>IF(OR($A380="",$B380="",$C380=""),"",'MPTO_working_3-way'!G379)</f>
        <v>8.7921609088606534</v>
      </c>
      <c r="K380" s="44">
        <f>IF(OR($A380="",$B380="",$C380=""),"",'OddsRatio_working_3-way'!H379)</f>
        <v>1.4988191332896135</v>
      </c>
      <c r="L380" s="45">
        <f>IF(OR($A380="",$B380="",$C380=""),"",'OddsRatio_working_3-way'!I379)</f>
        <v>4.6403183557093071</v>
      </c>
      <c r="M380" s="46">
        <f>IF(OR($A380="",$B380="",$C380=""),"",'OddsRatio_working_3-way'!J379)</f>
        <v>8.5247396915390627</v>
      </c>
      <c r="N380" s="47">
        <f t="shared" si="81"/>
        <v>66.070523255492404</v>
      </c>
      <c r="O380" s="48">
        <f t="shared" si="82"/>
        <v>21.924078822928632</v>
      </c>
      <c r="P380" s="48">
        <f t="shared" si="83"/>
        <v>12.005397921578966</v>
      </c>
      <c r="Q380" t="s">
        <v>132</v>
      </c>
      <c r="R380" t="s">
        <v>86</v>
      </c>
      <c r="S380" s="38">
        <v>44229</v>
      </c>
      <c r="T380" s="50">
        <v>100</v>
      </c>
      <c r="U380" s="50">
        <f t="shared" si="84"/>
        <v>31.972789115646258</v>
      </c>
      <c r="V380" s="50">
        <f t="shared" si="85"/>
        <v>77.426636568848764</v>
      </c>
      <c r="W380" s="50">
        <f t="shared" si="86"/>
        <v>87.639060568603213</v>
      </c>
      <c r="X380" s="50">
        <f t="shared" si="87"/>
        <v>34.93430286254803</v>
      </c>
      <c r="Y380" s="50">
        <f t="shared" si="88"/>
        <v>80.388150315750522</v>
      </c>
      <c r="Z380" s="50">
        <f t="shared" si="89"/>
        <v>90.600574315504986</v>
      </c>
      <c r="AA380" s="50">
        <f t="shared" si="90"/>
        <v>-2.9615137469017725</v>
      </c>
      <c r="AB380" s="50">
        <f t="shared" si="91"/>
        <v>-2.9615137469017583</v>
      </c>
      <c r="AC380" s="50">
        <f t="shared" si="92"/>
        <v>-2.9615137469017725</v>
      </c>
      <c r="AF380">
        <v>1.96</v>
      </c>
      <c r="AG380">
        <v>1.93</v>
      </c>
      <c r="AH380" s="57"/>
      <c r="AJ380" t="s">
        <v>466</v>
      </c>
    </row>
    <row r="381" spans="1:36" ht="15" x14ac:dyDescent="0.25">
      <c r="A381">
        <v>2.78</v>
      </c>
      <c r="B381">
        <v>3.13</v>
      </c>
      <c r="C381">
        <v>2.88</v>
      </c>
      <c r="D381" s="43">
        <f t="shared" si="80"/>
        <v>2.6423270329423376E-2</v>
      </c>
      <c r="E381" s="44">
        <f>IF(OR($A381="",$B381="",$C381=""),"",A381*'MPTO_working_3-way'!$I380)</f>
        <v>2.8534566915157966</v>
      </c>
      <c r="F381" s="45">
        <f>IF(OR($A381="",$B381="",$C381=""),"",B381*'MPTO_working_3-way'!$I380)</f>
        <v>3.212704836131095</v>
      </c>
      <c r="G381" s="46">
        <f>IF(OR($A381="",$B381="",$C381=""),"",C381*'MPTO_working_3-way'!$I380)</f>
        <v>2.956099018548739</v>
      </c>
      <c r="H381" s="44">
        <f>IF(OR($A381="",$B381="",$C381=""),"",'MPTO_working_3-way'!E380)</f>
        <v>2.8497784317156354</v>
      </c>
      <c r="I381" s="45">
        <f>IF(OR($A381="",$B381="",$C381=""),"",'MPTO_working_3-way'!F380)</f>
        <v>3.2187349831091554</v>
      </c>
      <c r="J381" s="46">
        <f>IF(OR($A381="",$B381="",$C381=""),"",'MPTO_working_3-way'!G380)</f>
        <v>2.9549564280085803</v>
      </c>
      <c r="K381" s="44">
        <f>IF(OR($A381="",$B381="",$C381=""),"",'OddsRatio_working_3-way'!H380)</f>
        <v>2.8515857374725906</v>
      </c>
      <c r="L381" s="45">
        <f>IF(OR($A381="",$B381="",$C381=""),"",'OddsRatio_working_3-way'!I380)</f>
        <v>3.215661584728438</v>
      </c>
      <c r="M381" s="46">
        <f>IF(OR($A381="",$B381="",$C381=""),"",'OddsRatio_working_3-way'!J380)</f>
        <v>2.9556074081171189</v>
      </c>
      <c r="N381" s="47">
        <f t="shared" si="81"/>
        <v>35.04521386195583</v>
      </c>
      <c r="O381" s="48">
        <f t="shared" si="82"/>
        <v>31.126419979628494</v>
      </c>
      <c r="P381" s="48">
        <f t="shared" si="83"/>
        <v>33.82836615841569</v>
      </c>
      <c r="Q381" t="s">
        <v>208</v>
      </c>
      <c r="R381" t="s">
        <v>278</v>
      </c>
      <c r="S381" s="38">
        <v>44229</v>
      </c>
      <c r="T381" s="50">
        <v>100</v>
      </c>
      <c r="U381" s="50">
        <f t="shared" si="84"/>
        <v>64.02877697841727</v>
      </c>
      <c r="V381" s="50">
        <f t="shared" si="85"/>
        <v>68.051118210862612</v>
      </c>
      <c r="W381" s="50">
        <f t="shared" si="86"/>
        <v>65.277777777777771</v>
      </c>
      <c r="X381" s="50">
        <f t="shared" si="87"/>
        <v>66.671104011359603</v>
      </c>
      <c r="Y381" s="50">
        <f t="shared" si="88"/>
        <v>70.693445243804959</v>
      </c>
      <c r="Z381" s="50">
        <f t="shared" si="89"/>
        <v>67.920104810720119</v>
      </c>
      <c r="AA381" s="50">
        <f t="shared" si="90"/>
        <v>-2.6423270329423332</v>
      </c>
      <c r="AB381" s="50">
        <f t="shared" si="91"/>
        <v>-2.6423270329423474</v>
      </c>
      <c r="AC381" s="50">
        <f t="shared" si="92"/>
        <v>-2.6423270329423474</v>
      </c>
      <c r="AF381">
        <v>2.5299999999999998</v>
      </c>
      <c r="AG381">
        <v>1.56</v>
      </c>
      <c r="AH381" s="57"/>
      <c r="AJ381" t="s">
        <v>466</v>
      </c>
    </row>
    <row r="382" spans="1:36" ht="15" x14ac:dyDescent="0.25">
      <c r="A382">
        <v>2.97</v>
      </c>
      <c r="B382">
        <v>3.19</v>
      </c>
      <c r="C382">
        <v>2.65</v>
      </c>
      <c r="D382" s="43">
        <f t="shared" si="80"/>
        <v>2.7538451090825866E-2</v>
      </c>
      <c r="E382" s="44">
        <f>IF(OR($A382="",$B382="",$C382=""),"",A382*'MPTO_working_3-way'!$I381)</f>
        <v>3.051789199739753</v>
      </c>
      <c r="F382" s="45">
        <f>IF(OR($A382="",$B382="",$C382=""),"",B382*'MPTO_working_3-way'!$I381)</f>
        <v>3.2778476589797343</v>
      </c>
      <c r="G382" s="46">
        <f>IF(OR($A382="",$B382="",$C382=""),"",C382*'MPTO_working_3-way'!$I381)</f>
        <v>2.7229768953906883</v>
      </c>
      <c r="H382" s="44">
        <f>IF(OR($A382="",$B382="",$C382=""),"",'MPTO_working_3-way'!E381)</f>
        <v>3.0532407046144177</v>
      </c>
      <c r="I382" s="45">
        <f>IF(OR($A382="",$B382="",$C382=""),"",'MPTO_working_3-way'!F381)</f>
        <v>3.2862291801146548</v>
      </c>
      <c r="J382" s="46">
        <f>IF(OR($A382="",$B382="",$C382=""),"",'MPTO_working_3-way'!G381)</f>
        <v>2.7160701217153993</v>
      </c>
      <c r="K382" s="44">
        <f>IF(OR($A382="",$B382="",$C382=""),"",'OddsRatio_working_3-way'!H381)</f>
        <v>3.0527720844958837</v>
      </c>
      <c r="L382" s="45">
        <f>IF(OR($A382="",$B382="",$C382=""),"",'OddsRatio_working_3-way'!I381)</f>
        <v>3.2820156675360326</v>
      </c>
      <c r="M382" s="46">
        <f>IF(OR($A382="",$B382="",$C382=""),"",'OddsRatio_working_3-way'!J381)</f>
        <v>2.7193268728011204</v>
      </c>
      <c r="N382" s="47">
        <f t="shared" si="81"/>
        <v>32.767662985545556</v>
      </c>
      <c r="O382" s="48">
        <f t="shared" si="82"/>
        <v>30.507824158956211</v>
      </c>
      <c r="P382" s="48">
        <f t="shared" si="83"/>
        <v>36.724512855498233</v>
      </c>
      <c r="Q382" t="s">
        <v>279</v>
      </c>
      <c r="R382" t="s">
        <v>79</v>
      </c>
      <c r="S382" s="38">
        <v>44229</v>
      </c>
      <c r="T382" s="50">
        <v>100</v>
      </c>
      <c r="U382" s="50">
        <f t="shared" si="84"/>
        <v>66.329966329966325</v>
      </c>
      <c r="V382" s="50">
        <f t="shared" si="85"/>
        <v>68.652037617554868</v>
      </c>
      <c r="W382" s="50">
        <f t="shared" si="86"/>
        <v>62.264150943396231</v>
      </c>
      <c r="X382" s="50">
        <f t="shared" si="87"/>
        <v>69.083811439048915</v>
      </c>
      <c r="Y382" s="50">
        <f t="shared" si="88"/>
        <v>71.405882726637444</v>
      </c>
      <c r="Z382" s="50">
        <f t="shared" si="89"/>
        <v>65.017996052478807</v>
      </c>
      <c r="AA382" s="50">
        <f t="shared" si="90"/>
        <v>-2.7538451090825902</v>
      </c>
      <c r="AB382" s="50">
        <f t="shared" si="91"/>
        <v>-2.753845109082576</v>
      </c>
      <c r="AC382" s="50">
        <f t="shared" si="92"/>
        <v>-2.753845109082576</v>
      </c>
      <c r="AF382">
        <v>2.36</v>
      </c>
      <c r="AG382">
        <v>1.64</v>
      </c>
      <c r="AH382" s="57"/>
      <c r="AJ382" t="s">
        <v>466</v>
      </c>
    </row>
    <row r="383" spans="1:36" ht="15" x14ac:dyDescent="0.25">
      <c r="A383">
        <v>3.39</v>
      </c>
      <c r="B383">
        <v>3.31</v>
      </c>
      <c r="C383">
        <v>2.3199999999999998</v>
      </c>
      <c r="D383" s="43">
        <f t="shared" si="80"/>
        <v>2.8134537121461412E-2</v>
      </c>
      <c r="E383" s="44">
        <f>IF(OR($A383="",$B383="",$C383=""),"",A383*'MPTO_working_3-way'!$I382)</f>
        <v>3.4853760808417542</v>
      </c>
      <c r="F383" s="45">
        <f>IF(OR($A383="",$B383="",$C383=""),"",B383*'MPTO_working_3-way'!$I382)</f>
        <v>3.4031253178720373</v>
      </c>
      <c r="G383" s="46">
        <f>IF(OR($A383="",$B383="",$C383=""),"",C383*'MPTO_working_3-way'!$I382)</f>
        <v>2.3852721261217904</v>
      </c>
      <c r="H383" s="44">
        <f>IF(OR($A383="",$B383="",$C383=""),"",'MPTO_working_3-way'!E382)</f>
        <v>3.5013138647385529</v>
      </c>
      <c r="I383" s="45">
        <f>IF(OR($A383="",$B383="",$C383=""),"",'MPTO_working_3-way'!F382)</f>
        <v>3.4160399349347919</v>
      </c>
      <c r="J383" s="46">
        <f>IF(OR($A383="",$B383="",$C383=""),"",'MPTO_working_3-way'!G382)</f>
        <v>2.3715997867980989</v>
      </c>
      <c r="K383" s="44">
        <f>IF(OR($A383="",$B383="",$C383=""),"",'OddsRatio_working_3-way'!H382)</f>
        <v>3.4941372632847694</v>
      </c>
      <c r="L383" s="45">
        <f>IF(OR($A383="",$B383="",$C383=""),"",'OddsRatio_working_3-way'!I382)</f>
        <v>3.4106514971497139</v>
      </c>
      <c r="M383" s="46">
        <f>IF(OR($A383="",$B383="",$C383=""),"",'OddsRatio_working_3-way'!J382)</f>
        <v>2.3775151412284079</v>
      </c>
      <c r="N383" s="47">
        <f t="shared" si="81"/>
        <v>28.691308392708358</v>
      </c>
      <c r="O383" s="48">
        <f t="shared" si="82"/>
        <v>29.384753912773821</v>
      </c>
      <c r="P383" s="48">
        <f t="shared" si="83"/>
        <v>41.923937694517818</v>
      </c>
      <c r="Q383" t="s">
        <v>277</v>
      </c>
      <c r="R383" t="s">
        <v>80</v>
      </c>
      <c r="S383" s="38">
        <v>44229</v>
      </c>
      <c r="T383" s="50">
        <v>100</v>
      </c>
      <c r="U383" s="50">
        <f t="shared" si="84"/>
        <v>70.501474926253692</v>
      </c>
      <c r="V383" s="50">
        <f t="shared" si="85"/>
        <v>69.78851963746223</v>
      </c>
      <c r="W383" s="50">
        <f t="shared" si="86"/>
        <v>56.896551724137922</v>
      </c>
      <c r="X383" s="50">
        <f t="shared" si="87"/>
        <v>73.314928638399834</v>
      </c>
      <c r="Y383" s="50">
        <f t="shared" si="88"/>
        <v>72.601973349608386</v>
      </c>
      <c r="Z383" s="50">
        <f t="shared" si="89"/>
        <v>59.710005436284078</v>
      </c>
      <c r="AA383" s="50">
        <f t="shared" si="90"/>
        <v>-2.813453712146142</v>
      </c>
      <c r="AB383" s="50">
        <f t="shared" si="91"/>
        <v>-2.8134537121461562</v>
      </c>
      <c r="AC383" s="50">
        <f t="shared" si="92"/>
        <v>-2.8134537121461562</v>
      </c>
      <c r="AF383">
        <v>2.2799999999999998</v>
      </c>
      <c r="AG383">
        <v>1.68</v>
      </c>
      <c r="AH383" s="57"/>
      <c r="AJ383" t="s">
        <v>466</v>
      </c>
    </row>
    <row r="384" spans="1:36" ht="15" x14ac:dyDescent="0.25">
      <c r="A384">
        <v>2.4300000000000002</v>
      </c>
      <c r="B384">
        <v>3.42</v>
      </c>
      <c r="C384">
        <v>3.09</v>
      </c>
      <c r="D384" s="43">
        <f t="shared" si="80"/>
        <v>2.7544890032825009E-2</v>
      </c>
      <c r="E384" s="44">
        <f>IF(OR($A384="",$B384="",$C384=""),"",A384*'MPTO_working_3-way'!$I383)</f>
        <v>2.4969340827797648</v>
      </c>
      <c r="F384" s="45">
        <f>IF(OR($A384="",$B384="",$C384=""),"",B384*'MPTO_working_3-way'!$I383)</f>
        <v>3.5142035239122613</v>
      </c>
      <c r="G384" s="46">
        <f>IF(OR($A384="",$B384="",$C384=""),"",C384*'MPTO_working_3-way'!$I383)</f>
        <v>3.1751137102014293</v>
      </c>
      <c r="H384" s="44">
        <f>IF(OR($A384="",$B384="",$C384=""),"",'MPTO_working_3-way'!E383)</f>
        <v>2.4854538580943237</v>
      </c>
      <c r="I384" s="45">
        <f>IF(OR($A384="",$B384="",$C384=""),"",'MPTO_working_3-way'!F383)</f>
        <v>3.5308735778404206</v>
      </c>
      <c r="J384" s="46">
        <f>IF(OR($A384="",$B384="",$C384=""),"",'MPTO_working_3-way'!G383)</f>
        <v>3.180226972298323</v>
      </c>
      <c r="K384" s="44">
        <f>IF(OR($A384="",$B384="",$C384=""),"",'OddsRatio_working_3-way'!H383)</f>
        <v>2.490603570592496</v>
      </c>
      <c r="L384" s="45">
        <f>IF(OR($A384="",$B384="",$C384=""),"",'OddsRatio_working_3-way'!I383)</f>
        <v>3.5225598886949929</v>
      </c>
      <c r="M384" s="46">
        <f>IF(OR($A384="",$B384="",$C384=""),"",'OddsRatio_working_3-way'!J383)</f>
        <v>3.1785744493274932</v>
      </c>
      <c r="N384" s="47">
        <f t="shared" si="81"/>
        <v>40.04911490842116</v>
      </c>
      <c r="O384" s="48">
        <f t="shared" si="82"/>
        <v>28.455950066509779</v>
      </c>
      <c r="P384" s="48">
        <f t="shared" si="83"/>
        <v>31.494935025069072</v>
      </c>
      <c r="Q384" t="s">
        <v>289</v>
      </c>
      <c r="R384" t="s">
        <v>84</v>
      </c>
      <c r="S384" s="38">
        <v>44229</v>
      </c>
      <c r="T384" s="50">
        <v>100</v>
      </c>
      <c r="U384" s="50">
        <f t="shared" si="84"/>
        <v>58.847736625514408</v>
      </c>
      <c r="V384" s="50">
        <f t="shared" si="85"/>
        <v>70.760233918128648</v>
      </c>
      <c r="W384" s="50">
        <f t="shared" si="86"/>
        <v>67.637540453074436</v>
      </c>
      <c r="X384" s="50">
        <f t="shared" si="87"/>
        <v>61.602225628796916</v>
      </c>
      <c r="Y384" s="50">
        <f t="shared" si="88"/>
        <v>73.514722921411163</v>
      </c>
      <c r="Z384" s="50">
        <f t="shared" si="89"/>
        <v>70.392029456356937</v>
      </c>
      <c r="AA384" s="50">
        <f t="shared" si="90"/>
        <v>-2.754489003282508</v>
      </c>
      <c r="AB384" s="50">
        <f t="shared" si="91"/>
        <v>-2.7544890032825151</v>
      </c>
      <c r="AC384" s="50">
        <f t="shared" si="92"/>
        <v>-2.7544890032825009</v>
      </c>
      <c r="AF384">
        <v>2.02</v>
      </c>
      <c r="AG384">
        <v>1.87</v>
      </c>
      <c r="AH384" s="57"/>
      <c r="AJ384" t="s">
        <v>477</v>
      </c>
    </row>
    <row r="385" spans="1:36" ht="15" x14ac:dyDescent="0.25">
      <c r="A385">
        <v>2.0299999999999998</v>
      </c>
      <c r="B385">
        <v>3.6</v>
      </c>
      <c r="C385">
        <v>3.86</v>
      </c>
      <c r="D385" s="43">
        <f t="shared" si="80"/>
        <v>2.9455972729155011E-2</v>
      </c>
      <c r="E385" s="44">
        <f>IF(OR($A385="",$B385="",$C385=""),"",A385*'MPTO_working_3-way'!$I384)</f>
        <v>2.0897956246401845</v>
      </c>
      <c r="F385" s="45">
        <f>IF(OR($A385="",$B385="",$C385=""),"",B385*'MPTO_working_3-way'!$I384)</f>
        <v>3.706041501824958</v>
      </c>
      <c r="G385" s="46">
        <f>IF(OR($A385="",$B385="",$C385=""),"",C385*'MPTO_working_3-way'!$I384)</f>
        <v>3.9737000547345382</v>
      </c>
      <c r="H385" s="44">
        <f>IF(OR($A385="",$B385="",$C385=""),"",'MPTO_working_3-way'!E384)</f>
        <v>2.0712845851930686</v>
      </c>
      <c r="I385" s="45">
        <f>IF(OR($A385="",$B385="",$C385=""),"",'MPTO_working_3-way'!F384)</f>
        <v>3.7319125366899986</v>
      </c>
      <c r="J385" s="46">
        <f>IF(OR($A385="",$B385="",$C385=""),"",'MPTO_working_3-way'!G384)</f>
        <v>4.0120570348190032</v>
      </c>
      <c r="K385" s="44">
        <f>IF(OR($A385="",$B385="",$C385=""),"",'OddsRatio_working_3-way'!H384)</f>
        <v>2.0786560404066852</v>
      </c>
      <c r="L385" s="45">
        <f>IF(OR($A385="",$B385="",$C385=""),"",'OddsRatio_working_3-way'!I384)</f>
        <v>3.7228210728712434</v>
      </c>
      <c r="M385" s="46">
        <f>IF(OR($A385="",$B385="",$C385=""),"",'OddsRatio_working_3-way'!J384)</f>
        <v>3.9951031801583676</v>
      </c>
      <c r="N385" s="47">
        <f t="shared" si="81"/>
        <v>47.851569225683363</v>
      </c>
      <c r="O385" s="48">
        <f t="shared" si="82"/>
        <v>26.982968202260345</v>
      </c>
      <c r="P385" s="48">
        <f t="shared" si="83"/>
        <v>25.165462572056274</v>
      </c>
      <c r="Q385" t="s">
        <v>296</v>
      </c>
      <c r="R385" t="s">
        <v>284</v>
      </c>
      <c r="S385" s="38">
        <v>44229</v>
      </c>
      <c r="T385" s="50">
        <v>100</v>
      </c>
      <c r="U385" s="50">
        <f t="shared" si="84"/>
        <v>50.73891625615763</v>
      </c>
      <c r="V385" s="50">
        <f t="shared" si="85"/>
        <v>72.222222222222229</v>
      </c>
      <c r="W385" s="50">
        <f t="shared" si="86"/>
        <v>74.093264248704671</v>
      </c>
      <c r="X385" s="50">
        <f t="shared" si="87"/>
        <v>53.684513529073122</v>
      </c>
      <c r="Y385" s="50">
        <f t="shared" si="88"/>
        <v>75.167819495137707</v>
      </c>
      <c r="Z385" s="50">
        <f t="shared" si="89"/>
        <v>77.038861521620149</v>
      </c>
      <c r="AA385" s="50">
        <f t="shared" si="90"/>
        <v>-2.9455972729154922</v>
      </c>
      <c r="AB385" s="50">
        <f t="shared" si="91"/>
        <v>-2.945597272915478</v>
      </c>
      <c r="AC385" s="50">
        <f t="shared" si="92"/>
        <v>-2.945597272915478</v>
      </c>
      <c r="AF385">
        <v>1.81</v>
      </c>
      <c r="AG385">
        <v>2.08</v>
      </c>
      <c r="AH385" s="67"/>
      <c r="AJ385" t="s">
        <v>477</v>
      </c>
    </row>
    <row r="386" spans="1:36" ht="15" x14ac:dyDescent="0.25">
      <c r="A386">
        <v>1.61</v>
      </c>
      <c r="B386">
        <v>3.72</v>
      </c>
      <c r="C386">
        <v>7.01</v>
      </c>
      <c r="D386" s="43">
        <f t="shared" si="80"/>
        <v>3.2588569077215856E-2</v>
      </c>
      <c r="E386" s="44">
        <f>IF(OR($A386="",$B386="",$C386=""),"",A386*'MPTO_working_3-way'!$I385)</f>
        <v>1.6624675962143176</v>
      </c>
      <c r="F386" s="45">
        <f>IF(OR($A386="",$B386="",$C386=""),"",B386*'MPTO_working_3-way'!$I385)</f>
        <v>3.8412294769672433</v>
      </c>
      <c r="G386" s="46">
        <f>IF(OR($A386="",$B386="",$C386=""),"",C386*'MPTO_working_3-way'!$I385)</f>
        <v>7.238445869231283</v>
      </c>
      <c r="H386" s="44">
        <f>IF(OR($A386="",$B386="",$C386=""),"",'MPTO_working_3-way'!E385)</f>
        <v>1.6386588299407865</v>
      </c>
      <c r="I386" s="45">
        <f>IF(OR($A386="",$B386="",$C386=""),"",'MPTO_working_3-way'!F385)</f>
        <v>3.8766549506846584</v>
      </c>
      <c r="J386" s="46">
        <f>IF(OR($A386="",$B386="",$C386=""),"",'MPTO_working_3-way'!G385)</f>
        <v>7.5878005652255229</v>
      </c>
      <c r="K386" s="44">
        <f>IF(OR($A386="",$B386="",$C386=""),"",'OddsRatio_working_3-way'!H385)</f>
        <v>1.6471982576475637</v>
      </c>
      <c r="L386" s="45">
        <f>IF(OR($A386="",$B386="",$C386=""),"",'OddsRatio_working_3-way'!I385)</f>
        <v>3.8858676406579904</v>
      </c>
      <c r="M386" s="46">
        <f>IF(OR($A386="",$B386="",$C386=""),"",'OddsRatio_working_3-way'!J385)</f>
        <v>7.3764943089538662</v>
      </c>
      <c r="N386" s="47">
        <f t="shared" si="81"/>
        <v>60.151548353612817</v>
      </c>
      <c r="O386" s="48">
        <f t="shared" si="82"/>
        <v>26.033331411106627</v>
      </c>
      <c r="P386" s="48">
        <f t="shared" si="83"/>
        <v>13.815120235280547</v>
      </c>
      <c r="Q386" t="s">
        <v>514</v>
      </c>
      <c r="R386" t="s">
        <v>292</v>
      </c>
      <c r="S386" s="38">
        <v>44229</v>
      </c>
      <c r="T386" s="50">
        <v>100</v>
      </c>
      <c r="U386" s="50">
        <f t="shared" si="84"/>
        <v>37.888198757763973</v>
      </c>
      <c r="V386" s="50">
        <f t="shared" si="85"/>
        <v>73.118279569892465</v>
      </c>
      <c r="W386" s="50">
        <f t="shared" si="86"/>
        <v>85.734664764621968</v>
      </c>
      <c r="X386" s="50">
        <f t="shared" si="87"/>
        <v>41.147055665485553</v>
      </c>
      <c r="Y386" s="50">
        <f t="shared" si="88"/>
        <v>76.377136477614044</v>
      </c>
      <c r="Z386" s="50">
        <f t="shared" si="89"/>
        <v>88.993521672343547</v>
      </c>
      <c r="AA386" s="50">
        <f t="shared" si="90"/>
        <v>-3.2588569077215794</v>
      </c>
      <c r="AB386" s="50">
        <f t="shared" si="91"/>
        <v>-3.2588569077215794</v>
      </c>
      <c r="AC386" s="50">
        <f t="shared" si="92"/>
        <v>-3.2588569077215794</v>
      </c>
      <c r="AF386">
        <v>2.0299999999999998</v>
      </c>
      <c r="AG386">
        <v>1.86</v>
      </c>
      <c r="AH386" s="57"/>
      <c r="AJ386" t="s">
        <v>477</v>
      </c>
    </row>
    <row r="387" spans="1:36" ht="15" x14ac:dyDescent="0.25">
      <c r="A387">
        <v>2.89</v>
      </c>
      <c r="B387">
        <v>3.36</v>
      </c>
      <c r="C387">
        <v>2.61</v>
      </c>
      <c r="D387" s="43">
        <f t="shared" si="80"/>
        <v>2.6781571316829567E-2</v>
      </c>
      <c r="E387" s="44">
        <f>IF(OR($A387="",$B387="",$C387=""),"",A387*'MPTO_working_3-way'!$I386)</f>
        <v>2.9673987411056375</v>
      </c>
      <c r="F387" s="45">
        <f>IF(OR($A387="",$B387="",$C387=""),"",B387*'MPTO_working_3-way'!$I386)</f>
        <v>3.4499860796245474</v>
      </c>
      <c r="G387" s="46">
        <f>IF(OR($A387="",$B387="",$C387=""),"",C387*'MPTO_working_3-way'!$I386)</f>
        <v>2.6798999011369249</v>
      </c>
      <c r="H387" s="44">
        <f>IF(OR($A387="",$B387="",$C387=""),"",'MPTO_working_3-way'!E386)</f>
        <v>2.9665353676333912</v>
      </c>
      <c r="I387" s="45">
        <f>IF(OR($A387="",$B387="",$C387=""),"",'MPTO_working_3-way'!F386)</f>
        <v>3.4639009557382012</v>
      </c>
      <c r="J387" s="46">
        <f>IF(OR($A387="",$B387="",$C387=""),"",'MPTO_working_3-way'!G386)</f>
        <v>2.6722636551011223</v>
      </c>
      <c r="K387" s="44">
        <f>IF(OR($A387="",$B387="",$C387=""),"",'OddsRatio_working_3-way'!H386)</f>
        <v>2.9673833180739138</v>
      </c>
      <c r="L387" s="45">
        <f>IF(OR($A387="",$B387="",$C387=""),"",'OddsRatio_working_3-way'!I386)</f>
        <v>3.4566267887060516</v>
      </c>
      <c r="M387" s="46">
        <f>IF(OR($A387="",$B387="",$C387=""),"",'OddsRatio_working_3-way'!J386)</f>
        <v>2.6759191228037045</v>
      </c>
      <c r="N387" s="47">
        <f t="shared" si="81"/>
        <v>33.699549243166601</v>
      </c>
      <c r="O387" s="48">
        <f t="shared" si="82"/>
        <v>28.985624200223654</v>
      </c>
      <c r="P387" s="48">
        <f t="shared" si="83"/>
        <v>37.314826556609759</v>
      </c>
      <c r="Q387" t="s">
        <v>43</v>
      </c>
      <c r="R387" t="s">
        <v>286</v>
      </c>
      <c r="S387" s="38">
        <v>44229</v>
      </c>
      <c r="T387" s="50">
        <v>100</v>
      </c>
      <c r="U387" s="50">
        <f t="shared" si="84"/>
        <v>65.397923875432525</v>
      </c>
      <c r="V387" s="50">
        <f t="shared" si="85"/>
        <v>70.238095238095241</v>
      </c>
      <c r="W387" s="50">
        <f t="shared" si="86"/>
        <v>61.685823754789276</v>
      </c>
      <c r="X387" s="50">
        <f t="shared" si="87"/>
        <v>68.076081007115491</v>
      </c>
      <c r="Y387" s="50">
        <f t="shared" si="88"/>
        <v>72.916252369778206</v>
      </c>
      <c r="Z387" s="50">
        <f t="shared" si="89"/>
        <v>64.363980886472234</v>
      </c>
      <c r="AA387" s="50">
        <f t="shared" si="90"/>
        <v>-2.6781571316829655</v>
      </c>
      <c r="AB387" s="50">
        <f t="shared" si="91"/>
        <v>-2.6781571316829655</v>
      </c>
      <c r="AC387" s="50">
        <f t="shared" si="92"/>
        <v>-2.6781571316829584</v>
      </c>
      <c r="AF387">
        <v>1.98</v>
      </c>
      <c r="AG387">
        <v>1.91</v>
      </c>
      <c r="AH387" s="57"/>
      <c r="AJ387" t="s">
        <v>477</v>
      </c>
    </row>
    <row r="388" spans="1:36" ht="15" x14ac:dyDescent="0.25">
      <c r="A388">
        <v>2.58</v>
      </c>
      <c r="B388">
        <v>3.36</v>
      </c>
      <c r="C388">
        <v>2.92</v>
      </c>
      <c r="D388" s="43">
        <f t="shared" si="80"/>
        <v>2.7681700268511245E-2</v>
      </c>
      <c r="E388" s="44">
        <f>IF(OR($A388="",$B388="",$C388=""),"",A388*'MPTO_working_3-way'!$I387)</f>
        <v>2.651418786692759</v>
      </c>
      <c r="F388" s="45">
        <f>IF(OR($A388="",$B388="",$C388=""),"",B388*'MPTO_working_3-way'!$I387)</f>
        <v>3.4530105129021975</v>
      </c>
      <c r="G388" s="46">
        <f>IF(OR($A388="",$B388="",$C388=""),"",C388*'MPTO_working_3-way'!$I387)</f>
        <v>3.000830564784053</v>
      </c>
      <c r="H388" s="44">
        <f>IF(OR($A388="",$B388="",$C388=""),"",'MPTO_working_3-way'!E387)</f>
        <v>2.642917998937524</v>
      </c>
      <c r="I388" s="45">
        <f>IF(OR($A388="",$B388="",$C388=""),"",'MPTO_working_3-way'!F387)</f>
        <v>3.4675047999789586</v>
      </c>
      <c r="J388" s="46">
        <f>IF(OR($A388="",$B388="",$C388=""),"",'MPTO_working_3-way'!G387)</f>
        <v>3.000853562771006</v>
      </c>
      <c r="K388" s="44">
        <f>IF(OR($A388="",$B388="",$C388=""),"",'OddsRatio_working_3-way'!H387)</f>
        <v>2.6469330330082745</v>
      </c>
      <c r="L388" s="45">
        <f>IF(OR($A388="",$B388="",$C388=""),"",'OddsRatio_working_3-way'!I387)</f>
        <v>3.4599759227212208</v>
      </c>
      <c r="M388" s="46">
        <f>IF(OR($A388="",$B388="",$C388=""),"",'OddsRatio_working_3-way'!J387)</f>
        <v>3.0013363439087897</v>
      </c>
      <c r="N388" s="47">
        <f t="shared" si="81"/>
        <v>37.715656425869547</v>
      </c>
      <c r="O388" s="48">
        <f t="shared" si="82"/>
        <v>28.960236184149835</v>
      </c>
      <c r="P388" s="48">
        <f t="shared" si="83"/>
        <v>33.324107389980625</v>
      </c>
      <c r="Q388" t="s">
        <v>297</v>
      </c>
      <c r="R388" t="s">
        <v>287</v>
      </c>
      <c r="S388" s="38">
        <v>44229</v>
      </c>
      <c r="T388" s="50">
        <v>100</v>
      </c>
      <c r="U388" s="50">
        <f t="shared" si="84"/>
        <v>61.240310077519375</v>
      </c>
      <c r="V388" s="50">
        <f t="shared" si="85"/>
        <v>70.238095238095241</v>
      </c>
      <c r="W388" s="50">
        <f t="shared" si="86"/>
        <v>65.753424657534239</v>
      </c>
      <c r="X388" s="50">
        <f t="shared" si="87"/>
        <v>64.00848010437052</v>
      </c>
      <c r="Y388" s="50">
        <f t="shared" si="88"/>
        <v>73.006265264946364</v>
      </c>
      <c r="Z388" s="50">
        <f t="shared" si="89"/>
        <v>68.521594684385377</v>
      </c>
      <c r="AA388" s="50">
        <f t="shared" si="90"/>
        <v>-2.7681700268511449</v>
      </c>
      <c r="AB388" s="50">
        <f t="shared" si="91"/>
        <v>-2.7681700268511236</v>
      </c>
      <c r="AC388" s="50">
        <f t="shared" si="92"/>
        <v>-2.7681700268511378</v>
      </c>
      <c r="AF388">
        <v>2.1</v>
      </c>
      <c r="AG388">
        <v>1.79</v>
      </c>
      <c r="AH388" s="57"/>
      <c r="AJ388" t="s">
        <v>477</v>
      </c>
    </row>
    <row r="389" spans="1:36" ht="15" x14ac:dyDescent="0.25">
      <c r="A389">
        <v>1.89</v>
      </c>
      <c r="B389">
        <v>3.72</v>
      </c>
      <c r="C389">
        <v>4.3</v>
      </c>
      <c r="D389" s="43">
        <f t="shared" ref="D389:D452" si="93">IF(OR($A389="",$B389="",$C389=""),"",(1/A389)+(1/B389)+(1/C389)-1)</f>
        <v>3.0475872936488235E-2</v>
      </c>
      <c r="E389" s="44">
        <f>IF(OR($A389="",$B389="",$C389=""),"",A389*'MPTO_working_3-way'!$I388)</f>
        <v>1.9475993998499626</v>
      </c>
      <c r="F389" s="45">
        <f>IF(OR($A389="",$B389="",$C389=""),"",B389*'MPTO_working_3-way'!$I388)</f>
        <v>3.8333702473237365</v>
      </c>
      <c r="G389" s="46">
        <f>IF(OR($A389="",$B389="",$C389=""),"",C389*'MPTO_working_3-way'!$I388)</f>
        <v>4.4310462536268993</v>
      </c>
      <c r="H389" s="44">
        <f>IF(OR($A389="",$B389="",$C389=""),"",'MPTO_working_3-way'!E388)</f>
        <v>1.926997975636247</v>
      </c>
      <c r="I389" s="45">
        <f>IF(OR($A389="",$B389="",$C389=""),"",'MPTO_working_3-way'!F388)</f>
        <v>3.8661002470626156</v>
      </c>
      <c r="J389" s="46">
        <f>IF(OR($A389="",$B389="",$C389=""),"",'MPTO_working_3-way'!G388)</f>
        <v>4.4964126787711498</v>
      </c>
      <c r="K389" s="44">
        <f>IF(OR($A389="",$B389="",$C389=""),"",'OddsRatio_working_3-way'!H388)</f>
        <v>1.9348487834631634</v>
      </c>
      <c r="L389" s="45">
        <f>IF(OR($A389="",$B389="",$C389=""),"",'OddsRatio_working_3-way'!I388)</f>
        <v>3.8570659449660747</v>
      </c>
      <c r="M389" s="46">
        <f>IF(OR($A389="",$B389="",$C389=""),"",'OddsRatio_working_3-way'!J388)</f>
        <v>4.4662932420544275</v>
      </c>
      <c r="N389" s="47">
        <f t="shared" si="81"/>
        <v>51.345261252238892</v>
      </c>
      <c r="O389" s="48">
        <f t="shared" si="82"/>
        <v>26.086705313637498</v>
      </c>
      <c r="P389" s="48">
        <f t="shared" si="83"/>
        <v>22.568033434123603</v>
      </c>
      <c r="Q389" t="s">
        <v>299</v>
      </c>
      <c r="R389" t="s">
        <v>307</v>
      </c>
      <c r="S389" s="38">
        <v>44229</v>
      </c>
      <c r="T389" s="50">
        <v>100</v>
      </c>
      <c r="U389" s="50">
        <f t="shared" si="84"/>
        <v>47.089947089947096</v>
      </c>
      <c r="V389" s="50">
        <f t="shared" si="85"/>
        <v>73.118279569892465</v>
      </c>
      <c r="W389" s="50">
        <f t="shared" si="86"/>
        <v>76.744186046511629</v>
      </c>
      <c r="X389" s="50">
        <f t="shared" si="87"/>
        <v>50.137534383595892</v>
      </c>
      <c r="Y389" s="50">
        <f t="shared" si="88"/>
        <v>76.165866863541282</v>
      </c>
      <c r="Z389" s="50">
        <f t="shared" si="89"/>
        <v>79.791773340160447</v>
      </c>
      <c r="AA389" s="50">
        <f t="shared" si="90"/>
        <v>-3.047587293648796</v>
      </c>
      <c r="AB389" s="50">
        <f t="shared" si="91"/>
        <v>-3.0475872936488173</v>
      </c>
      <c r="AC389" s="50">
        <f t="shared" si="92"/>
        <v>-3.0475872936488173</v>
      </c>
      <c r="AF389">
        <v>2.08</v>
      </c>
      <c r="AG389">
        <v>1.81</v>
      </c>
      <c r="AH389" s="57"/>
      <c r="AJ389" t="s">
        <v>472</v>
      </c>
    </row>
    <row r="390" spans="1:36" ht="15" x14ac:dyDescent="0.25">
      <c r="A390">
        <v>2.31</v>
      </c>
      <c r="B390">
        <v>3.45</v>
      </c>
      <c r="C390">
        <v>3.28</v>
      </c>
      <c r="D390" s="43">
        <f t="shared" si="93"/>
        <v>2.7633554144688821E-2</v>
      </c>
      <c r="E390" s="44">
        <f>IF(OR($A390="",$B390="",$C390=""),"",A390*'MPTO_working_3-way'!$I389)</f>
        <v>2.3738335100742312</v>
      </c>
      <c r="F390" s="45">
        <f>IF(OR($A390="",$B390="",$C390=""),"",B390*'MPTO_working_3-way'!$I389)</f>
        <v>3.5453357617991768</v>
      </c>
      <c r="G390" s="46">
        <f>IF(OR($A390="",$B390="",$C390=""),"",C390*'MPTO_working_3-way'!$I389)</f>
        <v>3.3706380575945794</v>
      </c>
      <c r="H390" s="44">
        <f>IF(OR($A390="",$B390="",$C390=""),"",'MPTO_working_3-way'!E389)</f>
        <v>2.3602203838840219</v>
      </c>
      <c r="I390" s="45">
        <f>IF(OR($A390="",$B390="",$C390=""),"",'MPTO_working_3-way'!F389)</f>
        <v>3.5632345604292253</v>
      </c>
      <c r="J390" s="46">
        <f>IF(OR($A390="",$B390="",$C390=""),"",'MPTO_working_3-way'!G389)</f>
        <v>3.3821848896065583</v>
      </c>
      <c r="K390" s="44">
        <f>IF(OR($A390="",$B390="",$C390=""),"",'OddsRatio_working_3-way'!H389)</f>
        <v>2.3661029949125085</v>
      </c>
      <c r="L390" s="45">
        <f>IF(OR($A390="",$B390="",$C390=""),"",'OddsRatio_working_3-way'!I389)</f>
        <v>3.5549254485004922</v>
      </c>
      <c r="M390" s="46">
        <f>IF(OR($A390="",$B390="",$C390=""),"",'OddsRatio_working_3-way'!J389)</f>
        <v>3.3776449071759695</v>
      </c>
      <c r="N390" s="47">
        <f t="shared" si="81"/>
        <v>42.125953473827629</v>
      </c>
      <c r="O390" s="48">
        <f t="shared" si="82"/>
        <v>28.20607319551937</v>
      </c>
      <c r="P390" s="48">
        <f t="shared" si="83"/>
        <v>29.667973330652998</v>
      </c>
      <c r="Q390" t="s">
        <v>306</v>
      </c>
      <c r="R390" t="s">
        <v>302</v>
      </c>
      <c r="S390" s="38">
        <v>44229</v>
      </c>
      <c r="T390" s="50">
        <v>100</v>
      </c>
      <c r="U390" s="50">
        <f t="shared" si="84"/>
        <v>56.709956709956707</v>
      </c>
      <c r="V390" s="50">
        <f t="shared" si="85"/>
        <v>71.014492753623188</v>
      </c>
      <c r="W390" s="50">
        <f t="shared" si="86"/>
        <v>69.512195121951223</v>
      </c>
      <c r="X390" s="50">
        <f t="shared" si="87"/>
        <v>59.47331212442559</v>
      </c>
      <c r="Y390" s="50">
        <f t="shared" si="88"/>
        <v>73.777848168092078</v>
      </c>
      <c r="Z390" s="50">
        <f t="shared" si="89"/>
        <v>72.275550536420099</v>
      </c>
      <c r="AA390" s="50">
        <f t="shared" si="90"/>
        <v>-2.763355414468883</v>
      </c>
      <c r="AB390" s="50">
        <f t="shared" si="91"/>
        <v>-2.7633554144688901</v>
      </c>
      <c r="AC390" s="50">
        <f t="shared" si="92"/>
        <v>-2.7633554144688759</v>
      </c>
      <c r="AF390">
        <v>1.98</v>
      </c>
      <c r="AG390">
        <v>1.91</v>
      </c>
      <c r="AH390" s="57"/>
      <c r="AJ390" t="s">
        <v>472</v>
      </c>
    </row>
    <row r="391" spans="1:36" ht="15" x14ac:dyDescent="0.25">
      <c r="A391">
        <v>2.2200000000000002</v>
      </c>
      <c r="B391">
        <v>3.43</v>
      </c>
      <c r="C391">
        <v>3.5</v>
      </c>
      <c r="D391" s="43">
        <f t="shared" si="93"/>
        <v>2.7709925669109126E-2</v>
      </c>
      <c r="E391" s="44">
        <f>IF(OR($A391="",$B391="",$C391=""),"",A391*'MPTO_working_3-way'!$I390)</f>
        <v>2.2815160349854224</v>
      </c>
      <c r="F391" s="45">
        <f>IF(OR($A391="",$B391="",$C391=""),"",B391*'MPTO_working_3-way'!$I390)</f>
        <v>3.5250450450450446</v>
      </c>
      <c r="G391" s="46">
        <f>IF(OR($A391="",$B391="",$C391=""),"",C391*'MPTO_working_3-way'!$I390)</f>
        <v>3.5969847398418819</v>
      </c>
      <c r="H391" s="44">
        <f>IF(OR($A391="",$B391="",$C391=""),"",'MPTO_working_3-way'!E390)</f>
        <v>2.2664748486953066</v>
      </c>
      <c r="I391" s="45">
        <f>IF(OR($A391="",$B391="",$C391=""),"",'MPTO_working_3-way'!F390)</f>
        <v>3.5422236005582257</v>
      </c>
      <c r="J391" s="46">
        <f>IF(OR($A391="",$B391="",$C391=""),"",'MPTO_working_3-way'!G390)</f>
        <v>3.6169289717850459</v>
      </c>
      <c r="K391" s="44">
        <f>IF(OR($A391="",$B391="",$C391=""),"",'OddsRatio_working_3-way'!H390)</f>
        <v>2.2728092539849247</v>
      </c>
      <c r="L391" s="45">
        <f>IF(OR($A391="",$B391="",$C391=""),"",'OddsRatio_working_3-way'!I390)</f>
        <v>3.5351856452322661</v>
      </c>
      <c r="M391" s="46">
        <f>IF(OR($A391="",$B391="",$C391=""),"",'OddsRatio_working_3-way'!J390)</f>
        <v>3.6082156843953364</v>
      </c>
      <c r="N391" s="47">
        <f t="shared" si="81"/>
        <v>43.830505009200579</v>
      </c>
      <c r="O391" s="48">
        <f t="shared" si="82"/>
        <v>28.368431813535068</v>
      </c>
      <c r="P391" s="48">
        <f t="shared" si="83"/>
        <v>27.801063177264368</v>
      </c>
      <c r="Q391" t="s">
        <v>320</v>
      </c>
      <c r="R391" t="s">
        <v>301</v>
      </c>
      <c r="S391" s="38">
        <v>44229</v>
      </c>
      <c r="T391" s="50">
        <v>100</v>
      </c>
      <c r="U391" s="50">
        <f t="shared" si="84"/>
        <v>54.954954954954964</v>
      </c>
      <c r="V391" s="50">
        <f t="shared" si="85"/>
        <v>70.845481049562679</v>
      </c>
      <c r="W391" s="50">
        <f t="shared" si="86"/>
        <v>71.428571428571431</v>
      </c>
      <c r="X391" s="50">
        <f t="shared" si="87"/>
        <v>57.725947521865884</v>
      </c>
      <c r="Y391" s="50">
        <f t="shared" si="88"/>
        <v>73.616473616473613</v>
      </c>
      <c r="Z391" s="50">
        <f t="shared" si="89"/>
        <v>74.19956399548235</v>
      </c>
      <c r="AA391" s="50">
        <f t="shared" si="90"/>
        <v>-2.7709925669109197</v>
      </c>
      <c r="AB391" s="50">
        <f t="shared" si="91"/>
        <v>-2.7709925669109339</v>
      </c>
      <c r="AC391" s="50">
        <f t="shared" si="92"/>
        <v>-2.7709925669109197</v>
      </c>
      <c r="AF391">
        <v>1.97</v>
      </c>
      <c r="AG391">
        <v>1.92</v>
      </c>
      <c r="AH391" s="57"/>
      <c r="AJ391" t="s">
        <v>472</v>
      </c>
    </row>
    <row r="392" spans="1:36" ht="15" x14ac:dyDescent="0.25">
      <c r="A392">
        <v>1.63</v>
      </c>
      <c r="B392">
        <v>3.96</v>
      </c>
      <c r="C392">
        <v>6.04</v>
      </c>
      <c r="D392" s="43">
        <f t="shared" si="93"/>
        <v>3.1585098947874757E-2</v>
      </c>
      <c r="E392" s="44">
        <f>IF(OR($A392="",$B392="",$C392=""),"",A392*'MPTO_working_3-way'!$I391)</f>
        <v>1.6814837112850358</v>
      </c>
      <c r="F392" s="45">
        <f>IF(OR($A392="",$B392="",$C392=""),"",B392*'MPTO_working_3-way'!$I391)</f>
        <v>4.0850769918335841</v>
      </c>
      <c r="G392" s="46">
        <f>IF(OR($A392="",$B392="",$C392=""),"",C392*'MPTO_working_3-way'!$I391)</f>
        <v>6.2307739976451639</v>
      </c>
      <c r="H392" s="44">
        <f>IF(OR($A392="",$B392="",$C392=""),"",'MPTO_working_3-way'!E391)</f>
        <v>1.6584612466669404</v>
      </c>
      <c r="I392" s="45">
        <f>IF(OR($A392="",$B392="",$C392=""),"",'MPTO_working_3-way'!F391)</f>
        <v>4.1322845746665369</v>
      </c>
      <c r="J392" s="46">
        <f>IF(OR($A392="",$B392="",$C392=""),"",'MPTO_working_3-way'!G391)</f>
        <v>6.4501752385927276</v>
      </c>
      <c r="K392" s="44">
        <f>IF(OR($A392="",$B392="",$C392=""),"",'OddsRatio_working_3-way'!H391)</f>
        <v>1.6665374895696849</v>
      </c>
      <c r="L392" s="45">
        <f>IF(OR($A392="",$B392="",$C392=""),"",'OddsRatio_working_3-way'!I391)</f>
        <v>4.1316682049623283</v>
      </c>
      <c r="M392" s="46">
        <f>IF(OR($A392="",$B392="",$C392=""),"",'OddsRatio_working_3-way'!J391)</f>
        <v>6.3322999165574778</v>
      </c>
      <c r="N392" s="47">
        <f t="shared" si="81"/>
        <v>59.471286774212793</v>
      </c>
      <c r="O392" s="48">
        <f t="shared" si="82"/>
        <v>24.479342788375469</v>
      </c>
      <c r="P392" s="48">
        <f t="shared" si="83"/>
        <v>16.049370437411731</v>
      </c>
      <c r="Q392" t="s">
        <v>316</v>
      </c>
      <c r="R392" t="s">
        <v>245</v>
      </c>
      <c r="S392" s="38">
        <v>44229</v>
      </c>
      <c r="T392" s="50">
        <v>100</v>
      </c>
      <c r="U392" s="50">
        <f t="shared" si="84"/>
        <v>38.650306748466257</v>
      </c>
      <c r="V392" s="50">
        <f t="shared" si="85"/>
        <v>74.747474747474755</v>
      </c>
      <c r="W392" s="50">
        <f t="shared" si="86"/>
        <v>83.443708609271525</v>
      </c>
      <c r="X392" s="50">
        <f t="shared" si="87"/>
        <v>41.808816643253735</v>
      </c>
      <c r="Y392" s="50">
        <f t="shared" si="88"/>
        <v>77.905984642262212</v>
      </c>
      <c r="Z392" s="50">
        <f t="shared" si="89"/>
        <v>86.60221850405901</v>
      </c>
      <c r="AA392" s="50">
        <f t="shared" si="90"/>
        <v>-3.1585098947874783</v>
      </c>
      <c r="AB392" s="50">
        <f t="shared" si="91"/>
        <v>-3.158509894787457</v>
      </c>
      <c r="AC392" s="50">
        <f t="shared" si="92"/>
        <v>-3.1585098947874855</v>
      </c>
      <c r="AF392">
        <v>1.93</v>
      </c>
      <c r="AG392">
        <v>1.95</v>
      </c>
      <c r="AH392" s="57"/>
      <c r="AJ392" t="s">
        <v>472</v>
      </c>
    </row>
    <row r="393" spans="1:36" ht="15" x14ac:dyDescent="0.25">
      <c r="A393">
        <v>3.8</v>
      </c>
      <c r="B393">
        <v>3.31</v>
      </c>
      <c r="C393">
        <v>2.16</v>
      </c>
      <c r="D393" s="43">
        <f t="shared" si="93"/>
        <v>2.8235661325182626E-2</v>
      </c>
      <c r="E393" s="44">
        <f>IF(OR($A393="",$B393="",$C393=""),"",A393*'MPTO_working_3-way'!$I392)</f>
        <v>3.9072955130356939</v>
      </c>
      <c r="F393" s="45">
        <f>IF(OR($A393="",$B393="",$C393=""),"",B393*'MPTO_working_3-way'!$I392)</f>
        <v>3.4034600389863545</v>
      </c>
      <c r="G393" s="46">
        <f>IF(OR($A393="",$B393="",$C393=""),"",C393*'MPTO_working_3-way'!$I392)</f>
        <v>2.2209890284623945</v>
      </c>
      <c r="H393" s="44">
        <f>IF(OR($A393="",$B393="",$C393=""),"",'MPTO_working_3-way'!E392)</f>
        <v>3.9409487043605735</v>
      </c>
      <c r="I393" s="45">
        <f>IF(OR($A393="",$B393="",$C393=""),"",'MPTO_working_3-way'!F392)</f>
        <v>3.4164333307624464</v>
      </c>
      <c r="J393" s="46">
        <f>IF(OR($A393="",$B393="",$C393=""),"",'MPTO_working_3-way'!G392)</f>
        <v>2.2048233445722225</v>
      </c>
      <c r="K393" s="44">
        <f>IF(OR($A393="",$B393="",$C393=""),"",'OddsRatio_working_3-way'!H392)</f>
        <v>3.9244877006323815</v>
      </c>
      <c r="L393" s="45">
        <f>IF(OR($A393="",$B393="",$C393=""),"",'OddsRatio_working_3-way'!I392)</f>
        <v>3.4127023530217144</v>
      </c>
      <c r="M393" s="46">
        <f>IF(OR($A393="",$B393="",$C393=""),"",'OddsRatio_working_3-way'!J392)</f>
        <v>2.2115734759762726</v>
      </c>
      <c r="N393" s="47">
        <f t="shared" si="81"/>
        <v>25.593149959191859</v>
      </c>
      <c r="O393" s="48">
        <f t="shared" si="82"/>
        <v>29.381864001489145</v>
      </c>
      <c r="P393" s="48">
        <f t="shared" si="83"/>
        <v>45.02498603931901</v>
      </c>
      <c r="Q393" t="s">
        <v>310</v>
      </c>
      <c r="R393" t="s">
        <v>300</v>
      </c>
      <c r="S393" s="38">
        <v>44229</v>
      </c>
      <c r="T393" s="50">
        <v>100</v>
      </c>
      <c r="U393" s="50">
        <f t="shared" si="84"/>
        <v>73.68421052631578</v>
      </c>
      <c r="V393" s="50">
        <f t="shared" si="85"/>
        <v>69.78851963746223</v>
      </c>
      <c r="W393" s="50">
        <f t="shared" si="86"/>
        <v>53.703703703703695</v>
      </c>
      <c r="X393" s="50">
        <f t="shared" si="87"/>
        <v>76.507776658834061</v>
      </c>
      <c r="Y393" s="50">
        <f t="shared" si="88"/>
        <v>72.61208576998051</v>
      </c>
      <c r="Z393" s="50">
        <f t="shared" si="89"/>
        <v>56.527269836221969</v>
      </c>
      <c r="AA393" s="50">
        <f t="shared" si="90"/>
        <v>-2.8235661325182804</v>
      </c>
      <c r="AB393" s="50">
        <f t="shared" si="91"/>
        <v>-2.8235661325182804</v>
      </c>
      <c r="AC393" s="50">
        <f t="shared" si="92"/>
        <v>-2.8235661325182733</v>
      </c>
      <c r="AF393">
        <v>2.1</v>
      </c>
      <c r="AG393">
        <v>1.79</v>
      </c>
      <c r="AH393" s="57"/>
      <c r="AJ393" t="s">
        <v>472</v>
      </c>
    </row>
    <row r="394" spans="1:36" ht="15" x14ac:dyDescent="0.25">
      <c r="A394">
        <v>1.73</v>
      </c>
      <c r="B394">
        <v>4.03</v>
      </c>
      <c r="C394">
        <v>4.4000000000000004</v>
      </c>
      <c r="D394" s="43">
        <f t="shared" si="93"/>
        <v>5.3446367170029374E-2</v>
      </c>
      <c r="E394" s="44">
        <f>IF(OR($A394="",$B394="",$C394=""),"",A394*'MPTO_working_3-way'!$I393)</f>
        <v>1.8224622152041507</v>
      </c>
      <c r="F394" s="45">
        <f>IF(OR($A394="",$B394="",$C394=""),"",B394*'MPTO_working_3-way'!$I393)</f>
        <v>4.2453888596952183</v>
      </c>
      <c r="G394" s="46">
        <f>IF(OR($A394="",$B394="",$C394=""),"",C394*'MPTO_working_3-way'!$I393)</f>
        <v>4.6351640155481295</v>
      </c>
      <c r="H394" s="44">
        <f>IF(OR($A394="",$B394="",$C394=""),"",'MPTO_working_3-way'!E393)</f>
        <v>1.7850154956333308</v>
      </c>
      <c r="I394" s="45">
        <f>IF(OR($A394="",$B394="",$C394=""),"",'MPTO_working_3-way'!F393)</f>
        <v>4.341719324830656</v>
      </c>
      <c r="J394" s="46">
        <f>IF(OR($A394="",$B394="",$C394=""),"",'MPTO_working_3-way'!G393)</f>
        <v>4.7742434177761552</v>
      </c>
      <c r="K394" s="44">
        <f>IF(OR($A394="",$B394="",$C394=""),"",'OddsRatio_working_3-way'!H393)</f>
        <v>1.7981122818997888</v>
      </c>
      <c r="L394" s="45">
        <f>IF(OR($A394="",$B394="",$C394=""),"",'OddsRatio_working_3-way'!I393)</f>
        <v>4.3127126221320005</v>
      </c>
      <c r="M394" s="46">
        <f>IF(OR($A394="",$B394="",$C394=""),"",'OddsRatio_working_3-way'!J393)</f>
        <v>4.717235285560661</v>
      </c>
      <c r="N394" s="47">
        <f t="shared" si="81"/>
        <v>54.870822103051445</v>
      </c>
      <c r="O394" s="48">
        <f t="shared" si="82"/>
        <v>23.554968297339698</v>
      </c>
      <c r="P394" s="48">
        <f t="shared" si="83"/>
        <v>21.57420959960886</v>
      </c>
      <c r="Q394" t="s">
        <v>342</v>
      </c>
      <c r="R394" t="s">
        <v>321</v>
      </c>
      <c r="S394" s="38">
        <v>44229</v>
      </c>
      <c r="T394" s="50">
        <v>100</v>
      </c>
      <c r="U394" s="50">
        <f t="shared" si="84"/>
        <v>42.196531791907518</v>
      </c>
      <c r="V394" s="50">
        <f t="shared" si="85"/>
        <v>75.186104218362274</v>
      </c>
      <c r="W394" s="50">
        <f t="shared" si="86"/>
        <v>77.27272727272728</v>
      </c>
      <c r="X394" s="50">
        <f t="shared" si="87"/>
        <v>47.541168508910445</v>
      </c>
      <c r="Y394" s="50">
        <f t="shared" si="88"/>
        <v>80.530740935365216</v>
      </c>
      <c r="Z394" s="50">
        <f t="shared" si="89"/>
        <v>82.617363989730208</v>
      </c>
      <c r="AA394" s="50">
        <f t="shared" si="90"/>
        <v>-5.3446367170029276</v>
      </c>
      <c r="AB394" s="50">
        <f t="shared" si="91"/>
        <v>-5.3446367170029419</v>
      </c>
      <c r="AC394" s="50">
        <f t="shared" si="92"/>
        <v>-5.3446367170029276</v>
      </c>
      <c r="AF394">
        <v>1.78</v>
      </c>
      <c r="AG394">
        <v>2.0499999999999998</v>
      </c>
      <c r="AH394" s="57"/>
      <c r="AJ394" t="s">
        <v>478</v>
      </c>
    </row>
    <row r="395" spans="1:36" ht="15" x14ac:dyDescent="0.25">
      <c r="A395">
        <v>1.64</v>
      </c>
      <c r="B395">
        <v>4.17</v>
      </c>
      <c r="C395">
        <v>4.9000000000000004</v>
      </c>
      <c r="D395" s="43">
        <f t="shared" si="93"/>
        <v>5.3645883691255003E-2</v>
      </c>
      <c r="E395" s="44">
        <f>IF(OR($A395="",$B395="",$C395=""),"",A395*'MPTO_working_3-way'!$I394)</f>
        <v>1.7279792492536581</v>
      </c>
      <c r="F395" s="45">
        <f>IF(OR($A395="",$B395="",$C395=""),"",B395*'MPTO_working_3-way'!$I394)</f>
        <v>4.3937033349925336</v>
      </c>
      <c r="G395" s="46">
        <f>IF(OR($A395="",$B395="",$C395=""),"",C395*'MPTO_working_3-way'!$I394)</f>
        <v>5.16286483008715</v>
      </c>
      <c r="H395" s="44">
        <f>IF(OR($A395="",$B395="",$C395=""),"",'MPTO_working_3-way'!E394)</f>
        <v>1.689548399934657</v>
      </c>
      <c r="I395" s="45">
        <f>IF(OR($A395="",$B395="",$C395=""),"",'MPTO_working_3-way'!F394)</f>
        <v>4.5060026032795575</v>
      </c>
      <c r="J395" s="46">
        <f>IF(OR($A395="",$B395="",$C395=""),"",'MPTO_working_3-way'!G394)</f>
        <v>5.3705787575218817</v>
      </c>
      <c r="K395" s="44">
        <f>IF(OR($A395="",$B395="",$C395=""),"",'OddsRatio_working_3-way'!H394)</f>
        <v>1.7024633848303825</v>
      </c>
      <c r="L395" s="45">
        <f>IF(OR($A395="",$B395="",$C395=""),"",'OddsRatio_working_3-way'!I394)</f>
        <v>4.4793889529879873</v>
      </c>
      <c r="M395" s="46">
        <f>IF(OR($A395="",$B395="",$C395=""),"",'OddsRatio_working_3-way'!J394)</f>
        <v>5.2806362513101419</v>
      </c>
      <c r="N395" s="47">
        <f t="shared" si="81"/>
        <v>57.871065317012118</v>
      </c>
      <c r="O395" s="48">
        <f t="shared" si="82"/>
        <v>22.759843434028742</v>
      </c>
      <c r="P395" s="48">
        <f t="shared" si="83"/>
        <v>19.369091248959151</v>
      </c>
      <c r="Q395" t="s">
        <v>326</v>
      </c>
      <c r="R395" t="s">
        <v>331</v>
      </c>
      <c r="S395" s="38">
        <v>44229</v>
      </c>
      <c r="T395" s="50">
        <v>100</v>
      </c>
      <c r="U395" s="50">
        <f t="shared" si="84"/>
        <v>39.024390243902438</v>
      </c>
      <c r="V395" s="50">
        <f t="shared" si="85"/>
        <v>76.019184652278184</v>
      </c>
      <c r="W395" s="50">
        <f t="shared" si="86"/>
        <v>79.591836734693885</v>
      </c>
      <c r="X395" s="50">
        <f t="shared" si="87"/>
        <v>44.388978613027938</v>
      </c>
      <c r="Y395" s="50">
        <f t="shared" si="88"/>
        <v>81.383773021403684</v>
      </c>
      <c r="Z395" s="50">
        <f t="shared" si="89"/>
        <v>84.956425103819385</v>
      </c>
      <c r="AA395" s="50">
        <f t="shared" si="90"/>
        <v>-5.3645883691254994</v>
      </c>
      <c r="AB395" s="50">
        <f t="shared" si="91"/>
        <v>-5.3645883691254994</v>
      </c>
      <c r="AC395" s="50">
        <f t="shared" si="92"/>
        <v>-5.3645883691254994</v>
      </c>
      <c r="AF395">
        <v>1.62</v>
      </c>
      <c r="AG395">
        <v>2.2999999999999998</v>
      </c>
      <c r="AH395" s="57"/>
      <c r="AJ395" t="s">
        <v>478</v>
      </c>
    </row>
    <row r="396" spans="1:36" ht="15" x14ac:dyDescent="0.25">
      <c r="A396">
        <v>2.4700000000000002</v>
      </c>
      <c r="B396">
        <v>3.35</v>
      </c>
      <c r="C396">
        <v>2.93</v>
      </c>
      <c r="D396" s="43">
        <f t="shared" si="93"/>
        <v>4.4662690609353906E-2</v>
      </c>
      <c r="E396" s="44">
        <f>IF(OR($A396="",$B396="",$C396=""),"",A396*'MPTO_working_3-way'!$I395)</f>
        <v>2.5803168458051045</v>
      </c>
      <c r="F396" s="45">
        <f>IF(OR($A396="",$B396="",$C396=""),"",B396*'MPTO_working_3-way'!$I395)</f>
        <v>3.4996200135413358</v>
      </c>
      <c r="G396" s="46">
        <f>IF(OR($A396="",$B396="",$C396=""),"",C396*'MPTO_working_3-way'!$I395)</f>
        <v>3.060861683485407</v>
      </c>
      <c r="H396" s="44">
        <f>IF(OR($A396="",$B396="",$C396=""),"",'MPTO_working_3-way'!E395)</f>
        <v>2.5642949778916244</v>
      </c>
      <c r="I396" s="45">
        <f>IF(OR($A396="",$B396="",$C396=""),"",'MPTO_working_3-way'!F395)</f>
        <v>3.5258456934670677</v>
      </c>
      <c r="J396" s="46">
        <f>IF(OR($A396="",$B396="",$C396=""),"",'MPTO_working_3-way'!G395)</f>
        <v>3.0636375909119726</v>
      </c>
      <c r="K396" s="44">
        <f>IF(OR($A396="",$B396="",$C396=""),"",'OddsRatio_working_3-way'!H395)</f>
        <v>2.5716052767031057</v>
      </c>
      <c r="L396" s="45">
        <f>IF(OR($A396="",$B396="",$C396=""),"",'OddsRatio_working_3-way'!I395)</f>
        <v>3.5124302042532642</v>
      </c>
      <c r="M396" s="46">
        <f>IF(OR($A396="",$B396="",$C396=""),"",'OddsRatio_working_3-way'!J395)</f>
        <v>3.0634001251952343</v>
      </c>
      <c r="N396" s="47">
        <f t="shared" si="81"/>
        <v>38.754930489475697</v>
      </c>
      <c r="O396" s="48">
        <f t="shared" si="82"/>
        <v>28.574530838508949</v>
      </c>
      <c r="P396" s="48">
        <f t="shared" si="83"/>
        <v>32.670538672015354</v>
      </c>
      <c r="Q396" t="s">
        <v>324</v>
      </c>
      <c r="R396" t="s">
        <v>332</v>
      </c>
      <c r="S396" s="38">
        <v>44229</v>
      </c>
      <c r="T396" s="50">
        <v>100</v>
      </c>
      <c r="U396" s="50">
        <f t="shared" si="84"/>
        <v>59.514170040485837</v>
      </c>
      <c r="V396" s="50">
        <f t="shared" si="85"/>
        <v>70.149253731343279</v>
      </c>
      <c r="W396" s="50">
        <f t="shared" si="86"/>
        <v>65.870307167235495</v>
      </c>
      <c r="X396" s="50">
        <f t="shared" si="87"/>
        <v>63.980439101421219</v>
      </c>
      <c r="Y396" s="50">
        <f t="shared" si="88"/>
        <v>74.615522792278682</v>
      </c>
      <c r="Z396" s="50">
        <f t="shared" si="89"/>
        <v>70.336576228170884</v>
      </c>
      <c r="AA396" s="50">
        <f t="shared" si="90"/>
        <v>-4.4662690609353817</v>
      </c>
      <c r="AB396" s="50">
        <f t="shared" si="91"/>
        <v>-4.466269060935403</v>
      </c>
      <c r="AC396" s="50">
        <f t="shared" si="92"/>
        <v>-4.4662690609353888</v>
      </c>
      <c r="AF396">
        <v>2.12</v>
      </c>
      <c r="AG396">
        <v>1.74</v>
      </c>
      <c r="AH396" s="57"/>
      <c r="AJ396" t="s">
        <v>478</v>
      </c>
    </row>
    <row r="397" spans="1:36" ht="15" x14ac:dyDescent="0.25">
      <c r="A397">
        <v>2.0699999999999998</v>
      </c>
      <c r="B397">
        <v>3.5</v>
      </c>
      <c r="C397">
        <v>3.61</v>
      </c>
      <c r="D397" s="43">
        <f t="shared" si="93"/>
        <v>4.581438340320676E-2</v>
      </c>
      <c r="E397" s="44">
        <f>IF(OR($A397="",$B397="",$C397=""),"",A397*'MPTO_working_3-way'!$I396)</f>
        <v>2.1648357736446378</v>
      </c>
      <c r="F397" s="45">
        <f>IF(OR($A397="",$B397="",$C397=""),"",B397*'MPTO_working_3-way'!$I396)</f>
        <v>3.6603503419112235</v>
      </c>
      <c r="G397" s="46">
        <f>IF(OR($A397="",$B397="",$C397=""),"",C397*'MPTO_working_3-way'!$I396)</f>
        <v>3.7753899240855762</v>
      </c>
      <c r="H397" s="44">
        <f>IF(OR($A397="",$B397="",$C397=""),"",'MPTO_working_3-way'!E396)</f>
        <v>2.137572789745755</v>
      </c>
      <c r="I397" s="45">
        <f>IF(OR($A397="",$B397="",$C397=""),"",'MPTO_working_3-way'!F396)</f>
        <v>3.6976392387316595</v>
      </c>
      <c r="J397" s="46">
        <f>IF(OR($A397="",$B397="",$C397=""),"",'MPTO_working_3-way'!G396)</f>
        <v>3.8206313072905891</v>
      </c>
      <c r="K397" s="44">
        <f>IF(OR($A397="",$B397="",$C397=""),"",'OddsRatio_working_3-way'!H396)</f>
        <v>2.1484710006059542</v>
      </c>
      <c r="L397" s="45">
        <f>IF(OR($A397="",$B397="",$C397=""),"",'OddsRatio_working_3-way'!I396)</f>
        <v>3.683343459359707</v>
      </c>
      <c r="M397" s="46">
        <f>IF(OR($A397="",$B397="",$C397=""),"",'OddsRatio_working_3-way'!J396)</f>
        <v>3.8014105715715334</v>
      </c>
      <c r="N397" s="47">
        <f t="shared" si="81"/>
        <v>46.192880410343406</v>
      </c>
      <c r="O397" s="48">
        <f t="shared" si="82"/>
        <v>27.319789271260241</v>
      </c>
      <c r="P397" s="48">
        <f t="shared" si="83"/>
        <v>26.487330318396356</v>
      </c>
      <c r="Q397" t="s">
        <v>338</v>
      </c>
      <c r="R397" t="s">
        <v>330</v>
      </c>
      <c r="S397" s="38">
        <v>44229</v>
      </c>
      <c r="T397" s="50">
        <v>100</v>
      </c>
      <c r="U397" s="50">
        <f t="shared" si="84"/>
        <v>51.690821256038639</v>
      </c>
      <c r="V397" s="50">
        <f t="shared" si="85"/>
        <v>71.428571428571431</v>
      </c>
      <c r="W397" s="50">
        <f t="shared" si="86"/>
        <v>72.29916897506925</v>
      </c>
      <c r="X397" s="50">
        <f t="shared" si="87"/>
        <v>56.272259596359319</v>
      </c>
      <c r="Y397" s="50">
        <f t="shared" si="88"/>
        <v>76.010009768892104</v>
      </c>
      <c r="Z397" s="50">
        <f t="shared" si="89"/>
        <v>76.880607315389923</v>
      </c>
      <c r="AA397" s="50">
        <f t="shared" si="90"/>
        <v>-4.5814383403206804</v>
      </c>
      <c r="AB397" s="50">
        <f t="shared" si="91"/>
        <v>-4.5814383403206733</v>
      </c>
      <c r="AC397" s="50">
        <f t="shared" si="92"/>
        <v>-4.5814383403206733</v>
      </c>
      <c r="AF397">
        <v>1.99</v>
      </c>
      <c r="AG397">
        <v>1.85</v>
      </c>
      <c r="AH397" s="57"/>
      <c r="AJ397" t="s">
        <v>478</v>
      </c>
    </row>
    <row r="398" spans="1:36" ht="15" x14ac:dyDescent="0.25">
      <c r="A398">
        <v>1.71</v>
      </c>
      <c r="B398">
        <v>3.68</v>
      </c>
      <c r="C398">
        <v>5.09</v>
      </c>
      <c r="D398" s="43">
        <f t="shared" si="93"/>
        <v>5.299810629617796E-2</v>
      </c>
      <c r="E398" s="44">
        <f>IF(OR($A398="",$B398="",$C398=""),"",A398*'MPTO_working_3-way'!$I397)</f>
        <v>1.8006267617664642</v>
      </c>
      <c r="F398" s="45">
        <f>IF(OR($A398="",$B398="",$C398=""),"",B398*'MPTO_working_3-way'!$I397)</f>
        <v>3.8750330311699352</v>
      </c>
      <c r="G398" s="46">
        <f>IF(OR($A398="",$B398="",$C398=""),"",C398*'MPTO_working_3-way'!$I397)</f>
        <v>5.3597603610475453</v>
      </c>
      <c r="H398" s="44">
        <f>IF(OR($A398="",$B398="",$C398=""),"",'MPTO_working_3-way'!E397)</f>
        <v>1.7632663738650278</v>
      </c>
      <c r="I398" s="45">
        <f>IF(OR($A398="",$B398="",$C398=""),"",'MPTO_working_3-way'!F397)</f>
        <v>3.9358752251562947</v>
      </c>
      <c r="J398" s="46">
        <f>IF(OR($A398="",$B398="",$C398=""),"",'MPTO_working_3-way'!G397)</f>
        <v>5.5929156481878763</v>
      </c>
      <c r="K398" s="44">
        <f>IF(OR($A398="",$B398="",$C398=""),"",'OddsRatio_working_3-way'!H397)</f>
        <v>1.7765058844810224</v>
      </c>
      <c r="L398" s="45">
        <f>IF(OR($A398="",$B398="",$C398=""),"",'OddsRatio_working_3-way'!I397)</f>
        <v>3.9310362963509009</v>
      </c>
      <c r="M398" s="46">
        <f>IF(OR($A398="",$B398="",$C398=""),"",'OddsRatio_working_3-way'!J397)</f>
        <v>5.4731113627146222</v>
      </c>
      <c r="N398" s="47">
        <f t="shared" si="81"/>
        <v>55.536217790019549</v>
      </c>
      <c r="O398" s="48">
        <f t="shared" si="82"/>
        <v>25.806231636123211</v>
      </c>
      <c r="P398" s="48">
        <f t="shared" si="83"/>
        <v>18.657550573857257</v>
      </c>
      <c r="Q398" t="s">
        <v>322</v>
      </c>
      <c r="R398" t="s">
        <v>515</v>
      </c>
      <c r="S398" s="38">
        <v>44229</v>
      </c>
      <c r="T398" s="50">
        <v>100</v>
      </c>
      <c r="U398" s="50">
        <f t="shared" si="84"/>
        <v>41.520467836257311</v>
      </c>
      <c r="V398" s="50">
        <f t="shared" si="85"/>
        <v>72.826086956521735</v>
      </c>
      <c r="W398" s="50">
        <f t="shared" si="86"/>
        <v>80.353634577603145</v>
      </c>
      <c r="X398" s="50">
        <f t="shared" si="87"/>
        <v>46.82027846587512</v>
      </c>
      <c r="Y398" s="50">
        <f t="shared" si="88"/>
        <v>78.125897586139544</v>
      </c>
      <c r="Z398" s="50">
        <f t="shared" si="89"/>
        <v>85.65344520722094</v>
      </c>
      <c r="AA398" s="50">
        <f t="shared" si="90"/>
        <v>-5.2998106296178094</v>
      </c>
      <c r="AB398" s="50">
        <f t="shared" si="91"/>
        <v>-5.2998106296178094</v>
      </c>
      <c r="AC398" s="50">
        <f t="shared" si="92"/>
        <v>-5.2998106296177951</v>
      </c>
      <c r="AF398">
        <v>1.78</v>
      </c>
      <c r="AG398">
        <v>2.0499999999999998</v>
      </c>
      <c r="AH398" s="57"/>
      <c r="AJ398" t="s">
        <v>478</v>
      </c>
    </row>
    <row r="399" spans="1:36" ht="15" x14ac:dyDescent="0.25">
      <c r="A399">
        <v>1.68</v>
      </c>
      <c r="B399">
        <v>3.76</v>
      </c>
      <c r="C399">
        <v>5.12</v>
      </c>
      <c r="D399" s="43">
        <f t="shared" si="93"/>
        <v>5.6508042046605755E-2</v>
      </c>
      <c r="E399" s="44">
        <f>IF(OR($A399="",$B399="",$C399=""),"",A399*'MPTO_working_3-way'!$I398)</f>
        <v>1.7749335106382975</v>
      </c>
      <c r="F399" s="45">
        <f>IF(OR($A399="",$B399="",$C399=""),"",B399*'MPTO_working_3-way'!$I398)</f>
        <v>3.9724702380952372</v>
      </c>
      <c r="G399" s="46">
        <f>IF(OR($A399="",$B399="",$C399=""),"",C399*'MPTO_working_3-way'!$I398)</f>
        <v>5.4093211752786212</v>
      </c>
      <c r="H399" s="44">
        <f>IF(OR($A399="",$B399="",$C399=""),"",'MPTO_working_3-way'!E398)</f>
        <v>1.7349000508099843</v>
      </c>
      <c r="I399" s="45">
        <f>IF(OR($A399="",$B399="",$C399=""),"",'MPTO_working_3-way'!F398)</f>
        <v>4.0465935661588057</v>
      </c>
      <c r="J399" s="46">
        <f>IF(OR($A399="",$B399="",$C399=""),"",'MPTO_working_3-way'!G398)</f>
        <v>5.6664772897168305</v>
      </c>
      <c r="K399" s="44">
        <f>IF(OR($A399="",$B399="",$C399=""),"",'OddsRatio_working_3-way'!H398)</f>
        <v>1.7487997066479106</v>
      </c>
      <c r="L399" s="45">
        <f>IF(OR($A399="",$B399="",$C399=""),"",'OddsRatio_working_3-way'!I398)</f>
        <v>4.0392458681591661</v>
      </c>
      <c r="M399" s="46">
        <f>IF(OR($A399="",$B399="",$C399=""),"",'OddsRatio_working_3-way'!J398)</f>
        <v>5.5368452814549869</v>
      </c>
      <c r="N399" s="47">
        <f t="shared" si="81"/>
        <v>56.340138602734605</v>
      </c>
      <c r="O399" s="48">
        <f t="shared" si="82"/>
        <v>25.173253418243124</v>
      </c>
      <c r="P399" s="48">
        <f t="shared" si="83"/>
        <v>18.486607979022292</v>
      </c>
      <c r="Q399" t="s">
        <v>323</v>
      </c>
      <c r="R399" t="s">
        <v>335</v>
      </c>
      <c r="S399" s="38">
        <v>44229</v>
      </c>
      <c r="T399" s="50">
        <v>100</v>
      </c>
      <c r="U399" s="50">
        <f t="shared" si="84"/>
        <v>40.476190476190474</v>
      </c>
      <c r="V399" s="50">
        <f t="shared" si="85"/>
        <v>73.40425531914893</v>
      </c>
      <c r="W399" s="50">
        <f t="shared" si="86"/>
        <v>80.46875</v>
      </c>
      <c r="X399" s="50">
        <f t="shared" si="87"/>
        <v>46.126994680851062</v>
      </c>
      <c r="Y399" s="50">
        <f t="shared" si="88"/>
        <v>79.055059523809518</v>
      </c>
      <c r="Z399" s="50">
        <f t="shared" si="89"/>
        <v>86.119554204660588</v>
      </c>
      <c r="AA399" s="50">
        <f t="shared" si="90"/>
        <v>-5.650804204660588</v>
      </c>
      <c r="AB399" s="50">
        <f t="shared" si="91"/>
        <v>-5.650804204660588</v>
      </c>
      <c r="AC399" s="50">
        <f t="shared" si="92"/>
        <v>-5.650804204660588</v>
      </c>
      <c r="AF399">
        <v>2.17</v>
      </c>
      <c r="AG399">
        <v>1.69</v>
      </c>
      <c r="AH399" s="57"/>
      <c r="AJ399" t="s">
        <v>478</v>
      </c>
    </row>
    <row r="400" spans="1:36" ht="15" x14ac:dyDescent="0.25">
      <c r="A400">
        <v>2.04</v>
      </c>
      <c r="B400">
        <v>3.65</v>
      </c>
      <c r="C400">
        <v>3.49</v>
      </c>
      <c r="D400" s="43">
        <f t="shared" si="93"/>
        <v>5.070163246049697E-2</v>
      </c>
      <c r="E400" s="44">
        <f>IF(OR($A400="",$B400="",$C400=""),"",A400*'MPTO_working_3-way'!$I399)</f>
        <v>2.1434313302194137</v>
      </c>
      <c r="F400" s="45">
        <f>IF(OR($A400="",$B400="",$C400=""),"",B400*'MPTO_working_3-way'!$I399)</f>
        <v>3.8350609584808137</v>
      </c>
      <c r="G400" s="46">
        <f>IF(OR($A400="",$B400="",$C400=""),"",C400*'MPTO_working_3-way'!$I399)</f>
        <v>3.6669486972871348</v>
      </c>
      <c r="H400" s="44">
        <f>IF(OR($A400="",$B400="",$C400=""),"",'MPTO_working_3-way'!E399)</f>
        <v>2.1128447821206278</v>
      </c>
      <c r="I400" s="45">
        <f>IF(OR($A400="",$B400="",$C400=""),"",'MPTO_working_3-way'!F399)</f>
        <v>3.8899599026806726</v>
      </c>
      <c r="J400" s="46">
        <f>IF(OR($A400="",$B400="",$C400=""),"",'MPTO_working_3-way'!G399)</f>
        <v>3.7087530042187518</v>
      </c>
      <c r="K400" s="44">
        <f>IF(OR($A400="",$B400="",$C400=""),"",'OddsRatio_working_3-way'!H399)</f>
        <v>2.1249285964726097</v>
      </c>
      <c r="L400" s="45">
        <f>IF(OR($A400="",$B400="",$C400=""),"",'OddsRatio_working_3-way'!I399)</f>
        <v>3.8664045967811678</v>
      </c>
      <c r="M400" s="46">
        <f>IF(OR($A400="",$B400="",$C400=""),"",'OddsRatio_working_3-way'!J399)</f>
        <v>3.6933386588623045</v>
      </c>
      <c r="N400" s="47">
        <f t="shared" si="81"/>
        <v>46.654165491629463</v>
      </c>
      <c r="O400" s="48">
        <f t="shared" si="82"/>
        <v>26.075204822718927</v>
      </c>
      <c r="P400" s="48">
        <f t="shared" si="83"/>
        <v>27.270629685651599</v>
      </c>
      <c r="Q400" t="s">
        <v>336</v>
      </c>
      <c r="R400" t="s">
        <v>341</v>
      </c>
      <c r="S400" s="38">
        <v>44229</v>
      </c>
      <c r="T400" s="50">
        <v>100</v>
      </c>
      <c r="U400" s="50">
        <f t="shared" si="84"/>
        <v>50.980392156862742</v>
      </c>
      <c r="V400" s="50">
        <f t="shared" si="85"/>
        <v>72.602739726027394</v>
      </c>
      <c r="W400" s="50">
        <f t="shared" si="86"/>
        <v>71.346704871060169</v>
      </c>
      <c r="X400" s="50">
        <f t="shared" si="87"/>
        <v>56.05055540291243</v>
      </c>
      <c r="Y400" s="50">
        <f t="shared" si="88"/>
        <v>77.672902972077068</v>
      </c>
      <c r="Z400" s="50">
        <f t="shared" si="89"/>
        <v>76.416868117109857</v>
      </c>
      <c r="AA400" s="50">
        <f t="shared" si="90"/>
        <v>-5.0701632460496882</v>
      </c>
      <c r="AB400" s="50">
        <f t="shared" si="91"/>
        <v>-5.0701632460496739</v>
      </c>
      <c r="AC400" s="50">
        <f t="shared" si="92"/>
        <v>-5.0701632460496882</v>
      </c>
      <c r="AF400">
        <v>1.89</v>
      </c>
      <c r="AG400">
        <v>1.93</v>
      </c>
      <c r="AH400" s="57"/>
      <c r="AJ400" t="s">
        <v>478</v>
      </c>
    </row>
    <row r="401" spans="1:36" ht="15" x14ac:dyDescent="0.25">
      <c r="A401">
        <v>2.73</v>
      </c>
      <c r="B401">
        <v>3.86</v>
      </c>
      <c r="C401">
        <v>2.35</v>
      </c>
      <c r="D401" s="43">
        <f t="shared" si="93"/>
        <v>5.0899638706936701E-2</v>
      </c>
      <c r="E401" s="44">
        <f>IF(OR($A401="",$B401="",$C401=""),"",A401*'MPTO_working_3-way'!$I400)</f>
        <v>2.868956013669937</v>
      </c>
      <c r="F401" s="45">
        <f>IF(OR($A401="",$B401="",$C401=""),"",B401*'MPTO_working_3-way'!$I400)</f>
        <v>4.0564726054087759</v>
      </c>
      <c r="G401" s="46">
        <f>IF(OR($A401="",$B401="",$C401=""),"",C401*'MPTO_working_3-way'!$I400)</f>
        <v>2.4696141509613012</v>
      </c>
      <c r="H401" s="44">
        <f>IF(OR($A401="",$B401="",$C401=""),"",'MPTO_working_3-way'!E400)</f>
        <v>2.8625914313556327</v>
      </c>
      <c r="I401" s="45">
        <f>IF(OR($A401="",$B401="",$C401=""),"",'MPTO_working_3-way'!F400)</f>
        <v>4.1305107352762116</v>
      </c>
      <c r="J401" s="46">
        <f>IF(OR($A401="",$B401="",$C401=""),"",'MPTO_working_3-way'!G400)</f>
        <v>2.4475887500811289</v>
      </c>
      <c r="K401" s="44">
        <f>IF(OR($A401="",$B401="",$C401=""),"",'OddsRatio_working_3-way'!H400)</f>
        <v>2.8684908857144102</v>
      </c>
      <c r="L401" s="45">
        <f>IF(OR($A401="",$B401="",$C401=""),"",'OddsRatio_working_3-way'!I400)</f>
        <v>4.0889502503717985</v>
      </c>
      <c r="M401" s="46">
        <f>IF(OR($A401="",$B401="",$C401=""),"",'OddsRatio_working_3-way'!J400)</f>
        <v>2.4580709223782966</v>
      </c>
      <c r="N401" s="47">
        <f t="shared" si="81"/>
        <v>34.855884692383661</v>
      </c>
      <c r="O401" s="48">
        <f t="shared" si="82"/>
        <v>24.651959899017456</v>
      </c>
      <c r="P401" s="48">
        <f t="shared" si="83"/>
        <v>40.492155408598883</v>
      </c>
      <c r="Q401" t="s">
        <v>334</v>
      </c>
      <c r="R401" t="s">
        <v>328</v>
      </c>
      <c r="S401" s="38">
        <v>44229</v>
      </c>
      <c r="T401" s="50">
        <v>100</v>
      </c>
      <c r="U401" s="50">
        <f t="shared" si="84"/>
        <v>63.369963369963365</v>
      </c>
      <c r="V401" s="50">
        <f t="shared" si="85"/>
        <v>74.093264248704671</v>
      </c>
      <c r="W401" s="50">
        <f t="shared" si="86"/>
        <v>57.446808510638299</v>
      </c>
      <c r="X401" s="50">
        <f t="shared" si="87"/>
        <v>68.459927240657038</v>
      </c>
      <c r="Y401" s="50">
        <f t="shared" si="88"/>
        <v>79.183228119398336</v>
      </c>
      <c r="Z401" s="50">
        <f t="shared" si="89"/>
        <v>62.536772381331971</v>
      </c>
      <c r="AA401" s="50">
        <f t="shared" si="90"/>
        <v>-5.0899638706936727</v>
      </c>
      <c r="AB401" s="50">
        <f t="shared" si="91"/>
        <v>-5.0899638706936656</v>
      </c>
      <c r="AC401" s="50">
        <f t="shared" si="92"/>
        <v>-5.0899638706936727</v>
      </c>
      <c r="AF401">
        <v>1.61</v>
      </c>
      <c r="AG401">
        <v>2.33</v>
      </c>
      <c r="AH401" s="57"/>
      <c r="AJ401" t="s">
        <v>478</v>
      </c>
    </row>
    <row r="402" spans="1:36" ht="15" x14ac:dyDescent="0.25">
      <c r="A402">
        <v>2.6</v>
      </c>
      <c r="B402">
        <v>3.27</v>
      </c>
      <c r="C402">
        <v>2.92</v>
      </c>
      <c r="D402" s="43">
        <f t="shared" si="93"/>
        <v>3.289153559355884E-2</v>
      </c>
      <c r="E402" s="44">
        <f>IF(OR($A402="",$B402="",$C402=""),"",A402*'MPTO_working_3-way'!$I401)</f>
        <v>2.6855179925432533</v>
      </c>
      <c r="F402" s="45">
        <f>IF(OR($A402="",$B402="",$C402=""),"",B402*'MPTO_working_3-way'!$I401)</f>
        <v>3.3775553213909375</v>
      </c>
      <c r="G402" s="46">
        <f>IF(OR($A402="",$B402="",$C402=""),"",C402*'MPTO_working_3-way'!$I401)</f>
        <v>3.0160432839331919</v>
      </c>
      <c r="H402" s="44">
        <f>IF(OR($A402="",$B402="",$C402=""),"",'MPTO_working_3-way'!E401)</f>
        <v>2.6762903253626482</v>
      </c>
      <c r="I402" s="45">
        <f>IF(OR($A402="",$B402="",$C402=""),"",'MPTO_working_3-way'!F401)</f>
        <v>3.3915946854746748</v>
      </c>
      <c r="J402" s="46">
        <f>IF(OR($A402="",$B402="",$C402=""),"",'MPTO_working_3-way'!G401)</f>
        <v>3.0165738874595776</v>
      </c>
      <c r="K402" s="44">
        <f>IF(OR($A402="",$B402="",$C402=""),"",'OddsRatio_working_3-way'!H401)</f>
        <v>2.6806361271566987</v>
      </c>
      <c r="L402" s="45">
        <f>IF(OR($A402="",$B402="",$C402=""),"",'OddsRatio_working_3-way'!I401)</f>
        <v>3.3844025054035671</v>
      </c>
      <c r="M402" s="46">
        <f>IF(OR($A402="",$B402="",$C402=""),"",'OddsRatio_working_3-way'!J401)</f>
        <v>3.016763352588038</v>
      </c>
      <c r="N402" s="47">
        <f t="shared" si="81"/>
        <v>37.236764109443733</v>
      </c>
      <c r="O402" s="48">
        <f t="shared" si="82"/>
        <v>29.607213053380342</v>
      </c>
      <c r="P402" s="48">
        <f t="shared" si="83"/>
        <v>33.156022837175932</v>
      </c>
      <c r="Q402" t="s">
        <v>350</v>
      </c>
      <c r="R402" t="s">
        <v>347</v>
      </c>
      <c r="S402" s="38">
        <v>44229</v>
      </c>
      <c r="T402" s="50">
        <v>100</v>
      </c>
      <c r="U402" s="50">
        <f t="shared" si="84"/>
        <v>61.538461538461533</v>
      </c>
      <c r="V402" s="50">
        <f t="shared" si="85"/>
        <v>69.418960244648318</v>
      </c>
      <c r="W402" s="50">
        <f t="shared" si="86"/>
        <v>65.753424657534239</v>
      </c>
      <c r="X402" s="50">
        <f t="shared" si="87"/>
        <v>64.827615097817429</v>
      </c>
      <c r="Y402" s="50">
        <f t="shared" si="88"/>
        <v>72.708113804004213</v>
      </c>
      <c r="Z402" s="50">
        <f t="shared" si="89"/>
        <v>69.042578216890135</v>
      </c>
      <c r="AA402" s="50">
        <f t="shared" si="90"/>
        <v>-3.2891535593558956</v>
      </c>
      <c r="AB402" s="50">
        <f t="shared" si="91"/>
        <v>-3.2891535593558956</v>
      </c>
      <c r="AC402" s="50">
        <f t="shared" si="92"/>
        <v>-3.2891535593558956</v>
      </c>
      <c r="AF402">
        <v>1.81</v>
      </c>
      <c r="AG402">
        <v>2.06</v>
      </c>
      <c r="AH402" s="57"/>
      <c r="AJ402" t="s">
        <v>479</v>
      </c>
    </row>
    <row r="403" spans="1:36" ht="15" x14ac:dyDescent="0.25">
      <c r="A403">
        <v>2.5499999999999998</v>
      </c>
      <c r="B403">
        <v>3.09</v>
      </c>
      <c r="C403">
        <v>3.16</v>
      </c>
      <c r="D403" s="43">
        <f t="shared" si="93"/>
        <v>3.223715441688535E-2</v>
      </c>
      <c r="E403" s="44">
        <f>IF(OR($A403="",$B403="",$C403=""),"",A403*'MPTO_working_3-way'!$I402)</f>
        <v>2.6322047437630576</v>
      </c>
      <c r="F403" s="45">
        <f>IF(OR($A403="",$B403="",$C403=""),"",B403*'MPTO_working_3-way'!$I402)</f>
        <v>3.1896128071481757</v>
      </c>
      <c r="G403" s="46">
        <f>IF(OR($A403="",$B403="",$C403=""),"",C403*'MPTO_working_3-way'!$I402)</f>
        <v>3.261869407957358</v>
      </c>
      <c r="H403" s="44">
        <f>IF(OR($A403="",$B403="",$C403=""),"",'MPTO_working_3-way'!E402)</f>
        <v>2.6218426339708785</v>
      </c>
      <c r="I403" s="45">
        <f>IF(OR($A403="",$B403="",$C403=""),"",'MPTO_working_3-way'!F402)</f>
        <v>3.1961249942236898</v>
      </c>
      <c r="J403" s="46">
        <f>IF(OR($A403="",$B403="",$C403=""),"",'MPTO_working_3-way'!G402)</f>
        <v>3.2710741282774172</v>
      </c>
      <c r="K403" s="44">
        <f>IF(OR($A403="",$B403="",$C403=""),"",'OddsRatio_working_3-way'!H402)</f>
        <v>2.6265812493396128</v>
      </c>
      <c r="L403" s="45">
        <f>IF(OR($A403="",$B403="",$C403=""),"",'OddsRatio_working_3-way'!I402)</f>
        <v>3.1932611684643812</v>
      </c>
      <c r="M403" s="46">
        <f>IF(OR($A403="",$B403="",$C403=""),"",'OddsRatio_working_3-way'!J402)</f>
        <v>3.2667196764990734</v>
      </c>
      <c r="N403" s="47">
        <f t="shared" si="81"/>
        <v>37.990965648454008</v>
      </c>
      <c r="O403" s="48">
        <f t="shared" si="82"/>
        <v>31.351767768141652</v>
      </c>
      <c r="P403" s="48">
        <f t="shared" si="83"/>
        <v>30.657266583404336</v>
      </c>
      <c r="Q403" t="s">
        <v>356</v>
      </c>
      <c r="R403" t="s">
        <v>365</v>
      </c>
      <c r="S403" s="38">
        <v>44229</v>
      </c>
      <c r="T403" s="50">
        <v>100</v>
      </c>
      <c r="U403" s="50">
        <f t="shared" si="84"/>
        <v>60.784313725490193</v>
      </c>
      <c r="V403" s="50">
        <f t="shared" si="85"/>
        <v>67.637540453074436</v>
      </c>
      <c r="W403" s="50">
        <f t="shared" si="86"/>
        <v>68.35443037974683</v>
      </c>
      <c r="X403" s="50">
        <f t="shared" si="87"/>
        <v>64.008029167178734</v>
      </c>
      <c r="Y403" s="50">
        <f t="shared" si="88"/>
        <v>70.861255894762976</v>
      </c>
      <c r="Z403" s="50">
        <f t="shared" si="89"/>
        <v>71.578145821435385</v>
      </c>
      <c r="AA403" s="50">
        <f t="shared" si="90"/>
        <v>-3.2237154416885403</v>
      </c>
      <c r="AB403" s="50">
        <f t="shared" si="91"/>
        <v>-3.2237154416885403</v>
      </c>
      <c r="AC403" s="50">
        <f t="shared" si="92"/>
        <v>-3.2237154416885545</v>
      </c>
      <c r="AF403">
        <v>2.2000000000000002</v>
      </c>
      <c r="AG403">
        <v>1.71</v>
      </c>
      <c r="AH403" s="57"/>
      <c r="AJ403" t="s">
        <v>479</v>
      </c>
    </row>
    <row r="404" spans="1:36" ht="15" x14ac:dyDescent="0.25">
      <c r="A404">
        <v>2.6</v>
      </c>
      <c r="B404">
        <v>3.07</v>
      </c>
      <c r="C404">
        <v>3.1</v>
      </c>
      <c r="D404" s="43">
        <f t="shared" si="93"/>
        <v>3.2928928799476287E-2</v>
      </c>
      <c r="E404" s="44">
        <f>IF(OR($A404="",$B404="",$C404=""),"",A404*'MPTO_working_3-way'!$I403)</f>
        <v>2.6856152148786383</v>
      </c>
      <c r="F404" s="45">
        <f>IF(OR($A404="",$B404="",$C404=""),"",B404*'MPTO_working_3-way'!$I403)</f>
        <v>3.1710918114143922</v>
      </c>
      <c r="G404" s="46">
        <f>IF(OR($A404="",$B404="",$C404=""),"",C404*'MPTO_working_3-way'!$I403)</f>
        <v>3.2020796792783766</v>
      </c>
      <c r="H404" s="44">
        <f>IF(OR($A404="",$B404="",$C404=""),"",'MPTO_working_3-way'!E403)</f>
        <v>2.6763796049927535</v>
      </c>
      <c r="I404" s="45">
        <f>IF(OR($A404="",$B404="",$C404=""),"",'MPTO_working_3-way'!F403)</f>
        <v>3.1770581891017411</v>
      </c>
      <c r="J404" s="46">
        <f>IF(OR($A404="",$B404="",$C404=""),"",'MPTO_working_3-way'!G403)</f>
        <v>3.2091979663830674</v>
      </c>
      <c r="K404" s="44">
        <f>IF(OR($A404="",$B404="",$C404=""),"",'OddsRatio_working_3-way'!H403)</f>
        <v>2.6806482879387867</v>
      </c>
      <c r="L404" s="45">
        <f>IF(OR($A404="",$B404="",$C404=""),"",'OddsRatio_working_3-way'!I403)</f>
        <v>3.1743387225208051</v>
      </c>
      <c r="M404" s="46">
        <f>IF(OR($A404="",$B404="",$C404=""),"",'OddsRatio_working_3-way'!J403)</f>
        <v>3.2058508779196573</v>
      </c>
      <c r="N404" s="47">
        <f t="shared" si="81"/>
        <v>37.235416096091392</v>
      </c>
      <c r="O404" s="48">
        <f t="shared" si="82"/>
        <v>31.534880081380333</v>
      </c>
      <c r="P404" s="48">
        <f t="shared" si="83"/>
        <v>31.229703822528265</v>
      </c>
      <c r="Q404" t="s">
        <v>354</v>
      </c>
      <c r="R404" t="s">
        <v>355</v>
      </c>
      <c r="S404" s="38">
        <v>44229</v>
      </c>
      <c r="T404" s="50">
        <v>100</v>
      </c>
      <c r="U404" s="50">
        <f t="shared" si="84"/>
        <v>61.538461538461533</v>
      </c>
      <c r="V404" s="50">
        <f t="shared" si="85"/>
        <v>67.426710097719877</v>
      </c>
      <c r="W404" s="50">
        <f t="shared" si="86"/>
        <v>67.741935483870961</v>
      </c>
      <c r="X404" s="50">
        <f t="shared" si="87"/>
        <v>64.831354418409177</v>
      </c>
      <c r="Y404" s="50">
        <f t="shared" si="88"/>
        <v>70.719602977667478</v>
      </c>
      <c r="Z404" s="50">
        <f t="shared" si="89"/>
        <v>71.03482836381859</v>
      </c>
      <c r="AA404" s="50">
        <f t="shared" si="90"/>
        <v>-3.2928928799476438</v>
      </c>
      <c r="AB404" s="50">
        <f t="shared" si="91"/>
        <v>-3.2928928799476012</v>
      </c>
      <c r="AC404" s="50">
        <f t="shared" si="92"/>
        <v>-3.2928928799476296</v>
      </c>
      <c r="AF404">
        <v>2.2200000000000002</v>
      </c>
      <c r="AG404">
        <v>1.7</v>
      </c>
      <c r="AH404" s="57"/>
      <c r="AJ404" t="s">
        <v>479</v>
      </c>
    </row>
    <row r="405" spans="1:36" ht="15" x14ac:dyDescent="0.25">
      <c r="A405">
        <v>2.3199999999999998</v>
      </c>
      <c r="B405">
        <v>3.27</v>
      </c>
      <c r="C405">
        <v>3.37</v>
      </c>
      <c r="D405" s="43">
        <f t="shared" si="93"/>
        <v>3.358078535664788E-2</v>
      </c>
      <c r="E405" s="44">
        <f>IF(OR($A405="",$B405="",$C405=""),"",A405*'MPTO_working_3-way'!$I404)</f>
        <v>2.3979074220274228</v>
      </c>
      <c r="F405" s="45">
        <f>IF(OR($A405="",$B405="",$C405=""),"",B405*'MPTO_working_3-way'!$I404)</f>
        <v>3.3798091681162385</v>
      </c>
      <c r="G405" s="46">
        <f>IF(OR($A405="",$B405="",$C405=""),"",C405*'MPTO_working_3-way'!$I404)</f>
        <v>3.4831672466519032</v>
      </c>
      <c r="H405" s="44">
        <f>IF(OR($A405="",$B405="",$C405=""),"",'MPTO_working_3-way'!E404)</f>
        <v>2.3818547203008285</v>
      </c>
      <c r="I405" s="45">
        <f>IF(OR($A405="",$B405="",$C405=""),"",'MPTO_working_3-way'!F404)</f>
        <v>3.3942395400950263</v>
      </c>
      <c r="J405" s="46">
        <f>IF(OR($A405="",$B405="",$C405=""),"",'MPTO_working_3-way'!G404)</f>
        <v>3.5021079722317139</v>
      </c>
      <c r="K405" s="44">
        <f>IF(OR($A405="",$B405="",$C405=""),"",'OddsRatio_working_3-way'!H404)</f>
        <v>2.3887911282714001</v>
      </c>
      <c r="L405" s="45">
        <f>IF(OR($A405="",$B405="",$C405=""),"",'OddsRatio_working_3-way'!I404)</f>
        <v>3.3882998948303626</v>
      </c>
      <c r="M405" s="46">
        <f>IF(OR($A405="",$B405="",$C405=""),"",'OddsRatio_working_3-way'!J404)</f>
        <v>3.4935113439418326</v>
      </c>
      <c r="N405" s="47">
        <f t="shared" si="81"/>
        <v>41.703027848944366</v>
      </c>
      <c r="O405" s="48">
        <f t="shared" si="82"/>
        <v>29.587469299556858</v>
      </c>
      <c r="P405" s="48">
        <f t="shared" si="83"/>
        <v>28.709502851498787</v>
      </c>
      <c r="Q405" t="s">
        <v>348</v>
      </c>
      <c r="R405" t="s">
        <v>349</v>
      </c>
      <c r="S405" s="38">
        <v>44229</v>
      </c>
      <c r="T405" s="50">
        <v>100</v>
      </c>
      <c r="U405" s="50">
        <f t="shared" si="84"/>
        <v>56.896551724137922</v>
      </c>
      <c r="V405" s="50">
        <f t="shared" si="85"/>
        <v>69.418960244648318</v>
      </c>
      <c r="W405" s="50">
        <f t="shared" si="86"/>
        <v>70.326409495548958</v>
      </c>
      <c r="X405" s="50">
        <f t="shared" si="87"/>
        <v>60.25463025980271</v>
      </c>
      <c r="Y405" s="50">
        <f t="shared" si="88"/>
        <v>72.777038780313106</v>
      </c>
      <c r="Z405" s="50">
        <f t="shared" si="89"/>
        <v>73.684488031213746</v>
      </c>
      <c r="AA405" s="50">
        <f t="shared" si="90"/>
        <v>-3.358078535664788</v>
      </c>
      <c r="AB405" s="50">
        <f t="shared" si="91"/>
        <v>-3.358078535664788</v>
      </c>
      <c r="AC405" s="50">
        <f t="shared" si="92"/>
        <v>-3.358078535664788</v>
      </c>
      <c r="AF405">
        <v>2.02</v>
      </c>
      <c r="AG405">
        <v>1.85</v>
      </c>
      <c r="AH405" s="57"/>
      <c r="AJ405" t="s">
        <v>479</v>
      </c>
    </row>
    <row r="406" spans="1:36" ht="15" x14ac:dyDescent="0.25">
      <c r="A406">
        <v>3.06</v>
      </c>
      <c r="B406">
        <v>3.08</v>
      </c>
      <c r="C406">
        <v>2.62</v>
      </c>
      <c r="D406" s="43">
        <f t="shared" si="93"/>
        <v>3.3152099609216723E-2</v>
      </c>
      <c r="E406" s="44">
        <f>IF(OR($A406="",$B406="",$C406=""),"",A406*'MPTO_working_3-way'!$I405)</f>
        <v>3.1614454248042034</v>
      </c>
      <c r="F406" s="45">
        <f>IF(OR($A406="",$B406="",$C406=""),"",B406*'MPTO_working_3-way'!$I405)</f>
        <v>3.1821084667963877</v>
      </c>
      <c r="G406" s="46">
        <f>IF(OR($A406="",$B406="",$C406=""),"",C406*'MPTO_working_3-way'!$I405)</f>
        <v>2.7068585009761481</v>
      </c>
      <c r="H406" s="44">
        <f>IF(OR($A406="",$B406="",$C406=""),"",'MPTO_working_3-way'!E405)</f>
        <v>3.1670957926951893</v>
      </c>
      <c r="I406" s="45">
        <f>IF(OR($A406="",$B406="",$C406=""),"",'MPTO_working_3-way'!F405)</f>
        <v>3.1885251377180435</v>
      </c>
      <c r="J406" s="46">
        <f>IF(OR($A406="",$B406="",$C406=""),"",'MPTO_working_3-way'!G405)</f>
        <v>2.6981181664652278</v>
      </c>
      <c r="K406" s="44">
        <f>IF(OR($A406="",$B406="",$C406=""),"",'OddsRatio_working_3-way'!H405)</f>
        <v>3.1644945911427196</v>
      </c>
      <c r="L406" s="45">
        <f>IF(OR($A406="",$B406="",$C406=""),"",'OddsRatio_working_3-way'!I405)</f>
        <v>3.1855091017363386</v>
      </c>
      <c r="M406" s="46">
        <f>IF(OR($A406="",$B406="",$C406=""),"",'OddsRatio_working_3-way'!J405)</f>
        <v>2.7021753580831098</v>
      </c>
      <c r="N406" s="47">
        <f t="shared" si="81"/>
        <v>31.631101146145284</v>
      </c>
      <c r="O406" s="48">
        <f t="shared" si="82"/>
        <v>31.425704385456026</v>
      </c>
      <c r="P406" s="48">
        <f t="shared" si="83"/>
        <v>36.943194468398687</v>
      </c>
      <c r="Q406" t="s">
        <v>366</v>
      </c>
      <c r="R406" t="s">
        <v>363</v>
      </c>
      <c r="S406" s="38">
        <v>44229</v>
      </c>
      <c r="T406" s="50">
        <v>100</v>
      </c>
      <c r="U406" s="50">
        <f t="shared" si="84"/>
        <v>67.320261437908499</v>
      </c>
      <c r="V406" s="50">
        <f t="shared" si="85"/>
        <v>67.532467532467535</v>
      </c>
      <c r="W406" s="50">
        <f t="shared" si="86"/>
        <v>61.832061068702288</v>
      </c>
      <c r="X406" s="50">
        <f t="shared" si="87"/>
        <v>70.635471398830177</v>
      </c>
      <c r="Y406" s="50">
        <f t="shared" si="88"/>
        <v>70.847677493389199</v>
      </c>
      <c r="Z406" s="50">
        <f t="shared" si="89"/>
        <v>65.147271029623965</v>
      </c>
      <c r="AA406" s="50">
        <f t="shared" si="90"/>
        <v>-3.3152099609216776</v>
      </c>
      <c r="AB406" s="50">
        <f t="shared" si="91"/>
        <v>-3.3152099609216634</v>
      </c>
      <c r="AC406" s="50">
        <f t="shared" si="92"/>
        <v>-3.3152099609216776</v>
      </c>
      <c r="AF406">
        <v>2.4</v>
      </c>
      <c r="AG406">
        <v>1.61</v>
      </c>
      <c r="AH406" s="57"/>
      <c r="AJ406" t="s">
        <v>479</v>
      </c>
    </row>
    <row r="407" spans="1:36" s="50" customFormat="1" ht="15" x14ac:dyDescent="0.25">
      <c r="A407">
        <v>2.23</v>
      </c>
      <c r="B407">
        <v>3.33</v>
      </c>
      <c r="C407">
        <v>3.5</v>
      </c>
      <c r="D407" s="43">
        <f t="shared" si="93"/>
        <v>3.4445079288128788E-2</v>
      </c>
      <c r="E407" s="44">
        <f>IF(OR($A407="",$B407="",$C407=""),"",A407*'MPTO_working_3-way'!$I406)</f>
        <v>2.3068125268125272</v>
      </c>
      <c r="F407" s="45">
        <f>IF(OR($A407="",$B407="",$C407=""),"",B407*'MPTO_working_3-way'!$I406)</f>
        <v>3.4447021140294689</v>
      </c>
      <c r="G407" s="46">
        <f>IF(OR($A407="",$B407="",$C407=""),"",C407*'MPTO_working_3-way'!$I406)</f>
        <v>3.6205577775084508</v>
      </c>
      <c r="H407" s="44">
        <f>IF(OR($A407="",$B407="",$C407=""),"",'MPTO_working_3-way'!E406)</f>
        <v>2.2885976562786636</v>
      </c>
      <c r="I407" s="45">
        <f>IF(OR($A407="",$B407="",$C407=""),"",'MPTO_working_3-way'!F406)</f>
        <v>3.4623807990763669</v>
      </c>
      <c r="J407" s="46">
        <f>IF(OR($A407="",$B407="",$C407=""),"",'MPTO_working_3-way'!G406)</f>
        <v>3.6465395686649571</v>
      </c>
      <c r="K407" s="44">
        <f>IF(OR($A407="",$B407="",$C407=""),"",'OddsRatio_working_3-way'!H406)</f>
        <v>2.2962815800858687</v>
      </c>
      <c r="L407" s="45">
        <f>IF(OR($A407="",$B407="",$C407=""),"",'OddsRatio_working_3-way'!I406)</f>
        <v>3.4555577899187604</v>
      </c>
      <c r="M407" s="46">
        <f>IF(OR($A407="",$B407="",$C407=""),"",'OddsRatio_working_3-way'!J406)</f>
        <v>3.6347186587111153</v>
      </c>
      <c r="N407" s="47">
        <f t="shared" si="81"/>
        <v>43.349859963772822</v>
      </c>
      <c r="O407" s="48">
        <f t="shared" si="82"/>
        <v>29.030086402166187</v>
      </c>
      <c r="P407" s="48">
        <f t="shared" si="83"/>
        <v>27.620053634060969</v>
      </c>
      <c r="Q407" t="s">
        <v>352</v>
      </c>
      <c r="R407" t="s">
        <v>357</v>
      </c>
      <c r="S407" s="38">
        <v>44229</v>
      </c>
      <c r="T407" s="50">
        <v>100</v>
      </c>
      <c r="U407" s="50">
        <f t="shared" si="84"/>
        <v>55.156950672645742</v>
      </c>
      <c r="V407" s="50">
        <f t="shared" si="85"/>
        <v>69.969969969969966</v>
      </c>
      <c r="W407" s="50">
        <f t="shared" si="86"/>
        <v>71.428571428571431</v>
      </c>
      <c r="X407" s="50">
        <f t="shared" si="87"/>
        <v>58.601458601458603</v>
      </c>
      <c r="Y407" s="50">
        <f t="shared" si="88"/>
        <v>73.414477898782835</v>
      </c>
      <c r="Z407" s="50">
        <f t="shared" si="89"/>
        <v>74.873079357384299</v>
      </c>
      <c r="AA407" s="50">
        <f t="shared" si="90"/>
        <v>-3.4445079288128611</v>
      </c>
      <c r="AB407" s="50">
        <f t="shared" si="91"/>
        <v>-3.4445079288128682</v>
      </c>
      <c r="AC407" s="50">
        <f t="shared" si="92"/>
        <v>-3.4445079288128682</v>
      </c>
      <c r="AD407" s="51"/>
      <c r="AE407" s="51"/>
      <c r="AF407">
        <v>2.19</v>
      </c>
      <c r="AG407">
        <v>1.72</v>
      </c>
      <c r="AH407" s="57"/>
      <c r="AI407" s="51"/>
      <c r="AJ407" t="s">
        <v>479</v>
      </c>
    </row>
    <row r="408" spans="1:36" ht="15" x14ac:dyDescent="0.25">
      <c r="A408">
        <v>2.58</v>
      </c>
      <c r="B408">
        <v>2.93</v>
      </c>
      <c r="C408">
        <v>3.29</v>
      </c>
      <c r="D408" s="43">
        <f t="shared" si="93"/>
        <v>3.2845195333606192E-2</v>
      </c>
      <c r="E408" s="44">
        <f>IF(OR($A408="",$B408="",$C408=""),"",A408*'MPTO_working_3-way'!$I407)</f>
        <v>2.6647406039607042</v>
      </c>
      <c r="F408" s="45">
        <f>IF(OR($A408="",$B408="",$C408=""),"",B408*'MPTO_working_3-way'!$I407)</f>
        <v>3.0262364223274663</v>
      </c>
      <c r="G408" s="46">
        <f>IF(OR($A408="",$B408="",$C408=""),"",C408*'MPTO_working_3-way'!$I407)</f>
        <v>3.3980606926475643</v>
      </c>
      <c r="H408" s="44">
        <f>IF(OR($A408="",$B408="",$C408=""),"",'MPTO_working_3-way'!E407)</f>
        <v>2.6549953017956658</v>
      </c>
      <c r="I408" s="45">
        <f>IF(OR($A408="",$B408="",$C408=""),"",'MPTO_working_3-way'!F407)</f>
        <v>3.0271059488408789</v>
      </c>
      <c r="J408" s="46">
        <f>IF(OR($A408="",$B408="",$C408=""),"",'MPTO_working_3-way'!G407)</f>
        <v>3.4129346957270568</v>
      </c>
      <c r="K408" s="44">
        <f>IF(OR($A408="",$B408="",$C408=""),"",'OddsRatio_working_3-way'!H407)</f>
        <v>2.6595623298493232</v>
      </c>
      <c r="L408" s="45">
        <f>IF(OR($A408="",$B408="",$C408=""),"",'OddsRatio_working_3-way'!I407)</f>
        <v>3.027186896588097</v>
      </c>
      <c r="M408" s="46">
        <f>IF(OR($A408="",$B408="",$C408=""),"",'OddsRatio_working_3-way'!J407)</f>
        <v>3.4053150223765503</v>
      </c>
      <c r="N408" s="47">
        <f t="shared" si="81"/>
        <v>37.52710483390625</v>
      </c>
      <c r="O408" s="48">
        <f t="shared" si="82"/>
        <v>33.044344870811649</v>
      </c>
      <c r="P408" s="48">
        <f t="shared" si="83"/>
        <v>29.428550295282108</v>
      </c>
      <c r="Q408" t="s">
        <v>362</v>
      </c>
      <c r="R408" t="s">
        <v>359</v>
      </c>
      <c r="S408" s="38">
        <v>44229</v>
      </c>
      <c r="T408" s="50">
        <v>100</v>
      </c>
      <c r="U408" s="50">
        <f t="shared" si="84"/>
        <v>61.240310077519375</v>
      </c>
      <c r="V408" s="50">
        <f t="shared" si="85"/>
        <v>65.870307167235495</v>
      </c>
      <c r="W408" s="50">
        <f t="shared" si="86"/>
        <v>69.6048632218845</v>
      </c>
      <c r="X408" s="50">
        <f t="shared" si="87"/>
        <v>64.524829610879991</v>
      </c>
      <c r="Y408" s="50">
        <f t="shared" si="88"/>
        <v>69.154826700596118</v>
      </c>
      <c r="Z408" s="50">
        <f t="shared" si="89"/>
        <v>72.889382755245123</v>
      </c>
      <c r="AA408" s="50">
        <f t="shared" si="90"/>
        <v>-3.2845195333606156</v>
      </c>
      <c r="AB408" s="50">
        <f t="shared" si="91"/>
        <v>-3.2845195333606227</v>
      </c>
      <c r="AC408" s="50">
        <f t="shared" si="92"/>
        <v>-3.2845195333606227</v>
      </c>
      <c r="AF408">
        <v>2.64</v>
      </c>
      <c r="AG408">
        <v>1.52</v>
      </c>
      <c r="AH408" s="57"/>
      <c r="AJ408" t="s">
        <v>479</v>
      </c>
    </row>
    <row r="409" spans="1:36" ht="15" x14ac:dyDescent="0.25">
      <c r="A409">
        <v>1.83</v>
      </c>
      <c r="B409">
        <v>3.52</v>
      </c>
      <c r="C409">
        <v>4.87</v>
      </c>
      <c r="D409" s="43">
        <f t="shared" si="93"/>
        <v>3.5877805557510634E-2</v>
      </c>
      <c r="E409" s="44">
        <f>IF(OR($A409="",$B409="",$C409=""),"",A409*'MPTO_working_3-way'!$I408)</f>
        <v>1.8956563841702445</v>
      </c>
      <c r="F409" s="45">
        <f>IF(OR($A409="",$B409="",$C409=""),"",B409*'MPTO_working_3-way'!$I408)</f>
        <v>3.6462898755624376</v>
      </c>
      <c r="G409" s="46">
        <f>IF(OR($A409="",$B409="",$C409=""),"",C409*'MPTO_working_3-way'!$I408)</f>
        <v>5.0447249130650773</v>
      </c>
      <c r="H409" s="44">
        <f>IF(OR($A409="",$B409="",$C409=""),"",'MPTO_working_3-way'!E408)</f>
        <v>1.8709465280014836</v>
      </c>
      <c r="I409" s="45">
        <f>IF(OR($A409="",$B409="",$C409=""),"",'MPTO_working_3-way'!F408)</f>
        <v>3.6746921375957449</v>
      </c>
      <c r="J409" s="46">
        <f>IF(OR($A409="",$B409="",$C409=""),"",'MPTO_working_3-way'!G408)</f>
        <v>5.1711778677983729</v>
      </c>
      <c r="K409" s="44">
        <f>IF(OR($A409="",$B409="",$C409=""),"",'OddsRatio_working_3-way'!H408)</f>
        <v>1.8803179193940107</v>
      </c>
      <c r="L409" s="45">
        <f>IF(OR($A409="",$B409="",$C409=""),"",'OddsRatio_working_3-way'!I408)</f>
        <v>3.672772478160129</v>
      </c>
      <c r="M409" s="46">
        <f>IF(OR($A409="",$B409="",$C409=""),"",'OddsRatio_working_3-way'!J408)</f>
        <v>5.1046148771744839</v>
      </c>
      <c r="N409" s="47">
        <f t="shared" si="81"/>
        <v>52.75217641501596</v>
      </c>
      <c r="O409" s="48">
        <f t="shared" si="82"/>
        <v>27.425137170306591</v>
      </c>
      <c r="P409" s="48">
        <f t="shared" si="83"/>
        <v>19.822686414677452</v>
      </c>
      <c r="Q409" t="s">
        <v>360</v>
      </c>
      <c r="R409" t="s">
        <v>361</v>
      </c>
      <c r="S409" s="38">
        <v>44229</v>
      </c>
      <c r="T409" s="50">
        <v>100</v>
      </c>
      <c r="U409" s="50">
        <f t="shared" si="84"/>
        <v>45.355191256830594</v>
      </c>
      <c r="V409" s="50">
        <f t="shared" si="85"/>
        <v>71.590909090909093</v>
      </c>
      <c r="W409" s="50">
        <f t="shared" si="86"/>
        <v>79.466119096509232</v>
      </c>
      <c r="X409" s="50">
        <f t="shared" si="87"/>
        <v>48.942971812581668</v>
      </c>
      <c r="Y409" s="50">
        <f t="shared" si="88"/>
        <v>75.178689646660146</v>
      </c>
      <c r="Z409" s="50">
        <f t="shared" si="89"/>
        <v>83.053899652260313</v>
      </c>
      <c r="AA409" s="50">
        <f t="shared" si="90"/>
        <v>-3.587780555751074</v>
      </c>
      <c r="AB409" s="50">
        <f t="shared" si="91"/>
        <v>-3.5877805557510527</v>
      </c>
      <c r="AC409" s="50">
        <f t="shared" si="92"/>
        <v>-3.5877805557510811</v>
      </c>
      <c r="AF409">
        <v>2.0699999999999998</v>
      </c>
      <c r="AG409">
        <v>1.8</v>
      </c>
      <c r="AH409" s="57"/>
      <c r="AJ409" t="s">
        <v>479</v>
      </c>
    </row>
    <row r="410" spans="1:36" ht="15" x14ac:dyDescent="0.25">
      <c r="A410">
        <v>3.46</v>
      </c>
      <c r="B410">
        <v>3.12</v>
      </c>
      <c r="C410">
        <v>2.36</v>
      </c>
      <c r="D410" s="43">
        <f t="shared" si="93"/>
        <v>3.3258975112604894E-2</v>
      </c>
      <c r="E410" s="44">
        <f>IF(OR($A410="",$B410="",$C410=""),"",A410*'MPTO_working_3-way'!$I409)</f>
        <v>3.5750760538896129</v>
      </c>
      <c r="F410" s="45">
        <f>IF(OR($A410="",$B410="",$C410=""),"",B410*'MPTO_working_3-way'!$I409)</f>
        <v>3.2237680023513273</v>
      </c>
      <c r="G410" s="46">
        <f>IF(OR($A410="",$B410="",$C410=""),"",C410*'MPTO_working_3-way'!$I409)</f>
        <v>2.4384911812657473</v>
      </c>
      <c r="H410" s="44">
        <f>IF(OR($A410="",$B410="",$C410=""),"",'MPTO_working_3-way'!E409)</f>
        <v>3.5980151275720407</v>
      </c>
      <c r="I410" s="45">
        <f>IF(OR($A410="",$B410="",$C410=""),"",'MPTO_working_3-way'!F409)</f>
        <v>3.2317853015915108</v>
      </c>
      <c r="J410" s="46">
        <f>IF(OR($A410="",$B410="",$C410=""),"",'MPTO_working_3-way'!G409)</f>
        <v>2.4234053152943824</v>
      </c>
      <c r="K410" s="44">
        <f>IF(OR($A410="",$B410="",$C410=""),"",'OddsRatio_working_3-way'!H409)</f>
        <v>3.5866923449715498</v>
      </c>
      <c r="L410" s="45">
        <f>IF(OR($A410="",$B410="",$C410=""),"",'OddsRatio_working_3-way'!I409)</f>
        <v>3.2291820208697914</v>
      </c>
      <c r="M410" s="46">
        <f>IF(OR($A410="",$B410="",$C410=""),"",'OddsRatio_working_3-way'!J409)</f>
        <v>2.4300412964070355</v>
      </c>
      <c r="N410" s="47">
        <f t="shared" si="81"/>
        <v>27.971432912931167</v>
      </c>
      <c r="O410" s="48">
        <f t="shared" si="82"/>
        <v>31.019601884212129</v>
      </c>
      <c r="P410" s="48">
        <f t="shared" si="83"/>
        <v>41.008965202856714</v>
      </c>
      <c r="Q410" t="s">
        <v>358</v>
      </c>
      <c r="R410" t="s">
        <v>353</v>
      </c>
      <c r="S410" s="38">
        <v>44229</v>
      </c>
      <c r="T410" s="50">
        <v>100</v>
      </c>
      <c r="U410" s="50">
        <f t="shared" si="84"/>
        <v>71.098265895953759</v>
      </c>
      <c r="V410" s="50">
        <f t="shared" si="85"/>
        <v>67.948717948717942</v>
      </c>
      <c r="W410" s="50">
        <f t="shared" si="86"/>
        <v>57.627118644067799</v>
      </c>
      <c r="X410" s="50">
        <f t="shared" si="87"/>
        <v>74.424163407214252</v>
      </c>
      <c r="Y410" s="50">
        <f t="shared" si="88"/>
        <v>71.274615459978449</v>
      </c>
      <c r="Z410" s="50">
        <f t="shared" si="89"/>
        <v>60.953016155328285</v>
      </c>
      <c r="AA410" s="50">
        <f t="shared" si="90"/>
        <v>-3.3258975112604929</v>
      </c>
      <c r="AB410" s="50">
        <f t="shared" si="91"/>
        <v>-3.3258975112605071</v>
      </c>
      <c r="AC410" s="50">
        <f t="shared" si="92"/>
        <v>-3.3258975112604858</v>
      </c>
      <c r="AF410">
        <v>2.48</v>
      </c>
      <c r="AG410">
        <v>1.57</v>
      </c>
      <c r="AH410" s="57"/>
      <c r="AJ410" t="s">
        <v>479</v>
      </c>
    </row>
    <row r="411" spans="1:36" ht="15" x14ac:dyDescent="0.25">
      <c r="A411">
        <v>2.74</v>
      </c>
      <c r="B411">
        <v>2.9</v>
      </c>
      <c r="C411">
        <v>3.09</v>
      </c>
      <c r="D411" s="43">
        <f t="shared" si="93"/>
        <v>3.3415685325787425E-2</v>
      </c>
      <c r="E411" s="44">
        <f>IF(OR($A411="",$B411="",$C411=""),"",A411*'MPTO_working_3-way'!$I410)</f>
        <v>2.8315589777926577</v>
      </c>
      <c r="F411" s="45">
        <f>IF(OR($A411="",$B411="",$C411=""),"",B411*'MPTO_working_3-way'!$I410)</f>
        <v>2.9969054874447836</v>
      </c>
      <c r="G411" s="46">
        <f>IF(OR($A411="",$B411="",$C411=""),"",C411*'MPTO_working_3-way'!$I410)</f>
        <v>3.1932544676566832</v>
      </c>
      <c r="H411" s="44">
        <f>IF(OR($A411="",$B411="",$C411=""),"",'MPTO_working_3-way'!E410)</f>
        <v>2.8262563817647863</v>
      </c>
      <c r="I411" s="45">
        <f>IF(OR($A411="",$B411="",$C411=""),"",'MPTO_working_3-way'!F410)</f>
        <v>2.9968021924103745</v>
      </c>
      <c r="J411" s="46">
        <f>IF(OR($A411="",$B411="",$C411=""),"",'MPTO_working_3-way'!G410)</f>
        <v>3.2001430213654465</v>
      </c>
      <c r="K411" s="44">
        <f>IF(OR($A411="",$B411="",$C411=""),"",'OddsRatio_working_3-way'!H410)</f>
        <v>2.8288108134320367</v>
      </c>
      <c r="L411" s="45">
        <f>IF(OR($A411="",$B411="",$C411=""),"",'OddsRatio_working_3-way'!I410)</f>
        <v>2.996977325011994</v>
      </c>
      <c r="M411" s="46">
        <f>IF(OR($A411="",$B411="",$C411=""),"",'OddsRatio_working_3-way'!J410)</f>
        <v>3.1966750575131933</v>
      </c>
      <c r="N411" s="47">
        <f t="shared" si="81"/>
        <v>35.316234196172388</v>
      </c>
      <c r="O411" s="48">
        <f t="shared" si="82"/>
        <v>33.367752309487017</v>
      </c>
      <c r="P411" s="48">
        <f t="shared" si="83"/>
        <v>31.316013494340567</v>
      </c>
      <c r="Q411" t="s">
        <v>364</v>
      </c>
      <c r="R411" t="s">
        <v>351</v>
      </c>
      <c r="S411" s="38">
        <v>44229</v>
      </c>
      <c r="T411" s="50">
        <v>100</v>
      </c>
      <c r="U411" s="50">
        <f t="shared" si="84"/>
        <v>63.503649635036496</v>
      </c>
      <c r="V411" s="50">
        <f t="shared" si="85"/>
        <v>65.517241379310349</v>
      </c>
      <c r="W411" s="50">
        <f t="shared" si="86"/>
        <v>67.637540453074436</v>
      </c>
      <c r="X411" s="50">
        <f t="shared" si="87"/>
        <v>66.845218167615229</v>
      </c>
      <c r="Y411" s="50">
        <f t="shared" si="88"/>
        <v>68.858809911889068</v>
      </c>
      <c r="Z411" s="50">
        <f t="shared" si="89"/>
        <v>70.979108985653156</v>
      </c>
      <c r="AA411" s="50">
        <f t="shared" si="90"/>
        <v>-3.3415685325787337</v>
      </c>
      <c r="AB411" s="50">
        <f t="shared" si="91"/>
        <v>-3.3415685325787194</v>
      </c>
      <c r="AC411" s="50">
        <f t="shared" si="92"/>
        <v>-3.3415685325787194</v>
      </c>
      <c r="AF411">
        <v>2.85</v>
      </c>
      <c r="AG411">
        <v>1.44</v>
      </c>
      <c r="AH411" s="57"/>
      <c r="AJ411" t="s">
        <v>479</v>
      </c>
    </row>
    <row r="412" spans="1:36" ht="15" x14ac:dyDescent="0.25">
      <c r="A412">
        <v>2.92</v>
      </c>
      <c r="B412">
        <v>3.06</v>
      </c>
      <c r="C412">
        <v>2.79</v>
      </c>
      <c r="D412" s="43">
        <f t="shared" si="93"/>
        <v>2.7686078113672963E-2</v>
      </c>
      <c r="E412" s="44">
        <f>IF(OR($A412="",$B412="",$C412=""),"",A412*'MPTO_working_3-way'!$I411)</f>
        <v>3.0008433480919248</v>
      </c>
      <c r="F412" s="45">
        <f>IF(OR($A412="",$B412="",$C412=""),"",B412*'MPTO_working_3-way'!$I411)</f>
        <v>3.1447193990278395</v>
      </c>
      <c r="G412" s="46">
        <f>IF(OR($A412="",$B412="",$C412=""),"",C412*'MPTO_working_3-way'!$I411)</f>
        <v>2.8672441579371477</v>
      </c>
      <c r="H412" s="44">
        <f>IF(OR($A412="",$B412="",$C412=""),"",'MPTO_working_3-way'!E411)</f>
        <v>3.0008667038386312</v>
      </c>
      <c r="I412" s="45">
        <f>IF(OR($A412="",$B412="",$C412=""),"",'MPTO_working_3-way'!F411)</f>
        <v>3.1489250115198995</v>
      </c>
      <c r="J412" s="46">
        <f>IF(OR($A412="",$B412="",$C412=""),"",'MPTO_working_3-way'!G411)</f>
        <v>2.8637356153884332</v>
      </c>
      <c r="K412" s="44">
        <f>IF(OR($A412="",$B412="",$C412=""),"",'OddsRatio_working_3-way'!H411)</f>
        <v>3.0009159201213618</v>
      </c>
      <c r="L412" s="45">
        <f>IF(OR($A412="",$B412="",$C412=""),"",'OddsRatio_working_3-way'!I411)</f>
        <v>3.1468160392968771</v>
      </c>
      <c r="M412" s="46">
        <f>IF(OR($A412="",$B412="",$C412=""),"",'OddsRatio_working_3-way'!J411)</f>
        <v>2.8654372380298114</v>
      </c>
      <c r="N412" s="47">
        <f t="shared" si="81"/>
        <v>33.323965432445732</v>
      </c>
      <c r="O412" s="48">
        <f t="shared" si="82"/>
        <v>31.799339562987424</v>
      </c>
      <c r="P412" s="48">
        <f t="shared" si="83"/>
        <v>34.876695004566848</v>
      </c>
      <c r="Q412" t="s">
        <v>378</v>
      </c>
      <c r="R412" t="s">
        <v>374</v>
      </c>
      <c r="S412" s="38">
        <v>44229</v>
      </c>
      <c r="T412" s="50">
        <v>100</v>
      </c>
      <c r="U412" s="50">
        <f t="shared" si="84"/>
        <v>65.753424657534239</v>
      </c>
      <c r="V412" s="50">
        <f t="shared" si="85"/>
        <v>67.320261437908499</v>
      </c>
      <c r="W412" s="50">
        <f t="shared" si="86"/>
        <v>64.157706093189958</v>
      </c>
      <c r="X412" s="50">
        <f t="shared" si="87"/>
        <v>68.522032468901543</v>
      </c>
      <c r="Y412" s="50">
        <f t="shared" si="88"/>
        <v>70.088869249275788</v>
      </c>
      <c r="Z412" s="50">
        <f t="shared" si="89"/>
        <v>66.926313904557261</v>
      </c>
      <c r="AA412" s="50">
        <f t="shared" si="90"/>
        <v>-2.7686078113673034</v>
      </c>
      <c r="AB412" s="50">
        <f t="shared" si="91"/>
        <v>-2.7686078113672892</v>
      </c>
      <c r="AC412" s="50">
        <f t="shared" si="92"/>
        <v>-2.7686078113673034</v>
      </c>
      <c r="AF412">
        <v>2.16</v>
      </c>
      <c r="AG412">
        <v>1.75</v>
      </c>
      <c r="AH412" s="57"/>
      <c r="AJ412" t="s">
        <v>467</v>
      </c>
    </row>
    <row r="413" spans="1:36" ht="15" x14ac:dyDescent="0.25">
      <c r="A413">
        <v>3.24</v>
      </c>
      <c r="B413">
        <v>3.14</v>
      </c>
      <c r="C413">
        <v>2.5</v>
      </c>
      <c r="D413" s="43">
        <f t="shared" si="93"/>
        <v>2.7113312888259689E-2</v>
      </c>
      <c r="E413" s="44">
        <f>IF(OR($A413="",$B413="",$C413=""),"",A413*'MPTO_working_3-way'!$I412)</f>
        <v>3.3278471337579618</v>
      </c>
      <c r="F413" s="45">
        <f>IF(OR($A413="",$B413="",$C413=""),"",B413*'MPTO_working_3-way'!$I412)</f>
        <v>3.2251358024691354</v>
      </c>
      <c r="G413" s="46">
        <f>IF(OR($A413="",$B413="",$C413=""),"",C413*'MPTO_working_3-way'!$I412)</f>
        <v>2.567783282220649</v>
      </c>
      <c r="H413" s="44">
        <f>IF(OR($A413="",$B413="",$C413=""),"",'MPTO_working_3-way'!E412)</f>
        <v>3.3377368724956695</v>
      </c>
      <c r="I413" s="45">
        <f>IF(OR($A413="",$B413="",$C413=""),"",'MPTO_working_3-way'!F412)</f>
        <v>3.2317114491918808</v>
      </c>
      <c r="J413" s="46">
        <f>IF(OR($A413="",$B413="",$C413=""),"",'MPTO_working_3-way'!G412)</f>
        <v>2.5577918420982053</v>
      </c>
      <c r="K413" s="44">
        <f>IF(OR($A413="",$B413="",$C413=""),"",'OddsRatio_working_3-way'!H412)</f>
        <v>3.3330559275548581</v>
      </c>
      <c r="L413" s="45">
        <f>IF(OR($A413="",$B413="",$C413=""),"",'OddsRatio_working_3-way'!I412)</f>
        <v>3.2289016450747305</v>
      </c>
      <c r="M413" s="46">
        <f>IF(OR($A413="",$B413="",$C413=""),"",'OddsRatio_working_3-way'!J412)</f>
        <v>2.5623142372019148</v>
      </c>
      <c r="N413" s="47">
        <f t="shared" si="81"/>
        <v>30.049457195792311</v>
      </c>
      <c r="O413" s="48">
        <f t="shared" si="82"/>
        <v>31.00644627846086</v>
      </c>
      <c r="P413" s="48">
        <f t="shared" si="83"/>
        <v>38.944096525746843</v>
      </c>
      <c r="Q413" t="s">
        <v>171</v>
      </c>
      <c r="R413" t="s">
        <v>174</v>
      </c>
      <c r="S413" s="38">
        <v>44229</v>
      </c>
      <c r="T413" s="50">
        <v>100</v>
      </c>
      <c r="U413" s="50">
        <f t="shared" si="84"/>
        <v>69.135802469135797</v>
      </c>
      <c r="V413" s="50">
        <f t="shared" si="85"/>
        <v>68.152866242038215</v>
      </c>
      <c r="W413" s="50">
        <f t="shared" si="86"/>
        <v>60</v>
      </c>
      <c r="X413" s="50">
        <f t="shared" si="87"/>
        <v>71.847133757961785</v>
      </c>
      <c r="Y413" s="50">
        <f t="shared" si="88"/>
        <v>70.864197530864189</v>
      </c>
      <c r="Z413" s="50">
        <f t="shared" si="89"/>
        <v>62.711331288825974</v>
      </c>
      <c r="AA413" s="50">
        <f t="shared" si="90"/>
        <v>-2.7113312888259884</v>
      </c>
      <c r="AB413" s="50">
        <f t="shared" si="91"/>
        <v>-2.7113312888259742</v>
      </c>
      <c r="AC413" s="50">
        <f t="shared" si="92"/>
        <v>-2.7113312888259742</v>
      </c>
      <c r="AF413">
        <v>2.69</v>
      </c>
      <c r="AG413">
        <v>1.51</v>
      </c>
      <c r="AH413" s="57"/>
      <c r="AJ413" t="s">
        <v>468</v>
      </c>
    </row>
    <row r="414" spans="1:36" s="50" customFormat="1" ht="15" x14ac:dyDescent="0.25">
      <c r="A414">
        <v>2.41</v>
      </c>
      <c r="B414">
        <v>3.04</v>
      </c>
      <c r="C414">
        <v>3.53</v>
      </c>
      <c r="D414" s="43">
        <f t="shared" si="93"/>
        <v>2.7171246737322186E-2</v>
      </c>
      <c r="E414" s="44">
        <f>IF(OR($A414="",$B414="",$C414=""),"",A414*'MPTO_working_3-way'!$I413)</f>
        <v>2.4754827046369465</v>
      </c>
      <c r="F414" s="45">
        <f>IF(OR($A414="",$B414="",$C414=""),"",B414*'MPTO_working_3-way'!$I413)</f>
        <v>3.1226005900814595</v>
      </c>
      <c r="G414" s="46">
        <f>IF(OR($A414="",$B414="",$C414=""),"",C414*'MPTO_working_3-way'!$I413)</f>
        <v>3.6259145009827471</v>
      </c>
      <c r="H414" s="44">
        <f>IF(OR($A414="",$B414="",$C414=""),"",'MPTO_working_3-way'!E413)</f>
        <v>2.4637782886556532</v>
      </c>
      <c r="I414" s="45">
        <f>IF(OR($A414="",$B414="",$C414=""),"",'MPTO_working_3-way'!F413)</f>
        <v>3.1260717915393865</v>
      </c>
      <c r="J414" s="46">
        <f>IF(OR($A414="",$B414="",$C414=""),"",'MPTO_working_3-way'!G413)</f>
        <v>3.6465868527574941</v>
      </c>
      <c r="K414" s="44">
        <f>IF(OR($A414="",$B414="",$C414=""),"",'OddsRatio_working_3-way'!H413)</f>
        <v>2.4690512140328376</v>
      </c>
      <c r="L414" s="45">
        <f>IF(OR($A414="",$B414="",$C414=""),"",'OddsRatio_working_3-way'!I413)</f>
        <v>3.1254357990262323</v>
      </c>
      <c r="M414" s="46">
        <f>IF(OR($A414="",$B414="",$C414=""),"",'OddsRatio_working_3-way'!J413)</f>
        <v>3.6359571429099846</v>
      </c>
      <c r="N414" s="47">
        <f t="shared" si="81"/>
        <v>40.396161852670254</v>
      </c>
      <c r="O414" s="48">
        <f t="shared" si="82"/>
        <v>32.024588837149771</v>
      </c>
      <c r="P414" s="48">
        <f t="shared" si="83"/>
        <v>27.579249310179975</v>
      </c>
      <c r="Q414" t="s">
        <v>397</v>
      </c>
      <c r="R414" t="s">
        <v>396</v>
      </c>
      <c r="S414" s="38">
        <v>44229</v>
      </c>
      <c r="T414" s="50">
        <v>100</v>
      </c>
      <c r="U414" s="50">
        <f t="shared" si="84"/>
        <v>58.50622406639004</v>
      </c>
      <c r="V414" s="50">
        <f t="shared" si="85"/>
        <v>67.10526315789474</v>
      </c>
      <c r="W414" s="50">
        <f t="shared" si="86"/>
        <v>71.671388101982998</v>
      </c>
      <c r="X414" s="50">
        <f t="shared" si="87"/>
        <v>61.223348740122262</v>
      </c>
      <c r="Y414" s="50">
        <f t="shared" si="88"/>
        <v>69.822387831626955</v>
      </c>
      <c r="Z414" s="50">
        <f t="shared" si="89"/>
        <v>74.388512775715228</v>
      </c>
      <c r="AA414" s="50">
        <f t="shared" si="90"/>
        <v>-2.7171246737322221</v>
      </c>
      <c r="AB414" s="50">
        <f t="shared" si="91"/>
        <v>-2.717124673732215</v>
      </c>
      <c r="AC414" s="50">
        <f t="shared" si="92"/>
        <v>-2.7171246737322292</v>
      </c>
      <c r="AD414" s="51"/>
      <c r="AE414" s="51"/>
      <c r="AF414">
        <v>2.9</v>
      </c>
      <c r="AG414">
        <v>1.44</v>
      </c>
      <c r="AH414" s="57"/>
      <c r="AI414" s="51"/>
      <c r="AJ414" t="s">
        <v>482</v>
      </c>
    </row>
    <row r="415" spans="1:36" ht="15" x14ac:dyDescent="0.25">
      <c r="A415">
        <v>3.15</v>
      </c>
      <c r="B415">
        <v>3.29</v>
      </c>
      <c r="C415">
        <v>2.46</v>
      </c>
      <c r="D415" s="43">
        <f t="shared" si="93"/>
        <v>2.7915750282122787E-2</v>
      </c>
      <c r="E415" s="44">
        <f>IF(OR($A415="",$B415="",$C415=""),"",A415*'MPTO_working_3-way'!$I414)</f>
        <v>3.2379346133886866</v>
      </c>
      <c r="F415" s="45">
        <f>IF(OR($A415="",$B415="",$C415=""),"",B415*'MPTO_working_3-way'!$I414)</f>
        <v>3.3818428184281841</v>
      </c>
      <c r="G415" s="46">
        <f>IF(OR($A415="",$B415="",$C415=""),"",C415*'MPTO_working_3-way'!$I414)</f>
        <v>2.5286727456940219</v>
      </c>
      <c r="H415" s="44">
        <f>IF(OR($A415="",$B415="",$C415=""),"",'MPTO_working_3-way'!E414)</f>
        <v>3.2451194411526219</v>
      </c>
      <c r="I415" s="45">
        <f>IF(OR($A415="",$B415="",$C415=""),"",'MPTO_working_3-way'!F414)</f>
        <v>3.3939018367175779</v>
      </c>
      <c r="J415" s="46">
        <f>IF(OR($A415="",$B415="",$C415=""),"",'MPTO_working_3-way'!G414)</f>
        <v>2.5176308749421055</v>
      </c>
      <c r="K415" s="44">
        <f>IF(OR($A415="",$B415="",$C415=""),"",'OddsRatio_working_3-way'!H414)</f>
        <v>3.2421625721342182</v>
      </c>
      <c r="L415" s="45">
        <f>IF(OR($A415="",$B415="",$C415=""),"",'OddsRatio_working_3-way'!I414)</f>
        <v>3.3881638559010976</v>
      </c>
      <c r="M415" s="46">
        <f>IF(OR($A415="",$B415="",$C415=""),"",'OddsRatio_working_3-way'!J414)</f>
        <v>2.5225848164260274</v>
      </c>
      <c r="N415" s="47">
        <f t="shared" si="81"/>
        <v>30.883884926676821</v>
      </c>
      <c r="O415" s="48">
        <f t="shared" si="82"/>
        <v>29.569677057456527</v>
      </c>
      <c r="P415" s="48">
        <f t="shared" si="83"/>
        <v>39.546438015866663</v>
      </c>
      <c r="Q415" t="s">
        <v>391</v>
      </c>
      <c r="R415" t="s">
        <v>393</v>
      </c>
      <c r="S415" s="38">
        <v>44229</v>
      </c>
      <c r="T415" s="50">
        <v>100</v>
      </c>
      <c r="U415" s="50">
        <f t="shared" si="84"/>
        <v>68.253968253968253</v>
      </c>
      <c r="V415" s="50">
        <f t="shared" si="85"/>
        <v>69.6048632218845</v>
      </c>
      <c r="W415" s="50">
        <f t="shared" si="86"/>
        <v>59.349593495934961</v>
      </c>
      <c r="X415" s="50">
        <f t="shared" si="87"/>
        <v>71.045543282180532</v>
      </c>
      <c r="Y415" s="50">
        <f t="shared" si="88"/>
        <v>72.396438250096779</v>
      </c>
      <c r="Z415" s="50">
        <f t="shared" si="89"/>
        <v>62.14116852414724</v>
      </c>
      <c r="AA415" s="50">
        <f t="shared" si="90"/>
        <v>-2.7915750282122787</v>
      </c>
      <c r="AB415" s="50">
        <f t="shared" si="91"/>
        <v>-2.7915750282122787</v>
      </c>
      <c r="AC415" s="50">
        <f t="shared" si="92"/>
        <v>-2.7915750282122787</v>
      </c>
      <c r="AF415">
        <v>2.35</v>
      </c>
      <c r="AG415">
        <v>1.65</v>
      </c>
      <c r="AH415" s="57"/>
      <c r="AJ415" t="s">
        <v>482</v>
      </c>
    </row>
    <row r="416" spans="1:36" ht="15" x14ac:dyDescent="0.25">
      <c r="A416">
        <v>9.3000000000000007</v>
      </c>
      <c r="B416">
        <v>5.51</v>
      </c>
      <c r="C416">
        <v>1.34</v>
      </c>
      <c r="D416" s="43">
        <f t="shared" si="93"/>
        <v>3.5283741703635574E-2</v>
      </c>
      <c r="E416" s="44">
        <f>IF(OR($A416="",$B416="",$C416=""),"",A416*'MPTO_working_3-way'!$I415)</f>
        <v>9.6281387978438122</v>
      </c>
      <c r="F416" s="45">
        <f>IF(OR($A416="",$B416="",$C416=""),"",B416*'MPTO_working_3-way'!$I415)</f>
        <v>5.7044134167870322</v>
      </c>
      <c r="G416" s="46">
        <f>IF(OR($A416="",$B416="",$C416=""),"",C416*'MPTO_working_3-way'!$I415)</f>
        <v>1.3872802138828717</v>
      </c>
      <c r="H416" s="44">
        <f>IF(OR($A416="",$B416="",$C416=""),"",'MPTO_working_3-way'!E415)</f>
        <v>10.442159187567352</v>
      </c>
      <c r="I416" s="45">
        <f>IF(OR($A416="",$B416="",$C416=""),"",'MPTO_working_3-way'!F415)</f>
        <v>5.8918160283864003</v>
      </c>
      <c r="J416" s="46">
        <f>IF(OR($A416="",$B416="",$C416=""),"",'MPTO_working_3-way'!G415)</f>
        <v>1.3614566539300235</v>
      </c>
      <c r="K416" s="44">
        <f>IF(OR($A416="",$B416="",$C416=""),"",'OddsRatio_working_3-way'!H415)</f>
        <v>10.008476918953534</v>
      </c>
      <c r="L416" s="45">
        <f>IF(OR($A416="",$B416="",$C416=""),"",'OddsRatio_working_3-way'!I415)</f>
        <v>5.8949675788530662</v>
      </c>
      <c r="M416" s="46">
        <f>IF(OR($A416="",$B416="",$C416=""),"",'OddsRatio_working_3-way'!J415)</f>
        <v>1.3690219460776147</v>
      </c>
      <c r="N416" s="47">
        <f t="shared" si="81"/>
        <v>10.386223350082432</v>
      </c>
      <c r="O416" s="48">
        <f t="shared" si="82"/>
        <v>17.530286235166358</v>
      </c>
      <c r="P416" s="48">
        <f t="shared" si="83"/>
        <v>72.083490414751211</v>
      </c>
      <c r="Q416" t="s">
        <v>394</v>
      </c>
      <c r="R416" t="s">
        <v>390</v>
      </c>
      <c r="S416" s="38">
        <v>44229</v>
      </c>
      <c r="T416" s="50">
        <v>100</v>
      </c>
      <c r="U416" s="50">
        <f t="shared" si="84"/>
        <v>89.247311827956992</v>
      </c>
      <c r="V416" s="50">
        <f t="shared" si="85"/>
        <v>81.851179673321241</v>
      </c>
      <c r="W416" s="50">
        <f t="shared" si="86"/>
        <v>25.373134328358205</v>
      </c>
      <c r="X416" s="50">
        <f t="shared" si="87"/>
        <v>92.775685998320554</v>
      </c>
      <c r="Y416" s="50">
        <f t="shared" si="88"/>
        <v>85.379553843684803</v>
      </c>
      <c r="Z416" s="50">
        <f t="shared" si="89"/>
        <v>28.901508498721775</v>
      </c>
      <c r="AA416" s="50">
        <f t="shared" si="90"/>
        <v>-3.5283741703635627</v>
      </c>
      <c r="AB416" s="50">
        <f t="shared" si="91"/>
        <v>-3.5283741703635627</v>
      </c>
      <c r="AC416" s="50">
        <f t="shared" si="92"/>
        <v>-3.5283741703635698</v>
      </c>
      <c r="AF416">
        <v>1.68</v>
      </c>
      <c r="AG416">
        <v>2.2799999999999998</v>
      </c>
      <c r="AH416" s="57"/>
      <c r="AJ416" t="s">
        <v>482</v>
      </c>
    </row>
    <row r="417" spans="1:36" ht="15" x14ac:dyDescent="0.25">
      <c r="A417">
        <v>3.92</v>
      </c>
      <c r="B417">
        <v>3.81</v>
      </c>
      <c r="C417">
        <v>1.93</v>
      </c>
      <c r="D417" s="43">
        <f t="shared" si="93"/>
        <v>3.5703947443283202E-2</v>
      </c>
      <c r="E417" s="44">
        <f>IF(OR($A417="",$B417="",$C417=""),"",A417*'MPTO_working_3-way'!$I416)</f>
        <v>4.0599594739776697</v>
      </c>
      <c r="F417" s="45">
        <f>IF(OR($A417="",$B417="",$C417=""),"",B417*'MPTO_working_3-way'!$I416)</f>
        <v>3.9460320397589093</v>
      </c>
      <c r="G417" s="46">
        <f>IF(OR($A417="",$B417="",$C417=""),"",C417*'MPTO_working_3-way'!$I416)</f>
        <v>1.9989086185655365</v>
      </c>
      <c r="H417" s="44">
        <f>IF(OR($A417="",$B417="",$C417=""),"",'MPTO_working_3-way'!E416)</f>
        <v>4.1118298475146098</v>
      </c>
      <c r="I417" s="45">
        <f>IF(OR($A417="",$B417="",$C417=""),"",'MPTO_working_3-way'!F416)</f>
        <v>3.9909664349170355</v>
      </c>
      <c r="J417" s="46">
        <f>IF(OR($A417="",$B417="",$C417=""),"",'MPTO_working_3-way'!G416)</f>
        <v>1.9753734177903381</v>
      </c>
      <c r="K417" s="44">
        <f>IF(OR($A417="",$B417="",$C417=""),"",'OddsRatio_working_3-way'!H416)</f>
        <v>4.0907724362131894</v>
      </c>
      <c r="L417" s="45">
        <f>IF(OR($A417="",$B417="",$C417=""),"",'OddsRatio_working_3-way'!I416)</f>
        <v>3.9743392279996796</v>
      </c>
      <c r="M417" s="46">
        <f>IF(OR($A417="",$B417="",$C417=""),"",'OddsRatio_working_3-way'!J416)</f>
        <v>1.9843898512596798</v>
      </c>
      <c r="N417" s="47">
        <f t="shared" si="81"/>
        <v>24.630787730998424</v>
      </c>
      <c r="O417" s="48">
        <f t="shared" si="82"/>
        <v>25.34191283609286</v>
      </c>
      <c r="P417" s="48">
        <f t="shared" si="83"/>
        <v>50.027299432908713</v>
      </c>
      <c r="Q417" t="s">
        <v>409</v>
      </c>
      <c r="R417" t="s">
        <v>65</v>
      </c>
      <c r="S417" s="38">
        <v>44229</v>
      </c>
      <c r="T417" s="50">
        <v>100</v>
      </c>
      <c r="U417" s="50">
        <f t="shared" si="84"/>
        <v>74.489795918367349</v>
      </c>
      <c r="V417" s="50">
        <f t="shared" si="85"/>
        <v>73.753280839895012</v>
      </c>
      <c r="W417" s="50">
        <f t="shared" si="86"/>
        <v>48.186528497409334</v>
      </c>
      <c r="X417" s="50">
        <f t="shared" si="87"/>
        <v>78.060190662695675</v>
      </c>
      <c r="Y417" s="50">
        <f t="shared" si="88"/>
        <v>77.323675584223324</v>
      </c>
      <c r="Z417" s="50">
        <f t="shared" si="89"/>
        <v>51.756923241737638</v>
      </c>
      <c r="AA417" s="50">
        <f t="shared" si="90"/>
        <v>-3.5703947443283255</v>
      </c>
      <c r="AB417" s="50">
        <f t="shared" si="91"/>
        <v>-3.5703947443283113</v>
      </c>
      <c r="AC417" s="50">
        <f t="shared" si="92"/>
        <v>-3.5703947443283042</v>
      </c>
      <c r="AF417">
        <v>1.68</v>
      </c>
      <c r="AG417">
        <v>2.25</v>
      </c>
      <c r="AH417" s="57"/>
      <c r="AJ417" t="s">
        <v>475</v>
      </c>
    </row>
    <row r="418" spans="1:36" ht="15" x14ac:dyDescent="0.25">
      <c r="A418">
        <v>1.68</v>
      </c>
      <c r="B418">
        <v>4.1500000000000004</v>
      </c>
      <c r="C418">
        <v>4.95</v>
      </c>
      <c r="D418" s="43">
        <f t="shared" si="93"/>
        <v>3.8222152679983967E-2</v>
      </c>
      <c r="E418" s="44">
        <f>IF(OR($A418="",$B418="",$C418=""),"",A418*'MPTO_working_3-way'!$I417)</f>
        <v>1.7442132165023729</v>
      </c>
      <c r="F418" s="45">
        <f>IF(OR($A418="",$B418="",$C418=""),"",B418*'MPTO_working_3-way'!$I417)</f>
        <v>4.308621933621934</v>
      </c>
      <c r="G418" s="46">
        <f>IF(OR($A418="",$B418="",$C418=""),"",C418*'MPTO_working_3-way'!$I417)</f>
        <v>5.1391996557659212</v>
      </c>
      <c r="H418" s="44">
        <f>IF(OR($A418="",$B418="",$C418=""),"",'MPTO_working_3-way'!E417)</f>
        <v>1.716745925940665</v>
      </c>
      <c r="I418" s="45">
        <f>IF(OR($A418="",$B418="",$C418=""),"",'MPTO_working_3-way'!F417)</f>
        <v>4.3816766755964096</v>
      </c>
      <c r="J418" s="46">
        <f>IF(OR($A418="",$B418="",$C418=""),"",'MPTO_working_3-way'!G417)</f>
        <v>5.2831927498737041</v>
      </c>
      <c r="K418" s="44">
        <f>IF(OR($A418="",$B418="",$C418=""),"",'OddsRatio_working_3-way'!H417)</f>
        <v>1.7263070025076264</v>
      </c>
      <c r="L418" s="45">
        <f>IF(OR($A418="",$B418="",$C418=""),"",'OddsRatio_working_3-way'!I417)</f>
        <v>4.364510379263268</v>
      </c>
      <c r="M418" s="46">
        <f>IF(OR($A418="",$B418="",$C418=""),"",'OddsRatio_working_3-way'!J417)</f>
        <v>5.2189892057428269</v>
      </c>
      <c r="N418" s="47">
        <f t="shared" si="81"/>
        <v>57.332440239460801</v>
      </c>
      <c r="O418" s="48">
        <f t="shared" si="82"/>
        <v>23.209277012600992</v>
      </c>
      <c r="P418" s="48">
        <f t="shared" si="83"/>
        <v>19.458282747938206</v>
      </c>
      <c r="Q418" t="s">
        <v>129</v>
      </c>
      <c r="R418" t="s">
        <v>66</v>
      </c>
      <c r="S418" s="38">
        <v>44229</v>
      </c>
      <c r="T418" s="50">
        <v>100</v>
      </c>
      <c r="U418" s="50">
        <f t="shared" si="84"/>
        <v>40.476190476190474</v>
      </c>
      <c r="V418" s="50">
        <f t="shared" si="85"/>
        <v>75.903614457831324</v>
      </c>
      <c r="W418" s="50">
        <f t="shared" si="86"/>
        <v>79.797979797979792</v>
      </c>
      <c r="X418" s="50">
        <f t="shared" si="87"/>
        <v>44.298405744188877</v>
      </c>
      <c r="Y418" s="50">
        <f t="shared" si="88"/>
        <v>79.725829725829726</v>
      </c>
      <c r="Z418" s="50">
        <f t="shared" si="89"/>
        <v>83.620195065978194</v>
      </c>
      <c r="AA418" s="50">
        <f t="shared" si="90"/>
        <v>-3.8222152679984021</v>
      </c>
      <c r="AB418" s="50">
        <f t="shared" si="91"/>
        <v>-3.8222152679984021</v>
      </c>
      <c r="AC418" s="50">
        <f t="shared" si="92"/>
        <v>-3.8222152679984021</v>
      </c>
      <c r="AF418">
        <v>1.7</v>
      </c>
      <c r="AG418">
        <v>2.21</v>
      </c>
      <c r="AH418" s="57"/>
      <c r="AJ418" t="s">
        <v>475</v>
      </c>
    </row>
    <row r="419" spans="1:36" ht="15" x14ac:dyDescent="0.25">
      <c r="A419">
        <v>2.63</v>
      </c>
      <c r="B419">
        <v>3.3</v>
      </c>
      <c r="C419">
        <v>2.86</v>
      </c>
      <c r="D419" s="43">
        <f t="shared" si="93"/>
        <v>3.2908789562782204E-2</v>
      </c>
      <c r="E419" s="44">
        <f>IF(OR($A419="",$B419="",$C419=""),"",A419*'MPTO_working_3-way'!$I418)</f>
        <v>2.7165501165501169</v>
      </c>
      <c r="F419" s="45">
        <f>IF(OR($A419="",$B419="",$C419=""),"",B419*'MPTO_working_3-way'!$I418)</f>
        <v>3.4085990055571811</v>
      </c>
      <c r="G419" s="46">
        <f>IF(OR($A419="",$B419="",$C419=""),"",C419*'MPTO_working_3-way'!$I418)</f>
        <v>2.9541191381495571</v>
      </c>
      <c r="H419" s="44">
        <f>IF(OR($A419="",$B419="",$C419=""),"",'MPTO_working_3-way'!E418)</f>
        <v>2.7081296454831305</v>
      </c>
      <c r="I419" s="45">
        <f>IF(OR($A419="",$B419="",$C419=""),"",'MPTO_working_3-way'!F418)</f>
        <v>3.4239456993434967</v>
      </c>
      <c r="J419" s="46">
        <f>IF(OR($A419="",$B419="",$C419=""),"",'MPTO_working_3-way'!G418)</f>
        <v>2.9526330940272345</v>
      </c>
      <c r="K419" s="44">
        <f>IF(OR($A419="",$B419="",$C419=""),"",'OddsRatio_working_3-way'!H418)</f>
        <v>2.7121808289995459</v>
      </c>
      <c r="L419" s="45">
        <f>IF(OR($A419="",$B419="",$C419=""),"",'OddsRatio_working_3-way'!I418)</f>
        <v>3.4159606789564152</v>
      </c>
      <c r="M419" s="46">
        <f>IF(OR($A419="",$B419="",$C419=""),"",'OddsRatio_working_3-way'!J418)</f>
        <v>2.9537768968951883</v>
      </c>
      <c r="N419" s="47">
        <f t="shared" si="81"/>
        <v>36.811395229105884</v>
      </c>
      <c r="O419" s="48">
        <f t="shared" si="82"/>
        <v>29.337566500772262</v>
      </c>
      <c r="P419" s="48">
        <f t="shared" si="83"/>
        <v>33.85103827012184</v>
      </c>
      <c r="Q419" t="s">
        <v>164</v>
      </c>
      <c r="R419" t="s">
        <v>167</v>
      </c>
      <c r="S419" s="38">
        <v>44229</v>
      </c>
      <c r="T419" s="50">
        <v>100</v>
      </c>
      <c r="U419" s="50">
        <f t="shared" si="84"/>
        <v>61.977186311787079</v>
      </c>
      <c r="V419" s="50">
        <f t="shared" si="85"/>
        <v>69.696969696969703</v>
      </c>
      <c r="W419" s="50">
        <f t="shared" si="86"/>
        <v>65.03496503496504</v>
      </c>
      <c r="X419" s="50">
        <f t="shared" si="87"/>
        <v>65.268065268065271</v>
      </c>
      <c r="Y419" s="50">
        <f t="shared" si="88"/>
        <v>72.987848653247895</v>
      </c>
      <c r="Z419" s="50">
        <f t="shared" si="89"/>
        <v>68.325843991243246</v>
      </c>
      <c r="AA419" s="50">
        <f t="shared" si="90"/>
        <v>-3.2908789562781919</v>
      </c>
      <c r="AB419" s="50">
        <f t="shared" si="91"/>
        <v>-3.2908789562781919</v>
      </c>
      <c r="AC419" s="50">
        <f t="shared" si="92"/>
        <v>-3.2908789562782061</v>
      </c>
      <c r="AF419">
        <v>1.93</v>
      </c>
      <c r="AG419">
        <v>1.94</v>
      </c>
      <c r="AH419" s="57"/>
      <c r="AJ419" t="s">
        <v>475</v>
      </c>
    </row>
    <row r="420" spans="1:36" ht="15" x14ac:dyDescent="0.25">
      <c r="A420">
        <v>14.8</v>
      </c>
      <c r="B420">
        <v>6.57</v>
      </c>
      <c r="C420">
        <v>1.23</v>
      </c>
      <c r="D420" s="43">
        <f t="shared" si="93"/>
        <v>3.2782699170938345E-2</v>
      </c>
      <c r="E420" s="44">
        <f>IF(OR($A420="",$B420="",$C420=""),"",A420*'MPTO_working_3-way'!$I419)</f>
        <v>15.285183947729887</v>
      </c>
      <c r="F420" s="45">
        <f>IF(OR($A420="",$B420="",$C420=""),"",B420*'MPTO_working_3-way'!$I419)</f>
        <v>6.7853823335530654</v>
      </c>
      <c r="G420" s="46">
        <f>IF(OR($A420="",$B420="",$C420=""),"",C420*'MPTO_working_3-way'!$I419)</f>
        <v>1.2703227199802543</v>
      </c>
      <c r="H420" s="44">
        <f>IF(OR($A420="",$B420="",$C420=""),"",'MPTO_working_3-way'!E419)</f>
        <v>17.655366864673994</v>
      </c>
      <c r="I420" s="45">
        <f>IF(OR($A420="",$B420="",$C420=""),"",'MPTO_working_3-way'!F419)</f>
        <v>7.0781709954276071</v>
      </c>
      <c r="J420" s="46">
        <f>IF(OR($A420="",$B420="",$C420=""),"",'MPTO_working_3-way'!G419)</f>
        <v>1.2467575518826099</v>
      </c>
      <c r="K420" s="44">
        <f>IF(OR($A420="",$B420="",$C420=""),"",'OddsRatio_working_3-way'!H419)</f>
        <v>16.188973937671737</v>
      </c>
      <c r="L420" s="45">
        <f>IF(OR($A420="",$B420="",$C420=""),"",'OddsRatio_working_3-way'!I419)</f>
        <v>7.1306220893356205</v>
      </c>
      <c r="M420" s="46">
        <f>IF(OR($A420="",$B420="",$C420=""),"",'OddsRatio_working_3-way'!J419)</f>
        <v>1.2531495656278624</v>
      </c>
      <c r="N420" s="47">
        <f t="shared" si="81"/>
        <v>6.5422830593315631</v>
      </c>
      <c r="O420" s="48">
        <f t="shared" si="82"/>
        <v>14.737563056028483</v>
      </c>
      <c r="P420" s="48">
        <f t="shared" si="83"/>
        <v>78.720153884639956</v>
      </c>
      <c r="Q420" t="s">
        <v>73</v>
      </c>
      <c r="R420" t="s">
        <v>68</v>
      </c>
      <c r="S420" s="38">
        <v>44257</v>
      </c>
      <c r="T420" s="50">
        <v>100</v>
      </c>
      <c r="U420" s="50">
        <f t="shared" si="84"/>
        <v>93.243243243243228</v>
      </c>
      <c r="V420" s="50">
        <f t="shared" si="85"/>
        <v>84.779299847792998</v>
      </c>
      <c r="W420" s="50">
        <f t="shared" si="86"/>
        <v>18.699186991869919</v>
      </c>
      <c r="X420" s="50">
        <f t="shared" si="87"/>
        <v>96.521513160337079</v>
      </c>
      <c r="Y420" s="50">
        <f t="shared" si="88"/>
        <v>88.057569764886836</v>
      </c>
      <c r="Z420" s="50">
        <f t="shared" si="89"/>
        <v>21.977456908963756</v>
      </c>
      <c r="AA420" s="50">
        <f t="shared" si="90"/>
        <v>-3.2782699170938514</v>
      </c>
      <c r="AB420" s="50">
        <f t="shared" si="91"/>
        <v>-3.2782699170938372</v>
      </c>
      <c r="AC420" s="50">
        <f t="shared" si="92"/>
        <v>-3.2782699170938372</v>
      </c>
      <c r="AF420">
        <v>1.68</v>
      </c>
      <c r="AG420">
        <v>2.2799999999999998</v>
      </c>
      <c r="AH420" s="57"/>
      <c r="AJ420" t="s">
        <v>476</v>
      </c>
    </row>
    <row r="421" spans="1:36" ht="15" x14ac:dyDescent="0.25">
      <c r="A421">
        <v>4.12</v>
      </c>
      <c r="B421">
        <v>3.56</v>
      </c>
      <c r="C421">
        <v>2</v>
      </c>
      <c r="D421" s="43">
        <f t="shared" si="93"/>
        <v>2.3617323006436042E-2</v>
      </c>
      <c r="E421" s="44">
        <f>IF(OR($A421="",$B421="",$C421=""),"",A421*'MPTO_working_3-way'!$I420)</f>
        <v>4.2173033707865164</v>
      </c>
      <c r="F421" s="45">
        <f>IF(OR($A421="",$B421="",$C421=""),"",B421*'MPTO_working_3-way'!$I420)</f>
        <v>3.6440776699029125</v>
      </c>
      <c r="G421" s="46">
        <f>IF(OR($A421="",$B421="",$C421=""),"",C421*'MPTO_working_3-way'!$I420)</f>
        <v>2.0472346460128721</v>
      </c>
      <c r="H421" s="44">
        <f>IF(OR($A421="",$B421="",$C421=""),"",'MPTO_working_3-way'!E420)</f>
        <v>4.2581094681427567</v>
      </c>
      <c r="I421" s="45">
        <f>IF(OR($A421="",$B421="",$C421=""),"",'MPTO_working_3-way'!F420)</f>
        <v>3.6626489978024903</v>
      </c>
      <c r="J421" s="46">
        <f>IF(OR($A421="",$B421="",$C421=""),"",'MPTO_working_3-way'!G420)</f>
        <v>2.0319934978572483</v>
      </c>
      <c r="K421" s="44">
        <f>IF(OR($A421="",$B421="",$C421=""),"",'OddsRatio_working_3-way'!H420)</f>
        <v>4.2387328633542367</v>
      </c>
      <c r="L421" s="45">
        <f>IF(OR($A421="",$B421="",$C421=""),"",'OddsRatio_working_3-way'!I420)</f>
        <v>3.6574218365983486</v>
      </c>
      <c r="M421" s="46">
        <f>IF(OR($A421="",$B421="",$C421=""),"",'OddsRatio_working_3-way'!J420)</f>
        <v>2.0380554049212298</v>
      </c>
      <c r="N421" s="47">
        <f t="shared" si="81"/>
        <v>23.711834603293017</v>
      </c>
      <c r="O421" s="48">
        <f t="shared" si="82"/>
        <v>27.441786113923378</v>
      </c>
      <c r="P421" s="48">
        <f t="shared" si="83"/>
        <v>48.846379282783616</v>
      </c>
      <c r="Q421" t="s">
        <v>41</v>
      </c>
      <c r="R421" t="s">
        <v>39</v>
      </c>
      <c r="S421" s="38">
        <v>44257</v>
      </c>
      <c r="T421" s="50">
        <v>100</v>
      </c>
      <c r="U421" s="50">
        <f t="shared" si="84"/>
        <v>75.728155339805824</v>
      </c>
      <c r="V421" s="50">
        <f t="shared" si="85"/>
        <v>71.910112359550567</v>
      </c>
      <c r="W421" s="50">
        <f t="shared" si="86"/>
        <v>50</v>
      </c>
      <c r="X421" s="50">
        <f t="shared" si="87"/>
        <v>78.089887640449433</v>
      </c>
      <c r="Y421" s="50">
        <f t="shared" si="88"/>
        <v>74.271844660194176</v>
      </c>
      <c r="Z421" s="50">
        <f t="shared" si="89"/>
        <v>52.361732300643617</v>
      </c>
      <c r="AA421" s="50">
        <f t="shared" si="90"/>
        <v>-2.3617323006436095</v>
      </c>
      <c r="AB421" s="50">
        <f t="shared" si="91"/>
        <v>-2.3617323006436095</v>
      </c>
      <c r="AC421" s="50">
        <f t="shared" si="92"/>
        <v>-2.3617323006436166</v>
      </c>
      <c r="AF421">
        <v>2.06</v>
      </c>
      <c r="AG421">
        <v>1.86</v>
      </c>
      <c r="AH421" s="57"/>
      <c r="AJ421" t="s">
        <v>476</v>
      </c>
    </row>
    <row r="422" spans="1:36" ht="14.25" customHeight="1" x14ac:dyDescent="0.25">
      <c r="A422">
        <v>2.5099999999999998</v>
      </c>
      <c r="B422">
        <v>3.71</v>
      </c>
      <c r="C422">
        <v>2.82</v>
      </c>
      <c r="D422" s="43">
        <f t="shared" si="93"/>
        <v>2.2558082555747427E-2</v>
      </c>
      <c r="E422" s="44">
        <f>IF(OR($A422="",$B422="",$C422=""),"",A422*'MPTO_working_3-way'!$I421)</f>
        <v>2.566620787214926</v>
      </c>
      <c r="F422" s="45">
        <f>IF(OR($A422="",$B422="",$C422=""),"",B422*'MPTO_working_3-way'!$I421)</f>
        <v>3.793690486281823</v>
      </c>
      <c r="G422" s="46">
        <f>IF(OR($A422="",$B422="",$C422=""),"",C422*'MPTO_working_3-way'!$I421)</f>
        <v>2.8836137928072074</v>
      </c>
      <c r="H422" s="44">
        <f>IF(OR($A422="",$B422="",$C422=""),"",'MPTO_working_3-way'!E421)</f>
        <v>2.5582840183460389</v>
      </c>
      <c r="I422" s="45">
        <f>IF(OR($A422="",$B422="",$C422=""),"",'MPTO_working_3-way'!F421)</f>
        <v>3.8164673357354646</v>
      </c>
      <c r="J422" s="46">
        <f>IF(OR($A422="",$B422="",$C422=""),"",'MPTO_working_3-way'!G421)</f>
        <v>2.8810924051056022</v>
      </c>
      <c r="K422" s="44">
        <f>IF(OR($A422="",$B422="",$C422=""),"",'OddsRatio_working_3-way'!H421)</f>
        <v>2.5623509350254081</v>
      </c>
      <c r="L422" s="45">
        <f>IF(OR($A422="",$B422="",$C422=""),"",'OddsRatio_working_3-way'!I421)</f>
        <v>3.8039543270985807</v>
      </c>
      <c r="M422" s="46">
        <f>IF(OR($A422="",$B422="",$C422=""),"",'OddsRatio_working_3-way'!J421)</f>
        <v>2.8830984779776445</v>
      </c>
      <c r="N422" s="47">
        <f t="shared" si="81"/>
        <v>38.961735406386744</v>
      </c>
      <c r="O422" s="48">
        <f t="shared" si="82"/>
        <v>26.359556838283215</v>
      </c>
      <c r="P422" s="48">
        <f t="shared" si="83"/>
        <v>34.678707755330045</v>
      </c>
      <c r="Q422" t="s">
        <v>138</v>
      </c>
      <c r="R422" t="s">
        <v>134</v>
      </c>
      <c r="S422" s="38">
        <v>44257</v>
      </c>
      <c r="T422" s="50">
        <v>100</v>
      </c>
      <c r="U422" s="50">
        <f t="shared" si="84"/>
        <v>60.15936254980079</v>
      </c>
      <c r="V422" s="50">
        <f t="shared" si="85"/>
        <v>73.045822102425873</v>
      </c>
      <c r="W422" s="50">
        <f t="shared" si="86"/>
        <v>64.539007092198588</v>
      </c>
      <c r="X422" s="50">
        <f t="shared" si="87"/>
        <v>62.415170805375539</v>
      </c>
      <c r="Y422" s="50">
        <f t="shared" si="88"/>
        <v>75.301630358000622</v>
      </c>
      <c r="Z422" s="50">
        <f t="shared" si="89"/>
        <v>66.794815347773323</v>
      </c>
      <c r="AA422" s="50">
        <f t="shared" si="90"/>
        <v>-2.255808255574749</v>
      </c>
      <c r="AB422" s="50">
        <f t="shared" si="91"/>
        <v>-2.255808255574749</v>
      </c>
      <c r="AC422" s="50">
        <f t="shared" si="92"/>
        <v>-2.2558082555747347</v>
      </c>
      <c r="AF422">
        <v>1.68</v>
      </c>
      <c r="AG422">
        <v>2.31</v>
      </c>
      <c r="AH422" s="57"/>
      <c r="AJ422" t="s">
        <v>476</v>
      </c>
    </row>
    <row r="423" spans="1:36" ht="15" x14ac:dyDescent="0.25">
      <c r="A423">
        <v>2.23</v>
      </c>
      <c r="B423">
        <v>3.5</v>
      </c>
      <c r="C423">
        <v>3.46</v>
      </c>
      <c r="D423" s="43">
        <f t="shared" si="93"/>
        <v>2.3162120028290767E-2</v>
      </c>
      <c r="E423" s="44">
        <f>IF(OR($A423="",$B423="",$C423=""),"",A423*'MPTO_working_3-way'!$I422)</f>
        <v>2.2816515276630884</v>
      </c>
      <c r="F423" s="45">
        <f>IF(OR($A423="",$B423="",$C423=""),"",B423*'MPTO_working_3-way'!$I422)</f>
        <v>3.5810674200990178</v>
      </c>
      <c r="G423" s="46">
        <f>IF(OR($A423="",$B423="",$C423=""),"",C423*'MPTO_working_3-way'!$I422)</f>
        <v>3.5401409352978859</v>
      </c>
      <c r="H423" s="44">
        <f>IF(OR($A423="",$B423="",$C423=""),"",'MPTO_working_3-way'!E422)</f>
        <v>2.2690669243372685</v>
      </c>
      <c r="I423" s="45">
        <f>IF(OR($A423="",$B423="",$C423=""),"",'MPTO_working_3-way'!F422)</f>
        <v>3.5972053867568903</v>
      </c>
      <c r="J423" s="46">
        <f>IF(OR($A423="",$B423="",$C423=""),"",'MPTO_working_3-way'!G422)</f>
        <v>3.5549661028105044</v>
      </c>
      <c r="K423" s="44">
        <f>IF(OR($A423="",$B423="",$C423=""),"",'OddsRatio_working_3-way'!H422)</f>
        <v>2.2743890137307372</v>
      </c>
      <c r="L423" s="45">
        <f>IF(OR($A423="",$B423="",$C423=""),"",'OddsRatio_working_3-way'!I422)</f>
        <v>3.5902215726234497</v>
      </c>
      <c r="M423" s="46">
        <f>IF(OR($A423="",$B423="",$C423=""),"",'OddsRatio_working_3-way'!J422)</f>
        <v>3.5487780274614744</v>
      </c>
      <c r="N423" s="47">
        <f t="shared" si="81"/>
        <v>43.827902196100005</v>
      </c>
      <c r="O423" s="48">
        <f t="shared" si="82"/>
        <v>27.924634827800858</v>
      </c>
      <c r="P423" s="48">
        <f t="shared" si="83"/>
        <v>28.247462976099136</v>
      </c>
      <c r="Q423" t="s">
        <v>136</v>
      </c>
      <c r="R423" t="s">
        <v>72</v>
      </c>
      <c r="S423" s="38">
        <v>44257</v>
      </c>
      <c r="T423" s="50">
        <v>100</v>
      </c>
      <c r="U423" s="50">
        <f t="shared" si="84"/>
        <v>55.156950672645742</v>
      </c>
      <c r="V423" s="50">
        <f t="shared" si="85"/>
        <v>71.428571428571431</v>
      </c>
      <c r="W423" s="50">
        <f t="shared" si="86"/>
        <v>71.098265895953759</v>
      </c>
      <c r="X423" s="50">
        <f t="shared" si="87"/>
        <v>57.473162675474818</v>
      </c>
      <c r="Y423" s="50">
        <f t="shared" si="88"/>
        <v>73.744783431400506</v>
      </c>
      <c r="Z423" s="50">
        <f t="shared" si="89"/>
        <v>73.414477898782835</v>
      </c>
      <c r="AA423" s="50">
        <f t="shared" si="90"/>
        <v>-2.3162120028290758</v>
      </c>
      <c r="AB423" s="50">
        <f t="shared" si="91"/>
        <v>-2.3162120028290758</v>
      </c>
      <c r="AC423" s="50">
        <f t="shared" si="92"/>
        <v>-2.3162120028290758</v>
      </c>
      <c r="AF423">
        <v>1.73</v>
      </c>
      <c r="AG423">
        <v>2.2200000000000002</v>
      </c>
      <c r="AH423" s="57"/>
      <c r="AJ423" t="s">
        <v>476</v>
      </c>
    </row>
    <row r="424" spans="1:36" ht="15" x14ac:dyDescent="0.25">
      <c r="A424">
        <v>1.37</v>
      </c>
      <c r="B424">
        <v>5.5</v>
      </c>
      <c r="C424">
        <v>8.8699999999999992</v>
      </c>
      <c r="D424" s="43">
        <f t="shared" si="93"/>
        <v>2.4484760707079944E-2</v>
      </c>
      <c r="E424" s="44">
        <f>IF(OR($A424="",$B424="",$C424=""),"",A424*'MPTO_working_3-way'!$I423)</f>
        <v>1.4035441221686997</v>
      </c>
      <c r="F424" s="45">
        <f>IF(OR($A424="",$B424="",$C424=""),"",B424*'MPTO_working_3-way'!$I423)</f>
        <v>5.6346661838889398</v>
      </c>
      <c r="G424" s="46">
        <f>IF(OR($A424="",$B424="",$C424=""),"",C424*'MPTO_working_3-way'!$I423)</f>
        <v>9.0871798274717985</v>
      </c>
      <c r="H424" s="44">
        <f>IF(OR($A424="",$B424="",$C424=""),"",'MPTO_working_3-way'!E423)</f>
        <v>1.3854917009602434</v>
      </c>
      <c r="I424" s="45">
        <f>IF(OR($A424="",$B424="",$C424=""),"",'MPTO_working_3-way'!F423)</f>
        <v>5.758491351766625</v>
      </c>
      <c r="J424" s="46">
        <f>IF(OR($A424="",$B424="",$C424=""),"",'MPTO_working_3-way'!G423)</f>
        <v>9.5622420243650641</v>
      </c>
      <c r="K424" s="44">
        <f>IF(OR($A424="",$B424="",$C424=""),"",'OddsRatio_working_3-way'!H423)</f>
        <v>1.3909923737911445</v>
      </c>
      <c r="L424" s="45">
        <f>IF(OR($A424="",$B424="",$C424=""),"",'OddsRatio_working_3-way'!I423)</f>
        <v>5.7553126542166222</v>
      </c>
      <c r="M424" s="46">
        <f>IF(OR($A424="",$B424="",$C424=""),"",'OddsRatio_working_3-way'!J423)</f>
        <v>9.3165134641521821</v>
      </c>
      <c r="N424" s="47">
        <f t="shared" si="81"/>
        <v>71.248205468228548</v>
      </c>
      <c r="O424" s="48">
        <f t="shared" si="82"/>
        <v>17.747280271176933</v>
      </c>
      <c r="P424" s="48">
        <f t="shared" si="83"/>
        <v>11.004514260594492</v>
      </c>
      <c r="Q424" t="s">
        <v>75</v>
      </c>
      <c r="R424" t="s">
        <v>74</v>
      </c>
      <c r="S424" s="38">
        <v>44257</v>
      </c>
      <c r="T424" s="50">
        <v>100</v>
      </c>
      <c r="U424" s="50">
        <f t="shared" si="84"/>
        <v>27.007299270072991</v>
      </c>
      <c r="V424" s="50">
        <f t="shared" si="85"/>
        <v>81.818181818181827</v>
      </c>
      <c r="W424" s="50">
        <f t="shared" si="86"/>
        <v>88.726042841037199</v>
      </c>
      <c r="X424" s="50">
        <f t="shared" si="87"/>
        <v>29.455775340780978</v>
      </c>
      <c r="Y424" s="50">
        <f t="shared" si="88"/>
        <v>84.26665788888981</v>
      </c>
      <c r="Z424" s="50">
        <f t="shared" si="89"/>
        <v>91.174518911745196</v>
      </c>
      <c r="AA424" s="50">
        <f t="shared" si="90"/>
        <v>-2.4484760707079865</v>
      </c>
      <c r="AB424" s="50">
        <f t="shared" si="91"/>
        <v>-2.4484760707079829</v>
      </c>
      <c r="AC424" s="50">
        <f t="shared" si="92"/>
        <v>-2.4484760707079971</v>
      </c>
      <c r="AF424">
        <v>1.64</v>
      </c>
      <c r="AG424">
        <v>2.38</v>
      </c>
      <c r="AH424" s="57"/>
      <c r="AJ424" t="s">
        <v>476</v>
      </c>
    </row>
    <row r="425" spans="1:36" s="50" customFormat="1" ht="15" x14ac:dyDescent="0.25">
      <c r="A425">
        <v>1.42</v>
      </c>
      <c r="B425">
        <v>4.5</v>
      </c>
      <c r="C425">
        <v>9.36</v>
      </c>
      <c r="D425" s="43">
        <f t="shared" si="93"/>
        <v>3.3285181172505229E-2</v>
      </c>
      <c r="E425" s="44">
        <f>IF(OR($A425="",$B425="",$C425=""),"",A425*'MPTO_working_3-way'!$I424)</f>
        <v>1.4672649572649574</v>
      </c>
      <c r="F425" s="45">
        <f>IF(OR($A425="",$B425="",$C425=""),"",B425*'MPTO_working_3-way'!$I424)</f>
        <v>4.6497833152762738</v>
      </c>
      <c r="G425" s="46">
        <f>IF(OR($A425="",$B425="",$C425=""),"",C425*'MPTO_working_3-way'!$I424)</f>
        <v>9.6715492957746481</v>
      </c>
      <c r="H425" s="44">
        <f>IF(OR($A425="",$B425="",$C425=""),"",'MPTO_working_3-way'!E424)</f>
        <v>1.4427301936492314</v>
      </c>
      <c r="I425" s="45">
        <f>IF(OR($A425="",$B425="",$C425=""),"",'MPTO_working_3-way'!F424)</f>
        <v>4.7364819918274268</v>
      </c>
      <c r="J425" s="46">
        <f>IF(OR($A425="",$B425="",$C425=""),"",'MPTO_working_3-way'!G424)</f>
        <v>10.44467728415759</v>
      </c>
      <c r="K425" s="44">
        <f>IF(OR($A425="",$B425="",$C425=""),"",'OddsRatio_working_3-way'!H424)</f>
        <v>1.4505855948824342</v>
      </c>
      <c r="L425" s="45">
        <f>IF(OR($A425="",$B425="",$C425=""),"",'OddsRatio_working_3-way'!I424)</f>
        <v>4.7548799573536167</v>
      </c>
      <c r="M425" s="46">
        <f>IF(OR($A425="",$B425="",$C425=""),"",'OddsRatio_working_3-way'!J424)</f>
        <v>9.9687989838503537</v>
      </c>
      <c r="N425" s="47">
        <f t="shared" si="81"/>
        <v>68.154016426865496</v>
      </c>
      <c r="O425" s="48">
        <f t="shared" si="82"/>
        <v>21.506378516921998</v>
      </c>
      <c r="P425" s="48">
        <f t="shared" si="83"/>
        <v>10.3396050562125</v>
      </c>
      <c r="Q425" t="s">
        <v>42</v>
      </c>
      <c r="R425" t="s">
        <v>82</v>
      </c>
      <c r="S425" s="38">
        <v>44257</v>
      </c>
      <c r="T425" s="50">
        <v>100</v>
      </c>
      <c r="U425" s="50">
        <f t="shared" si="84"/>
        <v>29.577464788732396</v>
      </c>
      <c r="V425" s="50">
        <f t="shared" si="85"/>
        <v>77.777777777777771</v>
      </c>
      <c r="W425" s="50">
        <f t="shared" si="86"/>
        <v>89.316239316239319</v>
      </c>
      <c r="X425" s="50">
        <f t="shared" si="87"/>
        <v>32.905982905982903</v>
      </c>
      <c r="Y425" s="50">
        <f t="shared" si="88"/>
        <v>81.106295895028296</v>
      </c>
      <c r="Z425" s="50">
        <f t="shared" si="89"/>
        <v>92.644757433489829</v>
      </c>
      <c r="AA425" s="50">
        <f t="shared" si="90"/>
        <v>-3.3285181172505069</v>
      </c>
      <c r="AB425" s="50">
        <f t="shared" si="91"/>
        <v>-3.3285181172505247</v>
      </c>
      <c r="AC425" s="50">
        <f t="shared" si="92"/>
        <v>-3.3285181172505105</v>
      </c>
      <c r="AD425" s="51"/>
      <c r="AE425" s="51"/>
      <c r="AF425">
        <v>1.81</v>
      </c>
      <c r="AG425">
        <v>2.08</v>
      </c>
      <c r="AH425" s="57"/>
      <c r="AI425" s="51"/>
      <c r="AJ425" t="s">
        <v>466</v>
      </c>
    </row>
    <row r="426" spans="1:36" ht="15" x14ac:dyDescent="0.25">
      <c r="A426">
        <v>4.05</v>
      </c>
      <c r="B426">
        <v>3.14</v>
      </c>
      <c r="C426">
        <v>2.08</v>
      </c>
      <c r="D426" s="43">
        <f t="shared" si="93"/>
        <v>4.6154148595762168E-2</v>
      </c>
      <c r="E426" s="44">
        <f>IF(OR($A426="",$B426="",$C426=""),"",A426*'MPTO_working_3-way'!$I425)</f>
        <v>4.2369243018128362</v>
      </c>
      <c r="F426" s="45">
        <f>IF(OR($A426="",$B426="",$C426=""),"",B426*'MPTO_working_3-way'!$I425)</f>
        <v>3.2849240265906934</v>
      </c>
      <c r="G426" s="46">
        <f>IF(OR($A426="",$B426="",$C426=""),"",C426*'MPTO_working_3-way'!$I425)</f>
        <v>2.1760006290791853</v>
      </c>
      <c r="H426" s="44">
        <f>IF(OR($A426="",$B426="",$C426=""),"",'MPTO_working_3-way'!E425)</f>
        <v>4.3191159085515727</v>
      </c>
      <c r="I426" s="45">
        <f>IF(OR($A426="",$B426="",$C426=""),"",'MPTO_working_3-way'!F425)</f>
        <v>3.2993868071228163</v>
      </c>
      <c r="J426" s="46">
        <f>IF(OR($A426="",$B426="",$C426=""),"",'MPTO_working_3-way'!G425)</f>
        <v>2.1487607960539572</v>
      </c>
      <c r="K426" s="44">
        <f>IF(OR($A426="",$B426="",$C426=""),"",'OddsRatio_working_3-way'!H425)</f>
        <v>4.2759097412601044</v>
      </c>
      <c r="L426" s="45">
        <f>IF(OR($A426="",$B426="",$C426=""),"",'OddsRatio_working_3-way'!I425)</f>
        <v>3.2985071627202052</v>
      </c>
      <c r="M426" s="46">
        <f>IF(OR($A426="",$B426="",$C426=""),"",'OddsRatio_working_3-way'!J425)</f>
        <v>2.1599942690363654</v>
      </c>
      <c r="N426" s="47">
        <f t="shared" si="81"/>
        <v>23.602026582635283</v>
      </c>
      <c r="O426" s="48">
        <f t="shared" si="82"/>
        <v>30.442104350214294</v>
      </c>
      <c r="P426" s="48">
        <f t="shared" si="83"/>
        <v>45.955869067150424</v>
      </c>
      <c r="Q426" t="s">
        <v>248</v>
      </c>
      <c r="R426" t="s">
        <v>435</v>
      </c>
      <c r="S426" s="38">
        <v>44257</v>
      </c>
      <c r="T426" s="50">
        <v>100</v>
      </c>
      <c r="U426" s="50">
        <f t="shared" si="84"/>
        <v>75.308641975308646</v>
      </c>
      <c r="V426" s="50">
        <f t="shared" si="85"/>
        <v>68.152866242038215</v>
      </c>
      <c r="W426" s="50">
        <f t="shared" si="86"/>
        <v>51.92307692307692</v>
      </c>
      <c r="X426" s="50">
        <f t="shared" si="87"/>
        <v>79.924056834884865</v>
      </c>
      <c r="Y426" s="50">
        <f t="shared" si="88"/>
        <v>72.768281101614434</v>
      </c>
      <c r="Z426" s="50">
        <f t="shared" si="89"/>
        <v>56.538491782653146</v>
      </c>
      <c r="AA426" s="50">
        <f t="shared" si="90"/>
        <v>-4.6154148595762194</v>
      </c>
      <c r="AB426" s="50">
        <f t="shared" si="91"/>
        <v>-4.6154148595762194</v>
      </c>
      <c r="AC426" s="50">
        <f t="shared" si="92"/>
        <v>-4.6154148595762265</v>
      </c>
      <c r="AF426">
        <v>2.4700000000000002</v>
      </c>
      <c r="AG426">
        <v>1.55</v>
      </c>
      <c r="AH426" s="57"/>
      <c r="AJ426" t="s">
        <v>473</v>
      </c>
    </row>
    <row r="427" spans="1:36" ht="15" x14ac:dyDescent="0.25">
      <c r="A427">
        <v>2.58</v>
      </c>
      <c r="B427">
        <v>3.02</v>
      </c>
      <c r="C427">
        <v>3.07</v>
      </c>
      <c r="D427" s="43">
        <f t="shared" si="93"/>
        <v>4.4455626062176901E-2</v>
      </c>
      <c r="E427" s="44">
        <f>IF(OR($A427="",$B427="",$C427=""),"",A427*'MPTO_working_3-way'!$I426)</f>
        <v>2.6946955152404164</v>
      </c>
      <c r="F427" s="45">
        <f>IF(OR($A427="",$B427="",$C427=""),"",B427*'MPTO_working_3-way'!$I426)</f>
        <v>3.1542559907077741</v>
      </c>
      <c r="G427" s="46">
        <f>IF(OR($A427="",$B427="",$C427=""),"",C427*'MPTO_working_3-way'!$I426)</f>
        <v>3.2064787720108829</v>
      </c>
      <c r="H427" s="44">
        <f>IF(OR($A427="",$B427="",$C427=""),"",'MPTO_working_3-way'!E426)</f>
        <v>2.682559168671216</v>
      </c>
      <c r="I427" s="45">
        <f>IF(OR($A427="",$B427="",$C427=""),"",'MPTO_working_3-way'!F426)</f>
        <v>3.1614826623113541</v>
      </c>
      <c r="J427" s="46">
        <f>IF(OR($A427="",$B427="",$C427=""),"",'MPTO_working_3-way'!G426)</f>
        <v>3.216319791862567</v>
      </c>
      <c r="K427" s="44">
        <f>IF(OR($A427="",$B427="",$C427=""),"",'OddsRatio_working_3-way'!H426)</f>
        <v>2.688136926709229</v>
      </c>
      <c r="L427" s="45">
        <f>IF(OR($A427="",$B427="",$C427=""),"",'OddsRatio_working_3-way'!I426)</f>
        <v>3.1582510075649628</v>
      </c>
      <c r="M427" s="46">
        <f>IF(OR($A427="",$B427="",$C427=""),"",'OddsRatio_working_3-way'!J426)</f>
        <v>3.2116730622076606</v>
      </c>
      <c r="N427" s="47">
        <f t="shared" si="81"/>
        <v>37.109944123344917</v>
      </c>
      <c r="O427" s="48">
        <f t="shared" si="82"/>
        <v>31.703197297427117</v>
      </c>
      <c r="P427" s="48">
        <f t="shared" si="83"/>
        <v>31.186858579227977</v>
      </c>
      <c r="Q427" t="s">
        <v>430</v>
      </c>
      <c r="R427" t="s">
        <v>343</v>
      </c>
      <c r="S427" s="38">
        <v>44257</v>
      </c>
      <c r="T427" s="50">
        <v>100</v>
      </c>
      <c r="U427" s="50">
        <f t="shared" si="84"/>
        <v>61.240310077519375</v>
      </c>
      <c r="V427" s="50">
        <f t="shared" si="85"/>
        <v>66.88741721854305</v>
      </c>
      <c r="W427" s="50">
        <f t="shared" si="86"/>
        <v>67.426710097719877</v>
      </c>
      <c r="X427" s="50">
        <f t="shared" si="87"/>
        <v>65.685872683737088</v>
      </c>
      <c r="Y427" s="50">
        <f t="shared" si="88"/>
        <v>71.332979824760741</v>
      </c>
      <c r="Z427" s="50">
        <f t="shared" si="89"/>
        <v>71.872272703937568</v>
      </c>
      <c r="AA427" s="50">
        <f t="shared" si="90"/>
        <v>-4.4455626062177132</v>
      </c>
      <c r="AB427" s="50">
        <f t="shared" si="91"/>
        <v>-4.4455626062176918</v>
      </c>
      <c r="AC427" s="50">
        <f t="shared" si="92"/>
        <v>-4.4455626062176918</v>
      </c>
      <c r="AF427">
        <v>2.2599999999999998</v>
      </c>
      <c r="AG427">
        <v>1.65</v>
      </c>
      <c r="AH427" s="57"/>
      <c r="AJ427" t="s">
        <v>473</v>
      </c>
    </row>
    <row r="428" spans="1:36" ht="15" x14ac:dyDescent="0.25">
      <c r="A428">
        <v>2.67</v>
      </c>
      <c r="B428">
        <v>3.08</v>
      </c>
      <c r="C428">
        <v>2.9</v>
      </c>
      <c r="D428" s="43">
        <f t="shared" si="93"/>
        <v>4.4034746088213783E-2</v>
      </c>
      <c r="E428" s="44">
        <f>IF(OR($A428="",$B428="",$C428=""),"",A428*'MPTO_working_3-way'!$I427)</f>
        <v>2.7875727720555306</v>
      </c>
      <c r="F428" s="45">
        <f>IF(OR($A428="",$B428="",$C428=""),"",B428*'MPTO_working_3-way'!$I427)</f>
        <v>3.2156270179516984</v>
      </c>
      <c r="G428" s="46">
        <f>IF(OR($A428="",$B428="",$C428=""),"",C428*'MPTO_working_3-way'!$I427)</f>
        <v>3.0277007636558197</v>
      </c>
      <c r="H428" s="44">
        <f>IF(OR($A428="",$B428="",$C428=""),"",'MPTO_working_3-way'!E427)</f>
        <v>2.7789079711518441</v>
      </c>
      <c r="I428" s="45">
        <f>IF(OR($A428="",$B428="",$C428=""),"",'MPTO_working_3-way'!F427)</f>
        <v>3.2258368787547052</v>
      </c>
      <c r="J428" s="46">
        <f>IF(OR($A428="",$B428="",$C428=""),"",'MPTO_working_3-way'!G427)</f>
        <v>3.0289323235949572</v>
      </c>
      <c r="K428" s="44">
        <f>IF(OR($A428="",$B428="",$C428=""),"",'OddsRatio_working_3-way'!H427)</f>
        <v>2.7830039958069368</v>
      </c>
      <c r="L428" s="45">
        <f>IF(OR($A428="",$B428="",$C428=""),"",'OddsRatio_working_3-way'!I427)</f>
        <v>3.2207474917834902</v>
      </c>
      <c r="M428" s="46">
        <f>IF(OR($A428="",$B428="",$C428=""),"",'OddsRatio_working_3-way'!J427)</f>
        <v>3.0285674203791499</v>
      </c>
      <c r="N428" s="47">
        <f t="shared" si="81"/>
        <v>35.873502927875464</v>
      </c>
      <c r="O428" s="48">
        <f t="shared" si="82"/>
        <v>31.098134031632302</v>
      </c>
      <c r="P428" s="48">
        <f t="shared" si="83"/>
        <v>33.028363040492238</v>
      </c>
      <c r="Q428" t="s">
        <v>434</v>
      </c>
      <c r="R428" t="s">
        <v>427</v>
      </c>
      <c r="S428" s="38">
        <v>44257</v>
      </c>
      <c r="T428" s="50">
        <v>100</v>
      </c>
      <c r="U428" s="50">
        <f t="shared" si="84"/>
        <v>62.546816479400754</v>
      </c>
      <c r="V428" s="50">
        <f t="shared" si="85"/>
        <v>67.532467532467535</v>
      </c>
      <c r="W428" s="50">
        <f t="shared" si="86"/>
        <v>65.517241379310349</v>
      </c>
      <c r="X428" s="50">
        <f t="shared" si="87"/>
        <v>66.95029108822213</v>
      </c>
      <c r="Y428" s="50">
        <f t="shared" si="88"/>
        <v>71.935942141288905</v>
      </c>
      <c r="Z428" s="50">
        <f t="shared" si="89"/>
        <v>69.920715988131718</v>
      </c>
      <c r="AA428" s="50">
        <f t="shared" si="90"/>
        <v>-4.4034746088213765</v>
      </c>
      <c r="AB428" s="50">
        <f t="shared" si="91"/>
        <v>-4.4034746088213694</v>
      </c>
      <c r="AC428" s="50">
        <f t="shared" si="92"/>
        <v>-4.4034746088213694</v>
      </c>
      <c r="AF428">
        <v>2.66</v>
      </c>
      <c r="AG428">
        <v>1.49</v>
      </c>
      <c r="AH428" s="57"/>
      <c r="AJ428" t="s">
        <v>473</v>
      </c>
    </row>
    <row r="429" spans="1:36" ht="15" x14ac:dyDescent="0.25">
      <c r="A429">
        <v>1.6</v>
      </c>
      <c r="B429">
        <v>4.2</v>
      </c>
      <c r="C429">
        <v>5.36</v>
      </c>
      <c r="D429" s="43">
        <f t="shared" si="93"/>
        <v>4.9662402274342599E-2</v>
      </c>
      <c r="E429" s="44">
        <f>IF(OR($A429="",$B429="",$C429=""),"",A429*'MPTO_working_3-way'!$I428)</f>
        <v>1.6794598436389483</v>
      </c>
      <c r="F429" s="45">
        <f>IF(OR($A429="",$B429="",$C429=""),"",B429*'MPTO_working_3-way'!$I428)</f>
        <v>4.4085820895522394</v>
      </c>
      <c r="G429" s="46">
        <f>IF(OR($A429="",$B429="",$C429=""),"",C429*'MPTO_working_3-way'!$I428)</f>
        <v>5.6261904761904766</v>
      </c>
      <c r="H429" s="44">
        <f>IF(OR($A429="",$B429="",$C429=""),"",'MPTO_working_3-way'!E428)</f>
        <v>1.6435315876569649</v>
      </c>
      <c r="I429" s="45">
        <f>IF(OR($A429="",$B429="",$C429=""),"",'MPTO_working_3-way'!F428)</f>
        <v>4.513835048790269</v>
      </c>
      <c r="J429" s="46">
        <f>IF(OR($A429="",$B429="",$C429=""),"",'MPTO_working_3-way'!G428)</f>
        <v>5.8819021076467521</v>
      </c>
      <c r="K429" s="44">
        <f>IF(OR($A429="",$B429="",$C429=""),"",'OddsRatio_working_3-way'!H428)</f>
        <v>1.6554749240029389</v>
      </c>
      <c r="L429" s="45">
        <f>IF(OR($A429="",$B429="",$C429=""),"",'OddsRatio_working_3-way'!I428)</f>
        <v>4.4958662613490068</v>
      </c>
      <c r="M429" s="46">
        <f>IF(OR($A429="",$B429="",$C429=""),"",'OddsRatio_working_3-way'!J428)</f>
        <v>5.7631177810880221</v>
      </c>
      <c r="N429" s="47">
        <f t="shared" si="81"/>
        <v>59.542953872196357</v>
      </c>
      <c r="O429" s="48">
        <f t="shared" si="82"/>
        <v>22.683030046550993</v>
      </c>
      <c r="P429" s="48">
        <f t="shared" si="83"/>
        <v>17.774016081252643</v>
      </c>
      <c r="Q429" t="s">
        <v>346</v>
      </c>
      <c r="R429" t="s">
        <v>431</v>
      </c>
      <c r="S429" s="38">
        <v>44257</v>
      </c>
      <c r="T429" s="50">
        <v>100</v>
      </c>
      <c r="U429" s="50">
        <f t="shared" si="84"/>
        <v>37.5</v>
      </c>
      <c r="V429" s="50">
        <f t="shared" si="85"/>
        <v>76.19047619047619</v>
      </c>
      <c r="W429" s="50">
        <f t="shared" si="86"/>
        <v>81.343283582089541</v>
      </c>
      <c r="X429" s="50">
        <f t="shared" si="87"/>
        <v>42.466240227434255</v>
      </c>
      <c r="Y429" s="50">
        <f t="shared" si="88"/>
        <v>81.156716417910445</v>
      </c>
      <c r="Z429" s="50">
        <f t="shared" si="89"/>
        <v>86.30952380952381</v>
      </c>
      <c r="AA429" s="50">
        <f t="shared" si="90"/>
        <v>-4.9662402274342554</v>
      </c>
      <c r="AB429" s="50">
        <f t="shared" si="91"/>
        <v>-4.9662402274342554</v>
      </c>
      <c r="AC429" s="50">
        <f t="shared" si="92"/>
        <v>-4.9662402274342696</v>
      </c>
      <c r="AF429">
        <v>1.93</v>
      </c>
      <c r="AG429">
        <v>1.91</v>
      </c>
      <c r="AH429" s="57"/>
      <c r="AJ429" t="s">
        <v>473</v>
      </c>
    </row>
    <row r="430" spans="1:36" ht="15" x14ac:dyDescent="0.25">
      <c r="A430">
        <v>2.1800000000000002</v>
      </c>
      <c r="B430">
        <v>3.36</v>
      </c>
      <c r="C430">
        <v>3.47</v>
      </c>
      <c r="D430" s="43">
        <f t="shared" si="93"/>
        <v>4.4519081989668585E-2</v>
      </c>
      <c r="E430" s="44">
        <f>IF(OR($A430="",$B430="",$C430=""),"",A430*'MPTO_working_3-way'!$I429)</f>
        <v>2.2770515987374775</v>
      </c>
      <c r="F430" s="45">
        <f>IF(OR($A430="",$B430="",$C430=""),"",B430*'MPTO_working_3-way'!$I429)</f>
        <v>3.5095841154852865</v>
      </c>
      <c r="G430" s="46">
        <f>IF(OR($A430="",$B430="",$C430=""),"",C430*'MPTO_working_3-way'!$I429)</f>
        <v>3.6244812145041503</v>
      </c>
      <c r="H430" s="44">
        <f>IF(OR($A430="",$B430="",$C430=""),"",'MPTO_working_3-way'!E429)</f>
        <v>2.2528819310586736</v>
      </c>
      <c r="I430" s="45">
        <f>IF(OR($A430="",$B430="",$C430=""),"",'MPTO_working_3-way'!F429)</f>
        <v>3.5363260690347058</v>
      </c>
      <c r="J430" s="46">
        <f>IF(OR($A430="",$B430="",$C430=""),"",'MPTO_working_3-way'!G429)</f>
        <v>3.6583838606379087</v>
      </c>
      <c r="K430" s="44">
        <f>IF(OR($A430="",$B430="",$C430=""),"",'OddsRatio_working_3-way'!H429)</f>
        <v>2.2628876620001757</v>
      </c>
      <c r="L430" s="45">
        <f>IF(OR($A430="",$B430="",$C430=""),"",'OddsRatio_working_3-way'!I429)</f>
        <v>3.5257753240003518</v>
      </c>
      <c r="M430" s="46">
        <f>IF(OR($A430="",$B430="",$C430=""),"",'OddsRatio_working_3-way'!J429)</f>
        <v>3.6435021399495198</v>
      </c>
      <c r="N430" s="47">
        <f t="shared" si="81"/>
        <v>43.916440038269435</v>
      </c>
      <c r="O430" s="48">
        <f t="shared" si="82"/>
        <v>28.493404548639102</v>
      </c>
      <c r="P430" s="48">
        <f t="shared" si="83"/>
        <v>27.590155413091459</v>
      </c>
      <c r="Q430" t="s">
        <v>433</v>
      </c>
      <c r="R430" t="s">
        <v>429</v>
      </c>
      <c r="S430" s="38">
        <v>44257</v>
      </c>
      <c r="T430" s="50">
        <v>100</v>
      </c>
      <c r="U430" s="50">
        <f t="shared" si="84"/>
        <v>54.128440366972484</v>
      </c>
      <c r="V430" s="50">
        <f t="shared" si="85"/>
        <v>70.238095238095241</v>
      </c>
      <c r="W430" s="50">
        <f t="shared" si="86"/>
        <v>71.181556195965413</v>
      </c>
      <c r="X430" s="50">
        <f t="shared" si="87"/>
        <v>58.580348565939346</v>
      </c>
      <c r="Y430" s="50">
        <f t="shared" si="88"/>
        <v>74.690003437062103</v>
      </c>
      <c r="Z430" s="50">
        <f t="shared" si="89"/>
        <v>75.633464394932275</v>
      </c>
      <c r="AA430" s="50">
        <f t="shared" si="90"/>
        <v>-4.4519081989668621</v>
      </c>
      <c r="AB430" s="50">
        <f t="shared" si="91"/>
        <v>-4.4519081989668621</v>
      </c>
      <c r="AC430" s="50">
        <f t="shared" si="92"/>
        <v>-4.4519081989668621</v>
      </c>
      <c r="AF430">
        <v>1.82</v>
      </c>
      <c r="AG430">
        <v>2.02</v>
      </c>
      <c r="AH430" s="57"/>
      <c r="AJ430" t="s">
        <v>473</v>
      </c>
    </row>
    <row r="431" spans="1:36" s="50" customFormat="1" ht="15" x14ac:dyDescent="0.25">
      <c r="A431">
        <v>8.01</v>
      </c>
      <c r="B431">
        <v>5.0199999999999996</v>
      </c>
      <c r="C431">
        <v>1.37</v>
      </c>
      <c r="D431" s="43">
        <f t="shared" si="93"/>
        <v>5.3974139618930383E-2</v>
      </c>
      <c r="E431" s="44">
        <f>IF(OR($A431="",$B431="",$C431=""),"",A431*'MPTO_working_3-way'!$I430)</f>
        <v>8.4423328583476316</v>
      </c>
      <c r="F431" s="45">
        <f>IF(OR($A431="",$B431="",$C431=""),"",B431*'MPTO_working_3-way'!$I430)</f>
        <v>5.2909501808870303</v>
      </c>
      <c r="G431" s="46">
        <f>IF(OR($A431="",$B431="",$C431=""),"",C431*'MPTO_working_3-way'!$I430)</f>
        <v>1.4439445712779346</v>
      </c>
      <c r="H431" s="44">
        <f>IF(OR($A431="",$B431="",$C431=""),"",'MPTO_working_3-way'!E430)</f>
        <v>9.3586896876890382</v>
      </c>
      <c r="I431" s="45">
        <f>IF(OR($A431="",$B431="",$C431=""),"",'MPTO_working_3-way'!F430)</f>
        <v>5.5184042059353073</v>
      </c>
      <c r="J431" s="46">
        <f>IF(OR($A431="",$B431="",$C431=""),"",'MPTO_working_3-way'!G430)</f>
        <v>1.4046213751306191</v>
      </c>
      <c r="K431" s="44">
        <f>IF(OR($A431="",$B431="",$C431=""),"",'OddsRatio_working_3-way'!H430)</f>
        <v>8.8810747426833014</v>
      </c>
      <c r="L431" s="45">
        <f>IF(OR($A431="",$B431="",$C431=""),"",'OddsRatio_working_3-way'!I430)</f>
        <v>5.5195321634218084</v>
      </c>
      <c r="M431" s="46">
        <f>IF(OR($A431="",$B431="",$C431=""),"",'OddsRatio_working_3-way'!J430)</f>
        <v>1.4159768409119577</v>
      </c>
      <c r="N431" s="47">
        <f t="shared" si="81"/>
        <v>11.845067196221924</v>
      </c>
      <c r="O431" s="48">
        <f t="shared" si="82"/>
        <v>18.900196860903907</v>
      </c>
      <c r="P431" s="48">
        <f t="shared" si="83"/>
        <v>69.254735942874163</v>
      </c>
      <c r="Q431" t="s">
        <v>436</v>
      </c>
      <c r="R431" t="s">
        <v>247</v>
      </c>
      <c r="S431" s="38">
        <v>44257</v>
      </c>
      <c r="T431" s="50">
        <v>100</v>
      </c>
      <c r="U431" s="50">
        <f t="shared" si="84"/>
        <v>87.515605493133577</v>
      </c>
      <c r="V431" s="50">
        <f t="shared" si="85"/>
        <v>80.079681274900395</v>
      </c>
      <c r="W431" s="50">
        <f t="shared" si="86"/>
        <v>27.007299270072991</v>
      </c>
      <c r="X431" s="50">
        <f t="shared" si="87"/>
        <v>92.913019455026614</v>
      </c>
      <c r="Y431" s="50">
        <f t="shared" si="88"/>
        <v>85.477095236793417</v>
      </c>
      <c r="Z431" s="50">
        <f t="shared" si="89"/>
        <v>32.404713231966021</v>
      </c>
      <c r="AA431" s="50">
        <f t="shared" si="90"/>
        <v>-5.3974139618930366</v>
      </c>
      <c r="AB431" s="50">
        <f t="shared" si="91"/>
        <v>-5.3974139618930224</v>
      </c>
      <c r="AC431" s="50">
        <f t="shared" si="92"/>
        <v>-5.3974139618930295</v>
      </c>
      <c r="AD431" s="51"/>
      <c r="AE431" s="51"/>
      <c r="AF431">
        <v>1.59</v>
      </c>
      <c r="AG431">
        <v>2.39</v>
      </c>
      <c r="AH431" s="57"/>
      <c r="AI431" s="51"/>
      <c r="AJ431" t="s">
        <v>473</v>
      </c>
    </row>
    <row r="432" spans="1:36" ht="15" x14ac:dyDescent="0.25">
      <c r="A432">
        <v>2.48</v>
      </c>
      <c r="B432">
        <v>3.17</v>
      </c>
      <c r="C432">
        <v>3.07</v>
      </c>
      <c r="D432" s="43">
        <f t="shared" si="93"/>
        <v>4.4416118723625608E-2</v>
      </c>
      <c r="E432" s="44">
        <f>IF(OR($A432="",$B432="",$C432=""),"",A432*'MPTO_working_3-way'!$I431)</f>
        <v>2.5901519744345913</v>
      </c>
      <c r="F432" s="45">
        <f>IF(OR($A432="",$B432="",$C432=""),"",B432*'MPTO_working_3-way'!$I431)</f>
        <v>3.3107990963538931</v>
      </c>
      <c r="G432" s="46">
        <f>IF(OR($A432="",$B432="",$C432=""),"",C432*'MPTO_working_3-way'!$I431)</f>
        <v>3.2063574844815306</v>
      </c>
      <c r="H432" s="44">
        <f>IF(OR($A432="",$B432="",$C432=""),"",'MPTO_working_3-way'!E431)</f>
        <v>2.5745298486913817</v>
      </c>
      <c r="I432" s="45">
        <f>IF(OR($A432="",$B432="",$C432=""),"",'MPTO_working_3-way'!F431)</f>
        <v>3.3261041530424351</v>
      </c>
      <c r="J432" s="46">
        <f>IF(OR($A432="",$B432="",$C432=""),"",'MPTO_working_3-way'!G431)</f>
        <v>3.2161835669395722</v>
      </c>
      <c r="K432" s="44">
        <f>IF(OR($A432="",$B432="",$C432=""),"",'OddsRatio_working_3-way'!H431)</f>
        <v>2.5815468422262078</v>
      </c>
      <c r="L432" s="45">
        <f>IF(OR($A432="",$B432="",$C432=""),"",'OddsRatio_working_3-way'!I431)</f>
        <v>3.3188896267776169</v>
      </c>
      <c r="M432" s="46">
        <f>IF(OR($A432="",$B432="",$C432=""),"",'OddsRatio_working_3-way'!J431)</f>
        <v>3.2120283536542238</v>
      </c>
      <c r="N432" s="47">
        <f t="shared" si="81"/>
        <v>38.60777320675524</v>
      </c>
      <c r="O432" s="48">
        <f t="shared" si="82"/>
        <v>30.204188502445739</v>
      </c>
      <c r="P432" s="48">
        <f t="shared" si="83"/>
        <v>31.188038290799021</v>
      </c>
      <c r="Q432" t="s">
        <v>344</v>
      </c>
      <c r="R432" t="s">
        <v>345</v>
      </c>
      <c r="S432" s="38">
        <v>44257</v>
      </c>
      <c r="T432" s="50">
        <v>100</v>
      </c>
      <c r="U432" s="50">
        <f t="shared" si="84"/>
        <v>59.677419354838712</v>
      </c>
      <c r="V432" s="50">
        <f t="shared" si="85"/>
        <v>68.454258675078862</v>
      </c>
      <c r="W432" s="50">
        <f t="shared" si="86"/>
        <v>67.426710097719877</v>
      </c>
      <c r="X432" s="50">
        <f t="shared" si="87"/>
        <v>64.119031227201262</v>
      </c>
      <c r="Y432" s="50">
        <f t="shared" si="88"/>
        <v>72.895870547441419</v>
      </c>
      <c r="Z432" s="50">
        <f t="shared" si="89"/>
        <v>71.868321970082434</v>
      </c>
      <c r="AA432" s="50">
        <f t="shared" si="90"/>
        <v>-4.4416118723625502</v>
      </c>
      <c r="AB432" s="50">
        <f t="shared" si="91"/>
        <v>-4.4416118723625573</v>
      </c>
      <c r="AC432" s="50">
        <f t="shared" si="92"/>
        <v>-4.4416118723625573</v>
      </c>
      <c r="AF432">
        <v>2.46</v>
      </c>
      <c r="AG432">
        <v>1.56</v>
      </c>
      <c r="AH432" s="57"/>
      <c r="AJ432" t="s">
        <v>473</v>
      </c>
    </row>
    <row r="433" spans="1:36" ht="15" x14ac:dyDescent="0.25">
      <c r="A433">
        <v>1.5</v>
      </c>
      <c r="B433">
        <v>4.6500000000000004</v>
      </c>
      <c r="C433">
        <v>5.96</v>
      </c>
      <c r="D433" s="43">
        <f t="shared" si="93"/>
        <v>4.9505665006855715E-2</v>
      </c>
      <c r="E433" s="44">
        <f>IF(OR($A433="",$B433="",$C433=""),"",A433*'MPTO_working_3-way'!$I432)</f>
        <v>1.5742584975102836</v>
      </c>
      <c r="F433" s="45">
        <f>IF(OR($A433="",$B433="",$C433=""),"",B433*'MPTO_working_3-way'!$I432)</f>
        <v>4.8802013422818797</v>
      </c>
      <c r="G433" s="46">
        <f>IF(OR($A433="",$B433="",$C433=""),"",C433*'MPTO_working_3-way'!$I432)</f>
        <v>6.2550537634408601</v>
      </c>
      <c r="H433" s="44">
        <f>IF(OR($A433="",$B433="",$C433=""),"",'MPTO_working_3-way'!E432)</f>
        <v>1.5380716294213408</v>
      </c>
      <c r="I433" s="45">
        <f>IF(OR($A433="",$B433="",$C433=""),"",'MPTO_working_3-way'!F432)</f>
        <v>5.0364671674339716</v>
      </c>
      <c r="J433" s="46">
        <f>IF(OR($A433="",$B433="",$C433=""),"",'MPTO_working_3-way'!G432)</f>
        <v>6.6101128955318806</v>
      </c>
      <c r="K433" s="44">
        <f>IF(OR($A433="",$B433="",$C433=""),"",'OddsRatio_working_3-way'!H432)</f>
        <v>1.5494262580692038</v>
      </c>
      <c r="L433" s="45">
        <f>IF(OR($A433="",$B433="",$C433=""),"",'OddsRatio_working_3-way'!I432)</f>
        <v>5.0108116839051871</v>
      </c>
      <c r="M433" s="46">
        <f>IF(OR($A433="",$B433="",$C433=""),"",'OddsRatio_working_3-way'!J432)</f>
        <v>6.4503084800465</v>
      </c>
      <c r="N433" s="47">
        <f t="shared" si="81"/>
        <v>63.521969332324836</v>
      </c>
      <c r="O433" s="48">
        <f t="shared" si="82"/>
        <v>20.49095784913704</v>
      </c>
      <c r="P433" s="48">
        <f t="shared" si="83"/>
        <v>15.987072818538127</v>
      </c>
      <c r="Q433" t="s">
        <v>438</v>
      </c>
      <c r="R433" t="s">
        <v>425</v>
      </c>
      <c r="S433" s="38">
        <v>44257</v>
      </c>
      <c r="T433" s="50">
        <v>100</v>
      </c>
      <c r="U433" s="50">
        <f t="shared" si="84"/>
        <v>33.333333333333329</v>
      </c>
      <c r="V433" s="50">
        <f t="shared" si="85"/>
        <v>78.494623655913983</v>
      </c>
      <c r="W433" s="50">
        <f t="shared" si="86"/>
        <v>83.22147651006712</v>
      </c>
      <c r="X433" s="50">
        <f t="shared" si="87"/>
        <v>38.283899834018911</v>
      </c>
      <c r="Y433" s="50">
        <f t="shared" si="88"/>
        <v>83.445190156599551</v>
      </c>
      <c r="Z433" s="50">
        <f t="shared" si="89"/>
        <v>88.172043010752674</v>
      </c>
      <c r="AA433" s="50">
        <f t="shared" si="90"/>
        <v>-4.9505665006855821</v>
      </c>
      <c r="AB433" s="50">
        <f t="shared" si="91"/>
        <v>-4.9505665006855679</v>
      </c>
      <c r="AC433" s="50">
        <f t="shared" si="92"/>
        <v>-4.9505665006855537</v>
      </c>
      <c r="AF433">
        <v>1.59</v>
      </c>
      <c r="AG433">
        <v>2.39</v>
      </c>
      <c r="AH433" s="57"/>
      <c r="AJ433" t="s">
        <v>473</v>
      </c>
    </row>
    <row r="434" spans="1:36" ht="15" x14ac:dyDescent="0.25">
      <c r="A434">
        <v>1.08</v>
      </c>
      <c r="B434">
        <v>11.91</v>
      </c>
      <c r="C434">
        <v>24.99</v>
      </c>
      <c r="D434" s="43">
        <f t="shared" si="93"/>
        <v>4.9904988583734378E-2</v>
      </c>
      <c r="E434" s="44">
        <f>IF(OR($A434="",$B434="",$C434=""),"",A434*'MPTO_working_3-way'!$I433)</f>
        <v>1.1338973876704332</v>
      </c>
      <c r="F434" s="45">
        <f>IF(OR($A434="",$B434="",$C434=""),"",B434*'MPTO_working_3-way'!$I433)</f>
        <v>12.504368414032276</v>
      </c>
      <c r="G434" s="46">
        <f>IF(OR($A434="",$B434="",$C434=""),"",C434*'MPTO_working_3-way'!$I433)</f>
        <v>26.23712566470752</v>
      </c>
      <c r="H434" s="44">
        <f>IF(OR($A434="",$B434="",$C434=""),"",'MPTO_working_3-way'!E433)</f>
        <v>1.0997580282643449</v>
      </c>
      <c r="I434" s="45">
        <f>IF(OR($A434="",$B434="",$C434=""),"",'MPTO_working_3-way'!F433)</f>
        <v>14.852648347492803</v>
      </c>
      <c r="J434" s="46">
        <f>IF(OR($A434="",$B434="",$C434=""),"",'MPTO_working_3-way'!G433)</f>
        <v>42.769751653355563</v>
      </c>
      <c r="K434" s="44">
        <f>IF(OR($A434="",$B434="",$C434=""),"",'OddsRatio_working_3-way'!H433)</f>
        <v>1.1056169526481707</v>
      </c>
      <c r="L434" s="45">
        <f>IF(OR($A434="",$B434="",$C434=""),"",'OddsRatio_working_3-way'!I433)</f>
        <v>15.403511917394308</v>
      </c>
      <c r="M434" s="46">
        <f>IF(OR($A434="",$B434="",$C434=""),"",'OddsRatio_working_3-way'!J433)</f>
        <v>32.671883675370239</v>
      </c>
      <c r="N434" s="47">
        <f t="shared" si="81"/>
        <v>88.191401697686032</v>
      </c>
      <c r="O434" s="48">
        <f t="shared" si="82"/>
        <v>7.9972051917297158</v>
      </c>
      <c r="P434" s="48">
        <f t="shared" si="83"/>
        <v>3.8113931105842704</v>
      </c>
      <c r="Q434" t="s">
        <v>432</v>
      </c>
      <c r="R434" t="s">
        <v>428</v>
      </c>
      <c r="S434" s="38">
        <v>44257</v>
      </c>
      <c r="T434" s="50">
        <v>100</v>
      </c>
      <c r="U434" s="50">
        <f t="shared" si="84"/>
        <v>7.4074074074074066</v>
      </c>
      <c r="V434" s="50">
        <f t="shared" si="85"/>
        <v>91.603694374475239</v>
      </c>
      <c r="W434" s="50">
        <f t="shared" si="86"/>
        <v>95.9983993597439</v>
      </c>
      <c r="X434" s="50">
        <f t="shared" si="87"/>
        <v>12.397906265780872</v>
      </c>
      <c r="Y434" s="50">
        <f t="shared" si="88"/>
        <v>96.594193232848681</v>
      </c>
      <c r="Z434" s="50">
        <f t="shared" si="89"/>
        <v>100.98889821811734</v>
      </c>
      <c r="AA434" s="50">
        <f t="shared" si="90"/>
        <v>-4.9904988583734653</v>
      </c>
      <c r="AB434" s="50">
        <f t="shared" si="91"/>
        <v>-4.9904988583734422</v>
      </c>
      <c r="AC434" s="50">
        <f t="shared" si="92"/>
        <v>-4.9904988583734422</v>
      </c>
      <c r="AF434">
        <v>1.19</v>
      </c>
      <c r="AG434">
        <v>4.57</v>
      </c>
      <c r="AH434" s="57"/>
      <c r="AJ434" t="s">
        <v>473</v>
      </c>
    </row>
    <row r="435" spans="1:36" ht="15" x14ac:dyDescent="0.25">
      <c r="A435">
        <v>2.11</v>
      </c>
      <c r="B435">
        <v>3.17</v>
      </c>
      <c r="C435">
        <v>3.9</v>
      </c>
      <c r="D435" s="43">
        <f t="shared" si="93"/>
        <v>4.5801318948567316E-2</v>
      </c>
      <c r="E435" s="44">
        <f>IF(OR($A435="",$B435="",$C435=""),"",A435*'MPTO_working_3-way'!$I434)</f>
        <v>2.2066407829814767</v>
      </c>
      <c r="F435" s="45">
        <f>IF(OR($A435="",$B435="",$C435=""),"",B435*'MPTO_working_3-way'!$I434)</f>
        <v>3.3151901810669582</v>
      </c>
      <c r="G435" s="46">
        <f>IF(OR($A435="",$B435="",$C435=""),"",C435*'MPTO_working_3-way'!$I434)</f>
        <v>4.0786251438994121</v>
      </c>
      <c r="H435" s="44">
        <f>IF(OR($A435="",$B435="",$C435=""),"",'MPTO_working_3-way'!E434)</f>
        <v>2.180233146107327</v>
      </c>
      <c r="I435" s="45">
        <f>IF(OR($A435="",$B435="",$C435=""),"",'MPTO_working_3-way'!F434)</f>
        <v>3.3312201523652711</v>
      </c>
      <c r="J435" s="46">
        <f>IF(OR($A435="",$B435="",$C435=""),"",'MPTO_working_3-way'!G434)</f>
        <v>4.1469143934211319</v>
      </c>
      <c r="K435" s="44">
        <f>IF(OR($A435="",$B435="",$C435=""),"",'OddsRatio_working_3-way'!H434)</f>
        <v>2.191138493909035</v>
      </c>
      <c r="L435" s="45">
        <f>IF(OR($A435="",$B435="",$C435=""),"",'OddsRatio_working_3-way'!I434)</f>
        <v>3.3286221007050507</v>
      </c>
      <c r="M435" s="46">
        <f>IF(OR($A435="",$B435="",$C435=""),"",'OddsRatio_working_3-way'!J434)</f>
        <v>4.1119834525551369</v>
      </c>
      <c r="N435" s="47">
        <f t="shared" si="81"/>
        <v>45.31775211046638</v>
      </c>
      <c r="O435" s="48">
        <f t="shared" si="82"/>
        <v>30.164182004127461</v>
      </c>
      <c r="P435" s="48">
        <f t="shared" si="83"/>
        <v>24.518065885406166</v>
      </c>
      <c r="Q435" t="s">
        <v>426</v>
      </c>
      <c r="R435" t="s">
        <v>437</v>
      </c>
      <c r="S435" s="38">
        <v>44257</v>
      </c>
      <c r="T435" s="50">
        <v>100</v>
      </c>
      <c r="U435" s="50">
        <f t="shared" si="84"/>
        <v>52.606635071090047</v>
      </c>
      <c r="V435" s="50">
        <f t="shared" si="85"/>
        <v>68.454258675078862</v>
      </c>
      <c r="W435" s="50">
        <f t="shared" si="86"/>
        <v>74.358974358974365</v>
      </c>
      <c r="X435" s="50">
        <f t="shared" si="87"/>
        <v>57.186766965946781</v>
      </c>
      <c r="Y435" s="50">
        <f t="shared" si="88"/>
        <v>73.034390569935596</v>
      </c>
      <c r="Z435" s="50">
        <f t="shared" si="89"/>
        <v>78.939106253831099</v>
      </c>
      <c r="AA435" s="50">
        <f t="shared" si="90"/>
        <v>-4.5801318948567342</v>
      </c>
      <c r="AB435" s="50">
        <f t="shared" si="91"/>
        <v>-4.5801318948567342</v>
      </c>
      <c r="AC435" s="50">
        <f t="shared" si="92"/>
        <v>-4.5801318948567342</v>
      </c>
      <c r="AF435">
        <v>2.21</v>
      </c>
      <c r="AG435">
        <v>1.68</v>
      </c>
      <c r="AH435" s="57"/>
      <c r="AJ435" t="s">
        <v>473</v>
      </c>
    </row>
    <row r="436" spans="1:36" ht="15" x14ac:dyDescent="0.25">
      <c r="A436">
        <v>3.26</v>
      </c>
      <c r="B436">
        <v>3.54</v>
      </c>
      <c r="C436">
        <v>2.2799999999999998</v>
      </c>
      <c r="D436" s="43">
        <f t="shared" si="93"/>
        <v>2.7830833191953674E-2</v>
      </c>
      <c r="E436" s="44">
        <f>IF(OR($A436="",$B436="",$C436=""),"",A436*'MPTO_working_3-way'!$I435)</f>
        <v>3.3507285162057689</v>
      </c>
      <c r="F436" s="45">
        <f>IF(OR($A436="",$B436="",$C436=""),"",B436*'MPTO_working_3-way'!$I435)</f>
        <v>3.6385211494995162</v>
      </c>
      <c r="G436" s="46">
        <f>IF(OR($A436="",$B436="",$C436=""),"",C436*'MPTO_working_3-way'!$I435)</f>
        <v>2.3434542996776542</v>
      </c>
      <c r="H436" s="44">
        <f>IF(OR($A436="",$B436="",$C436=""),"",'MPTO_working_3-way'!E435)</f>
        <v>3.361666332784131</v>
      </c>
      <c r="I436" s="45">
        <f>IF(OR($A436="",$B436="",$C436=""),"",'MPTO_working_3-way'!F435)</f>
        <v>3.6602024509563904</v>
      </c>
      <c r="J436" s="46">
        <f>IF(OR($A436="",$B436="",$C436=""),"",'MPTO_working_3-way'!G435)</f>
        <v>2.329267342663583</v>
      </c>
      <c r="K436" s="44">
        <f>IF(OR($A436="",$B436="",$C436=""),"",'OddsRatio_working_3-way'!H435)</f>
        <v>3.3577519222748449</v>
      </c>
      <c r="L436" s="45">
        <f>IF(OR($A436="",$B436="",$C436=""),"",'OddsRatio_working_3-way'!I435)</f>
        <v>3.6498627799018171</v>
      </c>
      <c r="M436" s="46">
        <f>IF(OR($A436="",$B436="",$C436=""),"",'OddsRatio_working_3-way'!J435)</f>
        <v>2.3353639205804431</v>
      </c>
      <c r="N436" s="47">
        <f t="shared" si="81"/>
        <v>29.844256112171092</v>
      </c>
      <c r="O436" s="48">
        <f t="shared" si="82"/>
        <v>27.483693481829874</v>
      </c>
      <c r="P436" s="48">
        <f t="shared" si="83"/>
        <v>42.672050405999023</v>
      </c>
      <c r="Q436" t="s">
        <v>516</v>
      </c>
      <c r="R436" t="s">
        <v>517</v>
      </c>
      <c r="S436" s="38">
        <v>44257</v>
      </c>
      <c r="T436" s="50">
        <v>100</v>
      </c>
      <c r="U436" s="50">
        <f t="shared" si="84"/>
        <v>69.325153374233125</v>
      </c>
      <c r="V436" s="50">
        <f t="shared" si="85"/>
        <v>71.751412429378533</v>
      </c>
      <c r="W436" s="50">
        <f t="shared" si="86"/>
        <v>56.140350877192972</v>
      </c>
      <c r="X436" s="50">
        <f t="shared" si="87"/>
        <v>72.108236693428495</v>
      </c>
      <c r="Y436" s="50">
        <f t="shared" si="88"/>
        <v>74.534495748573889</v>
      </c>
      <c r="Z436" s="50">
        <f t="shared" si="89"/>
        <v>58.923434196388349</v>
      </c>
      <c r="AA436" s="50">
        <f t="shared" si="90"/>
        <v>-2.7830833191953701</v>
      </c>
      <c r="AB436" s="50">
        <f t="shared" si="91"/>
        <v>-2.7830833191953559</v>
      </c>
      <c r="AC436" s="50">
        <f t="shared" si="92"/>
        <v>-2.7830833191953772</v>
      </c>
      <c r="AF436">
        <v>2.08</v>
      </c>
      <c r="AG436">
        <v>1.81</v>
      </c>
      <c r="AH436" s="57"/>
      <c r="AJ436" t="s">
        <v>482</v>
      </c>
    </row>
    <row r="437" spans="1:36" ht="15" x14ac:dyDescent="0.25">
      <c r="A437">
        <v>2.04</v>
      </c>
      <c r="B437">
        <v>3.54</v>
      </c>
      <c r="C437">
        <v>3.92</v>
      </c>
      <c r="D437" s="43">
        <f t="shared" si="93"/>
        <v>2.7783994953913815E-2</v>
      </c>
      <c r="E437" s="44">
        <f>IF(OR($A437="",$B437="",$C437=""),"",A437*'MPTO_working_3-way'!$I436)</f>
        <v>2.0966793497059841</v>
      </c>
      <c r="F437" s="45">
        <f>IF(OR($A437="",$B437="",$C437=""),"",B437*'MPTO_working_3-way'!$I436)</f>
        <v>3.6383553421368551</v>
      </c>
      <c r="G437" s="46">
        <f>IF(OR($A437="",$B437="",$C437=""),"",C437*'MPTO_working_3-way'!$I436)</f>
        <v>4.0289132602193423</v>
      </c>
      <c r="H437" s="44">
        <f>IF(OR($A437="",$B437="",$C437=""),"",'MPTO_working_3-way'!E436)</f>
        <v>2.0792841579760117</v>
      </c>
      <c r="I437" s="45">
        <f>IF(OR($A437="",$B437="",$C437=""),"",'MPTO_working_3-way'!F436)</f>
        <v>3.6599932976703204</v>
      </c>
      <c r="J437" s="46">
        <f>IF(OR($A437="",$B437="",$C437=""),"",'MPTO_working_3-way'!G436)</f>
        <v>4.0676745661709939</v>
      </c>
      <c r="K437" s="44">
        <f>IF(OR($A437="",$B437="",$C437=""),"",'OddsRatio_working_3-way'!H436)</f>
        <v>2.086253699710034</v>
      </c>
      <c r="L437" s="45">
        <f>IF(OR($A437="",$B437="",$C437=""),"",'OddsRatio_working_3-way'!I436)</f>
        <v>3.6529657665995052</v>
      </c>
      <c r="M437" s="46">
        <f>IF(OR($A437="",$B437="",$C437=""),"",'OddsRatio_working_3-way'!J436)</f>
        <v>4.0498661568781706</v>
      </c>
      <c r="N437" s="47">
        <f t="shared" si="81"/>
        <v>47.694465066402699</v>
      </c>
      <c r="O437" s="48">
        <f t="shared" si="82"/>
        <v>27.484945970469354</v>
      </c>
      <c r="P437" s="48">
        <f t="shared" si="83"/>
        <v>24.820588963127939</v>
      </c>
      <c r="Q437" t="s">
        <v>518</v>
      </c>
      <c r="R437" t="s">
        <v>392</v>
      </c>
      <c r="S437" s="38">
        <v>44257</v>
      </c>
      <c r="T437" s="50">
        <v>100</v>
      </c>
      <c r="U437" s="50">
        <f t="shared" si="84"/>
        <v>50.980392156862742</v>
      </c>
      <c r="V437" s="50">
        <f t="shared" si="85"/>
        <v>71.751412429378533</v>
      </c>
      <c r="W437" s="50">
        <f t="shared" si="86"/>
        <v>74.489795918367349</v>
      </c>
      <c r="X437" s="50">
        <f t="shared" si="87"/>
        <v>53.758791652254125</v>
      </c>
      <c r="Y437" s="50">
        <f t="shared" si="88"/>
        <v>74.529811924769902</v>
      </c>
      <c r="Z437" s="50">
        <f t="shared" si="89"/>
        <v>77.268195413758718</v>
      </c>
      <c r="AA437" s="50">
        <f t="shared" si="90"/>
        <v>-2.7783994953913833</v>
      </c>
      <c r="AB437" s="50">
        <f t="shared" si="91"/>
        <v>-2.7783994953913691</v>
      </c>
      <c r="AC437" s="50">
        <f t="shared" si="92"/>
        <v>-2.7783994953913691</v>
      </c>
      <c r="AF437">
        <v>2.23</v>
      </c>
      <c r="AG437">
        <v>1.71</v>
      </c>
      <c r="AH437" s="57"/>
      <c r="AJ437" t="s">
        <v>482</v>
      </c>
    </row>
    <row r="438" spans="1:36" ht="15" x14ac:dyDescent="0.25">
      <c r="A438">
        <v>1.24</v>
      </c>
      <c r="B438">
        <v>6.93</v>
      </c>
      <c r="C438">
        <v>11.87</v>
      </c>
      <c r="D438" s="43">
        <f t="shared" si="93"/>
        <v>3.4997755518450191E-2</v>
      </c>
      <c r="E438" s="44">
        <f>IF(OR($A438="",$B438="",$C438=""),"",A438*'MPTO_working_3-way'!$I437)</f>
        <v>1.2833972168428782</v>
      </c>
      <c r="F438" s="45">
        <f>IF(OR($A438="",$B438="",$C438=""),"",B438*'MPTO_working_3-way'!$I437)</f>
        <v>7.1725344457428593</v>
      </c>
      <c r="G438" s="46">
        <f>IF(OR($A438="",$B438="",$C438=""),"",C438*'MPTO_working_3-way'!$I437)</f>
        <v>12.285423358004003</v>
      </c>
      <c r="H438" s="44">
        <f>IF(OR($A438="",$B438="",$C438=""),"",'MPTO_working_3-way'!E437)</f>
        <v>1.258200804379852</v>
      </c>
      <c r="I438" s="45">
        <f>IF(OR($A438="",$B438="",$C438=""),"",'MPTO_working_3-way'!F437)</f>
        <v>7.5395320778905672</v>
      </c>
      <c r="J438" s="46">
        <f>IF(OR($A438="",$B438="",$C438=""),"",'MPTO_working_3-way'!G437)</f>
        <v>13.777885097846971</v>
      </c>
      <c r="K438" s="44">
        <f>IF(OR($A438="",$B438="",$C438=""),"",'OddsRatio_working_3-way'!H437)</f>
        <v>1.2649351028640443</v>
      </c>
      <c r="L438" s="45">
        <f>IF(OR($A438="",$B438="",$C438=""),"",'OddsRatio_working_3-way'!I437)</f>
        <v>7.5461048332657725</v>
      </c>
      <c r="M438" s="46">
        <f>IF(OR($A438="",$B438="",$C438=""),"",'OddsRatio_working_3-way'!J437)</f>
        <v>12.999352367217359</v>
      </c>
      <c r="N438" s="47">
        <f t="shared" si="81"/>
        <v>77.918199204138247</v>
      </c>
      <c r="O438" s="48">
        <f t="shared" si="82"/>
        <v>13.942073162068027</v>
      </c>
      <c r="P438" s="48">
        <f t="shared" si="83"/>
        <v>8.1397276337937186</v>
      </c>
      <c r="Q438" t="s">
        <v>519</v>
      </c>
      <c r="R438" t="s">
        <v>395</v>
      </c>
      <c r="S438" s="38">
        <v>44257</v>
      </c>
      <c r="T438" s="50">
        <v>100</v>
      </c>
      <c r="U438" s="50">
        <f t="shared" si="84"/>
        <v>19.35483870967742</v>
      </c>
      <c r="V438" s="50">
        <f t="shared" si="85"/>
        <v>85.569985569985576</v>
      </c>
      <c r="W438" s="50">
        <f t="shared" si="86"/>
        <v>91.575400168491996</v>
      </c>
      <c r="X438" s="50">
        <f t="shared" si="87"/>
        <v>22.854614261522435</v>
      </c>
      <c r="Y438" s="50">
        <f t="shared" si="88"/>
        <v>89.069761121830595</v>
      </c>
      <c r="Z438" s="50">
        <f t="shared" si="89"/>
        <v>95.075175720337015</v>
      </c>
      <c r="AA438" s="50">
        <f t="shared" si="90"/>
        <v>-3.4997755518450155</v>
      </c>
      <c r="AB438" s="50">
        <f t="shared" si="91"/>
        <v>-3.4997755518450191</v>
      </c>
      <c r="AC438" s="50">
        <f t="shared" si="92"/>
        <v>-3.4997755518450191</v>
      </c>
      <c r="AF438">
        <v>1.69</v>
      </c>
      <c r="AG438">
        <v>2.2400000000000002</v>
      </c>
      <c r="AH438" s="57"/>
      <c r="AJ438" t="s">
        <v>482</v>
      </c>
    </row>
    <row r="439" spans="1:36" ht="15" x14ac:dyDescent="0.25">
      <c r="A439">
        <v>3.98</v>
      </c>
      <c r="B439">
        <v>3.67</v>
      </c>
      <c r="C439">
        <v>1.93</v>
      </c>
      <c r="D439" s="43">
        <f t="shared" si="93"/>
        <v>4.1870560465639528E-2</v>
      </c>
      <c r="E439" s="44">
        <f>IF(OR($A439="",$B439="",$C439=""),"",A439*'MPTO_working_3-way'!$I438)</f>
        <v>4.1466448306532451</v>
      </c>
      <c r="F439" s="45">
        <f>IF(OR($A439="",$B439="",$C439=""),"",B439*'MPTO_working_3-way'!$I438)</f>
        <v>3.823664956908897</v>
      </c>
      <c r="G439" s="46">
        <f>IF(OR($A439="",$B439="",$C439=""),"",C439*'MPTO_working_3-way'!$I438)</f>
        <v>2.0108101816986843</v>
      </c>
      <c r="H439" s="44">
        <f>IF(OR($A439="",$B439="",$C439=""),"",'MPTO_working_3-way'!E438)</f>
        <v>4.2140851698281203</v>
      </c>
      <c r="I439" s="45">
        <f>IF(OR($A439="",$B439="",$C439=""),"",'MPTO_working_3-way'!F438)</f>
        <v>3.8681321184322717</v>
      </c>
      <c r="J439" s="46">
        <f>IF(OR($A439="",$B439="",$C439=""),"",'MPTO_working_3-way'!G438)</f>
        <v>1.9834270329735584</v>
      </c>
      <c r="K439" s="44">
        <f>IF(OR($A439="",$B439="",$C439=""),"",'OddsRatio_working_3-way'!H438)</f>
        <v>4.1847531963259046</v>
      </c>
      <c r="L439" s="45">
        <f>IF(OR($A439="",$B439="",$C439=""),"",'OddsRatio_working_3-way'!I438)</f>
        <v>3.8534533671779072</v>
      </c>
      <c r="M439" s="46">
        <f>IF(OR($A439="",$B439="",$C439=""),"",'OddsRatio_working_3-way'!J438)</f>
        <v>1.9938994874439901</v>
      </c>
      <c r="N439" s="47">
        <f t="shared" ref="N439:N457" si="94">(1/E439)* 100</f>
        <v>24.115882619309456</v>
      </c>
      <c r="O439" s="48">
        <f t="shared" ref="O439:O457" si="95">(1/F439)* 100</f>
        <v>26.152919025845133</v>
      </c>
      <c r="P439" s="48">
        <f t="shared" ref="P439:P457" si="96">(1/G439)* 100</f>
        <v>49.731198354845404</v>
      </c>
      <c r="Q439" t="s">
        <v>405</v>
      </c>
      <c r="R439" t="s">
        <v>402</v>
      </c>
      <c r="S439" s="38">
        <v>44257</v>
      </c>
      <c r="T439" s="50">
        <v>100</v>
      </c>
      <c r="U439" s="50">
        <f t="shared" ref="U439:U457" si="97">(1/A439)*((T439*A439)-T439)</f>
        <v>74.874371859296474</v>
      </c>
      <c r="V439" s="50">
        <f t="shared" ref="V439:V457" si="98">(1/B439)*((T439*B439)-T439)</f>
        <v>72.752043596730246</v>
      </c>
      <c r="W439" s="50">
        <f t="shared" ref="W439:W457" si="99">(1/C439)*((T439*C439)-T439)</f>
        <v>48.186528497409334</v>
      </c>
      <c r="X439" s="50">
        <f t="shared" ref="X439:X457" si="100">((1/B439)+(1/C439))*T439</f>
        <v>79.061427905860441</v>
      </c>
      <c r="Y439" s="50">
        <f t="shared" ref="Y439:Y457" si="101">((1/A439)+(1/C439))*T439</f>
        <v>76.939099643294199</v>
      </c>
      <c r="Z439" s="50">
        <f t="shared" ref="Z439:Z457" si="102">((1/A439)+(1/B439))*T439</f>
        <v>52.373584543973273</v>
      </c>
      <c r="AA439" s="50">
        <f t="shared" ref="AA439:AA457" si="103">U439-X439</f>
        <v>-4.187056046563967</v>
      </c>
      <c r="AB439" s="50">
        <f t="shared" ref="AB439:AB457" si="104">V439-Y439</f>
        <v>-4.1870560465639528</v>
      </c>
      <c r="AC439" s="50">
        <f t="shared" ref="AC439:AC457" si="105">W439-Z439</f>
        <v>-4.1870560465639386</v>
      </c>
      <c r="AF439">
        <v>2.0499999999999998</v>
      </c>
      <c r="AG439">
        <v>1.81</v>
      </c>
      <c r="AH439" s="57"/>
      <c r="AJ439" t="s">
        <v>483</v>
      </c>
    </row>
    <row r="440" spans="1:36" ht="15" x14ac:dyDescent="0.25">
      <c r="A440">
        <v>1.93</v>
      </c>
      <c r="B440">
        <v>3.76</v>
      </c>
      <c r="C440">
        <v>3.89</v>
      </c>
      <c r="D440" s="43">
        <f t="shared" si="93"/>
        <v>4.1161570574777429E-2</v>
      </c>
      <c r="E440" s="44">
        <f>IF(OR($A440="",$B440="",$C440=""),"",A440*'MPTO_working_3-way'!$I439)</f>
        <v>2.0094418312093203</v>
      </c>
      <c r="F440" s="45">
        <f>IF(OR($A440="",$B440="",$C440=""),"",B440*'MPTO_working_3-way'!$I439)</f>
        <v>3.914767505361163</v>
      </c>
      <c r="G440" s="46">
        <f>IF(OR($A440="",$B440="",$C440=""),"",C440*'MPTO_working_3-way'!$I439)</f>
        <v>4.050118509535884</v>
      </c>
      <c r="H440" s="44">
        <f>IF(OR($A440="",$B440="",$C440=""),"",'MPTO_working_3-way'!E439)</f>
        <v>1.9824977505575503</v>
      </c>
      <c r="I440" s="45">
        <f>IF(OR($A440="",$B440="",$C440=""),"",'MPTO_working_3-way'!F439)</f>
        <v>3.9645266322715185</v>
      </c>
      <c r="J440" s="46">
        <f>IF(OR($A440="",$B440="",$C440=""),"",'MPTO_working_3-way'!G439)</f>
        <v>4.1093264064666295</v>
      </c>
      <c r="K440" s="44">
        <f>IF(OR($A440="",$B440="",$C440=""),"",'OddsRatio_working_3-way'!H439)</f>
        <v>1.9927881512402723</v>
      </c>
      <c r="L440" s="45">
        <f>IF(OR($A440="",$B440="",$C440=""),"",'OddsRatio_working_3-way'!I439)</f>
        <v>3.9463390294872611</v>
      </c>
      <c r="M440" s="46">
        <f>IF(OR($A440="",$B440="",$C440=""),"",'OddsRatio_working_3-way'!J439)</f>
        <v>4.085115867832676</v>
      </c>
      <c r="N440" s="47">
        <f t="shared" si="94"/>
        <v>49.765063335930506</v>
      </c>
      <c r="O440" s="48">
        <f t="shared" si="95"/>
        <v>25.544301127219647</v>
      </c>
      <c r="P440" s="48">
        <f t="shared" si="96"/>
        <v>24.69063553684984</v>
      </c>
      <c r="Q440" t="s">
        <v>401</v>
      </c>
      <c r="R440" t="s">
        <v>406</v>
      </c>
      <c r="S440" s="38">
        <v>44257</v>
      </c>
      <c r="T440" s="50">
        <v>100</v>
      </c>
      <c r="U440" s="50">
        <f t="shared" si="97"/>
        <v>48.186528497409334</v>
      </c>
      <c r="V440" s="50">
        <f t="shared" si="98"/>
        <v>73.40425531914893</v>
      </c>
      <c r="W440" s="50">
        <f t="shared" si="99"/>
        <v>74.293059125964007</v>
      </c>
      <c r="X440" s="50">
        <f t="shared" si="100"/>
        <v>52.302685554887049</v>
      </c>
      <c r="Y440" s="50">
        <f t="shared" si="101"/>
        <v>77.520412376626666</v>
      </c>
      <c r="Z440" s="50">
        <f t="shared" si="102"/>
        <v>78.409216183441742</v>
      </c>
      <c r="AA440" s="50">
        <f t="shared" si="103"/>
        <v>-4.1161570574777144</v>
      </c>
      <c r="AB440" s="50">
        <f t="shared" si="104"/>
        <v>-4.1161570574777357</v>
      </c>
      <c r="AC440" s="50">
        <f t="shared" si="105"/>
        <v>-4.1161570574777357</v>
      </c>
      <c r="AF440">
        <v>1.79</v>
      </c>
      <c r="AG440">
        <v>2.0699999999999998</v>
      </c>
      <c r="AH440" s="57"/>
      <c r="AJ440" t="s">
        <v>483</v>
      </c>
    </row>
    <row r="441" spans="1:36" ht="15" x14ac:dyDescent="0.25">
      <c r="A441">
        <v>1.7</v>
      </c>
      <c r="B441">
        <v>3.78</v>
      </c>
      <c r="C441">
        <v>5.27</v>
      </c>
      <c r="D441" s="43">
        <f t="shared" si="93"/>
        <v>4.2538879351023517E-2</v>
      </c>
      <c r="E441" s="44">
        <f>IF(OR($A441="",$B441="",$C441=""),"",A441*'MPTO_working_3-way'!$I440)</f>
        <v>1.77231609489674</v>
      </c>
      <c r="F441" s="45">
        <f>IF(OR($A441="",$B441="",$C441=""),"",B441*'MPTO_working_3-way'!$I440)</f>
        <v>3.9407969639468687</v>
      </c>
      <c r="G441" s="46">
        <f>IF(OR($A441="",$B441="",$C441=""),"",C441*'MPTO_working_3-way'!$I440)</f>
        <v>5.4941798941798936</v>
      </c>
      <c r="H441" s="44">
        <f>IF(OR($A441="",$B441="",$C441=""),"",'MPTO_working_3-way'!E440)</f>
        <v>1.7419913369439115</v>
      </c>
      <c r="I441" s="45">
        <f>IF(OR($A441="",$B441="",$C441=""),"",'MPTO_working_3-way'!F440)</f>
        <v>3.9940785692326197</v>
      </c>
      <c r="J441" s="46">
        <f>IF(OR($A441="",$B441="",$C441=""),"",'MPTO_working_3-way'!G440)</f>
        <v>5.6956140518079401</v>
      </c>
      <c r="K441" s="44">
        <f>IF(OR($A441="",$B441="",$C441=""),"",'OddsRatio_working_3-way'!H440)</f>
        <v>1.7527818637864989</v>
      </c>
      <c r="L441" s="45">
        <f>IF(OR($A441="",$B441="",$C441=""),"",'OddsRatio_working_3-way'!I440)</f>
        <v>3.9896194018949522</v>
      </c>
      <c r="M441" s="46">
        <f>IF(OR($A441="",$B441="",$C441=""),"",'OddsRatio_working_3-way'!J440)</f>
        <v>5.591969369097642</v>
      </c>
      <c r="N441" s="47">
        <f t="shared" si="94"/>
        <v>56.423343605546997</v>
      </c>
      <c r="O441" s="48">
        <f t="shared" si="95"/>
        <v>25.375577812018491</v>
      </c>
      <c r="P441" s="48">
        <f t="shared" si="96"/>
        <v>18.201078582434516</v>
      </c>
      <c r="Q441" t="s">
        <v>124</v>
      </c>
      <c r="R441" t="s">
        <v>462</v>
      </c>
      <c r="S441" s="38">
        <v>44257</v>
      </c>
      <c r="T441" s="50">
        <v>100</v>
      </c>
      <c r="U441" s="50">
        <f t="shared" si="97"/>
        <v>41.176470588235297</v>
      </c>
      <c r="V441" s="50">
        <f t="shared" si="98"/>
        <v>73.544973544973558</v>
      </c>
      <c r="W441" s="50">
        <f t="shared" si="99"/>
        <v>81.024667931688811</v>
      </c>
      <c r="X441" s="50">
        <f t="shared" si="100"/>
        <v>45.430358523337652</v>
      </c>
      <c r="Y441" s="50">
        <f t="shared" si="101"/>
        <v>77.798861480075914</v>
      </c>
      <c r="Z441" s="50">
        <f t="shared" si="102"/>
        <v>85.278555866791166</v>
      </c>
      <c r="AA441" s="50">
        <f t="shared" si="103"/>
        <v>-4.2538879351023553</v>
      </c>
      <c r="AB441" s="50">
        <f t="shared" si="104"/>
        <v>-4.2538879351023553</v>
      </c>
      <c r="AC441" s="50">
        <f t="shared" si="105"/>
        <v>-4.2538879351023553</v>
      </c>
      <c r="AF441">
        <v>2.0299999999999998</v>
      </c>
      <c r="AG441">
        <v>1.83</v>
      </c>
      <c r="AH441" s="57"/>
      <c r="AJ441" t="s">
        <v>475</v>
      </c>
    </row>
    <row r="442" spans="1:36" ht="15" x14ac:dyDescent="0.25">
      <c r="A442">
        <v>2.39</v>
      </c>
      <c r="B442">
        <v>3.44</v>
      </c>
      <c r="C442">
        <v>3.03</v>
      </c>
      <c r="D442" s="43">
        <f t="shared" si="93"/>
        <v>3.9140719559938919E-2</v>
      </c>
      <c r="E442" s="44">
        <f>IF(OR($A442="",$B442="",$C442=""),"",A442*'MPTO_working_3-way'!$I441)</f>
        <v>2.4835463197482541</v>
      </c>
      <c r="F442" s="45">
        <f>IF(OR($A442="",$B442="",$C442=""),"",B442*'MPTO_working_3-way'!$I441)</f>
        <v>3.5746440752861899</v>
      </c>
      <c r="G442" s="46">
        <f>IF(OR($A442="",$B442="",$C442=""),"",C442*'MPTO_working_3-way'!$I441)</f>
        <v>3.1485963802666146</v>
      </c>
      <c r="H442" s="44">
        <f>IF(OR($A442="",$B442="",$C442=""),"",'MPTO_working_3-way'!E441)</f>
        <v>2.4669238834657641</v>
      </c>
      <c r="I442" s="45">
        <f>IF(OR($A442="",$B442="",$C442=""),"",'MPTO_working_3-way'!F441)</f>
        <v>3.6016468010098102</v>
      </c>
      <c r="J442" s="46">
        <f>IF(OR($A442="",$B442="",$C442=""),"",'MPTO_working_3-way'!G441)</f>
        <v>3.1547124941979119</v>
      </c>
      <c r="K442" s="44">
        <f>IF(OR($A442="",$B442="",$C442=""),"",'OddsRatio_working_3-way'!H441)</f>
        <v>2.474322015305114</v>
      </c>
      <c r="L442" s="45">
        <f>IF(OR($A442="",$B442="",$C442=""),"",'OddsRatio_working_3-way'!I441)</f>
        <v>3.5880185016866748</v>
      </c>
      <c r="M442" s="46">
        <f>IF(OR($A442="",$B442="",$C442=""),"",'OddsRatio_working_3-way'!J441)</f>
        <v>3.1531465403376844</v>
      </c>
      <c r="N442" s="47">
        <f t="shared" si="94"/>
        <v>40.265002993838486</v>
      </c>
      <c r="O442" s="48">
        <f t="shared" si="95"/>
        <v>27.974813126533132</v>
      </c>
      <c r="P442" s="48">
        <f t="shared" si="96"/>
        <v>31.760183879628379</v>
      </c>
      <c r="Q442" t="s">
        <v>251</v>
      </c>
      <c r="R442" t="s">
        <v>168</v>
      </c>
      <c r="S442" s="38">
        <v>44257</v>
      </c>
      <c r="T442" s="50">
        <v>100</v>
      </c>
      <c r="U442" s="50">
        <f t="shared" si="97"/>
        <v>58.15899581589958</v>
      </c>
      <c r="V442" s="50">
        <f t="shared" si="98"/>
        <v>70.930232558139537</v>
      </c>
      <c r="W442" s="50">
        <f t="shared" si="99"/>
        <v>66.996699669967001</v>
      </c>
      <c r="X442" s="50">
        <f t="shared" si="100"/>
        <v>62.073067771893477</v>
      </c>
      <c r="Y442" s="50">
        <f t="shared" si="101"/>
        <v>74.844304514133427</v>
      </c>
      <c r="Z442" s="50">
        <f t="shared" si="102"/>
        <v>70.910771625960891</v>
      </c>
      <c r="AA442" s="50">
        <f t="shared" si="103"/>
        <v>-3.9140719559938972</v>
      </c>
      <c r="AB442" s="50">
        <f t="shared" si="104"/>
        <v>-3.9140719559938901</v>
      </c>
      <c r="AC442" s="50">
        <f t="shared" si="105"/>
        <v>-3.9140719559938901</v>
      </c>
      <c r="AF442">
        <v>1.66</v>
      </c>
      <c r="AG442">
        <v>2.27</v>
      </c>
      <c r="AH442" s="57"/>
      <c r="AJ442" t="s">
        <v>475</v>
      </c>
    </row>
    <row r="443" spans="1:36" ht="15" x14ac:dyDescent="0.25">
      <c r="A443">
        <v>3.91</v>
      </c>
      <c r="B443">
        <v>3.72</v>
      </c>
      <c r="C443">
        <v>1.93</v>
      </c>
      <c r="D443" s="43">
        <f t="shared" si="93"/>
        <v>4.2706395030306821E-2</v>
      </c>
      <c r="E443" s="44">
        <f>IF(OR($A443="",$B443="",$C443=""),"",A443*'MPTO_working_3-way'!$I442)</f>
        <v>4.0769820045684995</v>
      </c>
      <c r="F443" s="45">
        <f>IF(OR($A443="",$B443="",$C443=""),"",B443*'MPTO_working_3-way'!$I442)</f>
        <v>3.8788677895127415</v>
      </c>
      <c r="G443" s="46">
        <f>IF(OR($A443="",$B443="",$C443=""),"",C443*'MPTO_working_3-way'!$I442)</f>
        <v>2.0124233424084923</v>
      </c>
      <c r="H443" s="44">
        <f>IF(OR($A443="",$B443="",$C443=""),"",'MPTO_working_3-way'!E442)</f>
        <v>4.1404608156092531</v>
      </c>
      <c r="I443" s="45">
        <f>IF(OR($A443="",$B443="",$C443=""),"",'MPTO_working_3-way'!F442)</f>
        <v>3.9280115014732253</v>
      </c>
      <c r="J443" s="46">
        <f>IF(OR($A443="",$B443="",$C443=""),"",'MPTO_working_3-way'!G442)</f>
        <v>1.984523691925788</v>
      </c>
      <c r="K443" s="44">
        <f>IF(OR($A443="",$B443="",$C443=""),"",'OddsRatio_working_3-way'!H442)</f>
        <v>4.1139318453480538</v>
      </c>
      <c r="L443" s="45">
        <f>IF(OR($A443="",$B443="",$C443=""),"",'OddsRatio_working_3-way'!I442)</f>
        <v>3.910616707679281</v>
      </c>
      <c r="M443" s="46">
        <f>IF(OR($A443="",$B443="",$C443=""),"",'OddsRatio_working_3-way'!J442)</f>
        <v>1.9951740949050476</v>
      </c>
      <c r="N443" s="47">
        <f t="shared" si="94"/>
        <v>24.527947361048955</v>
      </c>
      <c r="O443" s="48">
        <f t="shared" si="95"/>
        <v>25.780718866048762</v>
      </c>
      <c r="P443" s="48">
        <f t="shared" si="96"/>
        <v>49.691333772902283</v>
      </c>
      <c r="Q443" t="s">
        <v>165</v>
      </c>
      <c r="R443" t="s">
        <v>128</v>
      </c>
      <c r="S443" s="38">
        <v>44257</v>
      </c>
      <c r="T443" s="50">
        <v>100</v>
      </c>
      <c r="U443" s="50">
        <f t="shared" si="97"/>
        <v>74.424552429667528</v>
      </c>
      <c r="V443" s="50">
        <f t="shared" si="98"/>
        <v>73.118279569892465</v>
      </c>
      <c r="W443" s="50">
        <f t="shared" si="99"/>
        <v>48.186528497409334</v>
      </c>
      <c r="X443" s="50">
        <f t="shared" si="100"/>
        <v>78.695191932698208</v>
      </c>
      <c r="Y443" s="50">
        <f t="shared" si="101"/>
        <v>77.388919072923159</v>
      </c>
      <c r="Z443" s="50">
        <f t="shared" si="102"/>
        <v>52.457168000439999</v>
      </c>
      <c r="AA443" s="50">
        <f t="shared" si="103"/>
        <v>-4.2706395030306794</v>
      </c>
      <c r="AB443" s="50">
        <f t="shared" si="104"/>
        <v>-4.2706395030306936</v>
      </c>
      <c r="AC443" s="50">
        <f t="shared" si="105"/>
        <v>-4.2706395030306652</v>
      </c>
      <c r="AF443">
        <v>1.77</v>
      </c>
      <c r="AG443">
        <v>2.1</v>
      </c>
      <c r="AH443" s="57"/>
      <c r="AJ443" t="s">
        <v>475</v>
      </c>
    </row>
    <row r="444" spans="1:36" ht="15" x14ac:dyDescent="0.25">
      <c r="A444">
        <v>4.53</v>
      </c>
      <c r="B444">
        <v>3.82</v>
      </c>
      <c r="C444">
        <v>1.79</v>
      </c>
      <c r="D444" s="43">
        <f t="shared" si="93"/>
        <v>4.1189874465516585E-2</v>
      </c>
      <c r="E444" s="44">
        <f>IF(OR($A444="",$B444="",$C444=""),"",A444*'MPTO_working_3-way'!$I443)</f>
        <v>4.7165901313287906</v>
      </c>
      <c r="F444" s="45">
        <f>IF(OR($A444="",$B444="",$C444=""),"",B444*'MPTO_working_3-way'!$I443)</f>
        <v>3.9773453204582734</v>
      </c>
      <c r="G444" s="46">
        <f>IF(OR($A444="",$B444="",$C444=""),"",C444*'MPTO_working_3-way'!$I443)</f>
        <v>1.8637298752932747</v>
      </c>
      <c r="H444" s="44">
        <f>IF(OR($A444="",$B444="",$C444=""),"",'MPTO_working_3-way'!E443)</f>
        <v>4.8304373107280805</v>
      </c>
      <c r="I444" s="45">
        <f>IF(OR($A444="",$B444="",$C444=""),"",'MPTO_working_3-way'!F443)</f>
        <v>4.0314428912088269</v>
      </c>
      <c r="J444" s="46">
        <f>IF(OR($A444="",$B444="",$C444=""),"",'MPTO_working_3-way'!G443)</f>
        <v>1.8351005789454207</v>
      </c>
      <c r="K444" s="44">
        <f>IF(OR($A444="",$B444="",$C444=""),"",'OddsRatio_working_3-way'!H443)</f>
        <v>4.7781473086779593</v>
      </c>
      <c r="L444" s="45">
        <f>IF(OR($A444="",$B444="",$C444=""),"",'OddsRatio_working_3-way'!I443)</f>
        <v>4.0182366601903237</v>
      </c>
      <c r="M444" s="46">
        <f>IF(OR($A444="",$B444="",$C444=""),"",'OddsRatio_working_3-way'!J443)</f>
        <v>1.8455343835284952</v>
      </c>
      <c r="N444" s="47">
        <f t="shared" si="94"/>
        <v>21.201757459435488</v>
      </c>
      <c r="O444" s="48">
        <f t="shared" si="95"/>
        <v>25.142398243780832</v>
      </c>
      <c r="P444" s="48">
        <f t="shared" si="96"/>
        <v>53.65584429678367</v>
      </c>
      <c r="Q444" t="s">
        <v>127</v>
      </c>
      <c r="R444" t="s">
        <v>166</v>
      </c>
      <c r="S444" s="38">
        <v>44257</v>
      </c>
      <c r="T444" s="50">
        <v>100</v>
      </c>
      <c r="U444" s="50">
        <f t="shared" si="97"/>
        <v>77.924944812362028</v>
      </c>
      <c r="V444" s="50">
        <f t="shared" si="98"/>
        <v>73.821989528795811</v>
      </c>
      <c r="W444" s="50">
        <f t="shared" si="99"/>
        <v>44.134078212290497</v>
      </c>
      <c r="X444" s="50">
        <f t="shared" si="100"/>
        <v>82.043932258913685</v>
      </c>
      <c r="Y444" s="50">
        <f t="shared" si="101"/>
        <v>77.940976975347468</v>
      </c>
      <c r="Z444" s="50">
        <f t="shared" si="102"/>
        <v>48.253065658842154</v>
      </c>
      <c r="AA444" s="50">
        <f t="shared" si="103"/>
        <v>-4.1189874465516567</v>
      </c>
      <c r="AB444" s="50">
        <f t="shared" si="104"/>
        <v>-4.1189874465516567</v>
      </c>
      <c r="AC444" s="50">
        <f t="shared" si="105"/>
        <v>-4.1189874465516567</v>
      </c>
      <c r="AF444">
        <v>1.7</v>
      </c>
      <c r="AG444">
        <v>2.19</v>
      </c>
      <c r="AH444" s="57"/>
      <c r="AJ444" t="s">
        <v>475</v>
      </c>
    </row>
    <row r="445" spans="1:36" ht="15" x14ac:dyDescent="0.25">
      <c r="A445">
        <v>1.8</v>
      </c>
      <c r="B445">
        <v>3.68</v>
      </c>
      <c r="C445">
        <v>4.66</v>
      </c>
      <c r="D445" s="43">
        <f t="shared" si="93"/>
        <v>4.1886960668449769E-2</v>
      </c>
      <c r="E445" s="44">
        <f>IF(OR($A445="",$B445="",$C445=""),"",A445*'MPTO_working_3-way'!$I444)</f>
        <v>1.8753965292032095</v>
      </c>
      <c r="F445" s="45">
        <f>IF(OR($A445="",$B445="",$C445=""),"",B445*'MPTO_working_3-way'!$I444)</f>
        <v>3.8341440152598953</v>
      </c>
      <c r="G445" s="46">
        <f>IF(OR($A445="",$B445="",$C445=""),"",C445*'MPTO_working_3-way'!$I444)</f>
        <v>4.8551932367149764</v>
      </c>
      <c r="H445" s="44">
        <f>IF(OR($A445="",$B445="",$C445=""),"",'MPTO_working_3-way'!E444)</f>
        <v>1.8464041549293531</v>
      </c>
      <c r="I445" s="45">
        <f>IF(OR($A445="",$B445="",$C445=""),"",'MPTO_working_3-way'!F444)</f>
        <v>3.8793249058273127</v>
      </c>
      <c r="J445" s="46">
        <f>IF(OR($A445="",$B445="",$C445=""),"",'MPTO_working_3-way'!G444)</f>
        <v>4.9843005881897016</v>
      </c>
      <c r="K445" s="44">
        <f>IF(OR($A445="",$B445="",$C445=""),"",'OddsRatio_working_3-way'!H444)</f>
        <v>1.8570818568227667</v>
      </c>
      <c r="L445" s="45">
        <f>IF(OR($A445="",$B445="",$C445=""),"",'OddsRatio_working_3-way'!I444)</f>
        <v>3.8712242203562677</v>
      </c>
      <c r="M445" s="46">
        <f>IF(OR($A445="",$B445="",$C445=""),"",'OddsRatio_working_3-way'!J444)</f>
        <v>4.9211494949641557</v>
      </c>
      <c r="N445" s="47">
        <f t="shared" si="94"/>
        <v>53.32205666525708</v>
      </c>
      <c r="O445" s="48">
        <f t="shared" si="95"/>
        <v>26.08144076018009</v>
      </c>
      <c r="P445" s="48">
        <f t="shared" si="96"/>
        <v>20.59650257456282</v>
      </c>
      <c r="Q445" t="s">
        <v>169</v>
      </c>
      <c r="R445" t="s">
        <v>64</v>
      </c>
      <c r="S445" s="38">
        <v>44257</v>
      </c>
      <c r="T445" s="50">
        <v>100</v>
      </c>
      <c r="U445" s="50">
        <f t="shared" si="97"/>
        <v>44.444444444444443</v>
      </c>
      <c r="V445" s="50">
        <f t="shared" si="98"/>
        <v>72.826086956521735</v>
      </c>
      <c r="W445" s="50">
        <f t="shared" si="99"/>
        <v>78.540772532188839</v>
      </c>
      <c r="X445" s="50">
        <f t="shared" si="100"/>
        <v>48.633140511289419</v>
      </c>
      <c r="Y445" s="50">
        <f t="shared" si="101"/>
        <v>77.014783023366718</v>
      </c>
      <c r="Z445" s="50">
        <f t="shared" si="102"/>
        <v>82.729468599033822</v>
      </c>
      <c r="AA445" s="50">
        <f t="shared" si="103"/>
        <v>-4.188696066844976</v>
      </c>
      <c r="AB445" s="50">
        <f t="shared" si="104"/>
        <v>-4.1886960668449831</v>
      </c>
      <c r="AC445" s="50">
        <f t="shared" si="105"/>
        <v>-4.1886960668449831</v>
      </c>
      <c r="AF445">
        <v>1.93</v>
      </c>
      <c r="AG445">
        <v>1.92</v>
      </c>
      <c r="AH445" s="57"/>
      <c r="AJ445" t="s">
        <v>475</v>
      </c>
    </row>
    <row r="446" spans="1:36" ht="15" x14ac:dyDescent="0.25">
      <c r="A446">
        <v>3.58</v>
      </c>
      <c r="B446">
        <v>3.52</v>
      </c>
      <c r="C446">
        <v>2.1800000000000002</v>
      </c>
      <c r="D446" s="43">
        <f t="shared" si="93"/>
        <v>2.213611435973184E-2</v>
      </c>
      <c r="E446" s="44">
        <f>IF(OR($A446="",$B446="",$C446=""),"",A446*'MPTO_working_3-way'!$I445)</f>
        <v>3.6592472894078401</v>
      </c>
      <c r="F446" s="45">
        <f>IF(OR($A446="",$B446="",$C446=""),"",B446*'MPTO_working_3-way'!$I445)</f>
        <v>3.5979191225462559</v>
      </c>
      <c r="G446" s="46">
        <f>IF(OR($A446="",$B446="",$C446=""),"",C446*'MPTO_working_3-way'!$I445)</f>
        <v>2.2282567293042157</v>
      </c>
      <c r="H446" s="44">
        <f>IF(OR($A446="",$B446="",$C446=""),"",'MPTO_working_3-way'!E445)</f>
        <v>3.6771343089235886</v>
      </c>
      <c r="I446" s="45">
        <f>IF(OR($A446="",$B446="",$C446=""),"",'MPTO_working_3-way'!F445)</f>
        <v>3.6138630116226698</v>
      </c>
      <c r="J446" s="46">
        <f>IF(OR($A446="",$B446="",$C446=""),"",'MPTO_working_3-way'!G445)</f>
        <v>2.2156398440635363</v>
      </c>
      <c r="K446" s="44">
        <f>IF(OR($A446="",$B446="",$C446=""),"",'OddsRatio_working_3-way'!H445)</f>
        <v>3.6694347972550418</v>
      </c>
      <c r="L446" s="45">
        <f>IF(OR($A446="",$B446="",$C446=""),"",'OddsRatio_working_3-way'!I445)</f>
        <v>3.6073549182491091</v>
      </c>
      <c r="M446" s="46">
        <f>IF(OR($A446="",$B446="",$C446=""),"",'OddsRatio_working_3-way'!J445)</f>
        <v>2.2209042871166469</v>
      </c>
      <c r="N446" s="47">
        <f t="shared" si="94"/>
        <v>27.328024615735263</v>
      </c>
      <c r="O446" s="48">
        <f t="shared" si="95"/>
        <v>27.793843217139845</v>
      </c>
      <c r="P446" s="48">
        <f t="shared" si="96"/>
        <v>44.878132167124882</v>
      </c>
      <c r="Q446" t="s">
        <v>133</v>
      </c>
      <c r="R446" t="s">
        <v>35</v>
      </c>
      <c r="S446" s="38">
        <v>44288</v>
      </c>
      <c r="T446" s="50">
        <v>100</v>
      </c>
      <c r="U446" s="50">
        <f t="shared" si="97"/>
        <v>72.067039106145245</v>
      </c>
      <c r="V446" s="50">
        <f t="shared" si="98"/>
        <v>71.590909090909093</v>
      </c>
      <c r="W446" s="50">
        <f t="shared" si="99"/>
        <v>54.128440366972484</v>
      </c>
      <c r="X446" s="50">
        <f t="shared" si="100"/>
        <v>74.280650542118437</v>
      </c>
      <c r="Y446" s="50">
        <f t="shared" si="101"/>
        <v>73.804520526882271</v>
      </c>
      <c r="Z446" s="50">
        <f t="shared" si="102"/>
        <v>56.342051802945662</v>
      </c>
      <c r="AA446" s="50">
        <f t="shared" si="103"/>
        <v>-2.213611435973192</v>
      </c>
      <c r="AB446" s="50">
        <f t="shared" si="104"/>
        <v>-2.2136114359731778</v>
      </c>
      <c r="AC446" s="50">
        <f t="shared" si="105"/>
        <v>-2.2136114359731778</v>
      </c>
      <c r="AF446">
        <v>2.02</v>
      </c>
      <c r="AG446">
        <v>1.88</v>
      </c>
      <c r="AH446" s="57"/>
      <c r="AJ446" t="s">
        <v>476</v>
      </c>
    </row>
    <row r="447" spans="1:36" ht="15" x14ac:dyDescent="0.25">
      <c r="A447">
        <v>2.78</v>
      </c>
      <c r="B447">
        <v>2.93</v>
      </c>
      <c r="C447">
        <v>3.07</v>
      </c>
      <c r="D447" s="43">
        <f t="shared" si="93"/>
        <v>2.6742057566273569E-2</v>
      </c>
      <c r="E447" s="44">
        <f>IF(OR($A447="",$B447="",$C447=""),"",A447*'MPTO_working_3-way'!$I446)</f>
        <v>2.8543429200342403</v>
      </c>
      <c r="F447" s="45">
        <f>IF(OR($A447="",$B447="",$C447=""),"",B447*'MPTO_working_3-way'!$I446)</f>
        <v>3.0083542286691816</v>
      </c>
      <c r="G447" s="46">
        <f>IF(OR($A447="",$B447="",$C447=""),"",C447*'MPTO_working_3-way'!$I446)</f>
        <v>3.1520981167284599</v>
      </c>
      <c r="H447" s="44">
        <f>IF(OR($A447="",$B447="",$C447=""),"",'MPTO_working_3-way'!E446)</f>
        <v>2.8506416753728385</v>
      </c>
      <c r="I447" s="45">
        <f>IF(OR($A447="",$B447="",$C447=""),"",'MPTO_working_3-way'!F446)</f>
        <v>3.0085782767553404</v>
      </c>
      <c r="J447" s="46">
        <f>IF(OR($A447="",$B447="",$C447=""),"",'MPTO_working_3-way'!G446)</f>
        <v>3.1563775508701424</v>
      </c>
      <c r="K447" s="44">
        <f>IF(OR($A447="",$B447="",$C447=""),"",'OddsRatio_working_3-way'!H446)</f>
        <v>2.8524318464867187</v>
      </c>
      <c r="L447" s="45">
        <f>IF(OR($A447="",$B447="",$C447=""),"",'OddsRatio_working_3-way'!I446)</f>
        <v>3.0085356537749255</v>
      </c>
      <c r="M447" s="46">
        <f>IF(OR($A447="",$B447="",$C447=""),"",'OddsRatio_working_3-way'!J446)</f>
        <v>3.1542325405772513</v>
      </c>
      <c r="N447" s="47">
        <f t="shared" si="94"/>
        <v>35.034332875042359</v>
      </c>
      <c r="O447" s="48">
        <f t="shared" si="95"/>
        <v>33.240766345603333</v>
      </c>
      <c r="P447" s="48">
        <f t="shared" si="96"/>
        <v>31.724900779354321</v>
      </c>
      <c r="Q447" t="s">
        <v>389</v>
      </c>
      <c r="R447" t="s">
        <v>173</v>
      </c>
      <c r="S447" s="38">
        <v>44288</v>
      </c>
      <c r="T447" s="50">
        <v>100</v>
      </c>
      <c r="U447" s="50">
        <f t="shared" si="97"/>
        <v>64.02877697841727</v>
      </c>
      <c r="V447" s="50">
        <f t="shared" si="98"/>
        <v>65.870307167235495</v>
      </c>
      <c r="W447" s="50">
        <f t="shared" si="99"/>
        <v>67.426710097719877</v>
      </c>
      <c r="X447" s="50">
        <f t="shared" si="100"/>
        <v>66.702982735044642</v>
      </c>
      <c r="Y447" s="50">
        <f t="shared" si="101"/>
        <v>68.544512923862882</v>
      </c>
      <c r="Z447" s="50">
        <f t="shared" si="102"/>
        <v>70.100915854347235</v>
      </c>
      <c r="AA447" s="50">
        <f t="shared" si="103"/>
        <v>-2.6742057566273729</v>
      </c>
      <c r="AB447" s="50">
        <f t="shared" si="104"/>
        <v>-2.6742057566273871</v>
      </c>
      <c r="AC447" s="50">
        <f t="shared" si="105"/>
        <v>-2.6742057566273587</v>
      </c>
      <c r="AF447">
        <v>2.42</v>
      </c>
      <c r="AG447">
        <v>1.61</v>
      </c>
      <c r="AH447" s="57"/>
      <c r="AJ447" t="s">
        <v>468</v>
      </c>
    </row>
    <row r="448" spans="1:36" ht="15" x14ac:dyDescent="0.25">
      <c r="A448">
        <v>8.9600000000000009</v>
      </c>
      <c r="B448">
        <v>4.7</v>
      </c>
      <c r="C448">
        <v>1.41</v>
      </c>
      <c r="D448" s="43">
        <f t="shared" si="93"/>
        <v>3.3592958459979894E-2</v>
      </c>
      <c r="E448" s="44">
        <f>IF(OR($A448="",$B448="",$C448=""),"",A448*'MPTO_working_3-way'!$I447)</f>
        <v>9.2609929078014215</v>
      </c>
      <c r="F448" s="45">
        <f>IF(OR($A448="",$B448="",$C448=""),"",B448*'MPTO_working_3-way'!$I447)</f>
        <v>4.857886904761906</v>
      </c>
      <c r="G448" s="46">
        <f>IF(OR($A448="",$B448="",$C448=""),"",C448*'MPTO_working_3-way'!$I447)</f>
        <v>1.4573660714285717</v>
      </c>
      <c r="H448" s="44">
        <f>IF(OR($A448="",$B448="",$C448=""),"",'MPTO_working_3-way'!E447)</f>
        <v>9.9592179945343755</v>
      </c>
      <c r="I448" s="45">
        <f>IF(OR($A448="",$B448="",$C448=""),"",'MPTO_working_3-way'!F447)</f>
        <v>4.9610974396565277</v>
      </c>
      <c r="J448" s="46">
        <f>IF(OR($A448="",$B448="",$C448=""),"",'MPTO_working_3-way'!G447)</f>
        <v>1.4326191808161599</v>
      </c>
      <c r="K448" s="44">
        <f>IF(OR($A448="",$B448="",$C448=""),"",'OddsRatio_working_3-way'!H447)</f>
        <v>9.5500771257254051</v>
      </c>
      <c r="L448" s="45">
        <f>IF(OR($A448="",$B448="",$C448=""),"",'OddsRatio_working_3-way'!I447)</f>
        <v>4.974282081053266</v>
      </c>
      <c r="M448" s="46">
        <f>IF(OR($A448="",$B448="",$C448=""),"",'OddsRatio_working_3-way'!J447)</f>
        <v>1.4403934197923889</v>
      </c>
      <c r="N448" s="47">
        <f t="shared" si="94"/>
        <v>10.797978250880682</v>
      </c>
      <c r="O448" s="48">
        <f t="shared" si="95"/>
        <v>20.585081942104452</v>
      </c>
      <c r="P448" s="48">
        <f t="shared" si="96"/>
        <v>68.616939807014845</v>
      </c>
      <c r="Q448" t="s">
        <v>185</v>
      </c>
      <c r="R448" t="s">
        <v>147</v>
      </c>
      <c r="S448" s="38">
        <v>44288</v>
      </c>
      <c r="T448" s="50">
        <v>100</v>
      </c>
      <c r="U448" s="50">
        <f t="shared" si="97"/>
        <v>88.839285714285722</v>
      </c>
      <c r="V448" s="50">
        <f t="shared" si="98"/>
        <v>78.723404255319153</v>
      </c>
      <c r="W448" s="50">
        <f t="shared" si="99"/>
        <v>29.078014184397166</v>
      </c>
      <c r="X448" s="50">
        <f t="shared" si="100"/>
        <v>92.198581560283685</v>
      </c>
      <c r="Y448" s="50">
        <f t="shared" si="101"/>
        <v>82.08270010131713</v>
      </c>
      <c r="Z448" s="50">
        <f t="shared" si="102"/>
        <v>32.437310030395139</v>
      </c>
      <c r="AA448" s="50">
        <f t="shared" si="103"/>
        <v>-3.3592958459979627</v>
      </c>
      <c r="AB448" s="50">
        <f t="shared" si="104"/>
        <v>-3.3592958459979769</v>
      </c>
      <c r="AC448" s="50">
        <f t="shared" si="105"/>
        <v>-3.3592958459979734</v>
      </c>
      <c r="AF448">
        <v>1.85</v>
      </c>
      <c r="AG448">
        <v>2.0499999999999998</v>
      </c>
      <c r="AH448" s="57"/>
      <c r="AJ448" t="s">
        <v>468</v>
      </c>
    </row>
    <row r="449" spans="1:36" ht="15" x14ac:dyDescent="0.25">
      <c r="A449">
        <v>1.42</v>
      </c>
      <c r="B449">
        <v>4.9000000000000004</v>
      </c>
      <c r="C449">
        <v>7.99</v>
      </c>
      <c r="D449" s="43">
        <f t="shared" si="93"/>
        <v>3.3463430322683507E-2</v>
      </c>
      <c r="E449" s="44">
        <f>IF(OR($A449="",$B449="",$C449=""),"",A449*'MPTO_working_3-way'!$I448)</f>
        <v>1.4675180710582105</v>
      </c>
      <c r="F449" s="45">
        <f>IF(OR($A449="",$B449="",$C449=""),"",B449*'MPTO_working_3-way'!$I448)</f>
        <v>5.0639708085811499</v>
      </c>
      <c r="G449" s="46">
        <f>IF(OR($A449="",$B449="",$C449=""),"",C449*'MPTO_working_3-way'!$I448)</f>
        <v>8.2573728082782409</v>
      </c>
      <c r="H449" s="44">
        <f>IF(OR($A449="",$B449="",$C449=""),"",'MPTO_working_3-way'!E448)</f>
        <v>1.4428538776956521</v>
      </c>
      <c r="I449" s="45">
        <f>IF(OR($A449="",$B449="",$C449=""),"",'MPTO_working_3-way'!F448)</f>
        <v>5.1833034880172253</v>
      </c>
      <c r="J449" s="46">
        <f>IF(OR($A449="",$B449="",$C449=""),"",'MPTO_working_3-way'!G448)</f>
        <v>8.7717783357403807</v>
      </c>
      <c r="K449" s="44">
        <f>IF(OR($A449="",$B449="",$C449=""),"",'OddsRatio_working_3-way'!H448)</f>
        <v>1.4505267323153266</v>
      </c>
      <c r="L449" s="45">
        <f>IF(OR($A449="",$B449="",$C449=""),"",'OddsRatio_working_3-way'!I448)</f>
        <v>5.1834625143566075</v>
      </c>
      <c r="M449" s="46">
        <f>IF(OR($A449="",$B449="",$C449=""),"",'OddsRatio_working_3-way'!J448)</f>
        <v>8.4980520449622272</v>
      </c>
      <c r="N449" s="47">
        <f t="shared" si="94"/>
        <v>68.142261395044457</v>
      </c>
      <c r="O449" s="48">
        <f t="shared" si="95"/>
        <v>19.747349220604715</v>
      </c>
      <c r="P449" s="48">
        <f t="shared" si="96"/>
        <v>12.110389384350828</v>
      </c>
      <c r="Q449" t="s">
        <v>175</v>
      </c>
      <c r="R449" t="s">
        <v>145</v>
      </c>
      <c r="S449" s="38">
        <v>44288</v>
      </c>
      <c r="T449" s="50">
        <v>100</v>
      </c>
      <c r="U449" s="50">
        <f t="shared" si="97"/>
        <v>29.577464788732396</v>
      </c>
      <c r="V449" s="50">
        <f t="shared" si="98"/>
        <v>79.591836734693885</v>
      </c>
      <c r="W449" s="50">
        <f t="shared" si="99"/>
        <v>87.484355444305379</v>
      </c>
      <c r="X449" s="50">
        <f t="shared" si="100"/>
        <v>32.923807821000736</v>
      </c>
      <c r="Y449" s="50">
        <f t="shared" si="101"/>
        <v>82.938179766962222</v>
      </c>
      <c r="Z449" s="50">
        <f t="shared" si="102"/>
        <v>90.83069847657373</v>
      </c>
      <c r="AA449" s="50">
        <f t="shared" si="103"/>
        <v>-3.3463430322683401</v>
      </c>
      <c r="AB449" s="50">
        <f t="shared" si="104"/>
        <v>-3.3463430322683365</v>
      </c>
      <c r="AC449" s="50">
        <f t="shared" si="105"/>
        <v>-3.3463430322683507</v>
      </c>
      <c r="AF449">
        <v>1.76</v>
      </c>
      <c r="AG449">
        <v>2.14</v>
      </c>
      <c r="AH449" s="57"/>
      <c r="AJ449" t="s">
        <v>468</v>
      </c>
    </row>
    <row r="450" spans="1:36" ht="15" x14ac:dyDescent="0.25">
      <c r="A450">
        <v>2.13</v>
      </c>
      <c r="B450">
        <v>3.19</v>
      </c>
      <c r="C450">
        <v>4.07</v>
      </c>
      <c r="D450" s="43">
        <f t="shared" si="93"/>
        <v>2.866343759981449E-2</v>
      </c>
      <c r="E450" s="44">
        <f>IF(OR($A450="",$B450="",$C450=""),"",A450*'MPTO_working_3-way'!$I449)</f>
        <v>2.1910531220876046</v>
      </c>
      <c r="F450" s="45">
        <f>IF(OR($A450="",$B450="",$C450=""),"",B450*'MPTO_working_3-way'!$I449)</f>
        <v>3.2814363659434083</v>
      </c>
      <c r="G450" s="46">
        <f>IF(OR($A450="",$B450="",$C450=""),"",C450*'MPTO_working_3-way'!$I449)</f>
        <v>4.1866601910312449</v>
      </c>
      <c r="H450" s="44">
        <f>IF(OR($A450="",$B450="",$C450=""),"",'MPTO_working_3-way'!E449)</f>
        <v>2.1742482138836654</v>
      </c>
      <c r="I450" s="45">
        <f>IF(OR($A450="",$B450="",$C450=""),"",'MPTO_working_3-way'!F449)</f>
        <v>3.2902838665601628</v>
      </c>
      <c r="J450" s="46">
        <f>IF(OR($A450="",$B450="",$C450=""),"",'MPTO_working_3-way'!G449)</f>
        <v>4.2346725703367536</v>
      </c>
      <c r="K450" s="44">
        <f>IF(OR($A450="",$B450="",$C450=""),"",'OddsRatio_working_3-way'!H449)</f>
        <v>2.1813222536763455</v>
      </c>
      <c r="L450" s="45">
        <f>IF(OR($A450="",$B450="",$C450=""),"",'OddsRatio_working_3-way'!I449)</f>
        <v>3.289465252700174</v>
      </c>
      <c r="M450" s="46">
        <f>IF(OR($A450="",$B450="",$C450=""),"",'OddsRatio_working_3-way'!J449)</f>
        <v>4.2094330254746746</v>
      </c>
      <c r="N450" s="47">
        <f t="shared" si="94"/>
        <v>45.640153126329224</v>
      </c>
      <c r="O450" s="48">
        <f t="shared" si="95"/>
        <v>30.474459610997258</v>
      </c>
      <c r="P450" s="48">
        <f t="shared" si="96"/>
        <v>23.885387262673525</v>
      </c>
      <c r="Q450" t="s">
        <v>148</v>
      </c>
      <c r="R450" t="s">
        <v>182</v>
      </c>
      <c r="S450" s="38">
        <v>44288</v>
      </c>
      <c r="T450" s="50">
        <v>100</v>
      </c>
      <c r="U450" s="50">
        <f t="shared" si="97"/>
        <v>53.051643192488264</v>
      </c>
      <c r="V450" s="50">
        <f t="shared" si="98"/>
        <v>68.652037617554868</v>
      </c>
      <c r="W450" s="50">
        <f t="shared" si="99"/>
        <v>75.429975429975428</v>
      </c>
      <c r="X450" s="50">
        <f t="shared" si="100"/>
        <v>55.917986952469711</v>
      </c>
      <c r="Y450" s="50">
        <f t="shared" si="101"/>
        <v>71.518381377536301</v>
      </c>
      <c r="Z450" s="50">
        <f t="shared" si="102"/>
        <v>78.296319189956876</v>
      </c>
      <c r="AA450" s="50">
        <f t="shared" si="103"/>
        <v>-2.8663437599814472</v>
      </c>
      <c r="AB450" s="50">
        <f t="shared" si="104"/>
        <v>-2.866343759981433</v>
      </c>
      <c r="AC450" s="50">
        <f t="shared" si="105"/>
        <v>-2.8663437599814472</v>
      </c>
      <c r="AF450">
        <v>2.12</v>
      </c>
      <c r="AG450">
        <v>1.78</v>
      </c>
      <c r="AH450" s="57"/>
      <c r="AJ450" t="s">
        <v>468</v>
      </c>
    </row>
    <row r="451" spans="1:36" ht="15" x14ac:dyDescent="0.25">
      <c r="A451">
        <v>2.38</v>
      </c>
      <c r="B451">
        <v>3.46</v>
      </c>
      <c r="C451">
        <v>3.03</v>
      </c>
      <c r="D451" s="43">
        <f t="shared" si="93"/>
        <v>3.9218411567683242E-2</v>
      </c>
      <c r="E451" s="44">
        <f>IF(OR($A451="",$B451="",$C451=""),"",A451*'MPTO_working_3-way'!$I450)</f>
        <v>2.4733398195310858</v>
      </c>
      <c r="F451" s="45">
        <f>IF(OR($A451="",$B451="",$C451=""),"",B451*'MPTO_working_3-way'!$I450)</f>
        <v>3.5956957040241839</v>
      </c>
      <c r="G451" s="46">
        <f>IF(OR($A451="",$B451="",$C451=""),"",C451*'MPTO_working_3-way'!$I450)</f>
        <v>3.1488317870500802</v>
      </c>
      <c r="H451" s="44">
        <f>IF(OR($A451="",$B451="",$C451=""),"",'MPTO_working_3-way'!E450)</f>
        <v>2.4564274998421545</v>
      </c>
      <c r="I451" s="45">
        <f>IF(OR($A451="",$B451="",$C451=""),"",'MPTO_working_3-way'!F450)</f>
        <v>3.6239166399265978</v>
      </c>
      <c r="J451" s="46">
        <f>IF(OR($A451="",$B451="",$C451=""),"",'MPTO_working_3-way'!G450)</f>
        <v>3.1549702510056123</v>
      </c>
      <c r="K451" s="44">
        <f>IF(OR($A451="",$B451="",$C451=""),"",'OddsRatio_working_3-way'!H450)</f>
        <v>2.4639419331797416</v>
      </c>
      <c r="L451" s="45">
        <f>IF(OR($A451="",$B451="",$C451=""),"",'OddsRatio_working_3-way'!I450)</f>
        <v>3.6096356200160606</v>
      </c>
      <c r="M451" s="46">
        <f>IF(OR($A451="",$B451="",$C451=""),"",'OddsRatio_working_3-way'!J450)</f>
        <v>3.153479800257156</v>
      </c>
      <c r="N451" s="47">
        <f t="shared" si="94"/>
        <v>40.431160817585813</v>
      </c>
      <c r="O451" s="48">
        <f t="shared" si="95"/>
        <v>27.811029695333588</v>
      </c>
      <c r="P451" s="48">
        <f t="shared" si="96"/>
        <v>31.7578094870806</v>
      </c>
      <c r="Q451" t="s">
        <v>130</v>
      </c>
      <c r="R451" t="s">
        <v>125</v>
      </c>
      <c r="S451" s="38">
        <v>44288</v>
      </c>
      <c r="T451" s="50">
        <v>100</v>
      </c>
      <c r="U451" s="50">
        <f t="shared" si="97"/>
        <v>57.983193277310924</v>
      </c>
      <c r="V451" s="50">
        <f t="shared" si="98"/>
        <v>71.098265895953759</v>
      </c>
      <c r="W451" s="50">
        <f t="shared" si="99"/>
        <v>66.996699669967001</v>
      </c>
      <c r="X451" s="50">
        <f t="shared" si="100"/>
        <v>61.905034434079241</v>
      </c>
      <c r="Y451" s="50">
        <f t="shared" si="101"/>
        <v>75.020107052722082</v>
      </c>
      <c r="Z451" s="50">
        <f t="shared" si="102"/>
        <v>70.918540826735324</v>
      </c>
      <c r="AA451" s="50">
        <f t="shared" si="103"/>
        <v>-3.9218411567683162</v>
      </c>
      <c r="AB451" s="50">
        <f t="shared" si="104"/>
        <v>-3.9218411567683233</v>
      </c>
      <c r="AC451" s="50">
        <f t="shared" si="105"/>
        <v>-3.9218411567683233</v>
      </c>
      <c r="AF451">
        <v>1.81</v>
      </c>
      <c r="AG451">
        <v>2.04</v>
      </c>
      <c r="AH451" s="57"/>
      <c r="AJ451" t="s">
        <v>475</v>
      </c>
    </row>
    <row r="452" spans="1:36" ht="15" x14ac:dyDescent="0.25">
      <c r="A452">
        <v>1.57</v>
      </c>
      <c r="B452">
        <v>3.88</v>
      </c>
      <c r="C452">
        <v>6.73</v>
      </c>
      <c r="D452" s="43">
        <f t="shared" si="93"/>
        <v>4.3263044026134123E-2</v>
      </c>
      <c r="E452" s="44">
        <f>IF(OR($A452="",$B452="",$C452=""),"",A452*'MPTO_working_3-way'!$I451)</f>
        <v>1.6379229791210306</v>
      </c>
      <c r="F452" s="45">
        <f>IF(OR($A452="",$B452="",$C452=""),"",B452*'MPTO_working_3-way'!$I451)</f>
        <v>4.0478606108214006</v>
      </c>
      <c r="G452" s="46">
        <f>IF(OR($A452="",$B452="",$C452=""),"",C452*'MPTO_working_3-way'!$I451)</f>
        <v>7.0211602862958831</v>
      </c>
      <c r="H452" s="44">
        <f>IF(OR($A452="",$B452="",$C452=""),"",'MPTO_working_3-way'!E451)</f>
        <v>1.6063698076348794</v>
      </c>
      <c r="I452" s="45">
        <f>IF(OR($A452="",$B452="",$C452=""),"",'MPTO_working_3-way'!F451)</f>
        <v>4.1099672016411342</v>
      </c>
      <c r="J452" s="46">
        <f>IF(OR($A452="",$B452="",$C452=""),"",'MPTO_working_3-way'!G451)</f>
        <v>7.4533756640742039</v>
      </c>
      <c r="K452" s="44">
        <f>IF(OR($A452="",$B452="",$C452=""),"",'OddsRatio_working_3-way'!H451)</f>
        <v>1.6171575814464827</v>
      </c>
      <c r="L452" s="45">
        <f>IF(OR($A452="",$B452="",$C452=""),"",'OddsRatio_working_3-way'!I451)</f>
        <v>4.1182698852032793</v>
      </c>
      <c r="M452" s="46">
        <f>IF(OR($A452="",$B452="",$C452=""),"",'OddsRatio_working_3-way'!J451)</f>
        <v>7.204057792435691</v>
      </c>
      <c r="N452" s="47">
        <f t="shared" si="94"/>
        <v>61.052931837896111</v>
      </c>
      <c r="O452" s="48">
        <f t="shared" si="95"/>
        <v>24.704407985952802</v>
      </c>
      <c r="P452" s="48">
        <f t="shared" si="96"/>
        <v>14.242660176151094</v>
      </c>
      <c r="Q452" t="s">
        <v>126</v>
      </c>
      <c r="R452" t="s">
        <v>67</v>
      </c>
      <c r="S452" s="38">
        <v>44288</v>
      </c>
      <c r="T452" s="50">
        <v>100</v>
      </c>
      <c r="U452" s="50">
        <f t="shared" si="97"/>
        <v>36.30573248407643</v>
      </c>
      <c r="V452" s="50">
        <f t="shared" si="98"/>
        <v>74.226804123711347</v>
      </c>
      <c r="W452" s="50">
        <f t="shared" si="99"/>
        <v>85.141158989598807</v>
      </c>
      <c r="X452" s="50">
        <f t="shared" si="100"/>
        <v>40.632036886689846</v>
      </c>
      <c r="Y452" s="50">
        <f t="shared" si="101"/>
        <v>78.553108526324749</v>
      </c>
      <c r="Z452" s="50">
        <f t="shared" si="102"/>
        <v>89.467463392212238</v>
      </c>
      <c r="AA452" s="50">
        <f t="shared" si="103"/>
        <v>-4.3263044026134168</v>
      </c>
      <c r="AB452" s="50">
        <f t="shared" si="104"/>
        <v>-4.3263044026134025</v>
      </c>
      <c r="AC452" s="50">
        <f t="shared" si="105"/>
        <v>-4.326304402613431</v>
      </c>
      <c r="AF452">
        <v>1.81</v>
      </c>
      <c r="AG452">
        <v>2.0499999999999998</v>
      </c>
      <c r="AH452" s="57"/>
      <c r="AJ452" t="s">
        <v>475</v>
      </c>
    </row>
    <row r="453" spans="1:36" ht="15" x14ac:dyDescent="0.25">
      <c r="A453">
        <v>1.88</v>
      </c>
      <c r="B453">
        <v>3.27</v>
      </c>
      <c r="C453">
        <v>4.99</v>
      </c>
      <c r="D453" s="43">
        <f t="shared" ref="D453:D457" si="106">IF(OR($A453="",$B453="",$C453=""),"",(1/A453)+(1/B453)+(1/C453)-1)</f>
        <v>3.8126092773744347E-2</v>
      </c>
      <c r="E453" s="44">
        <f>IF(OR($A453="",$B453="",$C453=""),"",A453*'MPTO_working_3-way'!$I452)</f>
        <v>1.9516770544146393</v>
      </c>
      <c r="F453" s="45">
        <f>IF(OR($A453="",$B453="",$C453=""),"",B453*'MPTO_working_3-way'!$I452)</f>
        <v>3.3946723233701439</v>
      </c>
      <c r="G453" s="46">
        <f>IF(OR($A453="",$B453="",$C453=""),"",C453*'MPTO_working_3-way'!$I452)</f>
        <v>5.1802492029409848</v>
      </c>
      <c r="H453" s="44">
        <f>IF(OR($A453="",$B453="",$C453=""),"",'MPTO_working_3-way'!E452)</f>
        <v>1.9260170769425109</v>
      </c>
      <c r="I453" s="45">
        <f>IF(OR($A453="",$B453="",$C453=""),"",'MPTO_working_3-way'!F452)</f>
        <v>3.4117850566159498</v>
      </c>
      <c r="J453" s="46">
        <f>IF(OR($A453="",$B453="",$C453=""),"",'MPTO_working_3-way'!G452)</f>
        <v>5.3278746341736767</v>
      </c>
      <c r="K453" s="44">
        <f>IF(OR($A453="",$B453="",$C453=""),"",'OddsRatio_working_3-way'!H452)</f>
        <v>1.9361514913719426</v>
      </c>
      <c r="L453" s="45">
        <f>IF(OR($A453="",$B453="",$C453=""),"",'OddsRatio_working_3-way'!I452)</f>
        <v>3.4148453243344434</v>
      </c>
      <c r="M453" s="46">
        <f>IF(OR($A453="",$B453="",$C453=""),"",'OddsRatio_working_3-way'!J452)</f>
        <v>5.2445959665614215</v>
      </c>
      <c r="N453" s="47">
        <f t="shared" si="94"/>
        <v>51.237985184999111</v>
      </c>
      <c r="O453" s="48">
        <f t="shared" si="95"/>
        <v>29.457924204219676</v>
      </c>
      <c r="P453" s="48">
        <f t="shared" si="96"/>
        <v>19.304090610781227</v>
      </c>
      <c r="Q453" t="s">
        <v>144</v>
      </c>
      <c r="R453" t="s">
        <v>388</v>
      </c>
      <c r="S453" s="38">
        <v>44318</v>
      </c>
      <c r="T453" s="50">
        <v>100</v>
      </c>
      <c r="U453" s="50">
        <f t="shared" si="97"/>
        <v>46.808510638297875</v>
      </c>
      <c r="V453" s="50">
        <f t="shared" si="98"/>
        <v>69.418960244648318</v>
      </c>
      <c r="W453" s="50">
        <f t="shared" si="99"/>
        <v>79.959919839679344</v>
      </c>
      <c r="X453" s="50">
        <f t="shared" si="100"/>
        <v>50.621119915672317</v>
      </c>
      <c r="Y453" s="50">
        <f t="shared" si="101"/>
        <v>73.231569522022767</v>
      </c>
      <c r="Z453" s="50">
        <f t="shared" si="102"/>
        <v>83.772529117053807</v>
      </c>
      <c r="AA453" s="50">
        <f t="shared" si="103"/>
        <v>-3.8126092773744418</v>
      </c>
      <c r="AB453" s="50">
        <f t="shared" si="104"/>
        <v>-3.8126092773744489</v>
      </c>
      <c r="AC453" s="50">
        <f t="shared" si="105"/>
        <v>-3.8126092773744631</v>
      </c>
      <c r="AF453">
        <v>2.42</v>
      </c>
      <c r="AG453">
        <v>1.6</v>
      </c>
      <c r="AH453" s="57"/>
      <c r="AJ453" t="s">
        <v>468</v>
      </c>
    </row>
    <row r="454" spans="1:36" ht="15" x14ac:dyDescent="0.25">
      <c r="A454">
        <v>1.45</v>
      </c>
      <c r="B454">
        <v>4.6900000000000004</v>
      </c>
      <c r="C454">
        <v>7.33</v>
      </c>
      <c r="D454" s="43">
        <f t="shared" si="106"/>
        <v>3.9300436640312242E-2</v>
      </c>
      <c r="E454" s="44">
        <f>IF(OR($A454="",$B454="",$C454=""),"",A454*'MPTO_working_3-way'!$I453)</f>
        <v>1.5069856331284528</v>
      </c>
      <c r="F454" s="45">
        <f>IF(OR($A454="",$B454="",$C454=""),"",B454*'MPTO_working_3-way'!$I453)</f>
        <v>4.8743190478430645</v>
      </c>
      <c r="G454" s="46">
        <f>IF(OR($A454="",$B454="",$C454=""),"",C454*'MPTO_working_3-way'!$I453)</f>
        <v>7.6180722005734891</v>
      </c>
      <c r="H454" s="44">
        <f>IF(OR($A454="",$B454="",$C454=""),"",'MPTO_working_3-way'!E453)</f>
        <v>1.4780763726356156</v>
      </c>
      <c r="I454" s="45">
        <f>IF(OR($A454="",$B454="",$C454=""),"",'MPTO_working_3-way'!F453)</f>
        <v>4.9970150166416269</v>
      </c>
      <c r="J454" s="46">
        <f>IF(OR($A454="",$B454="",$C454=""),"",'MPTO_working_3-way'!G453)</f>
        <v>8.1086229525174698</v>
      </c>
      <c r="K454" s="44">
        <f>IF(OR($A454="",$B454="",$C454=""),"",'OddsRatio_working_3-way'!H453)</f>
        <v>1.4871389907522363</v>
      </c>
      <c r="L454" s="45">
        <f>IF(OR($A454="",$B454="",$C454=""),"",'OddsRatio_working_3-way'!I453)</f>
        <v>4.9945397241683382</v>
      </c>
      <c r="M454" s="46">
        <f>IF(OR($A454="",$B454="",$C454=""),"",'OddsRatio_working_3-way'!J453)</f>
        <v>7.8524218032481254</v>
      </c>
      <c r="N454" s="47">
        <f t="shared" si="94"/>
        <v>66.357633279093236</v>
      </c>
      <c r="O454" s="48">
        <f t="shared" si="95"/>
        <v>20.515686195028824</v>
      </c>
      <c r="P454" s="48">
        <f t="shared" si="96"/>
        <v>13.126680525877923</v>
      </c>
      <c r="Q454" t="s">
        <v>149</v>
      </c>
      <c r="R454" t="s">
        <v>460</v>
      </c>
      <c r="S454" s="38">
        <v>44318</v>
      </c>
      <c r="T454" s="50">
        <v>100</v>
      </c>
      <c r="U454" s="50">
        <f t="shared" si="97"/>
        <v>31.03448275862069</v>
      </c>
      <c r="V454" s="50">
        <f t="shared" si="98"/>
        <v>78.678038379530932</v>
      </c>
      <c r="W454" s="50">
        <f t="shared" si="99"/>
        <v>86.357435197817196</v>
      </c>
      <c r="X454" s="50">
        <f t="shared" si="100"/>
        <v>34.964526422651893</v>
      </c>
      <c r="Y454" s="50">
        <f t="shared" si="101"/>
        <v>82.608082043562121</v>
      </c>
      <c r="Z454" s="50">
        <f t="shared" si="102"/>
        <v>90.287478861848399</v>
      </c>
      <c r="AA454" s="50">
        <f t="shared" si="103"/>
        <v>-3.9300436640312029</v>
      </c>
      <c r="AB454" s="50">
        <f t="shared" si="104"/>
        <v>-3.9300436640311887</v>
      </c>
      <c r="AC454" s="50">
        <f t="shared" si="105"/>
        <v>-3.9300436640312029</v>
      </c>
      <c r="AF454">
        <v>1.76</v>
      </c>
      <c r="AG454">
        <v>2.12</v>
      </c>
      <c r="AH454" s="57"/>
      <c r="AJ454" t="s">
        <v>468</v>
      </c>
    </row>
    <row r="455" spans="1:36" ht="15" x14ac:dyDescent="0.25">
      <c r="A455">
        <v>7.86</v>
      </c>
      <c r="B455">
        <v>3.87</v>
      </c>
      <c r="C455">
        <v>1.53</v>
      </c>
      <c r="D455" s="43">
        <f t="shared" si="106"/>
        <v>3.9219167162693136E-2</v>
      </c>
      <c r="E455" s="44">
        <f>IF(OR($A455="",$B455="",$C455=""),"",A455*'MPTO_working_3-way'!$I454)</f>
        <v>8.1682626538987684</v>
      </c>
      <c r="F455" s="45">
        <f>IF(OR($A455="",$B455="",$C455=""),"",B455*'MPTO_working_3-way'!$I454)</f>
        <v>4.0217781769196224</v>
      </c>
      <c r="G455" s="46">
        <f>IF(OR($A455="",$B455="",$C455=""),"",C455*'MPTO_working_3-way'!$I454)</f>
        <v>1.5900053257589206</v>
      </c>
      <c r="H455" s="44">
        <f>IF(OR($A455="",$B455="",$C455=""),"",'MPTO_working_3-way'!E454)</f>
        <v>8.7601414878586734</v>
      </c>
      <c r="I455" s="45">
        <f>IF(OR($A455="",$B455="",$C455=""),"",'MPTO_working_3-way'!F454)</f>
        <v>4.0762274573978505</v>
      </c>
      <c r="J455" s="46">
        <f>IF(OR($A455="",$B455="",$C455=""),"",'MPTO_working_3-way'!G454)</f>
        <v>1.5612273179320801</v>
      </c>
      <c r="K455" s="44">
        <f>IF(OR($A455="",$B455="",$C455=""),"",'OddsRatio_working_3-way'!H454)</f>
        <v>8.3920305920294602</v>
      </c>
      <c r="L455" s="45">
        <f>IF(OR($A455="",$B455="",$C455=""),"",'OddsRatio_working_3-way'!I454)</f>
        <v>4.0925842272776318</v>
      </c>
      <c r="M455" s="46">
        <f>IF(OR($A455="",$B455="",$C455=""),"",'OddsRatio_working_3-way'!J454)</f>
        <v>1.5711044043404687</v>
      </c>
      <c r="N455" s="47">
        <f t="shared" si="94"/>
        <v>12.242505442974377</v>
      </c>
      <c r="O455" s="48">
        <f t="shared" si="95"/>
        <v>24.864623457823928</v>
      </c>
      <c r="P455" s="48">
        <f t="shared" si="96"/>
        <v>62.892871099201699</v>
      </c>
      <c r="Q455" t="s">
        <v>107</v>
      </c>
      <c r="R455" t="s">
        <v>172</v>
      </c>
      <c r="S455" s="38">
        <v>44318</v>
      </c>
      <c r="T455" s="50">
        <v>100</v>
      </c>
      <c r="U455" s="50">
        <f t="shared" si="97"/>
        <v>87.277353689567434</v>
      </c>
      <c r="V455" s="50">
        <f t="shared" si="98"/>
        <v>74.160206718346245</v>
      </c>
      <c r="W455" s="50">
        <f t="shared" si="99"/>
        <v>34.640522875816991</v>
      </c>
      <c r="X455" s="50">
        <f t="shared" si="100"/>
        <v>91.199270405836756</v>
      </c>
      <c r="Y455" s="50">
        <f t="shared" si="101"/>
        <v>78.082123434615582</v>
      </c>
      <c r="Z455" s="50">
        <f t="shared" si="102"/>
        <v>38.562439592086321</v>
      </c>
      <c r="AA455" s="50">
        <f t="shared" si="103"/>
        <v>-3.9219167162693225</v>
      </c>
      <c r="AB455" s="50">
        <f t="shared" si="104"/>
        <v>-3.9219167162693367</v>
      </c>
      <c r="AC455" s="50">
        <f t="shared" si="105"/>
        <v>-3.9219167162693296</v>
      </c>
      <c r="AF455">
        <v>1.88</v>
      </c>
      <c r="AG455">
        <v>1.99</v>
      </c>
      <c r="AH455" s="57"/>
      <c r="AJ455" t="s">
        <v>468</v>
      </c>
    </row>
    <row r="456" spans="1:36" ht="15" x14ac:dyDescent="0.25">
      <c r="A456">
        <v>2.4300000000000002</v>
      </c>
      <c r="B456">
        <v>2.92</v>
      </c>
      <c r="C456">
        <v>3.58</v>
      </c>
      <c r="D456" s="43">
        <f t="shared" si="106"/>
        <v>3.3317996108060965E-2</v>
      </c>
      <c r="E456" s="44">
        <f>IF(OR($A456="",$B456="",$C456=""),"",A456*'MPTO_working_3-way'!$I455)</f>
        <v>2.5109627305425883</v>
      </c>
      <c r="F456" s="45">
        <f>IF(OR($A456="",$B456="",$C456=""),"",B456*'MPTO_working_3-way'!$I455)</f>
        <v>3.0172885486355381</v>
      </c>
      <c r="G456" s="46">
        <f>IF(OR($A456="",$B456="",$C456=""),"",C456*'MPTO_working_3-way'!$I455)</f>
        <v>3.6992784260668583</v>
      </c>
      <c r="H456" s="44">
        <f>IF(OR($A456="",$B456="",$C456=""),"",'MPTO_working_3-way'!E455)</f>
        <v>2.4973987404261746</v>
      </c>
      <c r="I456" s="45">
        <f>IF(OR($A456="",$B456="",$C456=""),"",'MPTO_working_3-way'!F455)</f>
        <v>3.0178679992054445</v>
      </c>
      <c r="J456" s="46">
        <f>IF(OR($A456="",$B456="",$C456=""),"",'MPTO_working_3-way'!G455)</f>
        <v>3.7282325710277973</v>
      </c>
      <c r="K456" s="44">
        <f>IF(OR($A456="",$B456="",$C456=""),"",'OddsRatio_working_3-way'!H455)</f>
        <v>2.5036444306502368</v>
      </c>
      <c r="L456" s="45">
        <f>IF(OR($A456="",$B456="",$C456=""),"",'OddsRatio_working_3-way'!I455)</f>
        <v>3.01887923555836</v>
      </c>
      <c r="M456" s="46">
        <f>IF(OR($A456="",$B456="",$C456=""),"",'OddsRatio_working_3-way'!J455)</f>
        <v>3.7128689727815463</v>
      </c>
      <c r="N456" s="47">
        <f t="shared" si="94"/>
        <v>39.82536211455087</v>
      </c>
      <c r="O456" s="48">
        <f t="shared" si="95"/>
        <v>33.142339019985826</v>
      </c>
      <c r="P456" s="48">
        <f t="shared" si="96"/>
        <v>27.0322988654633</v>
      </c>
      <c r="Q456" t="s">
        <v>106</v>
      </c>
      <c r="R456" t="s">
        <v>171</v>
      </c>
      <c r="S456" s="38">
        <v>44318</v>
      </c>
      <c r="T456" s="50">
        <v>100</v>
      </c>
      <c r="U456" s="50">
        <f t="shared" si="97"/>
        <v>58.847736625514408</v>
      </c>
      <c r="V456" s="50">
        <f t="shared" si="98"/>
        <v>65.753424657534239</v>
      </c>
      <c r="W456" s="50">
        <f t="shared" si="99"/>
        <v>72.067039106145245</v>
      </c>
      <c r="X456" s="50">
        <f t="shared" si="100"/>
        <v>62.179536236320502</v>
      </c>
      <c r="Y456" s="50">
        <f t="shared" si="101"/>
        <v>69.08522426834034</v>
      </c>
      <c r="Z456" s="50">
        <f t="shared" si="102"/>
        <v>75.398838716951346</v>
      </c>
      <c r="AA456" s="50">
        <f t="shared" si="103"/>
        <v>-3.3317996108060939</v>
      </c>
      <c r="AB456" s="50">
        <f t="shared" si="104"/>
        <v>-3.331799610806101</v>
      </c>
      <c r="AC456" s="50">
        <f t="shared" si="105"/>
        <v>-3.331799610806101</v>
      </c>
      <c r="AF456">
        <v>2.57</v>
      </c>
      <c r="AG456">
        <v>1.54</v>
      </c>
      <c r="AH456" s="57"/>
      <c r="AJ456" t="s">
        <v>468</v>
      </c>
    </row>
    <row r="457" spans="1:36" ht="15" x14ac:dyDescent="0.25">
      <c r="A457">
        <v>1.7</v>
      </c>
      <c r="B457">
        <v>3.86</v>
      </c>
      <c r="C457">
        <v>5.28</v>
      </c>
      <c r="D457" s="43">
        <f t="shared" si="106"/>
        <v>3.6696591024539815E-2</v>
      </c>
      <c r="E457" s="44">
        <f>IF(OR($A457="",$B457="",$C457=""),"",A457*'MPTO_working_3-way'!$I456)</f>
        <v>1.7623842047417175</v>
      </c>
      <c r="F457" s="45">
        <f>IF(OR($A457="",$B457="",$C457=""),"",B457*'MPTO_working_3-way'!$I456)</f>
        <v>4.001648841354724</v>
      </c>
      <c r="G457" s="46">
        <f>IF(OR($A457="",$B457="",$C457=""),"",C457*'MPTO_working_3-way'!$I456)</f>
        <v>5.4737580006095703</v>
      </c>
      <c r="H457" s="44">
        <f>IF(OR($A457="",$B457="",$C457=""),"",'MPTO_working_3-way'!E456)</f>
        <v>1.736101776220057</v>
      </c>
      <c r="I457" s="45">
        <f>IF(OR($A457="",$B457="",$C457=""),"",'MPTO_working_3-way'!F456)</f>
        <v>4.0512866884726559</v>
      </c>
      <c r="J457" s="46">
        <f>IF(OR($A457="",$B457="",$C457=""),"",'MPTO_working_3-way'!G456)</f>
        <v>5.6445595224648315</v>
      </c>
      <c r="K457" s="44">
        <f>IF(OR($A457="",$B457="",$C457=""),"",'OddsRatio_working_3-way'!H456)</f>
        <v>1.7454740939784743</v>
      </c>
      <c r="L457" s="45">
        <f>IF(OR($A457="",$B457="",$C457=""),"",'OddsRatio_working_3-way'!I456)</f>
        <v>4.0457941553977665</v>
      </c>
      <c r="M457" s="46">
        <f>IF(OR($A457="",$B457="",$C457=""),"",'OddsRatio_working_3-way'!J456)</f>
        <v>5.5580416031826729</v>
      </c>
      <c r="N457" s="47">
        <f t="shared" si="94"/>
        <v>56.741316525050955</v>
      </c>
      <c r="O457" s="48">
        <f t="shared" si="95"/>
        <v>24.989698987716739</v>
      </c>
      <c r="P457" s="48">
        <f t="shared" si="96"/>
        <v>18.268984487232313</v>
      </c>
      <c r="Q457" t="s">
        <v>174</v>
      </c>
      <c r="R457" t="s">
        <v>146</v>
      </c>
      <c r="S457" s="38">
        <v>44318</v>
      </c>
      <c r="T457" s="50">
        <v>100</v>
      </c>
      <c r="U457" s="50">
        <f t="shared" si="97"/>
        <v>41.176470588235297</v>
      </c>
      <c r="V457" s="50">
        <f t="shared" si="98"/>
        <v>74.093264248704671</v>
      </c>
      <c r="W457" s="50">
        <f t="shared" si="99"/>
        <v>81.060606060606062</v>
      </c>
      <c r="X457" s="50">
        <f t="shared" si="100"/>
        <v>44.846129690689281</v>
      </c>
      <c r="Y457" s="50">
        <f t="shared" si="101"/>
        <v>77.762923351158648</v>
      </c>
      <c r="Z457" s="50">
        <f t="shared" si="102"/>
        <v>84.730265163060054</v>
      </c>
      <c r="AA457" s="50">
        <f t="shared" si="103"/>
        <v>-3.6696591024539842</v>
      </c>
      <c r="AB457" s="50">
        <f t="shared" si="104"/>
        <v>-3.6696591024539771</v>
      </c>
      <c r="AC457" s="50">
        <f t="shared" si="105"/>
        <v>-3.6696591024539913</v>
      </c>
      <c r="AF457">
        <v>2.0499999999999998</v>
      </c>
      <c r="AG457">
        <v>1.83</v>
      </c>
      <c r="AH457" s="57"/>
      <c r="AJ457" t="s">
        <v>468</v>
      </c>
    </row>
    <row r="458" spans="1:36" ht="15" x14ac:dyDescent="0.25">
      <c r="A458"/>
      <c r="B458"/>
      <c r="C458"/>
      <c r="D458" s="43"/>
      <c r="E458" s="44"/>
      <c r="F458" s="45"/>
      <c r="G458" s="46"/>
      <c r="H458" s="44"/>
      <c r="I458" s="45"/>
      <c r="J458" s="46"/>
      <c r="K458" s="44"/>
      <c r="L458" s="45"/>
      <c r="M458" s="46"/>
      <c r="N458" s="47"/>
      <c r="O458" s="48"/>
      <c r="P458" s="48"/>
      <c r="Q458"/>
      <c r="R458"/>
      <c r="S458"/>
      <c r="T458" s="50"/>
      <c r="U458" s="50"/>
      <c r="V458" s="50"/>
      <c r="W458" s="50"/>
      <c r="X458" s="50"/>
      <c r="Y458" s="50"/>
      <c r="Z458" s="50"/>
      <c r="AA458" s="50"/>
      <c r="AB458" s="50"/>
      <c r="AC458" s="50"/>
      <c r="AF458"/>
      <c r="AG458"/>
      <c r="AH458" s="57"/>
      <c r="AJ458"/>
    </row>
    <row r="459" spans="1:36" ht="15" x14ac:dyDescent="0.25">
      <c r="A459"/>
      <c r="B459"/>
      <c r="C459"/>
      <c r="D459" s="43"/>
      <c r="E459" s="44"/>
      <c r="F459" s="45"/>
      <c r="G459" s="46"/>
      <c r="H459" s="44"/>
      <c r="I459" s="45"/>
      <c r="J459" s="46"/>
      <c r="K459" s="44"/>
      <c r="L459" s="45"/>
      <c r="M459" s="46"/>
      <c r="N459" s="47"/>
      <c r="O459" s="48"/>
      <c r="P459" s="48"/>
      <c r="Q459"/>
      <c r="R459"/>
      <c r="S459"/>
      <c r="T459" s="50"/>
      <c r="U459" s="50"/>
      <c r="V459" s="50"/>
      <c r="W459" s="50"/>
      <c r="X459" s="50"/>
      <c r="Y459" s="50"/>
      <c r="Z459" s="50"/>
      <c r="AA459" s="50"/>
      <c r="AB459" s="50"/>
      <c r="AC459" s="50"/>
      <c r="AF459"/>
      <c r="AG459"/>
      <c r="AH459" s="57"/>
      <c r="AJ459"/>
    </row>
    <row r="460" spans="1:36" ht="15" x14ac:dyDescent="0.25">
      <c r="A460"/>
      <c r="B460"/>
      <c r="C460"/>
      <c r="D460" s="43"/>
      <c r="E460" s="44"/>
      <c r="F460" s="45"/>
      <c r="G460" s="46"/>
      <c r="H460" s="44"/>
      <c r="I460" s="45"/>
      <c r="J460" s="46"/>
      <c r="K460" s="44"/>
      <c r="L460" s="45"/>
      <c r="M460" s="46"/>
      <c r="N460" s="47"/>
      <c r="O460" s="48"/>
      <c r="P460" s="48"/>
      <c r="Q460"/>
      <c r="R460"/>
      <c r="S460"/>
      <c r="T460" s="50"/>
      <c r="U460" s="50"/>
      <c r="V460" s="50"/>
      <c r="W460" s="50"/>
      <c r="X460" s="50"/>
      <c r="Y460" s="50"/>
      <c r="Z460" s="50"/>
      <c r="AA460" s="50"/>
      <c r="AB460" s="50"/>
      <c r="AC460" s="50"/>
      <c r="AF460"/>
      <c r="AG460"/>
      <c r="AH460" s="57"/>
      <c r="AJ460"/>
    </row>
    <row r="461" spans="1:36" ht="15" x14ac:dyDescent="0.25">
      <c r="A461"/>
      <c r="B461"/>
      <c r="C461"/>
      <c r="D461" s="43"/>
      <c r="E461" s="44"/>
      <c r="F461" s="45"/>
      <c r="G461" s="46"/>
      <c r="H461" s="44"/>
      <c r="I461" s="45"/>
      <c r="J461" s="46"/>
      <c r="K461" s="44"/>
      <c r="L461" s="45"/>
      <c r="M461" s="46"/>
      <c r="N461" s="47"/>
      <c r="O461" s="48"/>
      <c r="P461" s="48"/>
      <c r="Q461"/>
      <c r="R461"/>
      <c r="S461"/>
      <c r="T461" s="50"/>
      <c r="U461" s="50"/>
      <c r="V461" s="50"/>
      <c r="W461" s="50"/>
      <c r="X461" s="50"/>
      <c r="Y461" s="50"/>
      <c r="Z461" s="50"/>
      <c r="AA461" s="50"/>
      <c r="AB461" s="50"/>
      <c r="AC461" s="50"/>
      <c r="AF461"/>
      <c r="AG461"/>
      <c r="AH461" s="57"/>
      <c r="AJ461"/>
    </row>
    <row r="462" spans="1:36" ht="15" x14ac:dyDescent="0.25">
      <c r="A462"/>
      <c r="B462"/>
      <c r="C462"/>
      <c r="D462" s="43"/>
      <c r="E462" s="44"/>
      <c r="F462" s="45"/>
      <c r="G462" s="46"/>
      <c r="H462" s="44"/>
      <c r="I462" s="45"/>
      <c r="J462" s="46"/>
      <c r="K462" s="44"/>
      <c r="L462" s="45"/>
      <c r="M462" s="46"/>
      <c r="N462" s="47"/>
      <c r="O462" s="48"/>
      <c r="P462" s="48"/>
      <c r="Q462"/>
      <c r="R462"/>
      <c r="S462"/>
      <c r="T462" s="50"/>
      <c r="U462" s="50"/>
      <c r="V462" s="50"/>
      <c r="W462" s="50"/>
      <c r="X462" s="50"/>
      <c r="Y462" s="50"/>
      <c r="Z462" s="50"/>
      <c r="AA462" s="50"/>
      <c r="AB462" s="50"/>
      <c r="AC462" s="50"/>
      <c r="AF462"/>
      <c r="AG462"/>
      <c r="AH462" s="57"/>
      <c r="AJ462"/>
    </row>
    <row r="463" spans="1:36" ht="15" x14ac:dyDescent="0.25">
      <c r="A463"/>
      <c r="B463"/>
      <c r="C463"/>
      <c r="D463" s="43"/>
      <c r="E463" s="44"/>
      <c r="F463" s="45"/>
      <c r="G463" s="46"/>
      <c r="H463" s="44"/>
      <c r="I463" s="45"/>
      <c r="J463" s="46"/>
      <c r="K463" s="44"/>
      <c r="L463" s="45"/>
      <c r="M463" s="46"/>
      <c r="N463" s="47"/>
      <c r="O463" s="48"/>
      <c r="P463" s="48"/>
      <c r="Q463"/>
      <c r="R463"/>
      <c r="S463"/>
      <c r="T463" s="50"/>
      <c r="U463" s="50"/>
      <c r="V463" s="50"/>
      <c r="W463" s="50"/>
      <c r="X463" s="50"/>
      <c r="Y463" s="50"/>
      <c r="Z463" s="50"/>
      <c r="AA463" s="50"/>
      <c r="AB463" s="50"/>
      <c r="AC463" s="50"/>
      <c r="AF463"/>
      <c r="AG463"/>
      <c r="AH463" s="57"/>
      <c r="AJ463"/>
    </row>
    <row r="464" spans="1:36" ht="15" x14ac:dyDescent="0.25">
      <c r="A464"/>
      <c r="B464"/>
      <c r="C464"/>
      <c r="D464" s="43"/>
      <c r="E464" s="44"/>
      <c r="F464" s="45"/>
      <c r="G464" s="46"/>
      <c r="H464" s="44"/>
      <c r="I464" s="45"/>
      <c r="J464" s="46"/>
      <c r="K464" s="44"/>
      <c r="L464" s="45"/>
      <c r="M464" s="46"/>
      <c r="N464" s="47"/>
      <c r="O464" s="48"/>
      <c r="P464" s="48"/>
      <c r="Q464"/>
      <c r="R464"/>
      <c r="S464"/>
      <c r="T464" s="50"/>
      <c r="U464" s="50"/>
      <c r="V464" s="50"/>
      <c r="W464" s="50"/>
      <c r="X464" s="50"/>
      <c r="Y464" s="50"/>
      <c r="Z464" s="50"/>
      <c r="AA464" s="50"/>
      <c r="AB464" s="50"/>
      <c r="AC464" s="50"/>
      <c r="AF464"/>
      <c r="AG464"/>
      <c r="AH464" s="57"/>
      <c r="AJ464"/>
    </row>
    <row r="465" spans="1:36" ht="15" x14ac:dyDescent="0.25">
      <c r="A465"/>
      <c r="B465"/>
      <c r="C465"/>
      <c r="D465" s="43"/>
      <c r="E465" s="44"/>
      <c r="F465" s="45"/>
      <c r="G465" s="46"/>
      <c r="H465" s="44"/>
      <c r="I465" s="45"/>
      <c r="J465" s="46"/>
      <c r="K465" s="44"/>
      <c r="L465" s="45"/>
      <c r="M465" s="46"/>
      <c r="N465" s="47"/>
      <c r="O465" s="48"/>
      <c r="P465" s="48"/>
      <c r="Q465"/>
      <c r="R465"/>
      <c r="S465"/>
      <c r="T465" s="50"/>
      <c r="U465" s="50"/>
      <c r="V465" s="50"/>
      <c r="W465" s="50"/>
      <c r="X465" s="50"/>
      <c r="Y465" s="50"/>
      <c r="Z465" s="50"/>
      <c r="AA465" s="50"/>
      <c r="AB465" s="50"/>
      <c r="AC465" s="50"/>
      <c r="AF465"/>
      <c r="AG465"/>
      <c r="AH465" s="57"/>
      <c r="AJ465"/>
    </row>
    <row r="466" spans="1:36" ht="15" x14ac:dyDescent="0.25">
      <c r="A466"/>
      <c r="B466"/>
      <c r="C466"/>
      <c r="D466" s="43"/>
      <c r="E466" s="44"/>
      <c r="F466" s="45"/>
      <c r="G466" s="46"/>
      <c r="H466" s="44"/>
      <c r="I466" s="45"/>
      <c r="J466" s="46"/>
      <c r="K466" s="44"/>
      <c r="L466" s="45"/>
      <c r="M466" s="46"/>
      <c r="N466" s="47"/>
      <c r="O466" s="48"/>
      <c r="P466" s="48"/>
      <c r="Q466"/>
      <c r="R466"/>
      <c r="S466"/>
      <c r="T466" s="50"/>
      <c r="U466" s="50"/>
      <c r="V466" s="50"/>
      <c r="W466" s="50"/>
      <c r="X466" s="50"/>
      <c r="Y466" s="50"/>
      <c r="Z466" s="50"/>
      <c r="AA466" s="50"/>
      <c r="AB466" s="50"/>
      <c r="AC466" s="50"/>
      <c r="AF466"/>
      <c r="AG466"/>
      <c r="AH466" s="57"/>
      <c r="AJ466"/>
    </row>
    <row r="467" spans="1:36" ht="15" x14ac:dyDescent="0.25">
      <c r="A467"/>
      <c r="B467"/>
      <c r="C467"/>
      <c r="D467" s="43"/>
      <c r="E467" s="44"/>
      <c r="F467" s="45"/>
      <c r="G467" s="46"/>
      <c r="H467" s="44"/>
      <c r="I467" s="45"/>
      <c r="J467" s="46"/>
      <c r="K467" s="44"/>
      <c r="L467" s="45"/>
      <c r="M467" s="46"/>
      <c r="N467" s="47"/>
      <c r="O467" s="48"/>
      <c r="P467" s="48"/>
      <c r="Q467"/>
      <c r="R467"/>
      <c r="S467"/>
      <c r="T467" s="50"/>
      <c r="U467" s="50"/>
      <c r="V467" s="50"/>
      <c r="W467" s="50"/>
      <c r="X467" s="50"/>
      <c r="Y467" s="50"/>
      <c r="Z467" s="50"/>
      <c r="AA467" s="50"/>
      <c r="AB467" s="50"/>
      <c r="AC467" s="50"/>
      <c r="AF467"/>
      <c r="AG467"/>
      <c r="AH467" s="57"/>
      <c r="AJ467"/>
    </row>
    <row r="468" spans="1:36" ht="15" x14ac:dyDescent="0.25">
      <c r="A468"/>
      <c r="B468"/>
      <c r="C468"/>
      <c r="D468" s="43"/>
      <c r="E468" s="44"/>
      <c r="F468" s="45"/>
      <c r="G468" s="46"/>
      <c r="H468" s="44"/>
      <c r="I468" s="45"/>
      <c r="J468" s="46"/>
      <c r="K468" s="44"/>
      <c r="L468" s="45"/>
      <c r="M468" s="46"/>
      <c r="N468" s="47"/>
      <c r="O468" s="48"/>
      <c r="P468" s="48"/>
      <c r="Q468"/>
      <c r="R468"/>
      <c r="S468"/>
      <c r="T468" s="50"/>
      <c r="U468" s="50"/>
      <c r="V468" s="50"/>
      <c r="W468" s="50"/>
      <c r="X468" s="50"/>
      <c r="Y468" s="50"/>
      <c r="Z468" s="50"/>
      <c r="AA468" s="50"/>
      <c r="AB468" s="50"/>
      <c r="AC468" s="50"/>
      <c r="AF468"/>
      <c r="AG468"/>
      <c r="AH468" s="57"/>
      <c r="AJ468"/>
    </row>
    <row r="469" spans="1:36" ht="15" x14ac:dyDescent="0.25">
      <c r="A469"/>
      <c r="B469"/>
      <c r="C469"/>
      <c r="D469" s="43"/>
      <c r="E469" s="44"/>
      <c r="F469" s="45"/>
      <c r="G469" s="46"/>
      <c r="H469" s="44"/>
      <c r="I469" s="45"/>
      <c r="J469" s="46"/>
      <c r="K469" s="44"/>
      <c r="L469" s="45"/>
      <c r="M469" s="46"/>
      <c r="N469" s="47"/>
      <c r="O469" s="48"/>
      <c r="P469" s="48"/>
      <c r="Q469"/>
      <c r="R469"/>
      <c r="S469"/>
      <c r="T469" s="50"/>
      <c r="U469" s="50"/>
      <c r="V469" s="50"/>
      <c r="W469" s="50"/>
      <c r="X469" s="50"/>
      <c r="Y469" s="50"/>
      <c r="Z469" s="50"/>
      <c r="AA469" s="50"/>
      <c r="AB469" s="50"/>
      <c r="AC469" s="50"/>
      <c r="AF469"/>
      <c r="AG469"/>
      <c r="AH469" s="57"/>
      <c r="AJ469"/>
    </row>
    <row r="470" spans="1:36" ht="15" x14ac:dyDescent="0.25">
      <c r="A470"/>
      <c r="B470"/>
      <c r="C470"/>
      <c r="D470" s="43"/>
      <c r="E470" s="44"/>
      <c r="F470" s="45"/>
      <c r="G470" s="46"/>
      <c r="H470" s="44"/>
      <c r="I470" s="45"/>
      <c r="J470" s="46"/>
      <c r="K470" s="44"/>
      <c r="L470" s="45"/>
      <c r="M470" s="46"/>
      <c r="N470" s="47"/>
      <c r="O470" s="48"/>
      <c r="P470" s="48"/>
      <c r="Q470"/>
      <c r="R470"/>
      <c r="S470"/>
      <c r="T470" s="50"/>
      <c r="U470" s="50"/>
      <c r="V470" s="50"/>
      <c r="W470" s="50"/>
      <c r="X470" s="50"/>
      <c r="Y470" s="50"/>
      <c r="Z470" s="50"/>
      <c r="AA470" s="50"/>
      <c r="AB470" s="50"/>
      <c r="AC470" s="50"/>
      <c r="AF470"/>
      <c r="AG470"/>
      <c r="AH470" s="57"/>
      <c r="AJ470"/>
    </row>
    <row r="471" spans="1:36" ht="15" x14ac:dyDescent="0.25">
      <c r="A471"/>
      <c r="B471"/>
      <c r="C471"/>
      <c r="D471" s="43"/>
      <c r="E471" s="44"/>
      <c r="F471" s="45"/>
      <c r="G471" s="46"/>
      <c r="H471" s="44"/>
      <c r="I471" s="45"/>
      <c r="J471" s="46"/>
      <c r="K471" s="44"/>
      <c r="L471" s="45"/>
      <c r="M471" s="46"/>
      <c r="N471" s="47"/>
      <c r="O471" s="48"/>
      <c r="P471" s="48"/>
      <c r="Q471"/>
      <c r="R471"/>
      <c r="S471"/>
      <c r="T471" s="50"/>
      <c r="U471" s="50"/>
      <c r="V471" s="50"/>
      <c r="W471" s="50"/>
      <c r="X471" s="50"/>
      <c r="Y471" s="50"/>
      <c r="Z471" s="50"/>
      <c r="AA471" s="50"/>
      <c r="AB471" s="50"/>
      <c r="AC471" s="50"/>
      <c r="AF471"/>
      <c r="AG471"/>
      <c r="AH471" s="57"/>
      <c r="AJ471"/>
    </row>
    <row r="472" spans="1:36" ht="15" x14ac:dyDescent="0.25">
      <c r="A472"/>
      <c r="B472"/>
      <c r="C472"/>
      <c r="D472" s="43"/>
      <c r="E472" s="44"/>
      <c r="F472" s="45"/>
      <c r="G472" s="46"/>
      <c r="H472" s="44"/>
      <c r="I472" s="45"/>
      <c r="J472" s="46"/>
      <c r="K472" s="44"/>
      <c r="L472" s="45"/>
      <c r="M472" s="46"/>
      <c r="N472" s="47"/>
      <c r="O472" s="48"/>
      <c r="P472" s="48"/>
      <c r="Q472"/>
      <c r="R472"/>
      <c r="S472"/>
      <c r="T472" s="50"/>
      <c r="U472" s="50"/>
      <c r="V472" s="50"/>
      <c r="W472" s="50"/>
      <c r="X472" s="50"/>
      <c r="Y472" s="50"/>
      <c r="Z472" s="50"/>
      <c r="AA472" s="50"/>
      <c r="AB472" s="50"/>
      <c r="AC472" s="50"/>
      <c r="AF472"/>
      <c r="AG472"/>
      <c r="AH472" s="57"/>
      <c r="AJ472"/>
    </row>
    <row r="473" spans="1:36" ht="15" x14ac:dyDescent="0.25">
      <c r="A473"/>
      <c r="B473"/>
      <c r="C473"/>
      <c r="D473" s="43"/>
      <c r="E473" s="44"/>
      <c r="F473" s="45"/>
      <c r="G473" s="46"/>
      <c r="H473" s="44"/>
      <c r="I473" s="45"/>
      <c r="J473" s="46"/>
      <c r="K473" s="44"/>
      <c r="L473" s="45"/>
      <c r="M473" s="46"/>
      <c r="N473" s="47"/>
      <c r="O473" s="48"/>
      <c r="P473" s="48"/>
      <c r="Q473"/>
      <c r="R473"/>
      <c r="S473"/>
      <c r="T473" s="50"/>
      <c r="U473" s="50"/>
      <c r="V473" s="50"/>
      <c r="W473" s="50"/>
      <c r="X473" s="50"/>
      <c r="Y473" s="50"/>
      <c r="Z473" s="50"/>
      <c r="AA473" s="50"/>
      <c r="AB473" s="50"/>
      <c r="AC473" s="50"/>
      <c r="AF473"/>
      <c r="AG473"/>
      <c r="AH473" s="57"/>
      <c r="AJ473"/>
    </row>
    <row r="474" spans="1:36" ht="15" x14ac:dyDescent="0.25">
      <c r="A474"/>
      <c r="B474"/>
      <c r="C474"/>
      <c r="D474" s="43"/>
      <c r="E474" s="44"/>
      <c r="F474" s="45"/>
      <c r="G474" s="46"/>
      <c r="H474" s="44"/>
      <c r="I474" s="45"/>
      <c r="J474" s="46"/>
      <c r="K474" s="44"/>
      <c r="L474" s="45"/>
      <c r="M474" s="46"/>
      <c r="N474" s="47"/>
      <c r="O474" s="48"/>
      <c r="P474" s="48"/>
      <c r="Q474"/>
      <c r="R474"/>
      <c r="S474"/>
      <c r="T474" s="50"/>
      <c r="U474" s="50"/>
      <c r="V474" s="50"/>
      <c r="W474" s="50"/>
      <c r="X474" s="50"/>
      <c r="Y474" s="50"/>
      <c r="Z474" s="50"/>
      <c r="AA474" s="50"/>
      <c r="AB474" s="50"/>
      <c r="AC474" s="50"/>
      <c r="AF474"/>
      <c r="AG474"/>
      <c r="AH474" s="57"/>
      <c r="AJ474"/>
    </row>
    <row r="475" spans="1:36" ht="15" x14ac:dyDescent="0.25">
      <c r="A475"/>
      <c r="B475"/>
      <c r="C475"/>
      <c r="D475" s="43"/>
      <c r="E475" s="44"/>
      <c r="F475" s="45"/>
      <c r="G475" s="46"/>
      <c r="H475" s="44"/>
      <c r="I475" s="45"/>
      <c r="J475" s="46"/>
      <c r="K475" s="44"/>
      <c r="L475" s="45"/>
      <c r="M475" s="46"/>
      <c r="N475" s="47"/>
      <c r="O475" s="48"/>
      <c r="P475" s="48"/>
      <c r="Q475"/>
      <c r="R475"/>
      <c r="S475"/>
      <c r="T475" s="50"/>
      <c r="U475" s="50"/>
      <c r="V475" s="50"/>
      <c r="W475" s="50"/>
      <c r="X475" s="50"/>
      <c r="Y475" s="50"/>
      <c r="Z475" s="50"/>
      <c r="AA475" s="50"/>
      <c r="AB475" s="50"/>
      <c r="AC475" s="50"/>
      <c r="AF475"/>
      <c r="AG475"/>
      <c r="AH475" s="57"/>
      <c r="AJ475"/>
    </row>
    <row r="476" spans="1:36" ht="15" x14ac:dyDescent="0.25">
      <c r="A476"/>
      <c r="B476"/>
      <c r="C476"/>
      <c r="D476" s="43"/>
      <c r="E476" s="44"/>
      <c r="F476" s="45"/>
      <c r="G476" s="46"/>
      <c r="H476" s="44"/>
      <c r="I476" s="45"/>
      <c r="J476" s="46"/>
      <c r="K476" s="44"/>
      <c r="L476" s="45"/>
      <c r="M476" s="46"/>
      <c r="N476" s="47"/>
      <c r="O476" s="48"/>
      <c r="P476" s="48"/>
      <c r="Q476"/>
      <c r="R476"/>
      <c r="S476"/>
      <c r="T476" s="50"/>
      <c r="U476" s="50"/>
      <c r="V476" s="50"/>
      <c r="W476" s="50"/>
      <c r="X476" s="50"/>
      <c r="Y476" s="50"/>
      <c r="Z476" s="50"/>
      <c r="AA476" s="50"/>
      <c r="AB476" s="50"/>
      <c r="AC476" s="50"/>
      <c r="AF476"/>
      <c r="AG476"/>
      <c r="AH476" s="57"/>
      <c r="AJ476"/>
    </row>
    <row r="477" spans="1:36" s="50" customFormat="1" ht="15" x14ac:dyDescent="0.25">
      <c r="A477"/>
      <c r="B477"/>
      <c r="C477"/>
      <c r="D477" s="43"/>
      <c r="E477" s="44"/>
      <c r="F477" s="45"/>
      <c r="G477" s="46"/>
      <c r="H477" s="44"/>
      <c r="I477" s="45"/>
      <c r="J477" s="46"/>
      <c r="K477" s="44"/>
      <c r="L477" s="45"/>
      <c r="M477" s="46"/>
      <c r="N477" s="47"/>
      <c r="O477" s="48"/>
      <c r="P477" s="48"/>
      <c r="Q477"/>
      <c r="R477"/>
      <c r="S477"/>
      <c r="AD477" s="51"/>
      <c r="AE477" s="51"/>
      <c r="AF477"/>
      <c r="AG477"/>
      <c r="AH477" s="57"/>
      <c r="AI477" s="51"/>
      <c r="AJ477"/>
    </row>
    <row r="478" spans="1:36" ht="15" x14ac:dyDescent="0.25">
      <c r="A478"/>
      <c r="B478"/>
      <c r="C478"/>
      <c r="D478" s="43"/>
      <c r="E478" s="44"/>
      <c r="F478" s="45"/>
      <c r="G478" s="46"/>
      <c r="H478" s="44"/>
      <c r="I478" s="45"/>
      <c r="J478" s="46"/>
      <c r="K478" s="44"/>
      <c r="L478" s="45"/>
      <c r="M478" s="46"/>
      <c r="N478" s="47"/>
      <c r="O478" s="48"/>
      <c r="P478" s="48"/>
      <c r="Q478"/>
      <c r="R478"/>
      <c r="S478"/>
      <c r="T478" s="50"/>
      <c r="U478" s="50"/>
      <c r="V478" s="50"/>
      <c r="W478" s="50"/>
      <c r="X478" s="50"/>
      <c r="Y478" s="50"/>
      <c r="Z478" s="50"/>
      <c r="AA478" s="50"/>
      <c r="AB478" s="50"/>
      <c r="AC478" s="50"/>
      <c r="AF478"/>
      <c r="AG478"/>
      <c r="AH478" s="57"/>
      <c r="AJ478"/>
    </row>
    <row r="479" spans="1:36" ht="15" x14ac:dyDescent="0.25">
      <c r="A479"/>
      <c r="B479"/>
      <c r="C479"/>
      <c r="D479" s="43"/>
      <c r="E479" s="44"/>
      <c r="F479" s="45"/>
      <c r="G479" s="46"/>
      <c r="H479" s="44"/>
      <c r="I479" s="45"/>
      <c r="J479" s="46"/>
      <c r="K479" s="44"/>
      <c r="L479" s="45"/>
      <c r="M479" s="46"/>
      <c r="N479" s="47"/>
      <c r="O479" s="48"/>
      <c r="P479" s="48"/>
      <c r="Q479"/>
      <c r="R479"/>
      <c r="S479"/>
      <c r="T479" s="50"/>
      <c r="U479" s="50"/>
      <c r="V479" s="50"/>
      <c r="W479" s="50"/>
      <c r="X479" s="50"/>
      <c r="Y479" s="50"/>
      <c r="Z479" s="50"/>
      <c r="AA479" s="50"/>
      <c r="AB479" s="50"/>
      <c r="AC479" s="50"/>
      <c r="AF479"/>
      <c r="AG479"/>
      <c r="AH479" s="57"/>
      <c r="AJ479"/>
    </row>
    <row r="480" spans="1:36" ht="15" x14ac:dyDescent="0.25">
      <c r="A480"/>
      <c r="B480"/>
      <c r="C480"/>
      <c r="D480" s="43"/>
      <c r="E480" s="44"/>
      <c r="F480" s="45"/>
      <c r="G480" s="46"/>
      <c r="H480" s="44"/>
      <c r="I480" s="45"/>
      <c r="J480" s="46"/>
      <c r="K480" s="44"/>
      <c r="L480" s="45"/>
      <c r="M480" s="46"/>
      <c r="N480" s="47"/>
      <c r="O480" s="48"/>
      <c r="P480" s="48"/>
      <c r="Q480"/>
      <c r="R480"/>
      <c r="S480"/>
      <c r="T480" s="50"/>
      <c r="U480" s="50"/>
      <c r="V480" s="50"/>
      <c r="W480" s="50"/>
      <c r="X480" s="50"/>
      <c r="Y480" s="50"/>
      <c r="Z480" s="50"/>
      <c r="AA480" s="50"/>
      <c r="AB480" s="50"/>
      <c r="AC480" s="50"/>
      <c r="AF480"/>
      <c r="AG480"/>
      <c r="AH480" s="57"/>
      <c r="AJ480"/>
    </row>
    <row r="481" spans="1:36" ht="15" x14ac:dyDescent="0.25">
      <c r="A481"/>
      <c r="B481"/>
      <c r="C481"/>
      <c r="D481" s="43"/>
      <c r="E481" s="44"/>
      <c r="F481" s="45"/>
      <c r="G481" s="46"/>
      <c r="H481" s="44"/>
      <c r="I481" s="45"/>
      <c r="J481" s="46"/>
      <c r="K481" s="44"/>
      <c r="L481" s="45"/>
      <c r="M481" s="46"/>
      <c r="N481" s="47"/>
      <c r="O481" s="48"/>
      <c r="P481" s="48"/>
      <c r="Q481"/>
      <c r="R481"/>
      <c r="S481"/>
      <c r="T481" s="50"/>
      <c r="U481" s="50"/>
      <c r="V481" s="50"/>
      <c r="W481" s="50"/>
      <c r="X481" s="50"/>
      <c r="Y481" s="50"/>
      <c r="Z481" s="50"/>
      <c r="AA481" s="50"/>
      <c r="AB481" s="50"/>
      <c r="AC481" s="50"/>
      <c r="AF481"/>
      <c r="AG481"/>
      <c r="AH481" s="57"/>
      <c r="AJ481"/>
    </row>
    <row r="482" spans="1:36" ht="15" x14ac:dyDescent="0.25">
      <c r="A482"/>
      <c r="B482"/>
      <c r="C482"/>
      <c r="D482" s="43"/>
      <c r="E482" s="44"/>
      <c r="F482" s="45"/>
      <c r="G482" s="46"/>
      <c r="H482" s="44"/>
      <c r="I482" s="45"/>
      <c r="J482" s="46"/>
      <c r="K482" s="44"/>
      <c r="L482" s="45"/>
      <c r="M482" s="46"/>
      <c r="N482" s="47"/>
      <c r="O482" s="48"/>
      <c r="P482" s="48"/>
      <c r="Q482"/>
      <c r="R482"/>
      <c r="S482"/>
      <c r="T482" s="50"/>
      <c r="U482" s="50"/>
      <c r="V482" s="50"/>
      <c r="W482" s="50"/>
      <c r="X482" s="50"/>
      <c r="Y482" s="50"/>
      <c r="Z482" s="50"/>
      <c r="AA482" s="50"/>
      <c r="AB482" s="50"/>
      <c r="AC482" s="50"/>
      <c r="AF482"/>
      <c r="AG482"/>
      <c r="AH482" s="57"/>
      <c r="AJ482"/>
    </row>
    <row r="483" spans="1:36" ht="15" x14ac:dyDescent="0.25">
      <c r="A483"/>
      <c r="B483"/>
      <c r="C483"/>
      <c r="D483" s="43"/>
      <c r="E483" s="44"/>
      <c r="F483" s="45"/>
      <c r="G483" s="46"/>
      <c r="H483" s="44"/>
      <c r="I483" s="45"/>
      <c r="J483" s="46"/>
      <c r="K483" s="44"/>
      <c r="L483" s="45"/>
      <c r="M483" s="46"/>
      <c r="N483" s="47"/>
      <c r="O483" s="48"/>
      <c r="P483" s="48"/>
      <c r="Q483"/>
      <c r="R483"/>
      <c r="S483"/>
      <c r="T483" s="50"/>
      <c r="U483" s="50"/>
      <c r="V483" s="50"/>
      <c r="W483" s="50"/>
      <c r="X483" s="50"/>
      <c r="Y483" s="50"/>
      <c r="Z483" s="50"/>
      <c r="AA483" s="50"/>
      <c r="AB483" s="50"/>
      <c r="AC483" s="50"/>
      <c r="AF483"/>
      <c r="AG483"/>
      <c r="AH483" s="57"/>
      <c r="AJ483"/>
    </row>
    <row r="484" spans="1:36" ht="15" x14ac:dyDescent="0.25">
      <c r="A484"/>
      <c r="B484"/>
      <c r="C484"/>
      <c r="D484" s="43"/>
      <c r="E484" s="44"/>
      <c r="F484" s="45"/>
      <c r="G484" s="46"/>
      <c r="H484" s="44"/>
      <c r="I484" s="45"/>
      <c r="J484" s="46"/>
      <c r="K484" s="44"/>
      <c r="L484" s="45"/>
      <c r="M484" s="46"/>
      <c r="N484" s="47"/>
      <c r="O484" s="48"/>
      <c r="P484" s="48"/>
      <c r="Q484"/>
      <c r="R484"/>
      <c r="S484"/>
      <c r="T484" s="50"/>
      <c r="U484" s="50"/>
      <c r="V484" s="50"/>
      <c r="W484" s="50"/>
      <c r="X484" s="50"/>
      <c r="Y484" s="50"/>
      <c r="Z484" s="50"/>
      <c r="AA484" s="50"/>
      <c r="AB484" s="50"/>
      <c r="AC484" s="50"/>
      <c r="AF484"/>
      <c r="AG484"/>
      <c r="AH484" s="57"/>
      <c r="AJ484"/>
    </row>
    <row r="485" spans="1:36" ht="15" x14ac:dyDescent="0.25">
      <c r="A485"/>
      <c r="B485"/>
      <c r="C485"/>
      <c r="D485" s="43"/>
      <c r="E485" s="44"/>
      <c r="F485" s="45"/>
      <c r="G485" s="46"/>
      <c r="H485" s="44"/>
      <c r="I485" s="45"/>
      <c r="J485" s="46"/>
      <c r="K485" s="44"/>
      <c r="L485" s="45"/>
      <c r="M485" s="46"/>
      <c r="N485" s="47"/>
      <c r="O485" s="48"/>
      <c r="P485" s="48"/>
      <c r="Q485"/>
      <c r="R485"/>
      <c r="S485"/>
      <c r="T485" s="50"/>
      <c r="U485" s="50"/>
      <c r="V485" s="50"/>
      <c r="W485" s="50"/>
      <c r="X485" s="50"/>
      <c r="Y485" s="50"/>
      <c r="Z485" s="50"/>
      <c r="AA485" s="50"/>
      <c r="AB485" s="50"/>
      <c r="AC485" s="50"/>
      <c r="AF485"/>
      <c r="AG485"/>
      <c r="AH485" s="57"/>
      <c r="AJ485"/>
    </row>
    <row r="486" spans="1:36" ht="15" x14ac:dyDescent="0.25">
      <c r="A486"/>
      <c r="B486"/>
      <c r="C486"/>
      <c r="D486" s="43"/>
      <c r="E486" s="44"/>
      <c r="F486" s="45"/>
      <c r="G486" s="46"/>
      <c r="H486" s="44"/>
      <c r="I486" s="45"/>
      <c r="J486" s="46"/>
      <c r="K486" s="44"/>
      <c r="L486" s="45"/>
      <c r="M486" s="46"/>
      <c r="N486" s="47"/>
      <c r="O486" s="48"/>
      <c r="P486" s="48"/>
      <c r="Q486"/>
      <c r="R486"/>
      <c r="S486"/>
      <c r="T486" s="50"/>
      <c r="U486" s="50"/>
      <c r="V486" s="50"/>
      <c r="W486" s="50"/>
      <c r="X486" s="50"/>
      <c r="Y486" s="50"/>
      <c r="Z486" s="50"/>
      <c r="AA486" s="50"/>
      <c r="AB486" s="50"/>
      <c r="AC486" s="50"/>
      <c r="AF486"/>
      <c r="AG486"/>
      <c r="AH486" s="57"/>
      <c r="AJ486"/>
    </row>
    <row r="487" spans="1:36" ht="15" x14ac:dyDescent="0.25">
      <c r="A487"/>
      <c r="B487"/>
      <c r="C487"/>
      <c r="D487" s="43"/>
      <c r="E487" s="44"/>
      <c r="F487" s="45"/>
      <c r="G487" s="46"/>
      <c r="H487" s="44"/>
      <c r="I487" s="45"/>
      <c r="J487" s="46"/>
      <c r="K487" s="44"/>
      <c r="L487" s="45"/>
      <c r="M487" s="46"/>
      <c r="N487" s="47"/>
      <c r="O487" s="48"/>
      <c r="P487" s="48"/>
      <c r="Q487"/>
      <c r="R487"/>
      <c r="S487"/>
      <c r="T487" s="50"/>
      <c r="U487" s="50"/>
      <c r="V487" s="50"/>
      <c r="W487" s="50"/>
      <c r="X487" s="50"/>
      <c r="Y487" s="50"/>
      <c r="Z487" s="50"/>
      <c r="AA487" s="50"/>
      <c r="AB487" s="50"/>
      <c r="AC487" s="50"/>
      <c r="AF487"/>
      <c r="AG487"/>
      <c r="AH487" s="57"/>
      <c r="AJ487"/>
    </row>
    <row r="488" spans="1:36" ht="15" x14ac:dyDescent="0.25">
      <c r="A488"/>
      <c r="B488"/>
      <c r="C488"/>
      <c r="D488" s="43"/>
      <c r="E488" s="44"/>
      <c r="F488" s="45"/>
      <c r="G488" s="46"/>
      <c r="H488" s="44"/>
      <c r="I488" s="45"/>
      <c r="J488" s="46"/>
      <c r="K488" s="44"/>
      <c r="L488" s="45"/>
      <c r="M488" s="46"/>
      <c r="N488" s="47"/>
      <c r="O488" s="48"/>
      <c r="P488" s="48"/>
      <c r="Q488"/>
      <c r="R488"/>
      <c r="S488"/>
      <c r="T488" s="50"/>
      <c r="U488" s="50"/>
      <c r="V488" s="50"/>
      <c r="W488" s="50"/>
      <c r="X488" s="50"/>
      <c r="Y488" s="50"/>
      <c r="Z488" s="50"/>
      <c r="AA488" s="50"/>
      <c r="AB488" s="50"/>
      <c r="AC488" s="50"/>
      <c r="AF488"/>
      <c r="AG488"/>
      <c r="AH488" s="57"/>
      <c r="AJ488"/>
    </row>
    <row r="489" spans="1:36" ht="15" x14ac:dyDescent="0.25">
      <c r="A489"/>
      <c r="B489"/>
      <c r="C489"/>
      <c r="D489" s="43"/>
      <c r="E489" s="44"/>
      <c r="F489" s="45"/>
      <c r="G489" s="46"/>
      <c r="H489" s="44"/>
      <c r="I489" s="45"/>
      <c r="J489" s="46"/>
      <c r="K489" s="44"/>
      <c r="L489" s="45"/>
      <c r="M489" s="46"/>
      <c r="N489" s="47"/>
      <c r="O489" s="48"/>
      <c r="P489" s="48"/>
      <c r="Q489"/>
      <c r="R489"/>
      <c r="S489"/>
      <c r="T489" s="50"/>
      <c r="U489" s="50"/>
      <c r="V489" s="50"/>
      <c r="W489" s="50"/>
      <c r="X489" s="50"/>
      <c r="Y489" s="50"/>
      <c r="Z489" s="50"/>
      <c r="AA489" s="50"/>
      <c r="AB489" s="50"/>
      <c r="AC489" s="50"/>
      <c r="AF489"/>
      <c r="AG489"/>
      <c r="AH489" s="57"/>
      <c r="AJ489"/>
    </row>
    <row r="490" spans="1:36" ht="15" x14ac:dyDescent="0.25">
      <c r="A490"/>
      <c r="B490"/>
      <c r="C490"/>
      <c r="D490" s="43"/>
      <c r="E490" s="44"/>
      <c r="F490" s="45"/>
      <c r="G490" s="46"/>
      <c r="H490" s="44"/>
      <c r="I490" s="45"/>
      <c r="J490" s="46"/>
      <c r="K490" s="44"/>
      <c r="L490" s="45"/>
      <c r="M490" s="46"/>
      <c r="N490" s="47"/>
      <c r="O490" s="48"/>
      <c r="P490" s="48"/>
      <c r="Q490"/>
      <c r="R490"/>
      <c r="S490"/>
      <c r="T490" s="50"/>
      <c r="U490" s="50"/>
      <c r="V490" s="50"/>
      <c r="W490" s="50"/>
      <c r="X490" s="50"/>
      <c r="Y490" s="50"/>
      <c r="Z490" s="50"/>
      <c r="AA490" s="50"/>
      <c r="AB490" s="50"/>
      <c r="AC490" s="50"/>
      <c r="AF490"/>
      <c r="AG490"/>
      <c r="AH490" s="57"/>
      <c r="AJ490"/>
    </row>
    <row r="491" spans="1:36" ht="15" x14ac:dyDescent="0.25">
      <c r="A491"/>
      <c r="B491"/>
      <c r="C491"/>
      <c r="D491" s="43"/>
      <c r="E491" s="44"/>
      <c r="F491" s="45"/>
      <c r="G491" s="46"/>
      <c r="H491" s="44"/>
      <c r="I491" s="45"/>
      <c r="J491" s="46"/>
      <c r="K491" s="44"/>
      <c r="L491" s="45"/>
      <c r="M491" s="46"/>
      <c r="N491" s="47"/>
      <c r="O491" s="48"/>
      <c r="P491" s="48"/>
      <c r="Q491"/>
      <c r="R491"/>
      <c r="S491"/>
      <c r="T491" s="50"/>
      <c r="U491" s="50"/>
      <c r="V491" s="50"/>
      <c r="W491" s="50"/>
      <c r="X491" s="50"/>
      <c r="Y491" s="50"/>
      <c r="Z491" s="50"/>
      <c r="AA491" s="50"/>
      <c r="AB491" s="50"/>
      <c r="AC491" s="50"/>
      <c r="AF491"/>
      <c r="AG491"/>
      <c r="AH491" s="57"/>
      <c r="AJ491"/>
    </row>
    <row r="492" spans="1:36" ht="15" x14ac:dyDescent="0.25">
      <c r="A492"/>
      <c r="B492"/>
      <c r="C492"/>
      <c r="D492" s="43"/>
      <c r="E492" s="44"/>
      <c r="F492" s="45"/>
      <c r="G492" s="46"/>
      <c r="H492" s="44"/>
      <c r="I492" s="45"/>
      <c r="J492" s="46"/>
      <c r="K492" s="44"/>
      <c r="L492" s="45"/>
      <c r="M492" s="46"/>
      <c r="N492" s="47"/>
      <c r="O492" s="48"/>
      <c r="P492" s="48"/>
      <c r="Q492"/>
      <c r="R492"/>
      <c r="S492"/>
      <c r="T492" s="50"/>
      <c r="U492" s="50"/>
      <c r="V492" s="50"/>
      <c r="W492" s="50"/>
      <c r="X492" s="50"/>
      <c r="Y492" s="50"/>
      <c r="Z492" s="50"/>
      <c r="AA492" s="50"/>
      <c r="AB492" s="50"/>
      <c r="AC492" s="50"/>
      <c r="AF492"/>
      <c r="AG492"/>
      <c r="AH492" s="57"/>
      <c r="AJ492"/>
    </row>
    <row r="493" spans="1:36" ht="15" x14ac:dyDescent="0.25">
      <c r="A493"/>
      <c r="B493"/>
      <c r="C493"/>
      <c r="D493" s="43"/>
      <c r="E493" s="44"/>
      <c r="F493" s="45"/>
      <c r="G493" s="46"/>
      <c r="H493" s="44"/>
      <c r="I493" s="45"/>
      <c r="J493" s="46"/>
      <c r="K493" s="44"/>
      <c r="L493" s="45"/>
      <c r="M493" s="46"/>
      <c r="N493" s="47"/>
      <c r="O493" s="48"/>
      <c r="P493" s="48"/>
      <c r="Q493"/>
      <c r="R493"/>
      <c r="S493"/>
      <c r="T493" s="50"/>
      <c r="U493" s="50"/>
      <c r="V493" s="50"/>
      <c r="W493" s="50"/>
      <c r="X493" s="50"/>
      <c r="Y493" s="50"/>
      <c r="Z493" s="50"/>
      <c r="AA493" s="50"/>
      <c r="AB493" s="50"/>
      <c r="AC493" s="50"/>
      <c r="AF493"/>
      <c r="AG493"/>
      <c r="AH493" s="57"/>
      <c r="AJ493"/>
    </row>
    <row r="494" spans="1:36" ht="15" x14ac:dyDescent="0.25">
      <c r="A494"/>
      <c r="B494"/>
      <c r="C494"/>
      <c r="D494" s="43"/>
      <c r="E494" s="44"/>
      <c r="F494" s="45"/>
      <c r="G494" s="46"/>
      <c r="H494" s="44"/>
      <c r="I494" s="45"/>
      <c r="J494" s="46"/>
      <c r="K494" s="44"/>
      <c r="L494" s="45"/>
      <c r="M494" s="46"/>
      <c r="N494" s="47"/>
      <c r="O494" s="48"/>
      <c r="P494" s="48"/>
      <c r="Q494"/>
      <c r="R494"/>
      <c r="S494"/>
      <c r="T494" s="50"/>
      <c r="U494" s="50"/>
      <c r="V494" s="50"/>
      <c r="W494" s="50"/>
      <c r="X494" s="50"/>
      <c r="Y494" s="50"/>
      <c r="Z494" s="50"/>
      <c r="AA494" s="50"/>
      <c r="AB494" s="50"/>
      <c r="AC494" s="50"/>
      <c r="AF494"/>
      <c r="AG494"/>
      <c r="AH494" s="57"/>
      <c r="AJ494"/>
    </row>
    <row r="495" spans="1:36" ht="15" x14ac:dyDescent="0.25">
      <c r="A495"/>
      <c r="B495"/>
      <c r="C495"/>
      <c r="D495" s="43"/>
      <c r="E495" s="44"/>
      <c r="F495" s="45"/>
      <c r="G495" s="46"/>
      <c r="H495" s="44"/>
      <c r="I495" s="45"/>
      <c r="J495" s="46"/>
      <c r="K495" s="44"/>
      <c r="L495" s="45"/>
      <c r="M495" s="46"/>
      <c r="N495" s="47"/>
      <c r="O495" s="48"/>
      <c r="P495" s="48"/>
      <c r="Q495"/>
      <c r="R495"/>
      <c r="S495"/>
      <c r="T495" s="50"/>
      <c r="U495" s="50"/>
      <c r="V495" s="50"/>
      <c r="W495" s="50"/>
      <c r="X495" s="50"/>
      <c r="Y495" s="50"/>
      <c r="Z495" s="50"/>
      <c r="AA495" s="50"/>
      <c r="AB495" s="50"/>
      <c r="AC495" s="50"/>
      <c r="AF495"/>
      <c r="AG495"/>
      <c r="AH495" s="57"/>
      <c r="AJ495"/>
    </row>
    <row r="496" spans="1:36" ht="15" x14ac:dyDescent="0.25">
      <c r="A496"/>
      <c r="B496"/>
      <c r="C496"/>
      <c r="D496" s="43"/>
      <c r="E496" s="44"/>
      <c r="F496" s="45"/>
      <c r="G496" s="46"/>
      <c r="H496" s="44"/>
      <c r="I496" s="45"/>
      <c r="J496" s="46"/>
      <c r="K496" s="44"/>
      <c r="L496" s="45"/>
      <c r="M496" s="46"/>
      <c r="N496" s="47"/>
      <c r="O496" s="48"/>
      <c r="P496" s="48"/>
      <c r="Q496"/>
      <c r="R496"/>
      <c r="S496"/>
      <c r="T496" s="50"/>
      <c r="U496" s="50"/>
      <c r="V496" s="50"/>
      <c r="W496" s="50"/>
      <c r="X496" s="50"/>
      <c r="Y496" s="50"/>
      <c r="Z496" s="50"/>
      <c r="AA496" s="50"/>
      <c r="AB496" s="50"/>
      <c r="AC496" s="50"/>
      <c r="AF496"/>
      <c r="AG496"/>
      <c r="AH496" s="57"/>
      <c r="AJ496"/>
    </row>
    <row r="497" spans="1:36" ht="15" x14ac:dyDescent="0.25">
      <c r="A497"/>
      <c r="B497"/>
      <c r="C497"/>
      <c r="D497" s="43"/>
      <c r="E497" s="44"/>
      <c r="F497" s="45"/>
      <c r="G497" s="46"/>
      <c r="H497" s="44"/>
      <c r="I497" s="45"/>
      <c r="J497" s="46"/>
      <c r="K497" s="44"/>
      <c r="L497" s="45"/>
      <c r="M497" s="46"/>
      <c r="N497" s="47"/>
      <c r="O497" s="48"/>
      <c r="P497" s="48"/>
      <c r="Q497"/>
      <c r="R497"/>
      <c r="S497"/>
      <c r="T497" s="50"/>
      <c r="U497" s="50"/>
      <c r="V497" s="50"/>
      <c r="W497" s="50"/>
      <c r="X497" s="50"/>
      <c r="Y497" s="50"/>
      <c r="Z497" s="50"/>
      <c r="AA497" s="50"/>
      <c r="AB497" s="50"/>
      <c r="AC497" s="50"/>
      <c r="AF497"/>
      <c r="AG497"/>
      <c r="AH497" s="57"/>
      <c r="AJ497"/>
    </row>
    <row r="498" spans="1:36" ht="15" x14ac:dyDescent="0.25">
      <c r="A498"/>
      <c r="B498"/>
      <c r="C498"/>
      <c r="D498" s="43"/>
      <c r="E498" s="44"/>
      <c r="F498" s="45"/>
      <c r="G498" s="46"/>
      <c r="H498" s="44"/>
      <c r="I498" s="45"/>
      <c r="J498" s="46"/>
      <c r="K498" s="44"/>
      <c r="L498" s="45"/>
      <c r="M498" s="46"/>
      <c r="N498" s="47"/>
      <c r="O498" s="48"/>
      <c r="P498" s="48"/>
      <c r="Q498"/>
      <c r="R498"/>
      <c r="S498"/>
      <c r="T498" s="50"/>
      <c r="U498" s="50"/>
      <c r="V498" s="50"/>
      <c r="W498" s="50"/>
      <c r="X498" s="50"/>
      <c r="Y498" s="50"/>
      <c r="Z498" s="50"/>
      <c r="AA498" s="50"/>
      <c r="AB498" s="50"/>
      <c r="AC498" s="50"/>
      <c r="AF498"/>
      <c r="AG498"/>
      <c r="AH498" s="57"/>
      <c r="AJ498"/>
    </row>
    <row r="499" spans="1:36" ht="15" x14ac:dyDescent="0.25">
      <c r="A499"/>
      <c r="B499"/>
      <c r="C499"/>
      <c r="D499" s="43"/>
      <c r="E499" s="44"/>
      <c r="F499" s="45"/>
      <c r="G499" s="46"/>
      <c r="H499" s="44"/>
      <c r="I499" s="45"/>
      <c r="J499" s="46"/>
      <c r="K499" s="44"/>
      <c r="L499" s="45"/>
      <c r="M499" s="46"/>
      <c r="N499" s="47"/>
      <c r="O499" s="48"/>
      <c r="P499" s="48"/>
      <c r="Q499"/>
      <c r="R499"/>
      <c r="S499"/>
      <c r="T499" s="50"/>
      <c r="U499" s="50"/>
      <c r="V499" s="50"/>
      <c r="W499" s="50"/>
      <c r="X499" s="50"/>
      <c r="Y499" s="50"/>
      <c r="Z499" s="50"/>
      <c r="AA499" s="50"/>
      <c r="AB499" s="50"/>
      <c r="AC499" s="50"/>
      <c r="AF499"/>
      <c r="AG499"/>
      <c r="AH499" s="57"/>
      <c r="AJ499"/>
    </row>
    <row r="500" spans="1:36" ht="15" x14ac:dyDescent="0.25">
      <c r="A500"/>
      <c r="B500"/>
      <c r="C500"/>
      <c r="D500" s="43"/>
      <c r="E500" s="44"/>
      <c r="F500" s="45"/>
      <c r="G500" s="46"/>
      <c r="H500" s="44"/>
      <c r="I500" s="45"/>
      <c r="J500" s="46"/>
      <c r="K500" s="44"/>
      <c r="L500" s="45"/>
      <c r="M500" s="46"/>
      <c r="N500" s="47"/>
      <c r="O500" s="48"/>
      <c r="P500" s="48"/>
      <c r="Q500"/>
      <c r="R500"/>
      <c r="S500"/>
      <c r="T500" s="50"/>
      <c r="U500" s="50"/>
      <c r="V500" s="50"/>
      <c r="W500" s="50"/>
      <c r="X500" s="50"/>
      <c r="Y500" s="50"/>
      <c r="Z500" s="50"/>
      <c r="AA500" s="50"/>
      <c r="AB500" s="50"/>
      <c r="AC500" s="50"/>
      <c r="AF500"/>
      <c r="AG500"/>
      <c r="AH500" s="57"/>
      <c r="AJ500"/>
    </row>
    <row r="501" spans="1:36" ht="15" x14ac:dyDescent="0.25">
      <c r="A501"/>
      <c r="B501"/>
      <c r="C501"/>
      <c r="D501" s="43"/>
      <c r="E501" s="44"/>
      <c r="F501" s="45"/>
      <c r="G501" s="46"/>
      <c r="H501" s="44"/>
      <c r="I501" s="45"/>
      <c r="J501" s="46"/>
      <c r="K501" s="44"/>
      <c r="L501" s="45"/>
      <c r="M501" s="46"/>
      <c r="N501" s="47"/>
      <c r="O501" s="48"/>
      <c r="P501" s="48"/>
      <c r="Q501"/>
      <c r="R501"/>
      <c r="S501"/>
      <c r="T501" s="50"/>
      <c r="U501" s="50"/>
      <c r="V501" s="50"/>
      <c r="W501" s="50"/>
      <c r="X501" s="50"/>
      <c r="Y501" s="50"/>
      <c r="Z501" s="50"/>
      <c r="AA501" s="50"/>
      <c r="AB501" s="50"/>
      <c r="AC501" s="50"/>
      <c r="AF501"/>
      <c r="AG501"/>
      <c r="AH501" s="57"/>
      <c r="AJ501"/>
    </row>
    <row r="502" spans="1:36" ht="15" x14ac:dyDescent="0.25">
      <c r="A502"/>
      <c r="B502"/>
      <c r="C502"/>
      <c r="D502" s="43"/>
      <c r="E502" s="44"/>
      <c r="F502" s="45"/>
      <c r="G502" s="46"/>
      <c r="H502" s="44"/>
      <c r="I502" s="45"/>
      <c r="J502" s="46"/>
      <c r="K502" s="44"/>
      <c r="L502" s="45"/>
      <c r="M502" s="46"/>
      <c r="N502" s="47"/>
      <c r="O502" s="48"/>
      <c r="P502" s="48"/>
      <c r="Q502"/>
      <c r="R502"/>
      <c r="S502"/>
      <c r="T502" s="50"/>
      <c r="U502" s="50"/>
      <c r="V502" s="50"/>
      <c r="W502" s="50"/>
      <c r="X502" s="50"/>
      <c r="Y502" s="50"/>
      <c r="Z502" s="50"/>
      <c r="AA502" s="50"/>
      <c r="AB502" s="50"/>
      <c r="AC502" s="50"/>
      <c r="AF502"/>
      <c r="AG502"/>
      <c r="AH502" s="57"/>
      <c r="AJ502"/>
    </row>
    <row r="503" spans="1:36" ht="15" x14ac:dyDescent="0.25">
      <c r="A503"/>
      <c r="B503"/>
      <c r="C503"/>
      <c r="D503" s="43"/>
      <c r="E503" s="44"/>
      <c r="F503" s="45"/>
      <c r="G503" s="46"/>
      <c r="H503" s="44"/>
      <c r="I503" s="45"/>
      <c r="J503" s="46"/>
      <c r="K503" s="44"/>
      <c r="L503" s="45"/>
      <c r="M503" s="46"/>
      <c r="N503" s="47"/>
      <c r="O503" s="48"/>
      <c r="P503" s="48"/>
      <c r="Q503"/>
      <c r="R503"/>
      <c r="S503"/>
      <c r="T503" s="50"/>
      <c r="U503" s="50"/>
      <c r="V503" s="50"/>
      <c r="W503" s="50"/>
      <c r="X503" s="50"/>
      <c r="Y503" s="50"/>
      <c r="Z503" s="50"/>
      <c r="AA503" s="50"/>
      <c r="AB503" s="50"/>
      <c r="AC503" s="50"/>
      <c r="AF503"/>
      <c r="AG503"/>
      <c r="AH503" s="57"/>
      <c r="AJ503"/>
    </row>
    <row r="504" spans="1:36" ht="15" x14ac:dyDescent="0.25">
      <c r="A504"/>
      <c r="B504"/>
      <c r="C504"/>
      <c r="D504" s="43"/>
      <c r="E504" s="44"/>
      <c r="F504" s="45"/>
      <c r="G504" s="46"/>
      <c r="H504" s="44"/>
      <c r="I504" s="45"/>
      <c r="J504" s="46"/>
      <c r="K504" s="44"/>
      <c r="L504" s="45"/>
      <c r="M504" s="46"/>
      <c r="N504" s="47"/>
      <c r="O504" s="48"/>
      <c r="P504" s="48"/>
      <c r="Q504"/>
      <c r="R504"/>
      <c r="S504"/>
      <c r="T504" s="50"/>
      <c r="U504" s="50"/>
      <c r="V504" s="50"/>
      <c r="W504" s="50"/>
      <c r="X504" s="50"/>
      <c r="Y504" s="50"/>
      <c r="Z504" s="50"/>
      <c r="AA504" s="50"/>
      <c r="AB504" s="50"/>
      <c r="AC504" s="50"/>
      <c r="AF504"/>
      <c r="AG504"/>
      <c r="AH504" s="57"/>
      <c r="AJ504"/>
    </row>
    <row r="505" spans="1:36" s="50" customFormat="1" ht="15" x14ac:dyDescent="0.25">
      <c r="A505" s="42"/>
      <c r="B505" s="42"/>
      <c r="C505" s="42"/>
      <c r="D505" s="43"/>
      <c r="E505" s="44"/>
      <c r="F505" s="45"/>
      <c r="G505" s="46"/>
      <c r="H505" s="44"/>
      <c r="I505" s="45"/>
      <c r="J505" s="46"/>
      <c r="K505" s="44"/>
      <c r="L505" s="45"/>
      <c r="M505" s="46"/>
      <c r="N505" s="47"/>
      <c r="O505" s="48"/>
      <c r="P505" s="48"/>
      <c r="Q505" s="42"/>
      <c r="R505" s="42"/>
      <c r="S505" s="42"/>
      <c r="AD505" s="51"/>
      <c r="AE505" s="51"/>
      <c r="AF505" s="42"/>
      <c r="AG505" s="42"/>
      <c r="AH505" s="67"/>
      <c r="AI505" s="51"/>
      <c r="AJ505" s="42"/>
    </row>
    <row r="506" spans="1:36" ht="15" x14ac:dyDescent="0.25">
      <c r="A506"/>
      <c r="B506"/>
      <c r="C506"/>
      <c r="D506" s="43"/>
      <c r="E506" s="44"/>
      <c r="F506" s="45"/>
      <c r="G506" s="46"/>
      <c r="H506" s="44"/>
      <c r="I506" s="45"/>
      <c r="J506" s="46"/>
      <c r="K506" s="44"/>
      <c r="L506" s="45"/>
      <c r="M506" s="46"/>
      <c r="N506" s="47"/>
      <c r="O506" s="48"/>
      <c r="P506" s="48"/>
      <c r="Q506"/>
      <c r="R506"/>
      <c r="S506" s="38"/>
      <c r="T506" s="50"/>
      <c r="U506" s="50"/>
      <c r="V506" s="50"/>
      <c r="W506" s="50"/>
      <c r="X506" s="50"/>
      <c r="Y506" s="50"/>
      <c r="Z506" s="50"/>
      <c r="AA506" s="50"/>
      <c r="AB506" s="50"/>
      <c r="AC506" s="50"/>
      <c r="AF506"/>
      <c r="AG506"/>
      <c r="AH506" s="57"/>
      <c r="AJ506"/>
    </row>
    <row r="507" spans="1:36" ht="15" x14ac:dyDescent="0.25">
      <c r="A507"/>
      <c r="B507"/>
      <c r="C507"/>
      <c r="D507" s="43"/>
      <c r="E507" s="44"/>
      <c r="F507" s="45"/>
      <c r="G507" s="46"/>
      <c r="H507" s="44"/>
      <c r="I507" s="45"/>
      <c r="J507" s="46"/>
      <c r="K507" s="44"/>
      <c r="L507" s="45"/>
      <c r="M507" s="46"/>
      <c r="N507" s="47"/>
      <c r="O507" s="48"/>
      <c r="P507" s="48"/>
      <c r="Q507"/>
      <c r="R507"/>
      <c r="S507" s="38"/>
      <c r="T507" s="50"/>
      <c r="U507" s="50"/>
      <c r="V507" s="50"/>
      <c r="W507" s="50"/>
      <c r="X507" s="50"/>
      <c r="Y507" s="50"/>
      <c r="Z507" s="50"/>
      <c r="AA507" s="50"/>
      <c r="AB507" s="50"/>
      <c r="AC507" s="50"/>
      <c r="AF507"/>
      <c r="AG507"/>
      <c r="AH507" s="57"/>
      <c r="AJ507"/>
    </row>
    <row r="508" spans="1:36" ht="15" x14ac:dyDescent="0.25">
      <c r="A508"/>
      <c r="B508"/>
      <c r="C508"/>
      <c r="D508" s="43"/>
      <c r="E508" s="44"/>
      <c r="F508" s="45"/>
      <c r="G508" s="46"/>
      <c r="H508" s="44"/>
      <c r="I508" s="45"/>
      <c r="J508" s="46"/>
      <c r="K508" s="44"/>
      <c r="L508" s="45"/>
      <c r="M508" s="46"/>
      <c r="N508" s="47"/>
      <c r="O508" s="48"/>
      <c r="P508" s="48"/>
      <c r="Q508"/>
      <c r="R508"/>
      <c r="S508" s="38"/>
      <c r="T508" s="50"/>
      <c r="U508" s="50"/>
      <c r="V508" s="50"/>
      <c r="W508" s="50"/>
      <c r="X508" s="50"/>
      <c r="Y508" s="50"/>
      <c r="Z508" s="50"/>
      <c r="AA508" s="50"/>
      <c r="AB508" s="50"/>
      <c r="AC508" s="50"/>
      <c r="AF508"/>
      <c r="AG508"/>
      <c r="AH508" s="57"/>
      <c r="AJ508"/>
    </row>
    <row r="509" spans="1:36" ht="15" x14ac:dyDescent="0.25">
      <c r="A509"/>
      <c r="B509"/>
      <c r="C509"/>
      <c r="D509" s="43"/>
      <c r="E509" s="44"/>
      <c r="F509" s="45"/>
      <c r="G509" s="46"/>
      <c r="H509" s="44"/>
      <c r="I509" s="45"/>
      <c r="J509" s="46"/>
      <c r="K509" s="44"/>
      <c r="L509" s="45"/>
      <c r="M509" s="46"/>
      <c r="N509" s="47"/>
      <c r="O509" s="48"/>
      <c r="P509" s="48"/>
      <c r="Q509"/>
      <c r="R509"/>
      <c r="S509" s="38"/>
      <c r="T509" s="50"/>
      <c r="U509" s="50"/>
      <c r="V509" s="50"/>
      <c r="W509" s="50"/>
      <c r="X509" s="50"/>
      <c r="Y509" s="50"/>
      <c r="Z509" s="50"/>
      <c r="AA509" s="50"/>
      <c r="AB509" s="50"/>
      <c r="AC509" s="50"/>
      <c r="AF509"/>
      <c r="AG509"/>
      <c r="AH509" s="57"/>
      <c r="AJ509"/>
    </row>
    <row r="510" spans="1:36" ht="15" x14ac:dyDescent="0.25">
      <c r="A510"/>
      <c r="B510"/>
      <c r="C510"/>
      <c r="D510" s="43"/>
      <c r="E510" s="44"/>
      <c r="F510" s="45"/>
      <c r="G510" s="46"/>
      <c r="H510" s="44"/>
      <c r="I510" s="45"/>
      <c r="J510" s="46"/>
      <c r="K510" s="44"/>
      <c r="L510" s="45"/>
      <c r="M510" s="46"/>
      <c r="N510" s="47"/>
      <c r="O510" s="48"/>
      <c r="P510" s="48"/>
      <c r="Q510"/>
      <c r="R510"/>
      <c r="S510" s="38"/>
      <c r="T510" s="50"/>
      <c r="U510" s="50"/>
      <c r="V510" s="50"/>
      <c r="W510" s="50"/>
      <c r="X510" s="50"/>
      <c r="Y510" s="50"/>
      <c r="Z510" s="50"/>
      <c r="AA510" s="50"/>
      <c r="AB510" s="50"/>
      <c r="AC510" s="50"/>
      <c r="AF510"/>
      <c r="AG510"/>
      <c r="AH510" s="57"/>
      <c r="AJ510"/>
    </row>
    <row r="511" spans="1:36" ht="15" x14ac:dyDescent="0.25">
      <c r="A511"/>
      <c r="B511"/>
      <c r="C511"/>
      <c r="D511" s="43"/>
      <c r="E511" s="44"/>
      <c r="F511" s="45"/>
      <c r="G511" s="46"/>
      <c r="H511" s="44"/>
      <c r="I511" s="45"/>
      <c r="J511" s="46"/>
      <c r="K511" s="44"/>
      <c r="L511" s="45"/>
      <c r="M511" s="46"/>
      <c r="N511" s="47"/>
      <c r="O511" s="48"/>
      <c r="P511" s="48"/>
      <c r="Q511"/>
      <c r="R511"/>
      <c r="S511" s="38"/>
      <c r="T511" s="50"/>
      <c r="U511" s="50"/>
      <c r="V511" s="50"/>
      <c r="W511" s="50"/>
      <c r="X511" s="50"/>
      <c r="Y511" s="50"/>
      <c r="Z511" s="50"/>
      <c r="AA511" s="50"/>
      <c r="AB511" s="50"/>
      <c r="AC511" s="50"/>
      <c r="AF511"/>
      <c r="AG511"/>
      <c r="AH511" s="57"/>
      <c r="AJ511"/>
    </row>
    <row r="512" spans="1:36" ht="15" x14ac:dyDescent="0.25">
      <c r="A512"/>
      <c r="B512"/>
      <c r="C512"/>
      <c r="D512" s="43"/>
      <c r="E512" s="44"/>
      <c r="F512" s="45"/>
      <c r="G512" s="46"/>
      <c r="H512" s="44"/>
      <c r="I512" s="45"/>
      <c r="J512" s="46"/>
      <c r="K512" s="44"/>
      <c r="L512" s="45"/>
      <c r="M512" s="46"/>
      <c r="N512" s="47"/>
      <c r="O512" s="48"/>
      <c r="P512" s="48"/>
      <c r="Q512"/>
      <c r="R512"/>
      <c r="S512" s="38"/>
      <c r="T512" s="50"/>
      <c r="U512" s="50"/>
      <c r="V512" s="50"/>
      <c r="W512" s="50"/>
      <c r="X512" s="50"/>
      <c r="Y512" s="50"/>
      <c r="Z512" s="50"/>
      <c r="AA512" s="50"/>
      <c r="AB512" s="50"/>
      <c r="AC512" s="50"/>
      <c r="AF512"/>
      <c r="AG512"/>
      <c r="AH512" s="57"/>
      <c r="AJ512"/>
    </row>
    <row r="513" spans="1:36" ht="15" x14ac:dyDescent="0.25">
      <c r="A513"/>
      <c r="B513"/>
      <c r="C513"/>
      <c r="D513" s="43"/>
      <c r="E513" s="44"/>
      <c r="F513" s="45"/>
      <c r="G513" s="46"/>
      <c r="H513" s="44"/>
      <c r="I513" s="45"/>
      <c r="J513" s="46"/>
      <c r="K513" s="44"/>
      <c r="L513" s="45"/>
      <c r="M513" s="46"/>
      <c r="N513" s="47"/>
      <c r="O513" s="48"/>
      <c r="P513" s="48"/>
      <c r="Q513"/>
      <c r="R513"/>
      <c r="S513" s="38"/>
      <c r="T513" s="50"/>
      <c r="U513" s="50"/>
      <c r="V513" s="50"/>
      <c r="W513" s="50"/>
      <c r="X513" s="50"/>
      <c r="Y513" s="50"/>
      <c r="Z513" s="50"/>
      <c r="AA513" s="50"/>
      <c r="AB513" s="50"/>
      <c r="AC513" s="50"/>
      <c r="AF513"/>
      <c r="AG513"/>
      <c r="AH513" s="57"/>
      <c r="AJ513"/>
    </row>
    <row r="514" spans="1:36" ht="15" x14ac:dyDescent="0.25">
      <c r="A514"/>
      <c r="B514"/>
      <c r="C514"/>
      <c r="D514" s="43"/>
      <c r="E514" s="44"/>
      <c r="F514" s="45"/>
      <c r="G514" s="46"/>
      <c r="H514" s="44"/>
      <c r="I514" s="45"/>
      <c r="J514" s="46"/>
      <c r="K514" s="44"/>
      <c r="L514" s="45"/>
      <c r="M514" s="46"/>
      <c r="N514" s="47"/>
      <c r="O514" s="48"/>
      <c r="P514" s="48"/>
      <c r="Q514"/>
      <c r="R514"/>
      <c r="S514" s="38"/>
      <c r="T514" s="50"/>
      <c r="U514" s="50"/>
      <c r="V514" s="50"/>
      <c r="W514" s="50"/>
      <c r="X514" s="50"/>
      <c r="Y514" s="50"/>
      <c r="Z514" s="50"/>
      <c r="AA514" s="50"/>
      <c r="AB514" s="50"/>
      <c r="AC514" s="50"/>
      <c r="AF514"/>
      <c r="AG514"/>
      <c r="AH514" s="57"/>
      <c r="AJ514"/>
    </row>
    <row r="515" spans="1:36" ht="15" x14ac:dyDescent="0.25">
      <c r="A515"/>
      <c r="B515"/>
      <c r="C515"/>
      <c r="D515" s="43"/>
      <c r="E515" s="44"/>
      <c r="F515" s="45"/>
      <c r="G515" s="46"/>
      <c r="H515" s="44"/>
      <c r="I515" s="45"/>
      <c r="J515" s="46"/>
      <c r="K515" s="44"/>
      <c r="L515" s="45"/>
      <c r="M515" s="46"/>
      <c r="N515" s="47"/>
      <c r="O515" s="48"/>
      <c r="P515" s="48"/>
      <c r="Q515"/>
      <c r="R515"/>
      <c r="S515" s="38"/>
      <c r="T515" s="50"/>
      <c r="U515" s="50"/>
      <c r="V515" s="50"/>
      <c r="W515" s="50"/>
      <c r="X515" s="50"/>
      <c r="Y515" s="50"/>
      <c r="Z515" s="50"/>
      <c r="AA515" s="50"/>
      <c r="AB515" s="50"/>
      <c r="AC515" s="50"/>
      <c r="AF515"/>
      <c r="AG515"/>
      <c r="AH515" s="57"/>
      <c r="AJ515"/>
    </row>
    <row r="516" spans="1:36" ht="15" x14ac:dyDescent="0.25">
      <c r="A516"/>
      <c r="B516"/>
      <c r="C516"/>
      <c r="D516" s="43"/>
      <c r="E516" s="44"/>
      <c r="F516" s="45"/>
      <c r="G516" s="46"/>
      <c r="H516" s="44"/>
      <c r="I516" s="45"/>
      <c r="J516" s="46"/>
      <c r="K516" s="44"/>
      <c r="L516" s="45"/>
      <c r="M516" s="46"/>
      <c r="N516" s="47"/>
      <c r="O516" s="48"/>
      <c r="P516" s="48"/>
      <c r="Q516"/>
      <c r="R516"/>
      <c r="S516" s="38"/>
      <c r="T516" s="50"/>
      <c r="U516" s="50"/>
      <c r="V516" s="50"/>
      <c r="W516" s="50"/>
      <c r="X516" s="50"/>
      <c r="Y516" s="50"/>
      <c r="Z516" s="50"/>
      <c r="AA516" s="50"/>
      <c r="AB516" s="50"/>
      <c r="AC516" s="50"/>
      <c r="AF516"/>
      <c r="AG516"/>
      <c r="AH516" s="57"/>
      <c r="AJ516"/>
    </row>
    <row r="517" spans="1:36" ht="15" x14ac:dyDescent="0.25">
      <c r="A517"/>
      <c r="B517"/>
      <c r="C517"/>
      <c r="D517" s="43"/>
      <c r="E517" s="44"/>
      <c r="F517" s="45"/>
      <c r="G517" s="46"/>
      <c r="H517" s="44"/>
      <c r="I517" s="45"/>
      <c r="J517" s="46"/>
      <c r="K517" s="44"/>
      <c r="L517" s="45"/>
      <c r="M517" s="46"/>
      <c r="N517" s="47"/>
      <c r="O517" s="48"/>
      <c r="P517" s="48"/>
      <c r="Q517"/>
      <c r="R517"/>
      <c r="S517" s="38"/>
      <c r="T517" s="50"/>
      <c r="U517" s="50"/>
      <c r="V517" s="50"/>
      <c r="W517" s="50"/>
      <c r="X517" s="50"/>
      <c r="Y517" s="50"/>
      <c r="Z517" s="50"/>
      <c r="AA517" s="50"/>
      <c r="AB517" s="50"/>
      <c r="AC517" s="50"/>
      <c r="AF517"/>
      <c r="AG517"/>
      <c r="AH517" s="57"/>
      <c r="AJ517"/>
    </row>
    <row r="518" spans="1:36" ht="15" x14ac:dyDescent="0.25">
      <c r="A518"/>
      <c r="B518"/>
      <c r="C518"/>
      <c r="D518" s="43"/>
      <c r="E518" s="44"/>
      <c r="F518" s="45"/>
      <c r="G518" s="46"/>
      <c r="H518" s="44"/>
      <c r="I518" s="45"/>
      <c r="J518" s="46"/>
      <c r="K518" s="44"/>
      <c r="L518" s="45"/>
      <c r="M518" s="46"/>
      <c r="N518" s="47"/>
      <c r="O518" s="48"/>
      <c r="P518" s="48"/>
      <c r="Q518"/>
      <c r="R518"/>
      <c r="S518" s="38"/>
      <c r="T518" s="50"/>
      <c r="U518" s="50"/>
      <c r="V518" s="50"/>
      <c r="W518" s="50"/>
      <c r="X518" s="50"/>
      <c r="Y518" s="50"/>
      <c r="Z518" s="50"/>
      <c r="AA518" s="50"/>
      <c r="AB518" s="50"/>
      <c r="AC518" s="50"/>
      <c r="AF518"/>
      <c r="AG518"/>
      <c r="AH518" s="57"/>
      <c r="AJ518"/>
    </row>
    <row r="519" spans="1:36" ht="15" x14ac:dyDescent="0.25">
      <c r="A519"/>
      <c r="B519"/>
      <c r="C519"/>
      <c r="D519" s="43"/>
      <c r="E519" s="44"/>
      <c r="F519" s="45"/>
      <c r="G519" s="46"/>
      <c r="H519" s="44"/>
      <c r="I519" s="45"/>
      <c r="J519" s="46"/>
      <c r="K519" s="44"/>
      <c r="L519" s="45"/>
      <c r="M519" s="46"/>
      <c r="N519" s="47"/>
      <c r="O519" s="48"/>
      <c r="P519" s="48"/>
      <c r="Q519"/>
      <c r="R519"/>
      <c r="S519" s="38"/>
      <c r="T519" s="50"/>
      <c r="U519" s="50"/>
      <c r="V519" s="50"/>
      <c r="W519" s="50"/>
      <c r="X519" s="50"/>
      <c r="Y519" s="50"/>
      <c r="Z519" s="50"/>
      <c r="AA519" s="50"/>
      <c r="AB519" s="50"/>
      <c r="AC519" s="50"/>
      <c r="AF519"/>
      <c r="AG519"/>
      <c r="AH519" s="57"/>
      <c r="AJ519"/>
    </row>
    <row r="520" spans="1:36" ht="15" x14ac:dyDescent="0.25">
      <c r="A520"/>
      <c r="B520"/>
      <c r="C520"/>
      <c r="D520" s="43"/>
      <c r="E520" s="44"/>
      <c r="F520" s="45"/>
      <c r="G520" s="46"/>
      <c r="H520" s="44"/>
      <c r="I520" s="45"/>
      <c r="J520" s="46"/>
      <c r="K520" s="44"/>
      <c r="L520" s="45"/>
      <c r="M520" s="46"/>
      <c r="N520" s="47"/>
      <c r="O520" s="48"/>
      <c r="P520" s="48"/>
      <c r="Q520"/>
      <c r="R520"/>
      <c r="S520" s="38"/>
      <c r="T520" s="50"/>
      <c r="U520" s="50"/>
      <c r="V520" s="50"/>
      <c r="W520" s="50"/>
      <c r="X520" s="50"/>
      <c r="Y520" s="50"/>
      <c r="Z520" s="50"/>
      <c r="AA520" s="50"/>
      <c r="AB520" s="50"/>
      <c r="AC520" s="50"/>
      <c r="AF520"/>
      <c r="AG520"/>
      <c r="AH520" s="57"/>
      <c r="AJ520"/>
    </row>
    <row r="521" spans="1:36" ht="15" x14ac:dyDescent="0.25">
      <c r="A521"/>
      <c r="B521"/>
      <c r="C521"/>
      <c r="D521" s="43"/>
      <c r="E521" s="44"/>
      <c r="F521" s="45"/>
      <c r="G521" s="46"/>
      <c r="H521" s="44"/>
      <c r="I521" s="45"/>
      <c r="J521" s="46"/>
      <c r="K521" s="44"/>
      <c r="L521" s="45"/>
      <c r="M521" s="46"/>
      <c r="N521" s="47"/>
      <c r="O521" s="48"/>
      <c r="P521" s="48"/>
      <c r="Q521"/>
      <c r="R521"/>
      <c r="S521" s="38"/>
      <c r="T521" s="50"/>
      <c r="U521" s="50"/>
      <c r="V521" s="50"/>
      <c r="W521" s="50"/>
      <c r="X521" s="50"/>
      <c r="Y521" s="50"/>
      <c r="Z521" s="50"/>
      <c r="AA521" s="50"/>
      <c r="AB521" s="50"/>
      <c r="AC521" s="50"/>
      <c r="AF521"/>
      <c r="AG521"/>
      <c r="AH521" s="57"/>
      <c r="AJ521"/>
    </row>
    <row r="522" spans="1:36" ht="15" x14ac:dyDescent="0.25">
      <c r="A522"/>
      <c r="B522"/>
      <c r="C522"/>
      <c r="D522" s="43"/>
      <c r="E522" s="44"/>
      <c r="F522" s="45"/>
      <c r="G522" s="46"/>
      <c r="H522" s="44"/>
      <c r="I522" s="45"/>
      <c r="J522" s="46"/>
      <c r="K522" s="44"/>
      <c r="L522" s="45"/>
      <c r="M522" s="46"/>
      <c r="N522" s="47"/>
      <c r="O522" s="48"/>
      <c r="P522" s="48"/>
      <c r="Q522"/>
      <c r="R522"/>
      <c r="S522" s="38"/>
      <c r="T522" s="50"/>
      <c r="U522" s="50"/>
      <c r="V522" s="50"/>
      <c r="W522" s="50"/>
      <c r="X522" s="50"/>
      <c r="Y522" s="50"/>
      <c r="Z522" s="50"/>
      <c r="AA522" s="50"/>
      <c r="AB522" s="50"/>
      <c r="AC522" s="50"/>
      <c r="AF522"/>
      <c r="AG522"/>
      <c r="AH522" s="57"/>
      <c r="AJ522"/>
    </row>
    <row r="523" spans="1:36" ht="15" x14ac:dyDescent="0.25">
      <c r="A523"/>
      <c r="B523"/>
      <c r="C523"/>
      <c r="D523" s="43"/>
      <c r="E523" s="44"/>
      <c r="F523" s="45"/>
      <c r="G523" s="46"/>
      <c r="H523" s="44"/>
      <c r="I523" s="45"/>
      <c r="J523" s="46"/>
      <c r="K523" s="44"/>
      <c r="L523" s="45"/>
      <c r="M523" s="46"/>
      <c r="N523" s="47"/>
      <c r="O523" s="48"/>
      <c r="P523" s="48"/>
      <c r="Q523"/>
      <c r="R523"/>
      <c r="S523" s="38"/>
      <c r="T523" s="50"/>
      <c r="U523" s="50"/>
      <c r="V523" s="50"/>
      <c r="W523" s="50"/>
      <c r="X523" s="50"/>
      <c r="Y523" s="50"/>
      <c r="Z523" s="50"/>
      <c r="AA523" s="50"/>
      <c r="AB523" s="50"/>
      <c r="AC523" s="50"/>
      <c r="AF523"/>
      <c r="AG523"/>
      <c r="AH523" s="57"/>
      <c r="AJ523"/>
    </row>
    <row r="524" spans="1:36" ht="15" x14ac:dyDescent="0.25">
      <c r="A524"/>
      <c r="B524"/>
      <c r="C524"/>
      <c r="D524" s="43"/>
      <c r="E524" s="44"/>
      <c r="F524" s="45"/>
      <c r="G524" s="46"/>
      <c r="H524" s="44"/>
      <c r="I524" s="45"/>
      <c r="J524" s="46"/>
      <c r="K524" s="44"/>
      <c r="L524" s="45"/>
      <c r="M524" s="46"/>
      <c r="N524" s="47"/>
      <c r="O524" s="48"/>
      <c r="P524" s="48"/>
      <c r="Q524"/>
      <c r="R524"/>
      <c r="S524" s="38"/>
      <c r="T524" s="50"/>
      <c r="U524" s="50"/>
      <c r="V524" s="50"/>
      <c r="W524" s="50"/>
      <c r="X524" s="50"/>
      <c r="Y524" s="50"/>
      <c r="Z524" s="50"/>
      <c r="AA524" s="50"/>
      <c r="AB524" s="50"/>
      <c r="AC524" s="50"/>
      <c r="AF524"/>
      <c r="AG524"/>
      <c r="AH524" s="57"/>
      <c r="AJ524"/>
    </row>
    <row r="525" spans="1:36" ht="15" x14ac:dyDescent="0.25">
      <c r="A525"/>
      <c r="B525"/>
      <c r="C525"/>
      <c r="D525" s="43"/>
      <c r="E525" s="44"/>
      <c r="F525" s="45"/>
      <c r="G525" s="46"/>
      <c r="H525" s="44"/>
      <c r="I525" s="45"/>
      <c r="J525" s="46"/>
      <c r="K525" s="44"/>
      <c r="L525" s="45"/>
      <c r="M525" s="46"/>
      <c r="N525" s="47"/>
      <c r="O525" s="48"/>
      <c r="P525" s="48"/>
      <c r="Q525"/>
      <c r="R525"/>
      <c r="S525" s="38"/>
      <c r="T525" s="50"/>
      <c r="U525" s="50"/>
      <c r="V525" s="50"/>
      <c r="W525" s="50"/>
      <c r="X525" s="50"/>
      <c r="Y525" s="50"/>
      <c r="Z525" s="50"/>
      <c r="AA525" s="50"/>
      <c r="AB525" s="50"/>
      <c r="AC525" s="50"/>
      <c r="AF525"/>
      <c r="AG525"/>
      <c r="AH525" s="57"/>
      <c r="AJ525"/>
    </row>
    <row r="526" spans="1:36" ht="15" x14ac:dyDescent="0.25">
      <c r="A526"/>
      <c r="B526"/>
      <c r="C526"/>
      <c r="D526" s="43"/>
      <c r="E526" s="44"/>
      <c r="F526" s="45"/>
      <c r="G526" s="46"/>
      <c r="H526" s="44"/>
      <c r="I526" s="45"/>
      <c r="J526" s="46"/>
      <c r="K526" s="44"/>
      <c r="L526" s="45"/>
      <c r="M526" s="46"/>
      <c r="N526" s="47"/>
      <c r="O526" s="48"/>
      <c r="P526" s="48"/>
      <c r="Q526"/>
      <c r="R526"/>
      <c r="S526" s="38"/>
      <c r="T526" s="50"/>
      <c r="U526" s="50"/>
      <c r="V526" s="50"/>
      <c r="W526" s="50"/>
      <c r="X526" s="50"/>
      <c r="Y526" s="50"/>
      <c r="Z526" s="50"/>
      <c r="AA526" s="50"/>
      <c r="AB526" s="50"/>
      <c r="AC526" s="50"/>
      <c r="AF526"/>
      <c r="AG526"/>
      <c r="AH526" s="57"/>
      <c r="AJ526"/>
    </row>
    <row r="527" spans="1:36" ht="15" x14ac:dyDescent="0.25">
      <c r="A527"/>
      <c r="B527"/>
      <c r="C527"/>
      <c r="D527" s="43"/>
      <c r="E527" s="44"/>
      <c r="F527" s="45"/>
      <c r="G527" s="46"/>
      <c r="H527" s="44"/>
      <c r="I527" s="45"/>
      <c r="J527" s="46"/>
      <c r="K527" s="44"/>
      <c r="L527" s="45"/>
      <c r="M527" s="46"/>
      <c r="N527" s="47"/>
      <c r="O527" s="48"/>
      <c r="P527" s="48"/>
      <c r="Q527"/>
      <c r="R527"/>
      <c r="S527" s="38"/>
      <c r="T527" s="50"/>
      <c r="U527" s="50"/>
      <c r="V527" s="50"/>
      <c r="W527" s="50"/>
      <c r="X527" s="50"/>
      <c r="Y527" s="50"/>
      <c r="Z527" s="50"/>
      <c r="AA527" s="50"/>
      <c r="AB527" s="50"/>
      <c r="AC527" s="50"/>
      <c r="AF527"/>
      <c r="AG527"/>
      <c r="AH527" s="57"/>
      <c r="AJ527"/>
    </row>
    <row r="528" spans="1:36" ht="15" x14ac:dyDescent="0.25">
      <c r="A528"/>
      <c r="B528"/>
      <c r="C528"/>
      <c r="D528" s="43"/>
      <c r="E528" s="44"/>
      <c r="F528" s="45"/>
      <c r="G528" s="46"/>
      <c r="H528" s="44"/>
      <c r="I528" s="45"/>
      <c r="J528" s="46"/>
      <c r="K528" s="44"/>
      <c r="L528" s="45"/>
      <c r="M528" s="46"/>
      <c r="N528" s="47"/>
      <c r="O528" s="48"/>
      <c r="P528" s="48"/>
      <c r="Q528"/>
      <c r="R528"/>
      <c r="S528" s="38"/>
      <c r="T528" s="50"/>
      <c r="U528" s="50"/>
      <c r="V528" s="50"/>
      <c r="W528" s="50"/>
      <c r="X528" s="50"/>
      <c r="Y528" s="50"/>
      <c r="Z528" s="50"/>
      <c r="AA528" s="50"/>
      <c r="AB528" s="50"/>
      <c r="AC528" s="50"/>
      <c r="AF528"/>
      <c r="AG528"/>
      <c r="AH528" s="57"/>
      <c r="AJ528"/>
    </row>
    <row r="529" spans="1:36" s="50" customFormat="1" ht="15" x14ac:dyDescent="0.25">
      <c r="A529" s="42"/>
      <c r="B529" s="42"/>
      <c r="C529" s="42"/>
      <c r="D529" s="43"/>
      <c r="E529" s="44"/>
      <c r="F529" s="45"/>
      <c r="G529" s="46"/>
      <c r="H529" s="44"/>
      <c r="I529" s="45"/>
      <c r="J529" s="46"/>
      <c r="K529" s="44"/>
      <c r="L529" s="45"/>
      <c r="M529" s="46"/>
      <c r="N529" s="47"/>
      <c r="O529" s="48"/>
      <c r="P529" s="48"/>
      <c r="Q529"/>
      <c r="R529"/>
      <c r="S529" s="38"/>
      <c r="AD529" s="51"/>
      <c r="AE529" s="51"/>
      <c r="AF529"/>
      <c r="AG529"/>
      <c r="AH529" s="57"/>
      <c r="AI529" s="51"/>
      <c r="AJ529"/>
    </row>
    <row r="530" spans="1:36" ht="15" x14ac:dyDescent="0.25">
      <c r="A530"/>
      <c r="B530"/>
      <c r="C530"/>
      <c r="D530" s="43"/>
      <c r="E530" s="44"/>
      <c r="F530" s="45"/>
      <c r="G530" s="46"/>
      <c r="H530" s="44"/>
      <c r="I530" s="45"/>
      <c r="J530" s="46"/>
      <c r="K530" s="44"/>
      <c r="L530" s="45"/>
      <c r="M530" s="46"/>
      <c r="N530" s="47"/>
      <c r="O530" s="48"/>
      <c r="P530" s="48"/>
      <c r="Q530"/>
      <c r="R530"/>
      <c r="S530" s="38"/>
      <c r="T530" s="50"/>
      <c r="U530" s="50"/>
      <c r="V530" s="50"/>
      <c r="W530" s="50"/>
      <c r="X530" s="50"/>
      <c r="Y530" s="50"/>
      <c r="Z530" s="50"/>
      <c r="AA530" s="50"/>
      <c r="AB530" s="50"/>
      <c r="AC530" s="50"/>
      <c r="AF530"/>
      <c r="AG530"/>
      <c r="AH530" s="57"/>
      <c r="AJ530"/>
    </row>
    <row r="531" spans="1:36" ht="15" x14ac:dyDescent="0.25">
      <c r="A531"/>
      <c r="B531"/>
      <c r="C531"/>
      <c r="D531" s="43"/>
      <c r="E531" s="44"/>
      <c r="F531" s="45"/>
      <c r="G531" s="46"/>
      <c r="H531" s="44"/>
      <c r="I531" s="45"/>
      <c r="J531" s="46"/>
      <c r="K531" s="44"/>
      <c r="L531" s="45"/>
      <c r="M531" s="46"/>
      <c r="N531" s="47"/>
      <c r="O531" s="48"/>
      <c r="P531" s="48"/>
      <c r="Q531"/>
      <c r="R531"/>
      <c r="S531" s="38"/>
      <c r="T531" s="50"/>
      <c r="U531" s="50"/>
      <c r="V531" s="50"/>
      <c r="W531" s="50"/>
      <c r="X531" s="50"/>
      <c r="Y531" s="50"/>
      <c r="Z531" s="50"/>
      <c r="AA531" s="50"/>
      <c r="AB531" s="50"/>
      <c r="AC531" s="50"/>
      <c r="AF531"/>
      <c r="AG531"/>
      <c r="AH531" s="57"/>
      <c r="AJ531"/>
    </row>
    <row r="532" spans="1:36" ht="15" x14ac:dyDescent="0.25">
      <c r="A532"/>
      <c r="B532"/>
      <c r="C532"/>
      <c r="D532" s="43"/>
      <c r="E532" s="44"/>
      <c r="F532" s="45"/>
      <c r="G532" s="46"/>
      <c r="H532" s="44"/>
      <c r="I532" s="45"/>
      <c r="J532" s="46"/>
      <c r="K532" s="44"/>
      <c r="L532" s="45"/>
      <c r="M532" s="46"/>
      <c r="N532" s="47"/>
      <c r="O532" s="48"/>
      <c r="P532" s="48"/>
      <c r="Q532"/>
      <c r="R532"/>
      <c r="S532" s="38"/>
      <c r="T532" s="50"/>
      <c r="U532" s="50"/>
      <c r="V532" s="50"/>
      <c r="W532" s="50"/>
      <c r="X532" s="50"/>
      <c r="Y532" s="50"/>
      <c r="Z532" s="50"/>
      <c r="AA532" s="50"/>
      <c r="AB532" s="50"/>
      <c r="AC532" s="50"/>
      <c r="AF532"/>
      <c r="AG532"/>
      <c r="AH532" s="57"/>
      <c r="AJ532"/>
    </row>
    <row r="533" spans="1:36" ht="15" x14ac:dyDescent="0.25">
      <c r="A533"/>
      <c r="B533"/>
      <c r="C533"/>
      <c r="D533" s="43"/>
      <c r="E533" s="44"/>
      <c r="F533" s="45"/>
      <c r="G533" s="46"/>
      <c r="H533" s="44"/>
      <c r="I533" s="45"/>
      <c r="J533" s="46"/>
      <c r="K533" s="44"/>
      <c r="L533" s="45"/>
      <c r="M533" s="46"/>
      <c r="N533" s="47"/>
      <c r="O533" s="48"/>
      <c r="P533" s="48"/>
      <c r="Q533"/>
      <c r="R533"/>
      <c r="S533" s="38"/>
      <c r="T533" s="50"/>
      <c r="U533" s="50"/>
      <c r="V533" s="50"/>
      <c r="W533" s="50"/>
      <c r="X533" s="50"/>
      <c r="Y533" s="50"/>
      <c r="Z533" s="50"/>
      <c r="AA533" s="50"/>
      <c r="AB533" s="50"/>
      <c r="AC533" s="50"/>
      <c r="AF533"/>
      <c r="AG533"/>
      <c r="AH533" s="57"/>
      <c r="AJ533"/>
    </row>
    <row r="534" spans="1:36" ht="15" x14ac:dyDescent="0.25">
      <c r="A534"/>
      <c r="B534"/>
      <c r="C534"/>
      <c r="D534" s="43"/>
      <c r="E534" s="44"/>
      <c r="F534" s="45"/>
      <c r="G534" s="46"/>
      <c r="H534" s="44"/>
      <c r="I534" s="45"/>
      <c r="J534" s="46"/>
      <c r="K534" s="44"/>
      <c r="L534" s="45"/>
      <c r="M534" s="46"/>
      <c r="N534" s="47"/>
      <c r="O534" s="48"/>
      <c r="P534" s="48"/>
      <c r="Q534"/>
      <c r="R534"/>
      <c r="S534" s="38"/>
      <c r="T534" s="50"/>
      <c r="U534" s="50"/>
      <c r="V534" s="50"/>
      <c r="W534" s="50"/>
      <c r="X534" s="50"/>
      <c r="Y534" s="50"/>
      <c r="Z534" s="50"/>
      <c r="AA534" s="50"/>
      <c r="AB534" s="50"/>
      <c r="AC534" s="50"/>
      <c r="AF534"/>
      <c r="AG534"/>
      <c r="AH534" s="57"/>
      <c r="AJ534"/>
    </row>
    <row r="535" spans="1:36" ht="15" x14ac:dyDescent="0.25">
      <c r="A535"/>
      <c r="B535"/>
      <c r="C535"/>
      <c r="D535" s="43"/>
      <c r="E535" s="44"/>
      <c r="F535" s="45"/>
      <c r="G535" s="46"/>
      <c r="H535" s="44"/>
      <c r="I535" s="45"/>
      <c r="J535" s="46"/>
      <c r="K535" s="44"/>
      <c r="L535" s="45"/>
      <c r="M535" s="46"/>
      <c r="N535" s="47"/>
      <c r="O535" s="48"/>
      <c r="P535" s="48"/>
      <c r="Q535"/>
      <c r="R535"/>
      <c r="S535" s="38"/>
      <c r="T535" s="50"/>
      <c r="U535" s="50"/>
      <c r="V535" s="50"/>
      <c r="W535" s="50"/>
      <c r="X535" s="50"/>
      <c r="Y535" s="50"/>
      <c r="Z535" s="50"/>
      <c r="AA535" s="50"/>
      <c r="AB535" s="50"/>
      <c r="AC535" s="50"/>
      <c r="AF535"/>
      <c r="AG535"/>
      <c r="AH535" s="57"/>
      <c r="AJ535"/>
    </row>
    <row r="536" spans="1:36" ht="15" x14ac:dyDescent="0.25">
      <c r="A536"/>
      <c r="B536"/>
      <c r="C536"/>
      <c r="D536" s="43"/>
      <c r="E536" s="44"/>
      <c r="F536" s="45"/>
      <c r="G536" s="46"/>
      <c r="H536" s="44"/>
      <c r="I536" s="45"/>
      <c r="J536" s="46"/>
      <c r="K536" s="44"/>
      <c r="L536" s="45"/>
      <c r="M536" s="46"/>
      <c r="N536" s="47"/>
      <c r="O536" s="48"/>
      <c r="P536" s="48"/>
      <c r="Q536"/>
      <c r="R536"/>
      <c r="S536" s="38"/>
      <c r="T536" s="50"/>
      <c r="U536" s="50"/>
      <c r="V536" s="50"/>
      <c r="W536" s="50"/>
      <c r="X536" s="50"/>
      <c r="Y536" s="50"/>
      <c r="Z536" s="50"/>
      <c r="AA536" s="50"/>
      <c r="AB536" s="50"/>
      <c r="AC536" s="50"/>
      <c r="AF536"/>
      <c r="AG536"/>
      <c r="AH536" s="57"/>
      <c r="AJ536"/>
    </row>
    <row r="537" spans="1:36" ht="15" x14ac:dyDescent="0.25">
      <c r="A537"/>
      <c r="B537"/>
      <c r="C537"/>
      <c r="D537" s="43"/>
      <c r="E537" s="44"/>
      <c r="F537" s="45"/>
      <c r="G537" s="46"/>
      <c r="H537" s="44"/>
      <c r="I537" s="45"/>
      <c r="J537" s="46"/>
      <c r="K537" s="44"/>
      <c r="L537" s="45"/>
      <c r="M537" s="46"/>
      <c r="N537" s="47"/>
      <c r="O537" s="48"/>
      <c r="P537" s="48"/>
      <c r="Q537"/>
      <c r="R537"/>
      <c r="S537" s="38"/>
      <c r="T537" s="50"/>
      <c r="U537" s="50"/>
      <c r="V537" s="50"/>
      <c r="W537" s="50"/>
      <c r="X537" s="50"/>
      <c r="Y537" s="50"/>
      <c r="Z537" s="50"/>
      <c r="AA537" s="50"/>
      <c r="AB537" s="50"/>
      <c r="AC537" s="50"/>
      <c r="AF537"/>
      <c r="AG537"/>
      <c r="AH537" s="57"/>
      <c r="AJ537"/>
    </row>
    <row r="538" spans="1:36" ht="15" x14ac:dyDescent="0.25">
      <c r="A538"/>
      <c r="B538"/>
      <c r="C538"/>
      <c r="D538" s="43"/>
      <c r="E538" s="44"/>
      <c r="F538" s="45"/>
      <c r="G538" s="46"/>
      <c r="H538" s="44"/>
      <c r="I538" s="45"/>
      <c r="J538" s="46"/>
      <c r="K538" s="44"/>
      <c r="L538" s="45"/>
      <c r="M538" s="46"/>
      <c r="N538" s="47"/>
      <c r="O538" s="48"/>
      <c r="P538" s="48"/>
      <c r="Q538"/>
      <c r="R538"/>
      <c r="S538" s="38"/>
      <c r="T538" s="50"/>
      <c r="U538" s="50"/>
      <c r="V538" s="50"/>
      <c r="W538" s="50"/>
      <c r="X538" s="50"/>
      <c r="Y538" s="50"/>
      <c r="Z538" s="50"/>
      <c r="AA538" s="50"/>
      <c r="AB538" s="50"/>
      <c r="AC538" s="50"/>
      <c r="AF538"/>
      <c r="AG538"/>
      <c r="AH538" s="67"/>
      <c r="AJ538"/>
    </row>
    <row r="539" spans="1:36" ht="15" x14ac:dyDescent="0.25">
      <c r="A539"/>
      <c r="B539"/>
      <c r="C539"/>
      <c r="D539" s="43"/>
      <c r="E539" s="44"/>
      <c r="F539" s="45"/>
      <c r="G539" s="46"/>
      <c r="H539" s="44"/>
      <c r="I539" s="45"/>
      <c r="J539" s="46"/>
      <c r="K539" s="44"/>
      <c r="L539" s="45"/>
      <c r="M539" s="46"/>
      <c r="N539" s="47"/>
      <c r="O539" s="48"/>
      <c r="P539" s="48"/>
      <c r="Q539"/>
      <c r="R539"/>
      <c r="S539" s="38"/>
      <c r="T539" s="50"/>
      <c r="U539" s="50"/>
      <c r="V539" s="50"/>
      <c r="W539" s="50"/>
      <c r="X539" s="50"/>
      <c r="Y539" s="50"/>
      <c r="Z539" s="50"/>
      <c r="AA539" s="50"/>
      <c r="AB539" s="50"/>
      <c r="AC539" s="50"/>
      <c r="AF539"/>
      <c r="AG539"/>
      <c r="AH539" s="57"/>
      <c r="AJ539"/>
    </row>
    <row r="540" spans="1:36" ht="15" x14ac:dyDescent="0.25">
      <c r="A540"/>
      <c r="B540"/>
      <c r="C540"/>
      <c r="D540" s="43"/>
      <c r="E540" s="44"/>
      <c r="F540" s="45"/>
      <c r="G540" s="46"/>
      <c r="H540" s="44"/>
      <c r="I540" s="45"/>
      <c r="J540" s="46"/>
      <c r="K540" s="44"/>
      <c r="L540" s="45"/>
      <c r="M540" s="46"/>
      <c r="N540" s="47"/>
      <c r="O540" s="48"/>
      <c r="P540" s="48"/>
      <c r="Q540"/>
      <c r="R540"/>
      <c r="S540" s="38"/>
      <c r="T540" s="50"/>
      <c r="U540" s="50"/>
      <c r="V540" s="50"/>
      <c r="W540" s="50"/>
      <c r="X540" s="50"/>
      <c r="Y540" s="50"/>
      <c r="Z540" s="50"/>
      <c r="AA540" s="50"/>
      <c r="AB540" s="50"/>
      <c r="AC540" s="50"/>
      <c r="AF540"/>
      <c r="AG540"/>
      <c r="AH540" s="57"/>
      <c r="AJ540"/>
    </row>
    <row r="541" spans="1:36" ht="15" x14ac:dyDescent="0.25">
      <c r="A541"/>
      <c r="B541"/>
      <c r="C541"/>
      <c r="D541" s="43"/>
      <c r="E541" s="44"/>
      <c r="F541" s="45"/>
      <c r="G541" s="46"/>
      <c r="H541" s="44"/>
      <c r="I541" s="45"/>
      <c r="J541" s="46"/>
      <c r="K541" s="44"/>
      <c r="L541" s="45"/>
      <c r="M541" s="46"/>
      <c r="N541" s="47"/>
      <c r="O541" s="48"/>
      <c r="P541" s="48"/>
      <c r="Q541"/>
      <c r="R541"/>
      <c r="S541" s="38"/>
      <c r="T541" s="50"/>
      <c r="U541" s="50"/>
      <c r="V541" s="50"/>
      <c r="W541" s="50"/>
      <c r="X541" s="50"/>
      <c r="Y541" s="50"/>
      <c r="Z541" s="50"/>
      <c r="AA541" s="50"/>
      <c r="AB541" s="50"/>
      <c r="AC541" s="50"/>
      <c r="AF541"/>
      <c r="AG541"/>
      <c r="AH541" s="57"/>
      <c r="AJ541"/>
    </row>
    <row r="542" spans="1:36" ht="15" x14ac:dyDescent="0.25">
      <c r="A542"/>
      <c r="B542"/>
      <c r="C542"/>
      <c r="D542" s="43"/>
      <c r="E542" s="44"/>
      <c r="F542" s="45"/>
      <c r="G542" s="46"/>
      <c r="H542" s="44"/>
      <c r="I542" s="45"/>
      <c r="J542" s="46"/>
      <c r="K542" s="44"/>
      <c r="L542" s="45"/>
      <c r="M542" s="46"/>
      <c r="N542" s="47"/>
      <c r="O542" s="48"/>
      <c r="P542" s="48"/>
      <c r="Q542"/>
      <c r="R542"/>
      <c r="S542" s="38"/>
      <c r="T542" s="50"/>
      <c r="U542" s="50"/>
      <c r="V542" s="50"/>
      <c r="W542" s="50"/>
      <c r="X542" s="50"/>
      <c r="Y542" s="50"/>
      <c r="Z542" s="50"/>
      <c r="AA542" s="50"/>
      <c r="AB542" s="50"/>
      <c r="AC542" s="50"/>
      <c r="AF542"/>
      <c r="AG542"/>
      <c r="AH542" s="57"/>
      <c r="AJ542"/>
    </row>
    <row r="543" spans="1:36" ht="15" x14ac:dyDescent="0.25">
      <c r="A543"/>
      <c r="B543"/>
      <c r="C543"/>
      <c r="D543" s="43"/>
      <c r="E543" s="44"/>
      <c r="F543" s="45"/>
      <c r="G543" s="46"/>
      <c r="H543" s="44"/>
      <c r="I543" s="45"/>
      <c r="J543" s="46"/>
      <c r="K543" s="44"/>
      <c r="L543" s="45"/>
      <c r="M543" s="46"/>
      <c r="N543" s="47"/>
      <c r="O543" s="48"/>
      <c r="P543" s="48"/>
      <c r="Q543"/>
      <c r="R543"/>
      <c r="S543" s="38"/>
      <c r="T543" s="50"/>
      <c r="U543" s="50"/>
      <c r="V543" s="50"/>
      <c r="W543" s="50"/>
      <c r="X543" s="50"/>
      <c r="Y543" s="50"/>
      <c r="Z543" s="50"/>
      <c r="AA543" s="50"/>
      <c r="AB543" s="50"/>
      <c r="AC543" s="50"/>
      <c r="AF543"/>
      <c r="AG543"/>
      <c r="AH543" s="57"/>
      <c r="AJ543"/>
    </row>
    <row r="544" spans="1:36" ht="15" x14ac:dyDescent="0.25">
      <c r="A544"/>
      <c r="B544"/>
      <c r="C544"/>
      <c r="D544" s="43"/>
      <c r="E544" s="44"/>
      <c r="F544" s="45"/>
      <c r="G544" s="46"/>
      <c r="H544" s="44"/>
      <c r="I544" s="45"/>
      <c r="J544" s="46"/>
      <c r="K544" s="44"/>
      <c r="L544" s="45"/>
      <c r="M544" s="46"/>
      <c r="N544" s="47"/>
      <c r="O544" s="48"/>
      <c r="P544" s="48"/>
      <c r="Q544"/>
      <c r="R544"/>
      <c r="S544" s="38"/>
      <c r="T544" s="50"/>
      <c r="U544" s="50"/>
      <c r="V544" s="50"/>
      <c r="W544" s="50"/>
      <c r="X544" s="50"/>
      <c r="Y544" s="50"/>
      <c r="Z544" s="50"/>
      <c r="AA544" s="50"/>
      <c r="AB544" s="50"/>
      <c r="AC544" s="50"/>
      <c r="AF544"/>
      <c r="AG544"/>
      <c r="AH544" s="57"/>
      <c r="AJ544"/>
    </row>
    <row r="545" spans="1:36" ht="15" x14ac:dyDescent="0.25">
      <c r="A545"/>
      <c r="B545"/>
      <c r="C545"/>
      <c r="D545" s="43"/>
      <c r="E545" s="44"/>
      <c r="F545" s="45"/>
      <c r="G545" s="46"/>
      <c r="H545" s="44"/>
      <c r="I545" s="45"/>
      <c r="J545" s="46"/>
      <c r="K545" s="44"/>
      <c r="L545" s="45"/>
      <c r="M545" s="46"/>
      <c r="N545" s="47"/>
      <c r="O545" s="48"/>
      <c r="P545" s="48"/>
      <c r="Q545"/>
      <c r="R545"/>
      <c r="S545" s="38"/>
      <c r="T545" s="50"/>
      <c r="U545" s="50"/>
      <c r="V545" s="50"/>
      <c r="W545" s="50"/>
      <c r="X545" s="50"/>
      <c r="Y545" s="50"/>
      <c r="Z545" s="50"/>
      <c r="AA545" s="50"/>
      <c r="AB545" s="50"/>
      <c r="AC545" s="50"/>
      <c r="AF545"/>
      <c r="AG545"/>
      <c r="AH545" s="57"/>
      <c r="AJ545"/>
    </row>
    <row r="546" spans="1:36" ht="15" x14ac:dyDescent="0.25">
      <c r="A546"/>
      <c r="B546"/>
      <c r="C546"/>
      <c r="D546" s="43"/>
      <c r="E546" s="44"/>
      <c r="F546" s="45"/>
      <c r="G546" s="46"/>
      <c r="H546" s="44"/>
      <c r="I546" s="45"/>
      <c r="J546" s="46"/>
      <c r="K546" s="44"/>
      <c r="L546" s="45"/>
      <c r="M546" s="46"/>
      <c r="N546" s="47"/>
      <c r="O546" s="48"/>
      <c r="P546" s="48"/>
      <c r="Q546"/>
      <c r="R546"/>
      <c r="S546" s="38"/>
      <c r="T546" s="50"/>
      <c r="U546" s="50"/>
      <c r="V546" s="50"/>
      <c r="W546" s="50"/>
      <c r="X546" s="50"/>
      <c r="Y546" s="50"/>
      <c r="Z546" s="50"/>
      <c r="AA546" s="50"/>
      <c r="AB546" s="50"/>
      <c r="AC546" s="50"/>
      <c r="AF546"/>
      <c r="AG546"/>
      <c r="AH546" s="57"/>
      <c r="AJ546"/>
    </row>
    <row r="547" spans="1:36" ht="15" x14ac:dyDescent="0.25">
      <c r="A547"/>
      <c r="B547"/>
      <c r="C547"/>
      <c r="D547" s="43"/>
      <c r="E547" s="44"/>
      <c r="F547" s="45"/>
      <c r="G547" s="46"/>
      <c r="H547" s="44"/>
      <c r="I547" s="45"/>
      <c r="J547" s="46"/>
      <c r="K547" s="44"/>
      <c r="L547" s="45"/>
      <c r="M547" s="46"/>
      <c r="N547" s="47"/>
      <c r="O547" s="48"/>
      <c r="P547" s="48"/>
      <c r="Q547"/>
      <c r="R547"/>
      <c r="S547" s="38"/>
      <c r="T547" s="50"/>
      <c r="U547" s="50"/>
      <c r="V547" s="50"/>
      <c r="W547" s="50"/>
      <c r="X547" s="50"/>
      <c r="Y547" s="50"/>
      <c r="Z547" s="50"/>
      <c r="AA547" s="50"/>
      <c r="AB547" s="50"/>
      <c r="AC547" s="50"/>
      <c r="AF547"/>
      <c r="AG547"/>
      <c r="AH547" s="57"/>
      <c r="AJ547"/>
    </row>
    <row r="548" spans="1:36" ht="15" x14ac:dyDescent="0.25">
      <c r="A548"/>
      <c r="B548"/>
      <c r="C548"/>
      <c r="D548" s="43"/>
      <c r="E548" s="44"/>
      <c r="F548" s="45"/>
      <c r="G548" s="46"/>
      <c r="H548" s="44"/>
      <c r="I548" s="45"/>
      <c r="J548" s="46"/>
      <c r="K548" s="44"/>
      <c r="L548" s="45"/>
      <c r="M548" s="46"/>
      <c r="N548" s="47"/>
      <c r="O548" s="48"/>
      <c r="P548" s="48"/>
      <c r="Q548"/>
      <c r="R548"/>
      <c r="S548" s="38"/>
      <c r="T548" s="50"/>
      <c r="U548" s="50"/>
      <c r="V548" s="50"/>
      <c r="W548" s="50"/>
      <c r="X548" s="50"/>
      <c r="Y548" s="50"/>
      <c r="Z548" s="50"/>
      <c r="AA548" s="50"/>
      <c r="AB548" s="50"/>
      <c r="AC548" s="50"/>
      <c r="AF548"/>
      <c r="AG548"/>
      <c r="AH548" s="57"/>
      <c r="AJ548"/>
    </row>
    <row r="549" spans="1:36" ht="15" x14ac:dyDescent="0.25">
      <c r="A549"/>
      <c r="B549"/>
      <c r="C549"/>
      <c r="D549" s="43"/>
      <c r="E549" s="44"/>
      <c r="F549" s="45"/>
      <c r="G549" s="46"/>
      <c r="H549" s="44"/>
      <c r="I549" s="45"/>
      <c r="J549" s="46"/>
      <c r="K549" s="44"/>
      <c r="L549" s="45"/>
      <c r="M549" s="46"/>
      <c r="N549" s="47"/>
      <c r="O549" s="48"/>
      <c r="P549" s="48"/>
      <c r="Q549"/>
      <c r="R549"/>
      <c r="S549" s="38"/>
      <c r="T549" s="50"/>
      <c r="U549" s="50"/>
      <c r="V549" s="50"/>
      <c r="W549" s="50"/>
      <c r="X549" s="50"/>
      <c r="Y549" s="50"/>
      <c r="Z549" s="50"/>
      <c r="AA549" s="50"/>
      <c r="AB549" s="50"/>
      <c r="AC549" s="50"/>
      <c r="AF549"/>
      <c r="AG549"/>
      <c r="AH549" s="57"/>
      <c r="AJ549"/>
    </row>
    <row r="550" spans="1:36" ht="15" x14ac:dyDescent="0.25">
      <c r="A550"/>
      <c r="B550"/>
      <c r="C550"/>
      <c r="D550" s="43"/>
      <c r="E550" s="44"/>
      <c r="F550" s="45"/>
      <c r="G550" s="46"/>
      <c r="H550" s="44"/>
      <c r="I550" s="45"/>
      <c r="J550" s="46"/>
      <c r="K550" s="44"/>
      <c r="L550" s="45"/>
      <c r="M550" s="46"/>
      <c r="N550" s="47"/>
      <c r="O550" s="48"/>
      <c r="P550" s="48"/>
      <c r="Q550"/>
      <c r="R550"/>
      <c r="S550" s="38"/>
      <c r="T550" s="50"/>
      <c r="U550" s="50"/>
      <c r="V550" s="50"/>
      <c r="W550" s="50"/>
      <c r="X550" s="50"/>
      <c r="Y550" s="50"/>
      <c r="Z550" s="50"/>
      <c r="AA550" s="50"/>
      <c r="AB550" s="50"/>
      <c r="AC550" s="50"/>
      <c r="AF550"/>
      <c r="AG550"/>
      <c r="AH550" s="57"/>
      <c r="AJ550"/>
    </row>
    <row r="551" spans="1:36" ht="15" x14ac:dyDescent="0.25">
      <c r="A551"/>
      <c r="B551"/>
      <c r="C551"/>
      <c r="D551" s="43"/>
      <c r="E551" s="44"/>
      <c r="F551" s="45"/>
      <c r="G551" s="46"/>
      <c r="H551" s="44"/>
      <c r="I551" s="45"/>
      <c r="J551" s="46"/>
      <c r="K551" s="44"/>
      <c r="L551" s="45"/>
      <c r="M551" s="46"/>
      <c r="N551" s="47"/>
      <c r="O551" s="48"/>
      <c r="P551" s="48"/>
      <c r="Q551"/>
      <c r="R551"/>
      <c r="S551" s="38"/>
      <c r="T551" s="50"/>
      <c r="U551" s="50"/>
      <c r="V551" s="50"/>
      <c r="W551" s="50"/>
      <c r="X551" s="50"/>
      <c r="Y551" s="50"/>
      <c r="Z551" s="50"/>
      <c r="AA551" s="50"/>
      <c r="AB551" s="50"/>
      <c r="AC551" s="50"/>
      <c r="AF551"/>
      <c r="AG551"/>
      <c r="AH551" s="57"/>
      <c r="AJ551"/>
    </row>
    <row r="552" spans="1:36" ht="15" x14ac:dyDescent="0.25">
      <c r="A552"/>
      <c r="B552"/>
      <c r="C552"/>
      <c r="D552" s="43"/>
      <c r="E552" s="44"/>
      <c r="F552" s="45"/>
      <c r="G552" s="46"/>
      <c r="H552" s="44"/>
      <c r="I552" s="45"/>
      <c r="J552" s="46"/>
      <c r="K552" s="44"/>
      <c r="L552" s="45"/>
      <c r="M552" s="46"/>
      <c r="N552" s="47"/>
      <c r="O552" s="48"/>
      <c r="P552" s="48"/>
      <c r="Q552"/>
      <c r="R552"/>
      <c r="S552" s="38"/>
      <c r="T552" s="50"/>
      <c r="U552" s="50"/>
      <c r="V552" s="50"/>
      <c r="W552" s="50"/>
      <c r="X552" s="50"/>
      <c r="Y552" s="50"/>
      <c r="Z552" s="50"/>
      <c r="AA552" s="50"/>
      <c r="AB552" s="50"/>
      <c r="AC552" s="50"/>
      <c r="AF552"/>
      <c r="AG552"/>
      <c r="AH552" s="57"/>
      <c r="AJ552"/>
    </row>
    <row r="553" spans="1:36" ht="15" x14ac:dyDescent="0.25">
      <c r="A553"/>
      <c r="B553"/>
      <c r="C553"/>
      <c r="D553" s="43"/>
      <c r="E553" s="44"/>
      <c r="F553" s="45"/>
      <c r="G553" s="46"/>
      <c r="H553" s="44"/>
      <c r="I553" s="45"/>
      <c r="J553" s="46"/>
      <c r="K553" s="44"/>
      <c r="L553" s="45"/>
      <c r="M553" s="46"/>
      <c r="N553" s="47"/>
      <c r="O553" s="48"/>
      <c r="P553" s="48"/>
      <c r="Q553"/>
      <c r="R553"/>
      <c r="S553" s="38"/>
      <c r="T553" s="50"/>
      <c r="U553" s="50"/>
      <c r="V553" s="50"/>
      <c r="W553" s="50"/>
      <c r="X553" s="50"/>
      <c r="Y553" s="50"/>
      <c r="Z553" s="50"/>
      <c r="AA553" s="50"/>
      <c r="AB553" s="50"/>
      <c r="AC553" s="50"/>
      <c r="AF553"/>
      <c r="AG553"/>
      <c r="AH553" s="57"/>
      <c r="AJ553"/>
    </row>
    <row r="554" spans="1:36" ht="15" x14ac:dyDescent="0.25">
      <c r="A554"/>
      <c r="B554"/>
      <c r="C554"/>
      <c r="D554" s="43"/>
      <c r="E554" s="44"/>
      <c r="F554" s="45"/>
      <c r="G554" s="46"/>
      <c r="H554" s="44"/>
      <c r="I554" s="45"/>
      <c r="J554" s="46"/>
      <c r="K554" s="44"/>
      <c r="L554" s="45"/>
      <c r="M554" s="46"/>
      <c r="N554" s="47"/>
      <c r="O554" s="48"/>
      <c r="P554" s="48"/>
      <c r="Q554"/>
      <c r="R554"/>
      <c r="S554" s="38"/>
      <c r="T554" s="50"/>
      <c r="U554" s="50"/>
      <c r="V554" s="50"/>
      <c r="W554" s="50"/>
      <c r="X554" s="50"/>
      <c r="Y554" s="50"/>
      <c r="Z554" s="50"/>
      <c r="AA554" s="50"/>
      <c r="AB554" s="50"/>
      <c r="AC554" s="50"/>
      <c r="AF554"/>
      <c r="AG554"/>
      <c r="AH554" s="57"/>
      <c r="AJ554"/>
    </row>
    <row r="555" spans="1:36" ht="15" x14ac:dyDescent="0.25">
      <c r="A555"/>
      <c r="B555"/>
      <c r="C555"/>
      <c r="D555" s="43"/>
      <c r="E555" s="44"/>
      <c r="F555" s="45"/>
      <c r="G555" s="46"/>
      <c r="H555" s="44"/>
      <c r="I555" s="45"/>
      <c r="J555" s="46"/>
      <c r="K555" s="44"/>
      <c r="L555" s="45"/>
      <c r="M555" s="46"/>
      <c r="N555" s="47"/>
      <c r="O555" s="48"/>
      <c r="P555" s="48"/>
      <c r="Q555"/>
      <c r="R555"/>
      <c r="S555" s="38"/>
      <c r="T555" s="50"/>
      <c r="U555" s="50"/>
      <c r="V555" s="50"/>
      <c r="W555" s="50"/>
      <c r="X555" s="50"/>
      <c r="Y555" s="50"/>
      <c r="Z555" s="50"/>
      <c r="AA555" s="50"/>
      <c r="AB555" s="50"/>
      <c r="AC555" s="50"/>
      <c r="AF555"/>
      <c r="AG555"/>
      <c r="AH555" s="57"/>
      <c r="AJ555"/>
    </row>
    <row r="556" spans="1:36" ht="15" x14ac:dyDescent="0.25">
      <c r="A556"/>
      <c r="B556"/>
      <c r="C556"/>
      <c r="D556" s="43"/>
      <c r="E556" s="44"/>
      <c r="F556" s="45"/>
      <c r="G556" s="46"/>
      <c r="H556" s="44"/>
      <c r="I556" s="45"/>
      <c r="J556" s="46"/>
      <c r="K556" s="44"/>
      <c r="L556" s="45"/>
      <c r="M556" s="46"/>
      <c r="N556" s="47"/>
      <c r="O556" s="48"/>
      <c r="P556" s="48"/>
      <c r="Q556"/>
      <c r="R556"/>
      <c r="S556" s="38"/>
      <c r="T556" s="50"/>
      <c r="U556" s="50"/>
      <c r="V556" s="50"/>
      <c r="W556" s="50"/>
      <c r="X556" s="50"/>
      <c r="Y556" s="50"/>
      <c r="Z556" s="50"/>
      <c r="AA556" s="50"/>
      <c r="AB556" s="50"/>
      <c r="AC556" s="50"/>
      <c r="AF556"/>
      <c r="AG556"/>
      <c r="AH556" s="57"/>
      <c r="AJ556"/>
    </row>
    <row r="557" spans="1:36" ht="15" x14ac:dyDescent="0.25">
      <c r="A557"/>
      <c r="B557"/>
      <c r="C557"/>
      <c r="D557" s="43"/>
      <c r="E557" s="44"/>
      <c r="F557" s="45"/>
      <c r="G557" s="46"/>
      <c r="H557" s="44"/>
      <c r="I557" s="45"/>
      <c r="J557" s="46"/>
      <c r="K557" s="44"/>
      <c r="L557" s="45"/>
      <c r="M557" s="46"/>
      <c r="N557" s="47"/>
      <c r="O557" s="48"/>
      <c r="P557" s="48"/>
      <c r="Q557"/>
      <c r="R557"/>
      <c r="S557" s="38"/>
      <c r="T557" s="50"/>
      <c r="U557" s="50"/>
      <c r="V557" s="50"/>
      <c r="W557" s="50"/>
      <c r="X557" s="50"/>
      <c r="Y557" s="50"/>
      <c r="Z557" s="50"/>
      <c r="AA557" s="50"/>
      <c r="AB557" s="50"/>
      <c r="AC557" s="50"/>
      <c r="AF557"/>
      <c r="AG557"/>
      <c r="AH557" s="57"/>
      <c r="AJ557"/>
    </row>
    <row r="558" spans="1:36" s="50" customFormat="1" ht="15" x14ac:dyDescent="0.25">
      <c r="A558"/>
      <c r="B558"/>
      <c r="C558"/>
      <c r="D558" s="43"/>
      <c r="E558" s="44"/>
      <c r="F558" s="45"/>
      <c r="G558" s="46"/>
      <c r="H558" s="44"/>
      <c r="I558" s="45"/>
      <c r="J558" s="46"/>
      <c r="K558" s="44"/>
      <c r="L558" s="45"/>
      <c r="M558" s="46"/>
      <c r="N558" s="47"/>
      <c r="O558" s="48"/>
      <c r="P558" s="48"/>
      <c r="Q558"/>
      <c r="R558"/>
      <c r="S558" s="38"/>
      <c r="AD558" s="51"/>
      <c r="AE558" s="51"/>
      <c r="AF558"/>
      <c r="AG558"/>
      <c r="AH558" s="57"/>
      <c r="AI558" s="51"/>
      <c r="AJ558"/>
    </row>
    <row r="559" spans="1:36" ht="15" x14ac:dyDescent="0.25">
      <c r="A559"/>
      <c r="B559"/>
      <c r="C559"/>
      <c r="D559" s="43"/>
      <c r="E559" s="44"/>
      <c r="F559" s="45"/>
      <c r="G559" s="46"/>
      <c r="H559" s="44"/>
      <c r="I559" s="45"/>
      <c r="J559" s="46"/>
      <c r="K559" s="44"/>
      <c r="L559" s="45"/>
      <c r="M559" s="46"/>
      <c r="N559" s="47"/>
      <c r="O559" s="48"/>
      <c r="P559" s="48"/>
      <c r="Q559"/>
      <c r="R559"/>
      <c r="S559" s="38"/>
      <c r="T559" s="50"/>
      <c r="U559" s="50"/>
      <c r="V559" s="50"/>
      <c r="W559" s="50"/>
      <c r="X559" s="50"/>
      <c r="Y559" s="50"/>
      <c r="Z559" s="50"/>
      <c r="AA559" s="50"/>
      <c r="AB559" s="50"/>
      <c r="AC559" s="50"/>
      <c r="AF559"/>
      <c r="AG559"/>
      <c r="AH559" s="57"/>
      <c r="AJ559"/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 s="38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57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 s="38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57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 s="38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57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 s="38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57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 s="38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57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 s="38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57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 s="38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57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 s="38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57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 s="3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57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 s="38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57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 s="38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57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 s="38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57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 s="38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57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 s="38"/>
      <c r="AD573" s="51"/>
      <c r="AE573" s="51"/>
      <c r="AF573"/>
      <c r="AG573"/>
      <c r="AH573" s="57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 s="38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57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 s="38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57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 s="38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57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 s="38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57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 s="3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57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 s="38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57"/>
      <c r="AJ579"/>
    </row>
    <row r="580" spans="1:36" s="50" customFormat="1" ht="15" x14ac:dyDescent="0.25">
      <c r="A580" s="42"/>
      <c r="B580" s="42"/>
      <c r="C580" s="42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 s="42"/>
      <c r="R580" s="42"/>
      <c r="S580" s="52"/>
      <c r="AD580" s="51"/>
      <c r="AE580" s="51"/>
      <c r="AF580" s="42"/>
      <c r="AG580" s="42"/>
      <c r="AH580" s="67"/>
      <c r="AI580" s="51"/>
      <c r="AJ580" s="42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57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57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57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57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57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57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57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57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57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57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57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57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57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57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57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57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57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57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57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57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57"/>
      <c r="AJ601"/>
    </row>
    <row r="602" spans="1:36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F602"/>
      <c r="AG602"/>
      <c r="AH602" s="57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57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57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57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57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57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57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57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57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57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57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57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57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57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57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57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57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57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57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57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57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57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57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57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57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57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57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57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57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57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57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57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57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57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57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57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57"/>
      <c r="AJ638"/>
    </row>
    <row r="639" spans="1:36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T639" s="50"/>
      <c r="U639" s="50"/>
      <c r="V639" s="50"/>
      <c r="W639" s="50"/>
      <c r="X639" s="50"/>
      <c r="Y639" s="50"/>
      <c r="Z639" s="50"/>
      <c r="AA639" s="50"/>
      <c r="AB639" s="50"/>
      <c r="AC639" s="50"/>
      <c r="AF639"/>
      <c r="AG639"/>
      <c r="AH639" s="57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57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57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57"/>
      <c r="AJ642"/>
    </row>
    <row r="643" spans="1:36" ht="15" x14ac:dyDescent="0.25">
      <c r="A643"/>
      <c r="B643"/>
      <c r="C643"/>
      <c r="D643" s="43"/>
      <c r="E643" s="44"/>
      <c r="F643" s="45"/>
      <c r="G643" s="46"/>
      <c r="H643" s="44"/>
      <c r="I643" s="45"/>
      <c r="J643" s="46"/>
      <c r="K643" s="44"/>
      <c r="L643" s="45"/>
      <c r="M643" s="46"/>
      <c r="N643" s="47"/>
      <c r="O643" s="48"/>
      <c r="P643" s="48"/>
      <c r="Q643"/>
      <c r="R643"/>
      <c r="S643"/>
      <c r="T643" s="50"/>
      <c r="U643" s="50"/>
      <c r="V643" s="50"/>
      <c r="W643" s="50"/>
      <c r="X643" s="50"/>
      <c r="Y643" s="50"/>
      <c r="Z643" s="50"/>
      <c r="AA643" s="50"/>
      <c r="AB643" s="50"/>
      <c r="AC643" s="50"/>
      <c r="AF643"/>
      <c r="AG643"/>
      <c r="AH643" s="57"/>
      <c r="AJ64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57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57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57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57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57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57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57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57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57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57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57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57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57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57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57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57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57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57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57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57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57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57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57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57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57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57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57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57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57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57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57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57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57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57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57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57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57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57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57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57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57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57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57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57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57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57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07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07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07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2021-02-02T16:53:44Z</dcterms:modified>
</cp:coreProperties>
</file>