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tabRatio="927" activeTab="9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TEAMS'!$A$1:$AB$407</definedName>
  </definedNames>
  <calcPr calcId="162913"/>
</workbook>
</file>

<file path=xl/calcChain.xml><?xml version="1.0" encoding="utf-8"?>
<calcChain xmlns="http://schemas.openxmlformats.org/spreadsheetml/2006/main">
  <c r="AE788" i="2" l="1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P1281" i="2"/>
  <c r="S1281" i="2" s="1"/>
  <c r="H1281" i="2"/>
  <c r="O1281" i="2" s="1"/>
  <c r="R1281" i="2" s="1"/>
  <c r="F1281" i="2"/>
  <c r="K1281" i="2" s="1"/>
  <c r="W1281" i="2" s="1"/>
  <c r="E1281" i="2"/>
  <c r="J1281" i="2" s="1"/>
  <c r="V1281" i="2" s="1"/>
  <c r="D1281" i="2"/>
  <c r="I1281" i="2" s="1"/>
  <c r="U1281" i="2" s="1"/>
  <c r="P1280" i="2"/>
  <c r="S1280" i="2" s="1"/>
  <c r="H1280" i="2"/>
  <c r="O1280" i="2" s="1"/>
  <c r="R1280" i="2" s="1"/>
  <c r="F1280" i="2"/>
  <c r="K1280" i="2" s="1"/>
  <c r="W1280" i="2" s="1"/>
  <c r="E1280" i="2"/>
  <c r="J1280" i="2" s="1"/>
  <c r="V1280" i="2" s="1"/>
  <c r="D1280" i="2"/>
  <c r="I1280" i="2" s="1"/>
  <c r="U1280" i="2" s="1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P1278" i="2"/>
  <c r="S1278" i="2" s="1"/>
  <c r="H1278" i="2"/>
  <c r="O1278" i="2" s="1"/>
  <c r="R1278" i="2" s="1"/>
  <c r="F1278" i="2"/>
  <c r="K1278" i="2" s="1"/>
  <c r="W1278" i="2" s="1"/>
  <c r="E1278" i="2"/>
  <c r="J1278" i="2" s="1"/>
  <c r="V1278" i="2" s="1"/>
  <c r="D1278" i="2"/>
  <c r="I1278" i="2" s="1"/>
  <c r="U1278" i="2" s="1"/>
  <c r="P1277" i="2"/>
  <c r="S1277" i="2" s="1"/>
  <c r="H1277" i="2"/>
  <c r="O1277" i="2" s="1"/>
  <c r="R1277" i="2" s="1"/>
  <c r="F1277" i="2"/>
  <c r="K1277" i="2" s="1"/>
  <c r="W1277" i="2" s="1"/>
  <c r="E1277" i="2"/>
  <c r="J1277" i="2" s="1"/>
  <c r="V1277" i="2" s="1"/>
  <c r="D1277" i="2"/>
  <c r="I1277" i="2" s="1"/>
  <c r="U1277" i="2" s="1"/>
  <c r="P1276" i="2"/>
  <c r="S1276" i="2" s="1"/>
  <c r="H1276" i="2"/>
  <c r="O1276" i="2" s="1"/>
  <c r="R1276" i="2" s="1"/>
  <c r="F1276" i="2"/>
  <c r="K1276" i="2" s="1"/>
  <c r="W1276" i="2" s="1"/>
  <c r="E1276" i="2"/>
  <c r="J1276" i="2" s="1"/>
  <c r="V1276" i="2" s="1"/>
  <c r="D1276" i="2"/>
  <c r="I1276" i="2" s="1"/>
  <c r="U1276" i="2" s="1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P1274" i="2"/>
  <c r="S1274" i="2" s="1"/>
  <c r="H1274" i="2"/>
  <c r="O1274" i="2" s="1"/>
  <c r="R1274" i="2" s="1"/>
  <c r="F1274" i="2"/>
  <c r="K1274" i="2" s="1"/>
  <c r="W1274" i="2" s="1"/>
  <c r="E1274" i="2"/>
  <c r="J1274" i="2" s="1"/>
  <c r="V1274" i="2" s="1"/>
  <c r="D1274" i="2"/>
  <c r="I1274" i="2" s="1"/>
  <c r="U1274" i="2" s="1"/>
  <c r="P1273" i="2"/>
  <c r="S1273" i="2" s="1"/>
  <c r="H1273" i="2"/>
  <c r="O1273" i="2" s="1"/>
  <c r="R1273" i="2" s="1"/>
  <c r="F1273" i="2"/>
  <c r="K1273" i="2" s="1"/>
  <c r="W1273" i="2" s="1"/>
  <c r="E1273" i="2"/>
  <c r="J1273" i="2" s="1"/>
  <c r="V1273" i="2" s="1"/>
  <c r="D1273" i="2"/>
  <c r="I1273" i="2" s="1"/>
  <c r="U1273" i="2" s="1"/>
  <c r="P1272" i="2"/>
  <c r="S1272" i="2" s="1"/>
  <c r="H1272" i="2"/>
  <c r="O1272" i="2" s="1"/>
  <c r="R1272" i="2" s="1"/>
  <c r="F1272" i="2"/>
  <c r="K1272" i="2" s="1"/>
  <c r="W1272" i="2" s="1"/>
  <c r="E1272" i="2"/>
  <c r="J1272" i="2" s="1"/>
  <c r="V1272" i="2" s="1"/>
  <c r="D1272" i="2"/>
  <c r="I1272" i="2" s="1"/>
  <c r="U1272" i="2" s="1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P1270" i="2"/>
  <c r="S1270" i="2" s="1"/>
  <c r="H1270" i="2"/>
  <c r="O1270" i="2" s="1"/>
  <c r="R1270" i="2" s="1"/>
  <c r="F1270" i="2"/>
  <c r="K1270" i="2" s="1"/>
  <c r="W1270" i="2" s="1"/>
  <c r="E1270" i="2"/>
  <c r="J1270" i="2" s="1"/>
  <c r="V1270" i="2" s="1"/>
  <c r="D1270" i="2"/>
  <c r="I1270" i="2" s="1"/>
  <c r="U1270" i="2" s="1"/>
  <c r="T1269" i="2"/>
  <c r="O1269" i="2"/>
  <c r="R1269" i="2" s="1"/>
  <c r="K1269" i="2"/>
  <c r="W1269" i="2" s="1"/>
  <c r="H1269" i="2"/>
  <c r="Q1269" i="2" s="1"/>
  <c r="F1269" i="2"/>
  <c r="E1269" i="2"/>
  <c r="J1269" i="2" s="1"/>
  <c r="V1269" i="2" s="1"/>
  <c r="D1269" i="2"/>
  <c r="I1269" i="2" s="1"/>
  <c r="U1269" i="2" s="1"/>
  <c r="P1268" i="2"/>
  <c r="S1268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P1267" i="2"/>
  <c r="S1267" i="2" s="1"/>
  <c r="H1267" i="2"/>
  <c r="F1267" i="2"/>
  <c r="K1267" i="2" s="1"/>
  <c r="W1267" i="2" s="1"/>
  <c r="E1267" i="2"/>
  <c r="D1267" i="2"/>
  <c r="I1267" i="2" s="1"/>
  <c r="U1267" i="2" s="1"/>
  <c r="K1266" i="2"/>
  <c r="W1266" i="2" s="1"/>
  <c r="H1266" i="2"/>
  <c r="Q1266" i="2" s="1"/>
  <c r="T1266" i="2" s="1"/>
  <c r="F1266" i="2"/>
  <c r="E1266" i="2"/>
  <c r="J1266" i="2" s="1"/>
  <c r="V1266" i="2" s="1"/>
  <c r="D1266" i="2"/>
  <c r="I1266" i="2" s="1"/>
  <c r="U1266" i="2" s="1"/>
  <c r="H1265" i="2"/>
  <c r="F1265" i="2"/>
  <c r="E1265" i="2"/>
  <c r="D1265" i="2"/>
  <c r="W1264" i="2"/>
  <c r="T1264" i="2"/>
  <c r="P1264" i="2"/>
  <c r="S1264" i="2" s="1"/>
  <c r="O1264" i="2"/>
  <c r="R1264" i="2" s="1"/>
  <c r="H1264" i="2"/>
  <c r="Q1264" i="2" s="1"/>
  <c r="F1264" i="2"/>
  <c r="K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W1262" i="2"/>
  <c r="K1262" i="2"/>
  <c r="H1262" i="2"/>
  <c r="Q1262" i="2" s="1"/>
  <c r="T1262" i="2" s="1"/>
  <c r="F1262" i="2"/>
  <c r="E1262" i="2"/>
  <c r="J1262" i="2" s="1"/>
  <c r="V1262" i="2" s="1"/>
  <c r="D1262" i="2"/>
  <c r="I1262" i="2" s="1"/>
  <c r="U1262" i="2" s="1"/>
  <c r="T1261" i="2"/>
  <c r="O1261" i="2"/>
  <c r="R1261" i="2" s="1"/>
  <c r="K1261" i="2"/>
  <c r="W1261" i="2" s="1"/>
  <c r="H1261" i="2"/>
  <c r="Q1261" i="2" s="1"/>
  <c r="F1261" i="2"/>
  <c r="E1261" i="2"/>
  <c r="J1261" i="2" s="1"/>
  <c r="V1261" i="2" s="1"/>
  <c r="D1261" i="2"/>
  <c r="I1261" i="2" s="1"/>
  <c r="U1261" i="2" s="1"/>
  <c r="T1260" i="2"/>
  <c r="O1260" i="2"/>
  <c r="R1260" i="2" s="1"/>
  <c r="H1260" i="2"/>
  <c r="Q1260" i="2" s="1"/>
  <c r="F1260" i="2"/>
  <c r="K1260" i="2" s="1"/>
  <c r="W1260" i="2" s="1"/>
  <c r="E1260" i="2"/>
  <c r="D1260" i="2"/>
  <c r="I1260" i="2" s="1"/>
  <c r="U1260" i="2" s="1"/>
  <c r="P1259" i="2"/>
  <c r="S1259" i="2" s="1"/>
  <c r="H1259" i="2"/>
  <c r="F1259" i="2"/>
  <c r="K1259" i="2" s="1"/>
  <c r="W1259" i="2" s="1"/>
  <c r="E1259" i="2"/>
  <c r="D1259" i="2"/>
  <c r="I1259" i="2" s="1"/>
  <c r="U1259" i="2" s="1"/>
  <c r="W1258" i="2"/>
  <c r="K1258" i="2"/>
  <c r="H1258" i="2"/>
  <c r="Q1258" i="2" s="1"/>
  <c r="T1258" i="2" s="1"/>
  <c r="F1258" i="2"/>
  <c r="E1258" i="2"/>
  <c r="J1258" i="2" s="1"/>
  <c r="V1258" i="2" s="1"/>
  <c r="D1258" i="2"/>
  <c r="I1258" i="2" s="1"/>
  <c r="U1258" i="2" s="1"/>
  <c r="T1257" i="2"/>
  <c r="O1257" i="2"/>
  <c r="R1257" i="2" s="1"/>
  <c r="K1257" i="2"/>
  <c r="W1257" i="2" s="1"/>
  <c r="H1257" i="2"/>
  <c r="Q1257" i="2" s="1"/>
  <c r="F1257" i="2"/>
  <c r="E1257" i="2"/>
  <c r="J1257" i="2" s="1"/>
  <c r="V1257" i="2" s="1"/>
  <c r="D1257" i="2"/>
  <c r="I1257" i="2" s="1"/>
  <c r="U1257" i="2" s="1"/>
  <c r="T1256" i="2"/>
  <c r="O1256" i="2"/>
  <c r="R1256" i="2" s="1"/>
  <c r="H1256" i="2"/>
  <c r="Q1256" i="2" s="1"/>
  <c r="F1256" i="2"/>
  <c r="K1256" i="2" s="1"/>
  <c r="W1256" i="2" s="1"/>
  <c r="E1256" i="2"/>
  <c r="D1256" i="2"/>
  <c r="I1256" i="2" s="1"/>
  <c r="U1256" i="2" s="1"/>
  <c r="P1255" i="2"/>
  <c r="S1255" i="2" s="1"/>
  <c r="H1255" i="2"/>
  <c r="F1255" i="2"/>
  <c r="K1255" i="2" s="1"/>
  <c r="W1255" i="2" s="1"/>
  <c r="E1255" i="2"/>
  <c r="D1255" i="2"/>
  <c r="I1255" i="2" s="1"/>
  <c r="U1255" i="2" s="1"/>
  <c r="W1254" i="2"/>
  <c r="K1254" i="2"/>
  <c r="H1254" i="2"/>
  <c r="Q1254" i="2" s="1"/>
  <c r="T1254" i="2" s="1"/>
  <c r="F1254" i="2"/>
  <c r="E1254" i="2"/>
  <c r="J1254" i="2" s="1"/>
  <c r="V1254" i="2" s="1"/>
  <c r="D1254" i="2"/>
  <c r="I1254" i="2" s="1"/>
  <c r="U1254" i="2" s="1"/>
  <c r="T1253" i="2"/>
  <c r="O1253" i="2"/>
  <c r="R1253" i="2" s="1"/>
  <c r="K1253" i="2"/>
  <c r="W1253" i="2" s="1"/>
  <c r="H1253" i="2"/>
  <c r="Q1253" i="2" s="1"/>
  <c r="F1253" i="2"/>
  <c r="E1253" i="2"/>
  <c r="J1253" i="2" s="1"/>
  <c r="V1253" i="2" s="1"/>
  <c r="D1253" i="2"/>
  <c r="I1253" i="2" s="1"/>
  <c r="U1253" i="2" s="1"/>
  <c r="T1252" i="2"/>
  <c r="O1252" i="2"/>
  <c r="R1252" i="2" s="1"/>
  <c r="H1252" i="2"/>
  <c r="Q1252" i="2" s="1"/>
  <c r="F1252" i="2"/>
  <c r="K1252" i="2" s="1"/>
  <c r="W1252" i="2" s="1"/>
  <c r="E1252" i="2"/>
  <c r="D1252" i="2"/>
  <c r="I1252" i="2" s="1"/>
  <c r="U1252" i="2" s="1"/>
  <c r="P1251" i="2"/>
  <c r="S1251" i="2" s="1"/>
  <c r="H1251" i="2"/>
  <c r="F1251" i="2"/>
  <c r="K1251" i="2" s="1"/>
  <c r="W1251" i="2" s="1"/>
  <c r="E1251" i="2"/>
  <c r="D1251" i="2"/>
  <c r="I1251" i="2" s="1"/>
  <c r="U1251" i="2" s="1"/>
  <c r="W1250" i="2"/>
  <c r="K1250" i="2"/>
  <c r="H1250" i="2"/>
  <c r="Q1250" i="2" s="1"/>
  <c r="T1250" i="2" s="1"/>
  <c r="F1250" i="2"/>
  <c r="E1250" i="2"/>
  <c r="J1250" i="2" s="1"/>
  <c r="V1250" i="2" s="1"/>
  <c r="D1250" i="2"/>
  <c r="I1250" i="2" s="1"/>
  <c r="U1250" i="2" s="1"/>
  <c r="T1249" i="2"/>
  <c r="O1249" i="2"/>
  <c r="R1249" i="2" s="1"/>
  <c r="K1249" i="2"/>
  <c r="W1249" i="2" s="1"/>
  <c r="H1249" i="2"/>
  <c r="Q1249" i="2" s="1"/>
  <c r="F1249" i="2"/>
  <c r="E1249" i="2"/>
  <c r="J1249" i="2" s="1"/>
  <c r="V1249" i="2" s="1"/>
  <c r="D1249" i="2"/>
  <c r="I1249" i="2" s="1"/>
  <c r="U1249" i="2" s="1"/>
  <c r="T1248" i="2"/>
  <c r="O1248" i="2"/>
  <c r="R1248" i="2" s="1"/>
  <c r="H1248" i="2"/>
  <c r="Q1248" i="2" s="1"/>
  <c r="F1248" i="2"/>
  <c r="K1248" i="2" s="1"/>
  <c r="W1248" i="2" s="1"/>
  <c r="E1248" i="2"/>
  <c r="D1248" i="2"/>
  <c r="I1248" i="2" s="1"/>
  <c r="U1248" i="2" s="1"/>
  <c r="P1247" i="2"/>
  <c r="S1247" i="2" s="1"/>
  <c r="H1247" i="2"/>
  <c r="F1247" i="2"/>
  <c r="K1247" i="2" s="1"/>
  <c r="W1247" i="2" s="1"/>
  <c r="E1247" i="2"/>
  <c r="D1247" i="2"/>
  <c r="I1247" i="2" s="1"/>
  <c r="U1247" i="2" s="1"/>
  <c r="W1246" i="2"/>
  <c r="K1246" i="2"/>
  <c r="H1246" i="2"/>
  <c r="Q1246" i="2" s="1"/>
  <c r="T1246" i="2" s="1"/>
  <c r="F1246" i="2"/>
  <c r="E1246" i="2"/>
  <c r="J1246" i="2" s="1"/>
  <c r="V1246" i="2" s="1"/>
  <c r="D1246" i="2"/>
  <c r="I1246" i="2" s="1"/>
  <c r="U1246" i="2" s="1"/>
  <c r="T1245" i="2"/>
  <c r="O1245" i="2"/>
  <c r="R1245" i="2" s="1"/>
  <c r="K1245" i="2"/>
  <c r="W1245" i="2" s="1"/>
  <c r="H1245" i="2"/>
  <c r="Q1245" i="2" s="1"/>
  <c r="F1245" i="2"/>
  <c r="E1245" i="2"/>
  <c r="J1245" i="2" s="1"/>
  <c r="V1245" i="2" s="1"/>
  <c r="D1245" i="2"/>
  <c r="I1245" i="2" s="1"/>
  <c r="U1245" i="2" s="1"/>
  <c r="Q1244" i="2"/>
  <c r="T1244" i="2" s="1"/>
  <c r="P1244" i="2"/>
  <c r="S1244" i="2" s="1"/>
  <c r="K1244" i="2"/>
  <c r="W1244" i="2" s="1"/>
  <c r="J1244" i="2"/>
  <c r="V1244" i="2" s="1"/>
  <c r="H1244" i="2"/>
  <c r="O1244" i="2" s="1"/>
  <c r="R1244" i="2" s="1"/>
  <c r="F1244" i="2"/>
  <c r="E1244" i="2"/>
  <c r="D1244" i="2"/>
  <c r="I1244" i="2" s="1"/>
  <c r="U1244" i="2" s="1"/>
  <c r="V1243" i="2"/>
  <c r="Q1243" i="2"/>
  <c r="T1243" i="2" s="1"/>
  <c r="P1243" i="2"/>
  <c r="S1243" i="2" s="1"/>
  <c r="J1243" i="2"/>
  <c r="H1243" i="2"/>
  <c r="O1243" i="2" s="1"/>
  <c r="R1243" i="2" s="1"/>
  <c r="F1243" i="2"/>
  <c r="K1243" i="2" s="1"/>
  <c r="W1243" i="2" s="1"/>
  <c r="E1243" i="2"/>
  <c r="D1243" i="2"/>
  <c r="I1243" i="2" s="1"/>
  <c r="U1243" i="2" s="1"/>
  <c r="U1242" i="2"/>
  <c r="Q1242" i="2"/>
  <c r="T1242" i="2" s="1"/>
  <c r="P1242" i="2"/>
  <c r="S1242" i="2" s="1"/>
  <c r="K1242" i="2"/>
  <c r="W1242" i="2" s="1"/>
  <c r="H1242" i="2"/>
  <c r="O1242" i="2" s="1"/>
  <c r="R1242" i="2" s="1"/>
  <c r="F1242" i="2"/>
  <c r="E1242" i="2"/>
  <c r="J1242" i="2" s="1"/>
  <c r="V1242" i="2" s="1"/>
  <c r="D1242" i="2"/>
  <c r="I1242" i="2" s="1"/>
  <c r="R1241" i="2"/>
  <c r="Q1241" i="2"/>
  <c r="T1241" i="2" s="1"/>
  <c r="P1241" i="2"/>
  <c r="S1241" i="2" s="1"/>
  <c r="K1241" i="2"/>
  <c r="W1241" i="2" s="1"/>
  <c r="J1241" i="2"/>
  <c r="V1241" i="2" s="1"/>
  <c r="H1241" i="2"/>
  <c r="O1241" i="2" s="1"/>
  <c r="F1241" i="2"/>
  <c r="E1241" i="2"/>
  <c r="D1241" i="2"/>
  <c r="I1241" i="2" s="1"/>
  <c r="U1241" i="2" s="1"/>
  <c r="Q1240" i="2"/>
  <c r="T1240" i="2" s="1"/>
  <c r="P1240" i="2"/>
  <c r="S1240" i="2" s="1"/>
  <c r="K1240" i="2"/>
  <c r="W1240" i="2" s="1"/>
  <c r="J1240" i="2"/>
  <c r="V1240" i="2" s="1"/>
  <c r="H1240" i="2"/>
  <c r="O1240" i="2" s="1"/>
  <c r="R1240" i="2" s="1"/>
  <c r="F1240" i="2"/>
  <c r="E1240" i="2"/>
  <c r="D1240" i="2"/>
  <c r="I1240" i="2" s="1"/>
  <c r="U1240" i="2" s="1"/>
  <c r="V1239" i="2"/>
  <c r="Q1239" i="2"/>
  <c r="T1239" i="2" s="1"/>
  <c r="P1239" i="2"/>
  <c r="S1239" i="2" s="1"/>
  <c r="J1239" i="2"/>
  <c r="H1239" i="2"/>
  <c r="O1239" i="2" s="1"/>
  <c r="R1239" i="2" s="1"/>
  <c r="F1239" i="2"/>
  <c r="K1239" i="2" s="1"/>
  <c r="W1239" i="2" s="1"/>
  <c r="E1239" i="2"/>
  <c r="D1239" i="2"/>
  <c r="I1239" i="2" s="1"/>
  <c r="U1239" i="2" s="1"/>
  <c r="U1238" i="2"/>
  <c r="Q1238" i="2"/>
  <c r="T1238" i="2" s="1"/>
  <c r="P1238" i="2"/>
  <c r="S1238" i="2" s="1"/>
  <c r="K1238" i="2"/>
  <c r="W1238" i="2" s="1"/>
  <c r="H1238" i="2"/>
  <c r="O1238" i="2" s="1"/>
  <c r="R1238" i="2" s="1"/>
  <c r="F1238" i="2"/>
  <c r="E1238" i="2"/>
  <c r="J1238" i="2" s="1"/>
  <c r="V1238" i="2" s="1"/>
  <c r="D1238" i="2"/>
  <c r="I1238" i="2" s="1"/>
  <c r="R1237" i="2"/>
  <c r="Q1237" i="2"/>
  <c r="T1237" i="2" s="1"/>
  <c r="P1237" i="2"/>
  <c r="S1237" i="2" s="1"/>
  <c r="K1237" i="2"/>
  <c r="W1237" i="2" s="1"/>
  <c r="J1237" i="2"/>
  <c r="V1237" i="2" s="1"/>
  <c r="H1237" i="2"/>
  <c r="O1237" i="2" s="1"/>
  <c r="F1237" i="2"/>
  <c r="E1237" i="2"/>
  <c r="D1237" i="2"/>
  <c r="I1237" i="2" s="1"/>
  <c r="U1237" i="2" s="1"/>
  <c r="Q1236" i="2"/>
  <c r="T1236" i="2" s="1"/>
  <c r="P1236" i="2"/>
  <c r="S1236" i="2" s="1"/>
  <c r="K1236" i="2"/>
  <c r="W1236" i="2" s="1"/>
  <c r="J1236" i="2"/>
  <c r="V1236" i="2" s="1"/>
  <c r="H1236" i="2"/>
  <c r="O1236" i="2" s="1"/>
  <c r="R1236" i="2" s="1"/>
  <c r="F1236" i="2"/>
  <c r="E1236" i="2"/>
  <c r="D1236" i="2"/>
  <c r="I1236" i="2" s="1"/>
  <c r="U1236" i="2" s="1"/>
  <c r="V1235" i="2"/>
  <c r="Q1235" i="2"/>
  <c r="T1235" i="2" s="1"/>
  <c r="P1235" i="2"/>
  <c r="S1235" i="2" s="1"/>
  <c r="J1235" i="2"/>
  <c r="H1235" i="2"/>
  <c r="O1235" i="2" s="1"/>
  <c r="R1235" i="2" s="1"/>
  <c r="F1235" i="2"/>
  <c r="K1235" i="2" s="1"/>
  <c r="W1235" i="2" s="1"/>
  <c r="E1235" i="2"/>
  <c r="D1235" i="2"/>
  <c r="I1235" i="2" s="1"/>
  <c r="U1235" i="2" s="1"/>
  <c r="U1234" i="2"/>
  <c r="Q1234" i="2"/>
  <c r="T1234" i="2" s="1"/>
  <c r="P1234" i="2"/>
  <c r="S1234" i="2" s="1"/>
  <c r="K1234" i="2"/>
  <c r="W1234" i="2" s="1"/>
  <c r="H1234" i="2"/>
  <c r="O1234" i="2" s="1"/>
  <c r="R1234" i="2" s="1"/>
  <c r="F1234" i="2"/>
  <c r="E1234" i="2"/>
  <c r="J1234" i="2" s="1"/>
  <c r="V1234" i="2" s="1"/>
  <c r="D1234" i="2"/>
  <c r="I1234" i="2" s="1"/>
  <c r="R1233" i="2"/>
  <c r="Q1233" i="2"/>
  <c r="T1233" i="2" s="1"/>
  <c r="P1233" i="2"/>
  <c r="S1233" i="2" s="1"/>
  <c r="K1233" i="2"/>
  <c r="W1233" i="2" s="1"/>
  <c r="J1233" i="2"/>
  <c r="V1233" i="2" s="1"/>
  <c r="H1233" i="2"/>
  <c r="O1233" i="2" s="1"/>
  <c r="F1233" i="2"/>
  <c r="E1233" i="2"/>
  <c r="D1233" i="2"/>
  <c r="I1233" i="2" s="1"/>
  <c r="U1233" i="2" s="1"/>
  <c r="Q1232" i="2"/>
  <c r="T1232" i="2" s="1"/>
  <c r="P1232" i="2"/>
  <c r="S1232" i="2" s="1"/>
  <c r="J1232" i="2"/>
  <c r="V1232" i="2" s="1"/>
  <c r="H1232" i="2"/>
  <c r="O1232" i="2" s="1"/>
  <c r="R1232" i="2" s="1"/>
  <c r="F1232" i="2"/>
  <c r="K1232" i="2" s="1"/>
  <c r="W1232" i="2" s="1"/>
  <c r="E1232" i="2"/>
  <c r="D1232" i="2"/>
  <c r="I1232" i="2" s="1"/>
  <c r="U1232" i="2" s="1"/>
  <c r="U1231" i="2"/>
  <c r="Q1231" i="2"/>
  <c r="T1231" i="2" s="1"/>
  <c r="P1231" i="2"/>
  <c r="S1231" i="2" s="1"/>
  <c r="H1231" i="2"/>
  <c r="O1231" i="2" s="1"/>
  <c r="R1231" i="2" s="1"/>
  <c r="F1231" i="2"/>
  <c r="K1231" i="2" s="1"/>
  <c r="W1231" i="2" s="1"/>
  <c r="E1231" i="2"/>
  <c r="J1231" i="2" s="1"/>
  <c r="V1231" i="2" s="1"/>
  <c r="D1231" i="2"/>
  <c r="I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R1229" i="2"/>
  <c r="Q1229" i="2"/>
  <c r="T1229" i="2" s="1"/>
  <c r="P1229" i="2"/>
  <c r="S1229" i="2" s="1"/>
  <c r="H1229" i="2"/>
  <c r="O1229" i="2" s="1"/>
  <c r="F1229" i="2"/>
  <c r="K1229" i="2" s="1"/>
  <c r="W1229" i="2" s="1"/>
  <c r="E1229" i="2"/>
  <c r="J1229" i="2" s="1"/>
  <c r="V1229" i="2" s="1"/>
  <c r="D1229" i="2"/>
  <c r="I1229" i="2" s="1"/>
  <c r="U1229" i="2" s="1"/>
  <c r="T1228" i="2"/>
  <c r="R1228" i="2"/>
  <c r="Q1228" i="2"/>
  <c r="P1228" i="2"/>
  <c r="S1228" i="2" s="1"/>
  <c r="H1228" i="2"/>
  <c r="O1228" i="2" s="1"/>
  <c r="F1228" i="2"/>
  <c r="K1228" i="2" s="1"/>
  <c r="W1228" i="2" s="1"/>
  <c r="E1228" i="2"/>
  <c r="J1228" i="2" s="1"/>
  <c r="V1228" i="2" s="1"/>
  <c r="D1228" i="2"/>
  <c r="I1228" i="2" s="1"/>
  <c r="U1228" i="2" s="1"/>
  <c r="T1227" i="2"/>
  <c r="Q1227" i="2"/>
  <c r="P1227" i="2"/>
  <c r="S1227" i="2" s="1"/>
  <c r="H1227" i="2"/>
  <c r="O1227" i="2" s="1"/>
  <c r="R1227" i="2" s="1"/>
  <c r="F1227" i="2"/>
  <c r="K1227" i="2" s="1"/>
  <c r="W1227" i="2" s="1"/>
  <c r="E1227" i="2"/>
  <c r="J1227" i="2" s="1"/>
  <c r="V1227" i="2" s="1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R1225" i="2"/>
  <c r="Q1225" i="2"/>
  <c r="T1225" i="2" s="1"/>
  <c r="P1225" i="2"/>
  <c r="S1225" i="2" s="1"/>
  <c r="H1225" i="2"/>
  <c r="O1225" i="2" s="1"/>
  <c r="F1225" i="2"/>
  <c r="K1225" i="2" s="1"/>
  <c r="W1225" i="2" s="1"/>
  <c r="E1225" i="2"/>
  <c r="J1225" i="2" s="1"/>
  <c r="V1225" i="2" s="1"/>
  <c r="D1225" i="2"/>
  <c r="I1225" i="2" s="1"/>
  <c r="U1225" i="2" s="1"/>
  <c r="T1224" i="2"/>
  <c r="R1224" i="2"/>
  <c r="Q1224" i="2"/>
  <c r="P1224" i="2"/>
  <c r="S1224" i="2" s="1"/>
  <c r="H1224" i="2"/>
  <c r="O1224" i="2" s="1"/>
  <c r="F1224" i="2"/>
  <c r="K1224" i="2" s="1"/>
  <c r="W1224" i="2" s="1"/>
  <c r="E1224" i="2"/>
  <c r="J1224" i="2" s="1"/>
  <c r="V1224" i="2" s="1"/>
  <c r="D1224" i="2"/>
  <c r="I1224" i="2" s="1"/>
  <c r="U1224" i="2" s="1"/>
  <c r="T1223" i="2"/>
  <c r="Q1223" i="2"/>
  <c r="P1223" i="2"/>
  <c r="S1223" i="2" s="1"/>
  <c r="H1223" i="2"/>
  <c r="O1223" i="2" s="1"/>
  <c r="R1223" i="2" s="1"/>
  <c r="F1223" i="2"/>
  <c r="K1223" i="2" s="1"/>
  <c r="W1223" i="2" s="1"/>
  <c r="E1223" i="2"/>
  <c r="J1223" i="2" s="1"/>
  <c r="V1223" i="2" s="1"/>
  <c r="D1223" i="2"/>
  <c r="I1223" i="2" s="1"/>
  <c r="U1223" i="2" s="1"/>
  <c r="V1222" i="2"/>
  <c r="Q1222" i="2"/>
  <c r="T1222" i="2" s="1"/>
  <c r="P1222" i="2"/>
  <c r="S1222" i="2" s="1"/>
  <c r="H1222" i="2"/>
  <c r="O1222" i="2" s="1"/>
  <c r="R1222" i="2" s="1"/>
  <c r="F1222" i="2"/>
  <c r="K1222" i="2" s="1"/>
  <c r="W1222" i="2" s="1"/>
  <c r="E1222" i="2"/>
  <c r="J1222" i="2" s="1"/>
  <c r="D1222" i="2"/>
  <c r="I1222" i="2" s="1"/>
  <c r="U1222" i="2" s="1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T1220" i="2"/>
  <c r="R1220" i="2"/>
  <c r="Q1220" i="2"/>
  <c r="P1220" i="2"/>
  <c r="S1220" i="2" s="1"/>
  <c r="J1220" i="2"/>
  <c r="V1220" i="2" s="1"/>
  <c r="H1220" i="2"/>
  <c r="O1220" i="2" s="1"/>
  <c r="F1220" i="2"/>
  <c r="K1220" i="2" s="1"/>
  <c r="W1220" i="2" s="1"/>
  <c r="E1220" i="2"/>
  <c r="D1220" i="2"/>
  <c r="I1220" i="2" s="1"/>
  <c r="U1220" i="2" s="1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Q1218" i="2"/>
  <c r="T1218" i="2" s="1"/>
  <c r="P1218" i="2"/>
  <c r="S1218" i="2" s="1"/>
  <c r="H1218" i="2"/>
  <c r="O1218" i="2" s="1"/>
  <c r="R1218" i="2" s="1"/>
  <c r="F1218" i="2"/>
  <c r="K1218" i="2" s="1"/>
  <c r="W1218" i="2" s="1"/>
  <c r="E1218" i="2"/>
  <c r="J1218" i="2" s="1"/>
  <c r="V1218" i="2" s="1"/>
  <c r="D1218" i="2"/>
  <c r="I1218" i="2" s="1"/>
  <c r="U1218" i="2" s="1"/>
  <c r="R1217" i="2"/>
  <c r="Q1217" i="2"/>
  <c r="T1217" i="2" s="1"/>
  <c r="P1217" i="2"/>
  <c r="S1217" i="2" s="1"/>
  <c r="H1217" i="2"/>
  <c r="O1217" i="2" s="1"/>
  <c r="F1217" i="2"/>
  <c r="K1217" i="2" s="1"/>
  <c r="W1217" i="2" s="1"/>
  <c r="E1217" i="2"/>
  <c r="J1217" i="2" s="1"/>
  <c r="V1217" i="2" s="1"/>
  <c r="D1217" i="2"/>
  <c r="I1217" i="2" s="1"/>
  <c r="U1217" i="2" s="1"/>
  <c r="T1216" i="2"/>
  <c r="R1216" i="2"/>
  <c r="Q1216" i="2"/>
  <c r="P1216" i="2"/>
  <c r="S1216" i="2" s="1"/>
  <c r="J1216" i="2"/>
  <c r="V1216" i="2" s="1"/>
  <c r="H1216" i="2"/>
  <c r="O1216" i="2" s="1"/>
  <c r="F1216" i="2"/>
  <c r="K1216" i="2" s="1"/>
  <c r="W1216" i="2" s="1"/>
  <c r="E1216" i="2"/>
  <c r="D1216" i="2"/>
  <c r="I1216" i="2" s="1"/>
  <c r="U1216" i="2" s="1"/>
  <c r="T1215" i="2"/>
  <c r="Q1215" i="2"/>
  <c r="P1215" i="2"/>
  <c r="S1215" i="2" s="1"/>
  <c r="H1215" i="2"/>
  <c r="O1215" i="2" s="1"/>
  <c r="R1215" i="2" s="1"/>
  <c r="F1215" i="2"/>
  <c r="K1215" i="2" s="1"/>
  <c r="W1215" i="2" s="1"/>
  <c r="E1215" i="2"/>
  <c r="J1215" i="2" s="1"/>
  <c r="V1215" i="2" s="1"/>
  <c r="D1215" i="2"/>
  <c r="I1215" i="2" s="1"/>
  <c r="U1215" i="2" s="1"/>
  <c r="O1214" i="2"/>
  <c r="R1214" i="2" s="1"/>
  <c r="H1214" i="2"/>
  <c r="F1214" i="2"/>
  <c r="K1214" i="2" s="1"/>
  <c r="W1214" i="2" s="1"/>
  <c r="E1214" i="2"/>
  <c r="J1214" i="2" s="1"/>
  <c r="V1214" i="2" s="1"/>
  <c r="D1214" i="2"/>
  <c r="H1213" i="2"/>
  <c r="F1213" i="2"/>
  <c r="E1213" i="2"/>
  <c r="D1213" i="2"/>
  <c r="W1212" i="2"/>
  <c r="O1212" i="2"/>
  <c r="R1212" i="2" s="1"/>
  <c r="H1212" i="2"/>
  <c r="F1212" i="2"/>
  <c r="K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W1210" i="2"/>
  <c r="O1210" i="2"/>
  <c r="R1210" i="2" s="1"/>
  <c r="H1210" i="2"/>
  <c r="F1210" i="2"/>
  <c r="K1210" i="2" s="1"/>
  <c r="E1210" i="2"/>
  <c r="J1210" i="2" s="1"/>
  <c r="V1210" i="2" s="1"/>
  <c r="D1210" i="2"/>
  <c r="H1209" i="2"/>
  <c r="F1209" i="2"/>
  <c r="K1209" i="2" s="1"/>
  <c r="W1209" i="2" s="1"/>
  <c r="E1209" i="2"/>
  <c r="D1209" i="2"/>
  <c r="W1208" i="2"/>
  <c r="O1208" i="2"/>
  <c r="R1208" i="2" s="1"/>
  <c r="H1208" i="2"/>
  <c r="F1208" i="2"/>
  <c r="K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O1206" i="2"/>
  <c r="R1206" i="2" s="1"/>
  <c r="H1206" i="2"/>
  <c r="F1206" i="2"/>
  <c r="K1206" i="2" s="1"/>
  <c r="W1206" i="2" s="1"/>
  <c r="E1206" i="2"/>
  <c r="J1206" i="2" s="1"/>
  <c r="V1206" i="2" s="1"/>
  <c r="D1206" i="2"/>
  <c r="H1205" i="2"/>
  <c r="F1205" i="2"/>
  <c r="E1205" i="2"/>
  <c r="D1205" i="2"/>
  <c r="W1204" i="2"/>
  <c r="O1204" i="2"/>
  <c r="R1204" i="2" s="1"/>
  <c r="H1204" i="2"/>
  <c r="F1204" i="2"/>
  <c r="K1204" i="2" s="1"/>
  <c r="E1204" i="2"/>
  <c r="J1204" i="2" s="1"/>
  <c r="V1204" i="2" s="1"/>
  <c r="D1204" i="2"/>
  <c r="H1203" i="2"/>
  <c r="F1203" i="2"/>
  <c r="K1203" i="2" s="1"/>
  <c r="W1203" i="2" s="1"/>
  <c r="E1203" i="2"/>
  <c r="D1203" i="2"/>
  <c r="W1202" i="2"/>
  <c r="O1202" i="2"/>
  <c r="R1202" i="2" s="1"/>
  <c r="H1202" i="2"/>
  <c r="F1202" i="2"/>
  <c r="K1202" i="2" s="1"/>
  <c r="E1202" i="2"/>
  <c r="J1202" i="2" s="1"/>
  <c r="V1202" i="2" s="1"/>
  <c r="D1202" i="2"/>
  <c r="H1201" i="2"/>
  <c r="F1201" i="2"/>
  <c r="K1201" i="2" s="1"/>
  <c r="W1201" i="2" s="1"/>
  <c r="E1201" i="2"/>
  <c r="D1201" i="2"/>
  <c r="W1200" i="2"/>
  <c r="O1200" i="2"/>
  <c r="R1200" i="2" s="1"/>
  <c r="H1200" i="2"/>
  <c r="F1200" i="2"/>
  <c r="K1200" i="2" s="1"/>
  <c r="E1200" i="2"/>
  <c r="J1200" i="2" s="1"/>
  <c r="V1200" i="2" s="1"/>
  <c r="D1200" i="2"/>
  <c r="H1199" i="2"/>
  <c r="F1199" i="2"/>
  <c r="K1199" i="2" s="1"/>
  <c r="W1199" i="2" s="1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W1196" i="2"/>
  <c r="O1196" i="2"/>
  <c r="R1196" i="2" s="1"/>
  <c r="H1196" i="2"/>
  <c r="F1196" i="2"/>
  <c r="K1196" i="2" s="1"/>
  <c r="E1196" i="2"/>
  <c r="J1196" i="2" s="1"/>
  <c r="V1196" i="2" s="1"/>
  <c r="D1196" i="2"/>
  <c r="H1195" i="2"/>
  <c r="F1195" i="2"/>
  <c r="E1195" i="2"/>
  <c r="D1195" i="2"/>
  <c r="W1194" i="2"/>
  <c r="O1194" i="2"/>
  <c r="R1194" i="2" s="1"/>
  <c r="H1194" i="2"/>
  <c r="F1194" i="2"/>
  <c r="K1194" i="2" s="1"/>
  <c r="E1194" i="2"/>
  <c r="J1194" i="2" s="1"/>
  <c r="V1194" i="2" s="1"/>
  <c r="D1194" i="2"/>
  <c r="H1193" i="2"/>
  <c r="F1193" i="2"/>
  <c r="E1193" i="2"/>
  <c r="D1193" i="2"/>
  <c r="W1192" i="2"/>
  <c r="O1192" i="2"/>
  <c r="R1192" i="2" s="1"/>
  <c r="H1192" i="2"/>
  <c r="F1192" i="2"/>
  <c r="K1192" i="2" s="1"/>
  <c r="E1192" i="2"/>
  <c r="J1192" i="2" s="1"/>
  <c r="V1192" i="2" s="1"/>
  <c r="D1192" i="2"/>
  <c r="H1191" i="2"/>
  <c r="F1191" i="2"/>
  <c r="E1191" i="2"/>
  <c r="D1191" i="2"/>
  <c r="O1190" i="2"/>
  <c r="R1190" i="2" s="1"/>
  <c r="H1190" i="2"/>
  <c r="F1190" i="2"/>
  <c r="K1190" i="2" s="1"/>
  <c r="W1190" i="2" s="1"/>
  <c r="E1190" i="2"/>
  <c r="J1190" i="2" s="1"/>
  <c r="V1190" i="2" s="1"/>
  <c r="D1190" i="2"/>
  <c r="H1189" i="2"/>
  <c r="F1189" i="2"/>
  <c r="E1189" i="2"/>
  <c r="D1189" i="2"/>
  <c r="W1188" i="2"/>
  <c r="O1188" i="2"/>
  <c r="R1188" i="2" s="1"/>
  <c r="H1188" i="2"/>
  <c r="F1188" i="2"/>
  <c r="K1188" i="2" s="1"/>
  <c r="E1188" i="2"/>
  <c r="J1188" i="2" s="1"/>
  <c r="V1188" i="2" s="1"/>
  <c r="D1188" i="2"/>
  <c r="H1187" i="2"/>
  <c r="F1187" i="2"/>
  <c r="E1187" i="2"/>
  <c r="D1187" i="2"/>
  <c r="W1186" i="2"/>
  <c r="O1186" i="2"/>
  <c r="R1186" i="2" s="1"/>
  <c r="H1186" i="2"/>
  <c r="F1186" i="2"/>
  <c r="K1186" i="2" s="1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W1183" i="2"/>
  <c r="R1183" i="2"/>
  <c r="O1183" i="2"/>
  <c r="J1183" i="2"/>
  <c r="V1183" i="2" s="1"/>
  <c r="H1183" i="2"/>
  <c r="P1183" i="2" s="1"/>
  <c r="S1183" i="2" s="1"/>
  <c r="F1183" i="2"/>
  <c r="K1183" i="2" s="1"/>
  <c r="E1183" i="2"/>
  <c r="D1183" i="2"/>
  <c r="I1183" i="2" s="1"/>
  <c r="U1183" i="2" s="1"/>
  <c r="S1182" i="2"/>
  <c r="K1182" i="2"/>
  <c r="W1182" i="2" s="1"/>
  <c r="H1182" i="2"/>
  <c r="P1182" i="2" s="1"/>
  <c r="F1182" i="2"/>
  <c r="E1182" i="2"/>
  <c r="J1182" i="2" s="1"/>
  <c r="V1182" i="2" s="1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R1179" i="2"/>
  <c r="O1179" i="2"/>
  <c r="J1179" i="2"/>
  <c r="V1179" i="2" s="1"/>
  <c r="H1179" i="2"/>
  <c r="P1179" i="2" s="1"/>
  <c r="S1179" i="2" s="1"/>
  <c r="F1179" i="2"/>
  <c r="K1179" i="2" s="1"/>
  <c r="W1179" i="2" s="1"/>
  <c r="E1179" i="2"/>
  <c r="D1179" i="2"/>
  <c r="I1179" i="2" s="1"/>
  <c r="U1179" i="2" s="1"/>
  <c r="S1178" i="2"/>
  <c r="K1178" i="2"/>
  <c r="W1178" i="2" s="1"/>
  <c r="H1178" i="2"/>
  <c r="P1178" i="2" s="1"/>
  <c r="F1178" i="2"/>
  <c r="E1178" i="2"/>
  <c r="J1178" i="2" s="1"/>
  <c r="V1178" i="2" s="1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V1176" i="2"/>
  <c r="S1176" i="2"/>
  <c r="Q1176" i="2"/>
  <c r="T1176" i="2" s="1"/>
  <c r="H1176" i="2"/>
  <c r="P1176" i="2" s="1"/>
  <c r="F1176" i="2"/>
  <c r="K1176" i="2" s="1"/>
  <c r="W1176" i="2" s="1"/>
  <c r="E1176" i="2"/>
  <c r="J1176" i="2" s="1"/>
  <c r="D1176" i="2"/>
  <c r="I1176" i="2" s="1"/>
  <c r="U1176" i="2" s="1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P1174" i="2"/>
  <c r="S1174" i="2" s="1"/>
  <c r="H1174" i="2"/>
  <c r="O1174" i="2" s="1"/>
  <c r="R1174" i="2" s="1"/>
  <c r="F1174" i="2"/>
  <c r="K1174" i="2" s="1"/>
  <c r="W1174" i="2" s="1"/>
  <c r="E1174" i="2"/>
  <c r="J1174" i="2" s="1"/>
  <c r="V1174" i="2" s="1"/>
  <c r="D1174" i="2"/>
  <c r="I1174" i="2" s="1"/>
  <c r="U1174" i="2" s="1"/>
  <c r="P1173" i="2"/>
  <c r="S1173" i="2" s="1"/>
  <c r="H1173" i="2"/>
  <c r="O1173" i="2" s="1"/>
  <c r="R1173" i="2" s="1"/>
  <c r="F1173" i="2"/>
  <c r="K1173" i="2" s="1"/>
  <c r="W1173" i="2" s="1"/>
  <c r="E1173" i="2"/>
  <c r="J1173" i="2" s="1"/>
  <c r="V1173" i="2" s="1"/>
  <c r="D1173" i="2"/>
  <c r="I1173" i="2" s="1"/>
  <c r="U1173" i="2" s="1"/>
  <c r="P1172" i="2"/>
  <c r="S1172" i="2" s="1"/>
  <c r="H1172" i="2"/>
  <c r="O1172" i="2" s="1"/>
  <c r="R1172" i="2" s="1"/>
  <c r="F1172" i="2"/>
  <c r="K1172" i="2" s="1"/>
  <c r="W1172" i="2" s="1"/>
  <c r="E1172" i="2"/>
  <c r="J1172" i="2" s="1"/>
  <c r="V1172" i="2" s="1"/>
  <c r="D1172" i="2"/>
  <c r="I1172" i="2" s="1"/>
  <c r="U1172" i="2" s="1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P1170" i="2"/>
  <c r="S1170" i="2" s="1"/>
  <c r="H1170" i="2"/>
  <c r="O1170" i="2" s="1"/>
  <c r="R1170" i="2" s="1"/>
  <c r="F1170" i="2"/>
  <c r="K1170" i="2" s="1"/>
  <c r="W1170" i="2" s="1"/>
  <c r="E1170" i="2"/>
  <c r="J1170" i="2" s="1"/>
  <c r="V1170" i="2" s="1"/>
  <c r="D1170" i="2"/>
  <c r="I1170" i="2" s="1"/>
  <c r="U1170" i="2" s="1"/>
  <c r="P1169" i="2"/>
  <c r="S1169" i="2" s="1"/>
  <c r="H1169" i="2"/>
  <c r="O1169" i="2" s="1"/>
  <c r="R1169" i="2" s="1"/>
  <c r="F1169" i="2"/>
  <c r="K1169" i="2" s="1"/>
  <c r="W1169" i="2" s="1"/>
  <c r="E1169" i="2"/>
  <c r="J1169" i="2" s="1"/>
  <c r="V1169" i="2" s="1"/>
  <c r="D1169" i="2"/>
  <c r="I1169" i="2" s="1"/>
  <c r="U1169" i="2" s="1"/>
  <c r="P1168" i="2"/>
  <c r="S1168" i="2" s="1"/>
  <c r="H1168" i="2"/>
  <c r="O1168" i="2" s="1"/>
  <c r="R1168" i="2" s="1"/>
  <c r="F1168" i="2"/>
  <c r="K1168" i="2" s="1"/>
  <c r="W1168" i="2" s="1"/>
  <c r="E1168" i="2"/>
  <c r="J1168" i="2" s="1"/>
  <c r="V1168" i="2" s="1"/>
  <c r="D1168" i="2"/>
  <c r="I1168" i="2" s="1"/>
  <c r="U1168" i="2" s="1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P1166" i="2"/>
  <c r="S1166" i="2" s="1"/>
  <c r="H1166" i="2"/>
  <c r="O1166" i="2" s="1"/>
  <c r="R1166" i="2" s="1"/>
  <c r="F1166" i="2"/>
  <c r="K1166" i="2" s="1"/>
  <c r="W1166" i="2" s="1"/>
  <c r="E1166" i="2"/>
  <c r="J1166" i="2" s="1"/>
  <c r="V1166" i="2" s="1"/>
  <c r="D1166" i="2"/>
  <c r="I1166" i="2" s="1"/>
  <c r="U1166" i="2" s="1"/>
  <c r="P1165" i="2"/>
  <c r="S1165" i="2" s="1"/>
  <c r="H1165" i="2"/>
  <c r="O1165" i="2" s="1"/>
  <c r="R1165" i="2" s="1"/>
  <c r="F1165" i="2"/>
  <c r="K1165" i="2" s="1"/>
  <c r="W1165" i="2" s="1"/>
  <c r="E1165" i="2"/>
  <c r="J1165" i="2" s="1"/>
  <c r="V1165" i="2" s="1"/>
  <c r="D1165" i="2"/>
  <c r="I1165" i="2" s="1"/>
  <c r="U1165" i="2" s="1"/>
  <c r="P1164" i="2"/>
  <c r="S1164" i="2" s="1"/>
  <c r="H1164" i="2"/>
  <c r="O1164" i="2" s="1"/>
  <c r="R1164" i="2" s="1"/>
  <c r="F1164" i="2"/>
  <c r="K1164" i="2" s="1"/>
  <c r="W1164" i="2" s="1"/>
  <c r="E1164" i="2"/>
  <c r="J1164" i="2" s="1"/>
  <c r="V1164" i="2" s="1"/>
  <c r="D1164" i="2"/>
  <c r="I1164" i="2" s="1"/>
  <c r="U1164" i="2" s="1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P1162" i="2"/>
  <c r="S1162" i="2" s="1"/>
  <c r="H1162" i="2"/>
  <c r="O1162" i="2" s="1"/>
  <c r="R1162" i="2" s="1"/>
  <c r="F1162" i="2"/>
  <c r="K1162" i="2" s="1"/>
  <c r="W1162" i="2" s="1"/>
  <c r="E1162" i="2"/>
  <c r="J1162" i="2" s="1"/>
  <c r="V1162" i="2" s="1"/>
  <c r="D1162" i="2"/>
  <c r="I1162" i="2" s="1"/>
  <c r="U1162" i="2" s="1"/>
  <c r="P1161" i="2"/>
  <c r="S1161" i="2" s="1"/>
  <c r="H1161" i="2"/>
  <c r="O1161" i="2" s="1"/>
  <c r="R1161" i="2" s="1"/>
  <c r="F1161" i="2"/>
  <c r="K1161" i="2" s="1"/>
  <c r="W1161" i="2" s="1"/>
  <c r="E1161" i="2"/>
  <c r="J1161" i="2" s="1"/>
  <c r="V1161" i="2" s="1"/>
  <c r="D1161" i="2"/>
  <c r="I1161" i="2" s="1"/>
  <c r="U1161" i="2" s="1"/>
  <c r="P1160" i="2"/>
  <c r="S1160" i="2" s="1"/>
  <c r="H1160" i="2"/>
  <c r="O1160" i="2" s="1"/>
  <c r="R1160" i="2" s="1"/>
  <c r="F1160" i="2"/>
  <c r="K1160" i="2" s="1"/>
  <c r="W1160" i="2" s="1"/>
  <c r="E1160" i="2"/>
  <c r="J1160" i="2" s="1"/>
  <c r="V1160" i="2" s="1"/>
  <c r="D1160" i="2"/>
  <c r="I1160" i="2" s="1"/>
  <c r="U1160" i="2" s="1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P1158" i="2"/>
  <c r="S1158" i="2" s="1"/>
  <c r="H1158" i="2"/>
  <c r="O1158" i="2" s="1"/>
  <c r="R1158" i="2" s="1"/>
  <c r="F1158" i="2"/>
  <c r="K1158" i="2" s="1"/>
  <c r="W1158" i="2" s="1"/>
  <c r="E1158" i="2"/>
  <c r="J1158" i="2" s="1"/>
  <c r="V1158" i="2" s="1"/>
  <c r="D1158" i="2"/>
  <c r="I1158" i="2" s="1"/>
  <c r="U1158" i="2" s="1"/>
  <c r="P1157" i="2"/>
  <c r="S1157" i="2" s="1"/>
  <c r="H1157" i="2"/>
  <c r="O1157" i="2" s="1"/>
  <c r="R1157" i="2" s="1"/>
  <c r="F1157" i="2"/>
  <c r="K1157" i="2" s="1"/>
  <c r="W1157" i="2" s="1"/>
  <c r="E1157" i="2"/>
  <c r="J1157" i="2" s="1"/>
  <c r="V1157" i="2" s="1"/>
  <c r="D1157" i="2"/>
  <c r="I1157" i="2" s="1"/>
  <c r="U1157" i="2" s="1"/>
  <c r="P1156" i="2"/>
  <c r="S1156" i="2" s="1"/>
  <c r="H1156" i="2"/>
  <c r="O1156" i="2" s="1"/>
  <c r="R1156" i="2" s="1"/>
  <c r="F1156" i="2"/>
  <c r="K1156" i="2" s="1"/>
  <c r="W1156" i="2" s="1"/>
  <c r="E1156" i="2"/>
  <c r="J1156" i="2" s="1"/>
  <c r="V1156" i="2" s="1"/>
  <c r="D1156" i="2"/>
  <c r="I1156" i="2" s="1"/>
  <c r="U1156" i="2" s="1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P1154" i="2"/>
  <c r="S1154" i="2" s="1"/>
  <c r="H1154" i="2"/>
  <c r="O1154" i="2" s="1"/>
  <c r="R1154" i="2" s="1"/>
  <c r="F1154" i="2"/>
  <c r="K1154" i="2" s="1"/>
  <c r="W1154" i="2" s="1"/>
  <c r="E1154" i="2"/>
  <c r="J1154" i="2" s="1"/>
  <c r="V1154" i="2" s="1"/>
  <c r="D1154" i="2"/>
  <c r="I1154" i="2" s="1"/>
  <c r="U1154" i="2" s="1"/>
  <c r="P1153" i="2"/>
  <c r="S1153" i="2" s="1"/>
  <c r="H1153" i="2"/>
  <c r="O1153" i="2" s="1"/>
  <c r="R1153" i="2" s="1"/>
  <c r="F1153" i="2"/>
  <c r="K1153" i="2" s="1"/>
  <c r="W1153" i="2" s="1"/>
  <c r="E1153" i="2"/>
  <c r="J1153" i="2" s="1"/>
  <c r="V1153" i="2" s="1"/>
  <c r="D1153" i="2"/>
  <c r="I1153" i="2" s="1"/>
  <c r="U1153" i="2" s="1"/>
  <c r="P1152" i="2"/>
  <c r="S1152" i="2" s="1"/>
  <c r="H1152" i="2"/>
  <c r="O1152" i="2" s="1"/>
  <c r="R1152" i="2" s="1"/>
  <c r="F1152" i="2"/>
  <c r="K1152" i="2" s="1"/>
  <c r="W1152" i="2" s="1"/>
  <c r="E1152" i="2"/>
  <c r="J1152" i="2" s="1"/>
  <c r="V1152" i="2" s="1"/>
  <c r="D1152" i="2"/>
  <c r="I1152" i="2" s="1"/>
  <c r="U1152" i="2" s="1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T1150" i="2"/>
  <c r="P1150" i="2"/>
  <c r="S1150" i="2" s="1"/>
  <c r="H1150" i="2"/>
  <c r="Q1150" i="2" s="1"/>
  <c r="F1150" i="2"/>
  <c r="K1150" i="2" s="1"/>
  <c r="W1150" i="2" s="1"/>
  <c r="E1150" i="2"/>
  <c r="J1150" i="2" s="1"/>
  <c r="V1150" i="2" s="1"/>
  <c r="D1150" i="2"/>
  <c r="I1150" i="2" s="1"/>
  <c r="U1150" i="2" s="1"/>
  <c r="T1149" i="2"/>
  <c r="Q1149" i="2"/>
  <c r="P1149" i="2"/>
  <c r="S1149" i="2" s="1"/>
  <c r="H1149" i="2"/>
  <c r="O1149" i="2" s="1"/>
  <c r="R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Q1147" i="2"/>
  <c r="P1147" i="2"/>
  <c r="S1147" i="2" s="1"/>
  <c r="H1147" i="2"/>
  <c r="O1147" i="2" s="1"/>
  <c r="R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Q1146" i="2"/>
  <c r="P1146" i="2"/>
  <c r="S1146" i="2" s="1"/>
  <c r="H1146" i="2"/>
  <c r="O1146" i="2" s="1"/>
  <c r="R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Q1145" i="2"/>
  <c r="P1145" i="2"/>
  <c r="S1145" i="2" s="1"/>
  <c r="H1145" i="2"/>
  <c r="O1145" i="2" s="1"/>
  <c r="R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Q1143" i="2"/>
  <c r="P1143" i="2"/>
  <c r="S1143" i="2" s="1"/>
  <c r="H1143" i="2"/>
  <c r="O1143" i="2" s="1"/>
  <c r="R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Q1142" i="2"/>
  <c r="P1142" i="2"/>
  <c r="S1142" i="2" s="1"/>
  <c r="H1142" i="2"/>
  <c r="O1142" i="2" s="1"/>
  <c r="R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Q1141" i="2"/>
  <c r="P1141" i="2"/>
  <c r="S1141" i="2" s="1"/>
  <c r="H1141" i="2"/>
  <c r="O1141" i="2" s="1"/>
  <c r="R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Q1139" i="2"/>
  <c r="P1139" i="2"/>
  <c r="S1139" i="2" s="1"/>
  <c r="H1139" i="2"/>
  <c r="O1139" i="2" s="1"/>
  <c r="R1139" i="2" s="1"/>
  <c r="F1139" i="2"/>
  <c r="K1139" i="2" s="1"/>
  <c r="W1139" i="2" s="1"/>
  <c r="E1139" i="2"/>
  <c r="J1139" i="2" s="1"/>
  <c r="V1139" i="2" s="1"/>
  <c r="D1139" i="2"/>
  <c r="I1139" i="2" s="1"/>
  <c r="U1139" i="2" s="1"/>
  <c r="T1138" i="2"/>
  <c r="Q1138" i="2"/>
  <c r="P1138" i="2"/>
  <c r="S1138" i="2" s="1"/>
  <c r="H1138" i="2"/>
  <c r="O1138" i="2" s="1"/>
  <c r="R1138" i="2" s="1"/>
  <c r="F1138" i="2"/>
  <c r="K1138" i="2" s="1"/>
  <c r="W1138" i="2" s="1"/>
  <c r="E1138" i="2"/>
  <c r="J1138" i="2" s="1"/>
  <c r="V1138" i="2" s="1"/>
  <c r="D1138" i="2"/>
  <c r="I1138" i="2" s="1"/>
  <c r="U1138" i="2" s="1"/>
  <c r="T1137" i="2"/>
  <c r="Q1137" i="2"/>
  <c r="P1137" i="2"/>
  <c r="S1137" i="2" s="1"/>
  <c r="H1137" i="2"/>
  <c r="O1137" i="2" s="1"/>
  <c r="R1137" i="2" s="1"/>
  <c r="F1137" i="2"/>
  <c r="K1137" i="2" s="1"/>
  <c r="W1137" i="2" s="1"/>
  <c r="E1137" i="2"/>
  <c r="J1137" i="2" s="1"/>
  <c r="V1137" i="2" s="1"/>
  <c r="D1137" i="2"/>
  <c r="I1137" i="2" s="1"/>
  <c r="U1137" i="2" s="1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T1135" i="2"/>
  <c r="Q1135" i="2"/>
  <c r="P1135" i="2"/>
  <c r="S1135" i="2" s="1"/>
  <c r="H1135" i="2"/>
  <c r="O1135" i="2" s="1"/>
  <c r="R1135" i="2" s="1"/>
  <c r="F1135" i="2"/>
  <c r="K1135" i="2" s="1"/>
  <c r="W1135" i="2" s="1"/>
  <c r="E1135" i="2"/>
  <c r="J1135" i="2" s="1"/>
  <c r="V1135" i="2" s="1"/>
  <c r="D1135" i="2"/>
  <c r="I1135" i="2" s="1"/>
  <c r="U1135" i="2" s="1"/>
  <c r="T1134" i="2"/>
  <c r="Q1134" i="2"/>
  <c r="P1134" i="2"/>
  <c r="S1134" i="2" s="1"/>
  <c r="H1134" i="2"/>
  <c r="O1134" i="2" s="1"/>
  <c r="R1134" i="2" s="1"/>
  <c r="F1134" i="2"/>
  <c r="K1134" i="2" s="1"/>
  <c r="W1134" i="2" s="1"/>
  <c r="E1134" i="2"/>
  <c r="J1134" i="2" s="1"/>
  <c r="V1134" i="2" s="1"/>
  <c r="D1134" i="2"/>
  <c r="I1134" i="2" s="1"/>
  <c r="U1134" i="2" s="1"/>
  <c r="T1133" i="2"/>
  <c r="Q1133" i="2"/>
  <c r="P1133" i="2"/>
  <c r="S1133" i="2" s="1"/>
  <c r="H1133" i="2"/>
  <c r="O1133" i="2" s="1"/>
  <c r="R1133" i="2" s="1"/>
  <c r="F1133" i="2"/>
  <c r="K1133" i="2" s="1"/>
  <c r="W1133" i="2" s="1"/>
  <c r="E1133" i="2"/>
  <c r="J1133" i="2" s="1"/>
  <c r="V1133" i="2" s="1"/>
  <c r="D1133" i="2"/>
  <c r="I1133" i="2" s="1"/>
  <c r="U1133" i="2" s="1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T1131" i="2"/>
  <c r="Q1131" i="2"/>
  <c r="P1131" i="2"/>
  <c r="S1131" i="2" s="1"/>
  <c r="H1131" i="2"/>
  <c r="O1131" i="2" s="1"/>
  <c r="R1131" i="2" s="1"/>
  <c r="F1131" i="2"/>
  <c r="K1131" i="2" s="1"/>
  <c r="W1131" i="2" s="1"/>
  <c r="E1131" i="2"/>
  <c r="J1131" i="2" s="1"/>
  <c r="V1131" i="2" s="1"/>
  <c r="D1131" i="2"/>
  <c r="I1131" i="2" s="1"/>
  <c r="U1131" i="2" s="1"/>
  <c r="T1130" i="2"/>
  <c r="Q1130" i="2"/>
  <c r="P1130" i="2"/>
  <c r="S1130" i="2" s="1"/>
  <c r="H1130" i="2"/>
  <c r="O1130" i="2" s="1"/>
  <c r="R1130" i="2" s="1"/>
  <c r="F1130" i="2"/>
  <c r="K1130" i="2" s="1"/>
  <c r="W1130" i="2" s="1"/>
  <c r="E1130" i="2"/>
  <c r="J1130" i="2" s="1"/>
  <c r="V1130" i="2" s="1"/>
  <c r="D1130" i="2"/>
  <c r="I1130" i="2" s="1"/>
  <c r="U1130" i="2" s="1"/>
  <c r="T1129" i="2"/>
  <c r="Q1129" i="2"/>
  <c r="P1129" i="2"/>
  <c r="S1129" i="2" s="1"/>
  <c r="H1129" i="2"/>
  <c r="O1129" i="2" s="1"/>
  <c r="R1129" i="2" s="1"/>
  <c r="F1129" i="2"/>
  <c r="K1129" i="2" s="1"/>
  <c r="W1129" i="2" s="1"/>
  <c r="E1129" i="2"/>
  <c r="J1129" i="2" s="1"/>
  <c r="V1129" i="2" s="1"/>
  <c r="D1129" i="2"/>
  <c r="I1129" i="2" s="1"/>
  <c r="U1129" i="2" s="1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T1127" i="2"/>
  <c r="Q1127" i="2"/>
  <c r="P1127" i="2"/>
  <c r="S1127" i="2" s="1"/>
  <c r="H1127" i="2"/>
  <c r="O1127" i="2" s="1"/>
  <c r="R1127" i="2" s="1"/>
  <c r="F1127" i="2"/>
  <c r="K1127" i="2" s="1"/>
  <c r="W1127" i="2" s="1"/>
  <c r="E1127" i="2"/>
  <c r="J1127" i="2" s="1"/>
  <c r="V1127" i="2" s="1"/>
  <c r="D1127" i="2"/>
  <c r="I1127" i="2" s="1"/>
  <c r="U1127" i="2" s="1"/>
  <c r="T1126" i="2"/>
  <c r="Q1126" i="2"/>
  <c r="P1126" i="2"/>
  <c r="S1126" i="2" s="1"/>
  <c r="H1126" i="2"/>
  <c r="O1126" i="2" s="1"/>
  <c r="R1126" i="2" s="1"/>
  <c r="F1126" i="2"/>
  <c r="K1126" i="2" s="1"/>
  <c r="W1126" i="2" s="1"/>
  <c r="E1126" i="2"/>
  <c r="J1126" i="2" s="1"/>
  <c r="V1126" i="2" s="1"/>
  <c r="D1126" i="2"/>
  <c r="I1126" i="2" s="1"/>
  <c r="U1126" i="2" s="1"/>
  <c r="T1125" i="2"/>
  <c r="Q1125" i="2"/>
  <c r="P1125" i="2"/>
  <c r="S1125" i="2" s="1"/>
  <c r="H1125" i="2"/>
  <c r="O1125" i="2" s="1"/>
  <c r="R1125" i="2" s="1"/>
  <c r="F1125" i="2"/>
  <c r="K1125" i="2" s="1"/>
  <c r="W1125" i="2" s="1"/>
  <c r="E1125" i="2"/>
  <c r="J1125" i="2" s="1"/>
  <c r="V1125" i="2" s="1"/>
  <c r="D1125" i="2"/>
  <c r="I1125" i="2" s="1"/>
  <c r="U1125" i="2" s="1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T1123" i="2"/>
  <c r="Q1123" i="2"/>
  <c r="P1123" i="2"/>
  <c r="S1123" i="2" s="1"/>
  <c r="H1123" i="2"/>
  <c r="O1123" i="2" s="1"/>
  <c r="R1123" i="2" s="1"/>
  <c r="F1123" i="2"/>
  <c r="K1123" i="2" s="1"/>
  <c r="W1123" i="2" s="1"/>
  <c r="E1123" i="2"/>
  <c r="J1123" i="2" s="1"/>
  <c r="V1123" i="2" s="1"/>
  <c r="D1123" i="2"/>
  <c r="I1123" i="2" s="1"/>
  <c r="U1123" i="2" s="1"/>
  <c r="T1122" i="2"/>
  <c r="Q1122" i="2"/>
  <c r="P1122" i="2"/>
  <c r="S1122" i="2" s="1"/>
  <c r="H1122" i="2"/>
  <c r="O1122" i="2" s="1"/>
  <c r="R1122" i="2" s="1"/>
  <c r="F1122" i="2"/>
  <c r="K1122" i="2" s="1"/>
  <c r="W1122" i="2" s="1"/>
  <c r="E1122" i="2"/>
  <c r="J1122" i="2" s="1"/>
  <c r="V1122" i="2" s="1"/>
  <c r="D1122" i="2"/>
  <c r="I1122" i="2" s="1"/>
  <c r="U1122" i="2" s="1"/>
  <c r="T1121" i="2"/>
  <c r="Q1121" i="2"/>
  <c r="P1121" i="2"/>
  <c r="S1121" i="2" s="1"/>
  <c r="H1121" i="2"/>
  <c r="O1121" i="2" s="1"/>
  <c r="R1121" i="2" s="1"/>
  <c r="F1121" i="2"/>
  <c r="K1121" i="2" s="1"/>
  <c r="W1121" i="2" s="1"/>
  <c r="E1121" i="2"/>
  <c r="J1121" i="2" s="1"/>
  <c r="V1121" i="2" s="1"/>
  <c r="D1121" i="2"/>
  <c r="I1121" i="2" s="1"/>
  <c r="U1121" i="2" s="1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T1119" i="2"/>
  <c r="Q1119" i="2"/>
  <c r="P1119" i="2"/>
  <c r="S1119" i="2" s="1"/>
  <c r="H1119" i="2"/>
  <c r="O1119" i="2" s="1"/>
  <c r="R1119" i="2" s="1"/>
  <c r="F1119" i="2"/>
  <c r="K1119" i="2" s="1"/>
  <c r="W1119" i="2" s="1"/>
  <c r="E1119" i="2"/>
  <c r="J1119" i="2" s="1"/>
  <c r="V1119" i="2" s="1"/>
  <c r="D1119" i="2"/>
  <c r="I1119" i="2" s="1"/>
  <c r="U1119" i="2" s="1"/>
  <c r="T1118" i="2"/>
  <c r="Q1118" i="2"/>
  <c r="P1118" i="2"/>
  <c r="S1118" i="2" s="1"/>
  <c r="H1118" i="2"/>
  <c r="O1118" i="2" s="1"/>
  <c r="R1118" i="2" s="1"/>
  <c r="F1118" i="2"/>
  <c r="K1118" i="2" s="1"/>
  <c r="W1118" i="2" s="1"/>
  <c r="E1118" i="2"/>
  <c r="J1118" i="2" s="1"/>
  <c r="V1118" i="2" s="1"/>
  <c r="D1118" i="2"/>
  <c r="I1118" i="2" s="1"/>
  <c r="U1118" i="2" s="1"/>
  <c r="T1117" i="2"/>
  <c r="Q1117" i="2"/>
  <c r="P1117" i="2"/>
  <c r="S1117" i="2" s="1"/>
  <c r="H1117" i="2"/>
  <c r="O1117" i="2" s="1"/>
  <c r="R1117" i="2" s="1"/>
  <c r="F1117" i="2"/>
  <c r="K1117" i="2" s="1"/>
  <c r="W1117" i="2" s="1"/>
  <c r="E1117" i="2"/>
  <c r="J1117" i="2" s="1"/>
  <c r="V1117" i="2" s="1"/>
  <c r="D1117" i="2"/>
  <c r="I1117" i="2" s="1"/>
  <c r="U1117" i="2" s="1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T1115" i="2"/>
  <c r="Q1115" i="2"/>
  <c r="P1115" i="2"/>
  <c r="S1115" i="2" s="1"/>
  <c r="H1115" i="2"/>
  <c r="O1115" i="2" s="1"/>
  <c r="R1115" i="2" s="1"/>
  <c r="F1115" i="2"/>
  <c r="K1115" i="2" s="1"/>
  <c r="W1115" i="2" s="1"/>
  <c r="E1115" i="2"/>
  <c r="J1115" i="2" s="1"/>
  <c r="V1115" i="2" s="1"/>
  <c r="D1115" i="2"/>
  <c r="I1115" i="2" s="1"/>
  <c r="U1115" i="2" s="1"/>
  <c r="T1114" i="2"/>
  <c r="Q1114" i="2"/>
  <c r="P1114" i="2"/>
  <c r="S1114" i="2" s="1"/>
  <c r="H1114" i="2"/>
  <c r="O1114" i="2" s="1"/>
  <c r="R1114" i="2" s="1"/>
  <c r="F1114" i="2"/>
  <c r="K1114" i="2" s="1"/>
  <c r="W1114" i="2" s="1"/>
  <c r="E1114" i="2"/>
  <c r="J1114" i="2" s="1"/>
  <c r="V1114" i="2" s="1"/>
  <c r="D1114" i="2"/>
  <c r="I1114" i="2" s="1"/>
  <c r="U1114" i="2" s="1"/>
  <c r="T1113" i="2"/>
  <c r="Q1113" i="2"/>
  <c r="P1113" i="2"/>
  <c r="S1113" i="2" s="1"/>
  <c r="H1113" i="2"/>
  <c r="O1113" i="2" s="1"/>
  <c r="R1113" i="2" s="1"/>
  <c r="F1113" i="2"/>
  <c r="K1113" i="2" s="1"/>
  <c r="W1113" i="2" s="1"/>
  <c r="E1113" i="2"/>
  <c r="J1113" i="2" s="1"/>
  <c r="V1113" i="2" s="1"/>
  <c r="D1113" i="2"/>
  <c r="I1113" i="2" s="1"/>
  <c r="U1113" i="2" s="1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T1111" i="2"/>
  <c r="Q1111" i="2"/>
  <c r="P1111" i="2"/>
  <c r="S1111" i="2" s="1"/>
  <c r="H1111" i="2"/>
  <c r="O1111" i="2" s="1"/>
  <c r="R1111" i="2" s="1"/>
  <c r="F1111" i="2"/>
  <c r="K1111" i="2" s="1"/>
  <c r="W1111" i="2" s="1"/>
  <c r="E1111" i="2"/>
  <c r="J1111" i="2" s="1"/>
  <c r="V1111" i="2" s="1"/>
  <c r="D1111" i="2"/>
  <c r="I1111" i="2" s="1"/>
  <c r="U1111" i="2" s="1"/>
  <c r="T1110" i="2"/>
  <c r="Q1110" i="2"/>
  <c r="P1110" i="2"/>
  <c r="S1110" i="2" s="1"/>
  <c r="H1110" i="2"/>
  <c r="O1110" i="2" s="1"/>
  <c r="R1110" i="2" s="1"/>
  <c r="F1110" i="2"/>
  <c r="K1110" i="2" s="1"/>
  <c r="W1110" i="2" s="1"/>
  <c r="E1110" i="2"/>
  <c r="J1110" i="2" s="1"/>
  <c r="V1110" i="2" s="1"/>
  <c r="D1110" i="2"/>
  <c r="I1110" i="2" s="1"/>
  <c r="U1110" i="2" s="1"/>
  <c r="T1109" i="2"/>
  <c r="Q1109" i="2"/>
  <c r="P1109" i="2"/>
  <c r="S1109" i="2" s="1"/>
  <c r="H1109" i="2"/>
  <c r="O1109" i="2" s="1"/>
  <c r="R1109" i="2" s="1"/>
  <c r="F1109" i="2"/>
  <c r="K1109" i="2" s="1"/>
  <c r="W1109" i="2" s="1"/>
  <c r="E1109" i="2"/>
  <c r="J1109" i="2" s="1"/>
  <c r="V1109" i="2" s="1"/>
  <c r="D1109" i="2"/>
  <c r="I1109" i="2" s="1"/>
  <c r="U1109" i="2" s="1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T1107" i="2"/>
  <c r="Q1107" i="2"/>
  <c r="P1107" i="2"/>
  <c r="S1107" i="2" s="1"/>
  <c r="H1107" i="2"/>
  <c r="O1107" i="2" s="1"/>
  <c r="R1107" i="2" s="1"/>
  <c r="F1107" i="2"/>
  <c r="K1107" i="2" s="1"/>
  <c r="W1107" i="2" s="1"/>
  <c r="E1107" i="2"/>
  <c r="J1107" i="2" s="1"/>
  <c r="V1107" i="2" s="1"/>
  <c r="D1107" i="2"/>
  <c r="I1107" i="2" s="1"/>
  <c r="U1107" i="2" s="1"/>
  <c r="T1106" i="2"/>
  <c r="Q1106" i="2"/>
  <c r="P1106" i="2"/>
  <c r="S1106" i="2" s="1"/>
  <c r="H1106" i="2"/>
  <c r="O1106" i="2" s="1"/>
  <c r="R1106" i="2" s="1"/>
  <c r="F1106" i="2"/>
  <c r="K1106" i="2" s="1"/>
  <c r="W1106" i="2" s="1"/>
  <c r="E1106" i="2"/>
  <c r="J1106" i="2" s="1"/>
  <c r="V1106" i="2" s="1"/>
  <c r="D1106" i="2"/>
  <c r="I1106" i="2" s="1"/>
  <c r="U1106" i="2" s="1"/>
  <c r="T1105" i="2"/>
  <c r="Q1105" i="2"/>
  <c r="P1105" i="2"/>
  <c r="S1105" i="2" s="1"/>
  <c r="H1105" i="2"/>
  <c r="O1105" i="2" s="1"/>
  <c r="R1105" i="2" s="1"/>
  <c r="F1105" i="2"/>
  <c r="K1105" i="2" s="1"/>
  <c r="W1105" i="2" s="1"/>
  <c r="E1105" i="2"/>
  <c r="J1105" i="2" s="1"/>
  <c r="V1105" i="2" s="1"/>
  <c r="D1105" i="2"/>
  <c r="I1105" i="2" s="1"/>
  <c r="U1105" i="2" s="1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T1103" i="2"/>
  <c r="Q1103" i="2"/>
  <c r="P1103" i="2"/>
  <c r="S1103" i="2" s="1"/>
  <c r="H1103" i="2"/>
  <c r="O1103" i="2" s="1"/>
  <c r="R1103" i="2" s="1"/>
  <c r="F1103" i="2"/>
  <c r="K1103" i="2" s="1"/>
  <c r="W1103" i="2" s="1"/>
  <c r="E1103" i="2"/>
  <c r="J1103" i="2" s="1"/>
  <c r="V1103" i="2" s="1"/>
  <c r="D1103" i="2"/>
  <c r="I1103" i="2" s="1"/>
  <c r="U1103" i="2" s="1"/>
  <c r="T1102" i="2"/>
  <c r="Q1102" i="2"/>
  <c r="P1102" i="2"/>
  <c r="S1102" i="2" s="1"/>
  <c r="H1102" i="2"/>
  <c r="O1102" i="2" s="1"/>
  <c r="R1102" i="2" s="1"/>
  <c r="F1102" i="2"/>
  <c r="K1102" i="2" s="1"/>
  <c r="W1102" i="2" s="1"/>
  <c r="E1102" i="2"/>
  <c r="J1102" i="2" s="1"/>
  <c r="V1102" i="2" s="1"/>
  <c r="D1102" i="2"/>
  <c r="I1102" i="2" s="1"/>
  <c r="U1102" i="2" s="1"/>
  <c r="T1101" i="2"/>
  <c r="Q1101" i="2"/>
  <c r="P1101" i="2"/>
  <c r="S1101" i="2" s="1"/>
  <c r="H1101" i="2"/>
  <c r="O1101" i="2" s="1"/>
  <c r="R1101" i="2" s="1"/>
  <c r="F1101" i="2"/>
  <c r="K1101" i="2" s="1"/>
  <c r="W1101" i="2" s="1"/>
  <c r="E1101" i="2"/>
  <c r="J1101" i="2" s="1"/>
  <c r="V1101" i="2" s="1"/>
  <c r="D1101" i="2"/>
  <c r="I1101" i="2" s="1"/>
  <c r="U1101" i="2" s="1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T1099" i="2"/>
  <c r="Q1099" i="2"/>
  <c r="P1099" i="2"/>
  <c r="S1099" i="2" s="1"/>
  <c r="H1099" i="2"/>
  <c r="O1099" i="2" s="1"/>
  <c r="R1099" i="2" s="1"/>
  <c r="F1099" i="2"/>
  <c r="K1099" i="2" s="1"/>
  <c r="W1099" i="2" s="1"/>
  <c r="E1099" i="2"/>
  <c r="J1099" i="2" s="1"/>
  <c r="V1099" i="2" s="1"/>
  <c r="D1099" i="2"/>
  <c r="I1099" i="2" s="1"/>
  <c r="U1099" i="2" s="1"/>
  <c r="T1098" i="2"/>
  <c r="Q1098" i="2"/>
  <c r="P1098" i="2"/>
  <c r="S1098" i="2" s="1"/>
  <c r="H1098" i="2"/>
  <c r="O1098" i="2" s="1"/>
  <c r="R1098" i="2" s="1"/>
  <c r="F1098" i="2"/>
  <c r="K1098" i="2" s="1"/>
  <c r="W1098" i="2" s="1"/>
  <c r="E1098" i="2"/>
  <c r="J1098" i="2" s="1"/>
  <c r="V1098" i="2" s="1"/>
  <c r="D1098" i="2"/>
  <c r="I1098" i="2" s="1"/>
  <c r="U1098" i="2" s="1"/>
  <c r="T1097" i="2"/>
  <c r="Q1097" i="2"/>
  <c r="P1097" i="2"/>
  <c r="S1097" i="2" s="1"/>
  <c r="H1097" i="2"/>
  <c r="O1097" i="2" s="1"/>
  <c r="R1097" i="2" s="1"/>
  <c r="F1097" i="2"/>
  <c r="K1097" i="2" s="1"/>
  <c r="W1097" i="2" s="1"/>
  <c r="E1097" i="2"/>
  <c r="J1097" i="2" s="1"/>
  <c r="V1097" i="2" s="1"/>
  <c r="D1097" i="2"/>
  <c r="I1097" i="2" s="1"/>
  <c r="U1097" i="2" s="1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T1095" i="2"/>
  <c r="Q1095" i="2"/>
  <c r="P1095" i="2"/>
  <c r="S1095" i="2" s="1"/>
  <c r="H1095" i="2"/>
  <c r="O1095" i="2" s="1"/>
  <c r="R1095" i="2" s="1"/>
  <c r="F1095" i="2"/>
  <c r="K1095" i="2" s="1"/>
  <c r="W1095" i="2" s="1"/>
  <c r="E1095" i="2"/>
  <c r="J1095" i="2" s="1"/>
  <c r="V1095" i="2" s="1"/>
  <c r="D1095" i="2"/>
  <c r="I1095" i="2" s="1"/>
  <c r="U1095" i="2" s="1"/>
  <c r="T1094" i="2"/>
  <c r="Q1094" i="2"/>
  <c r="P1094" i="2"/>
  <c r="S1094" i="2" s="1"/>
  <c r="H1094" i="2"/>
  <c r="O1094" i="2" s="1"/>
  <c r="R1094" i="2" s="1"/>
  <c r="F1094" i="2"/>
  <c r="K1094" i="2" s="1"/>
  <c r="W1094" i="2" s="1"/>
  <c r="E1094" i="2"/>
  <c r="J1094" i="2" s="1"/>
  <c r="V1094" i="2" s="1"/>
  <c r="D1094" i="2"/>
  <c r="I1094" i="2" s="1"/>
  <c r="U1094" i="2" s="1"/>
  <c r="T1093" i="2"/>
  <c r="Q1093" i="2"/>
  <c r="P1093" i="2"/>
  <c r="S1093" i="2" s="1"/>
  <c r="H1093" i="2"/>
  <c r="O1093" i="2" s="1"/>
  <c r="R1093" i="2" s="1"/>
  <c r="F1093" i="2"/>
  <c r="K1093" i="2" s="1"/>
  <c r="W1093" i="2" s="1"/>
  <c r="E1093" i="2"/>
  <c r="J1093" i="2" s="1"/>
  <c r="V1093" i="2" s="1"/>
  <c r="D1093" i="2"/>
  <c r="I1093" i="2" s="1"/>
  <c r="U1093" i="2" s="1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T1091" i="2"/>
  <c r="Q1091" i="2"/>
  <c r="P1091" i="2"/>
  <c r="S1091" i="2" s="1"/>
  <c r="H1091" i="2"/>
  <c r="O1091" i="2" s="1"/>
  <c r="R1091" i="2" s="1"/>
  <c r="F1091" i="2"/>
  <c r="K1091" i="2" s="1"/>
  <c r="W1091" i="2" s="1"/>
  <c r="E1091" i="2"/>
  <c r="J1091" i="2" s="1"/>
  <c r="V1091" i="2" s="1"/>
  <c r="D1091" i="2"/>
  <c r="I1091" i="2" s="1"/>
  <c r="U1091" i="2" s="1"/>
  <c r="T1090" i="2"/>
  <c r="Q1090" i="2"/>
  <c r="P1090" i="2"/>
  <c r="S1090" i="2" s="1"/>
  <c r="H1090" i="2"/>
  <c r="O1090" i="2" s="1"/>
  <c r="R1090" i="2" s="1"/>
  <c r="F1090" i="2"/>
  <c r="K1090" i="2" s="1"/>
  <c r="W1090" i="2" s="1"/>
  <c r="E1090" i="2"/>
  <c r="J1090" i="2" s="1"/>
  <c r="V1090" i="2" s="1"/>
  <c r="D1090" i="2"/>
  <c r="I1090" i="2" s="1"/>
  <c r="U1090" i="2" s="1"/>
  <c r="T1089" i="2"/>
  <c r="Q1089" i="2"/>
  <c r="P1089" i="2"/>
  <c r="S1089" i="2" s="1"/>
  <c r="H1089" i="2"/>
  <c r="O1089" i="2" s="1"/>
  <c r="R1089" i="2" s="1"/>
  <c r="F1089" i="2"/>
  <c r="K1089" i="2" s="1"/>
  <c r="W1089" i="2" s="1"/>
  <c r="E1089" i="2"/>
  <c r="J1089" i="2" s="1"/>
  <c r="V1089" i="2" s="1"/>
  <c r="D1089" i="2"/>
  <c r="I1089" i="2" s="1"/>
  <c r="U1089" i="2" s="1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T1087" i="2"/>
  <c r="Q1087" i="2"/>
  <c r="P1087" i="2"/>
  <c r="S1087" i="2" s="1"/>
  <c r="H1087" i="2"/>
  <c r="O1087" i="2" s="1"/>
  <c r="R1087" i="2" s="1"/>
  <c r="F1087" i="2"/>
  <c r="K1087" i="2" s="1"/>
  <c r="W1087" i="2" s="1"/>
  <c r="E1087" i="2"/>
  <c r="J1087" i="2" s="1"/>
  <c r="V1087" i="2" s="1"/>
  <c r="D1087" i="2"/>
  <c r="I1087" i="2" s="1"/>
  <c r="U1087" i="2" s="1"/>
  <c r="T1086" i="2"/>
  <c r="Q1086" i="2"/>
  <c r="P1086" i="2"/>
  <c r="S1086" i="2" s="1"/>
  <c r="H1086" i="2"/>
  <c r="O1086" i="2" s="1"/>
  <c r="R1086" i="2" s="1"/>
  <c r="F1086" i="2"/>
  <c r="K1086" i="2" s="1"/>
  <c r="W1086" i="2" s="1"/>
  <c r="E1086" i="2"/>
  <c r="J1086" i="2" s="1"/>
  <c r="V1086" i="2" s="1"/>
  <c r="D1086" i="2"/>
  <c r="I1086" i="2" s="1"/>
  <c r="U1086" i="2" s="1"/>
  <c r="T1085" i="2"/>
  <c r="Q1085" i="2"/>
  <c r="P1085" i="2"/>
  <c r="S1085" i="2" s="1"/>
  <c r="H1085" i="2"/>
  <c r="O1085" i="2" s="1"/>
  <c r="R1085" i="2" s="1"/>
  <c r="F1085" i="2"/>
  <c r="K1085" i="2" s="1"/>
  <c r="W1085" i="2" s="1"/>
  <c r="E1085" i="2"/>
  <c r="J1085" i="2" s="1"/>
  <c r="V1085" i="2" s="1"/>
  <c r="D1085" i="2"/>
  <c r="I1085" i="2" s="1"/>
  <c r="U1085" i="2" s="1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T1083" i="2"/>
  <c r="Q1083" i="2"/>
  <c r="P1083" i="2"/>
  <c r="S1083" i="2" s="1"/>
  <c r="H1083" i="2"/>
  <c r="O1083" i="2" s="1"/>
  <c r="R1083" i="2" s="1"/>
  <c r="F1083" i="2"/>
  <c r="K1083" i="2" s="1"/>
  <c r="W1083" i="2" s="1"/>
  <c r="E1083" i="2"/>
  <c r="J1083" i="2" s="1"/>
  <c r="V1083" i="2" s="1"/>
  <c r="D1083" i="2"/>
  <c r="I1083" i="2" s="1"/>
  <c r="U1083" i="2" s="1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P1081" i="2"/>
  <c r="S1081" i="2" s="1"/>
  <c r="H1081" i="2"/>
  <c r="O1081" i="2" s="1"/>
  <c r="R1081" i="2" s="1"/>
  <c r="F1081" i="2"/>
  <c r="K1081" i="2" s="1"/>
  <c r="W1081" i="2" s="1"/>
  <c r="E1081" i="2"/>
  <c r="J1081" i="2" s="1"/>
  <c r="V1081" i="2" s="1"/>
  <c r="D1081" i="2"/>
  <c r="I1081" i="2" s="1"/>
  <c r="U1081" i="2" s="1"/>
  <c r="P1080" i="2"/>
  <c r="S1080" i="2" s="1"/>
  <c r="H1080" i="2"/>
  <c r="O1080" i="2" s="1"/>
  <c r="R1080" i="2" s="1"/>
  <c r="F1080" i="2"/>
  <c r="K1080" i="2" s="1"/>
  <c r="W1080" i="2" s="1"/>
  <c r="E1080" i="2"/>
  <c r="J1080" i="2" s="1"/>
  <c r="V1080" i="2" s="1"/>
  <c r="D1080" i="2"/>
  <c r="I1080" i="2" s="1"/>
  <c r="U1080" i="2" s="1"/>
  <c r="U1079" i="2"/>
  <c r="Q1079" i="2"/>
  <c r="T1079" i="2" s="1"/>
  <c r="P1079" i="2"/>
  <c r="S1079" i="2" s="1"/>
  <c r="H1079" i="2"/>
  <c r="O1079" i="2" s="1"/>
  <c r="R1079" i="2" s="1"/>
  <c r="F1079" i="2"/>
  <c r="K1079" i="2" s="1"/>
  <c r="W1079" i="2" s="1"/>
  <c r="E1079" i="2"/>
  <c r="J1079" i="2" s="1"/>
  <c r="V1079" i="2" s="1"/>
  <c r="D1079" i="2"/>
  <c r="I1079" i="2" s="1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U1077" i="2"/>
  <c r="Q1077" i="2"/>
  <c r="T1077" i="2" s="1"/>
  <c r="P1077" i="2"/>
  <c r="S1077" i="2" s="1"/>
  <c r="H1077" i="2"/>
  <c r="O1077" i="2" s="1"/>
  <c r="R1077" i="2" s="1"/>
  <c r="F1077" i="2"/>
  <c r="K1077" i="2" s="1"/>
  <c r="W1077" i="2" s="1"/>
  <c r="E1077" i="2"/>
  <c r="J1077" i="2" s="1"/>
  <c r="V1077" i="2" s="1"/>
  <c r="D1077" i="2"/>
  <c r="I1077" i="2" s="1"/>
  <c r="U1076" i="2"/>
  <c r="Q1076" i="2"/>
  <c r="T1076" i="2" s="1"/>
  <c r="P1076" i="2"/>
  <c r="S1076" i="2" s="1"/>
  <c r="H1076" i="2"/>
  <c r="O1076" i="2" s="1"/>
  <c r="R1076" i="2" s="1"/>
  <c r="F1076" i="2"/>
  <c r="K1076" i="2" s="1"/>
  <c r="W1076" i="2" s="1"/>
  <c r="E1076" i="2"/>
  <c r="J1076" i="2" s="1"/>
  <c r="V1076" i="2" s="1"/>
  <c r="D1076" i="2"/>
  <c r="I1076" i="2" s="1"/>
  <c r="U1075" i="2"/>
  <c r="Q1075" i="2"/>
  <c r="T1075" i="2" s="1"/>
  <c r="P1075" i="2"/>
  <c r="S1075" i="2" s="1"/>
  <c r="H1075" i="2"/>
  <c r="O1075" i="2" s="1"/>
  <c r="R1075" i="2" s="1"/>
  <c r="F1075" i="2"/>
  <c r="K1075" i="2" s="1"/>
  <c r="W1075" i="2" s="1"/>
  <c r="E1075" i="2"/>
  <c r="J1075" i="2" s="1"/>
  <c r="V1075" i="2" s="1"/>
  <c r="D1075" i="2"/>
  <c r="I1075" i="2" s="1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U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2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1" i="2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0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69" i="2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8" i="2"/>
  <c r="Q1068" i="2"/>
  <c r="T1068" i="2" s="1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7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6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5" i="2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4" i="2"/>
  <c r="Q1064" i="2"/>
  <c r="T1064" i="2" s="1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3" i="2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2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1" i="2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0" i="2"/>
  <c r="Q1060" i="2"/>
  <c r="T1060" i="2" s="1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59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8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7" i="2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6" i="2"/>
  <c r="Q1056" i="2"/>
  <c r="T1056" i="2" s="1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5" i="2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4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3" i="2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2" i="2"/>
  <c r="Q1052" i="2"/>
  <c r="T1052" i="2" s="1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1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0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49" i="2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8" i="2"/>
  <c r="Q1048" i="2"/>
  <c r="T1048" i="2" s="1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7" i="2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6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5" i="2"/>
  <c r="Q1045" i="2"/>
  <c r="T1045" i="2" s="1"/>
  <c r="P1045" i="2"/>
  <c r="S1045" i="2" s="1"/>
  <c r="H1045" i="2"/>
  <c r="O1045" i="2" s="1"/>
  <c r="R1045" i="2" s="1"/>
  <c r="F1045" i="2"/>
  <c r="K1045" i="2" s="1"/>
  <c r="W1045" i="2" s="1"/>
  <c r="E1045" i="2"/>
  <c r="J1045" i="2" s="1"/>
  <c r="V1045" i="2" s="1"/>
  <c r="D1045" i="2"/>
  <c r="I1045" i="2" s="1"/>
  <c r="U1044" i="2"/>
  <c r="Q1044" i="2"/>
  <c r="T1044" i="2" s="1"/>
  <c r="P1044" i="2"/>
  <c r="S1044" i="2" s="1"/>
  <c r="H1044" i="2"/>
  <c r="O1044" i="2" s="1"/>
  <c r="R1044" i="2" s="1"/>
  <c r="F1044" i="2"/>
  <c r="K1044" i="2" s="1"/>
  <c r="W1044" i="2" s="1"/>
  <c r="E1044" i="2"/>
  <c r="J1044" i="2" s="1"/>
  <c r="V1044" i="2" s="1"/>
  <c r="D1044" i="2"/>
  <c r="I1044" i="2" s="1"/>
  <c r="U1043" i="2"/>
  <c r="Q1043" i="2"/>
  <c r="T1043" i="2" s="1"/>
  <c r="P1043" i="2"/>
  <c r="S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I1043" i="2" s="1"/>
  <c r="U1042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1" i="2"/>
  <c r="Q1041" i="2"/>
  <c r="T1041" i="2" s="1"/>
  <c r="P1041" i="2"/>
  <c r="S1041" i="2" s="1"/>
  <c r="H1041" i="2"/>
  <c r="O1041" i="2" s="1"/>
  <c r="R1041" i="2" s="1"/>
  <c r="F1041" i="2"/>
  <c r="K1041" i="2" s="1"/>
  <c r="W1041" i="2" s="1"/>
  <c r="E1041" i="2"/>
  <c r="J1041" i="2" s="1"/>
  <c r="V1041" i="2" s="1"/>
  <c r="D1041" i="2"/>
  <c r="I1041" i="2" s="1"/>
  <c r="U1040" i="2"/>
  <c r="Q1040" i="2"/>
  <c r="T1040" i="2" s="1"/>
  <c r="P1040" i="2"/>
  <c r="S1040" i="2" s="1"/>
  <c r="H1040" i="2"/>
  <c r="O1040" i="2" s="1"/>
  <c r="R1040" i="2" s="1"/>
  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="1"/>
  <c r="P1039" i="2"/>
  <c r="S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I1039" i="2" s="1"/>
  <c r="U1038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7" i="2"/>
  <c r="Q1037" i="2"/>
  <c r="T1037" i="2" s="1"/>
  <c r="P1037" i="2"/>
  <c r="S1037" i="2" s="1"/>
  <c r="H1037" i="2"/>
  <c r="O1037" i="2" s="1"/>
  <c r="R1037" i="2" s="1"/>
  <c r="F1037" i="2"/>
  <c r="K1037" i="2" s="1"/>
  <c r="W1037" i="2" s="1"/>
  <c r="E1037" i="2"/>
  <c r="J1037" i="2" s="1"/>
  <c r="V1037" i="2" s="1"/>
  <c r="D1037" i="2"/>
  <c r="I1037" i="2" s="1"/>
  <c r="U1036" i="2"/>
  <c r="Q1036" i="2"/>
  <c r="T1036" i="2" s="1"/>
  <c r="P1036" i="2"/>
  <c r="S1036" i="2" s="1"/>
  <c r="H1036" i="2"/>
  <c r="O1036" i="2" s="1"/>
  <c r="R1036" i="2" s="1"/>
  <c r="F1036" i="2"/>
  <c r="K1036" i="2" s="1"/>
  <c r="W1036" i="2" s="1"/>
  <c r="E1036" i="2"/>
  <c r="J1036" i="2" s="1"/>
  <c r="V1036" i="2" s="1"/>
  <c r="D1036" i="2"/>
  <c r="I1036" i="2" s="1"/>
  <c r="U1035" i="2"/>
  <c r="Q1035" i="2"/>
  <c r="T1035" i="2" s="1"/>
  <c r="P1035" i="2"/>
  <c r="S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I1035" i="2" s="1"/>
  <c r="U1034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3" i="2"/>
  <c r="Q1033" i="2"/>
  <c r="T1033" i="2" s="1"/>
  <c r="P1033" i="2"/>
  <c r="S1033" i="2" s="1"/>
  <c r="H1033" i="2"/>
  <c r="O1033" i="2" s="1"/>
  <c r="R1033" i="2" s="1"/>
  <c r="F1033" i="2"/>
  <c r="K1033" i="2" s="1"/>
  <c r="W1033" i="2" s="1"/>
  <c r="E1033" i="2"/>
  <c r="J1033" i="2" s="1"/>
  <c r="V1033" i="2" s="1"/>
  <c r="D1033" i="2"/>
  <c r="I1033" i="2" s="1"/>
  <c r="U1032" i="2"/>
  <c r="Q1032" i="2"/>
  <c r="T1032" i="2" s="1"/>
  <c r="P1032" i="2"/>
  <c r="S1032" i="2" s="1"/>
  <c r="H1032" i="2"/>
  <c r="O1032" i="2" s="1"/>
  <c r="R1032" i="2" s="1"/>
  <c r="F1032" i="2"/>
  <c r="K1032" i="2" s="1"/>
  <c r="W1032" i="2" s="1"/>
  <c r="E1032" i="2"/>
  <c r="J1032" i="2" s="1"/>
  <c r="V1032" i="2" s="1"/>
  <c r="D1032" i="2"/>
  <c r="I1032" i="2" s="1"/>
  <c r="U1031" i="2"/>
  <c r="Q1031" i="2"/>
  <c r="T1031" i="2" s="1"/>
  <c r="P1031" i="2"/>
  <c r="S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I1031" i="2" s="1"/>
  <c r="U1030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29" i="2"/>
  <c r="Q1029" i="2"/>
  <c r="T1029" i="2" s="1"/>
  <c r="P1029" i="2"/>
  <c r="S1029" i="2" s="1"/>
  <c r="H1029" i="2"/>
  <c r="O1029" i="2" s="1"/>
  <c r="R1029" i="2" s="1"/>
  <c r="F1029" i="2"/>
  <c r="K1029" i="2" s="1"/>
  <c r="W1029" i="2" s="1"/>
  <c r="E1029" i="2"/>
  <c r="J1029" i="2" s="1"/>
  <c r="V1029" i="2" s="1"/>
  <c r="D1029" i="2"/>
  <c r="I1029" i="2" s="1"/>
  <c r="U1028" i="2"/>
  <c r="Q1028" i="2"/>
  <c r="T1028" i="2" s="1"/>
  <c r="P1028" i="2"/>
  <c r="S1028" i="2" s="1"/>
  <c r="H1028" i="2"/>
  <c r="O1028" i="2" s="1"/>
  <c r="R1028" i="2" s="1"/>
  <c r="F1028" i="2"/>
  <c r="K1028" i="2" s="1"/>
  <c r="W1028" i="2" s="1"/>
  <c r="E1028" i="2"/>
  <c r="J1028" i="2" s="1"/>
  <c r="V1028" i="2" s="1"/>
  <c r="D1028" i="2"/>
  <c r="I1028" i="2" s="1"/>
  <c r="U1027" i="2"/>
  <c r="Q1027" i="2"/>
  <c r="T1027" i="2" s="1"/>
  <c r="P1027" i="2"/>
  <c r="S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I1027" i="2" s="1"/>
  <c r="U1026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5" i="2"/>
  <c r="Q1025" i="2"/>
  <c r="T1025" i="2" s="1"/>
  <c r="P1025" i="2"/>
  <c r="S1025" i="2" s="1"/>
  <c r="H1025" i="2"/>
  <c r="O1025" i="2" s="1"/>
  <c r="R1025" i="2" s="1"/>
  <c r="F1025" i="2"/>
  <c r="K1025" i="2" s="1"/>
  <c r="W1025" i="2" s="1"/>
  <c r="E1025" i="2"/>
  <c r="J1025" i="2" s="1"/>
  <c r="V1025" i="2" s="1"/>
  <c r="D1025" i="2"/>
  <c r="I1025" i="2" s="1"/>
  <c r="U1024" i="2"/>
  <c r="Q1024" i="2"/>
  <c r="T1024" i="2" s="1"/>
  <c r="P1024" i="2"/>
  <c r="S1024" i="2" s="1"/>
  <c r="H1024" i="2"/>
  <c r="O1024" i="2" s="1"/>
  <c r="R1024" i="2" s="1"/>
  <c r="F1024" i="2"/>
  <c r="K1024" i="2" s="1"/>
  <c r="W1024" i="2" s="1"/>
  <c r="E1024" i="2"/>
  <c r="J1024" i="2" s="1"/>
  <c r="V1024" i="2" s="1"/>
  <c r="D1024" i="2"/>
  <c r="I1024" i="2" s="1"/>
  <c r="U1023" i="2"/>
  <c r="Q1023" i="2"/>
  <c r="T1023" i="2" s="1"/>
  <c r="P1023" i="2"/>
  <c r="S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I1023" i="2" s="1"/>
  <c r="U1022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1" i="2"/>
  <c r="Q1021" i="2"/>
  <c r="T1021" i="2" s="1"/>
  <c r="P1021" i="2"/>
  <c r="S1021" i="2" s="1"/>
  <c r="H1021" i="2"/>
  <c r="O1021" i="2" s="1"/>
  <c r="R1021" i="2" s="1"/>
  <c r="F1021" i="2"/>
  <c r="K1021" i="2" s="1"/>
  <c r="W1021" i="2" s="1"/>
  <c r="E1021" i="2"/>
  <c r="J1021" i="2" s="1"/>
  <c r="V1021" i="2" s="1"/>
  <c r="D1021" i="2"/>
  <c r="I1021" i="2" s="1"/>
  <c r="U1020" i="2"/>
  <c r="Q1020" i="2"/>
  <c r="T1020" i="2" s="1"/>
  <c r="P1020" i="2"/>
  <c r="S1020" i="2" s="1"/>
  <c r="H1020" i="2"/>
  <c r="O1020" i="2" s="1"/>
  <c r="R1020" i="2" s="1"/>
  <c r="F1020" i="2"/>
  <c r="K1020" i="2" s="1"/>
  <c r="W1020" i="2" s="1"/>
  <c r="E1020" i="2"/>
  <c r="J1020" i="2" s="1"/>
  <c r="V1020" i="2" s="1"/>
  <c r="D1020" i="2"/>
  <c r="I1020" i="2" s="1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T1018" i="2"/>
  <c r="Q1018" i="2"/>
  <c r="P1018" i="2"/>
  <c r="S1018" i="2" s="1"/>
  <c r="H1018" i="2"/>
  <c r="O1018" i="2" s="1"/>
  <c r="R1018" i="2" s="1"/>
  <c r="F1018" i="2"/>
  <c r="K1018" i="2" s="1"/>
  <c r="W1018" i="2" s="1"/>
  <c r="E1018" i="2"/>
  <c r="J1018" i="2" s="1"/>
  <c r="V1018" i="2" s="1"/>
  <c r="D1018" i="2"/>
  <c r="I1018" i="2" s="1"/>
  <c r="U1018" i="2" s="1"/>
  <c r="T1017" i="2"/>
  <c r="Q1017" i="2"/>
  <c r="P1017" i="2"/>
  <c r="S1017" i="2" s="1"/>
  <c r="H1017" i="2"/>
  <c r="O1017" i="2" s="1"/>
  <c r="R1017" i="2" s="1"/>
  <c r="F1017" i="2"/>
  <c r="K1017" i="2" s="1"/>
  <c r="W1017" i="2" s="1"/>
  <c r="E1017" i="2"/>
  <c r="J1017" i="2" s="1"/>
  <c r="V1017" i="2" s="1"/>
  <c r="D1017" i="2"/>
  <c r="I1017" i="2" s="1"/>
  <c r="U1017" i="2" s="1"/>
  <c r="T1016" i="2"/>
  <c r="Q1016" i="2"/>
  <c r="P1016" i="2"/>
  <c r="S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I1016" i="2" s="1"/>
  <c r="U1016" i="2" s="1"/>
  <c r="T1015" i="2"/>
  <c r="Q1015" i="2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T1014" i="2"/>
  <c r="Q1014" i="2"/>
  <c r="P1014" i="2"/>
  <c r="S1014" i="2" s="1"/>
  <c r="H1014" i="2"/>
  <c r="O1014" i="2" s="1"/>
  <c r="R1014" i="2" s="1"/>
  <c r="F1014" i="2"/>
  <c r="K1014" i="2" s="1"/>
  <c r="W1014" i="2" s="1"/>
  <c r="E1014" i="2"/>
  <c r="J1014" i="2" s="1"/>
  <c r="V1014" i="2" s="1"/>
  <c r="D1014" i="2"/>
  <c r="I1014" i="2" s="1"/>
  <c r="U1014" i="2" s="1"/>
  <c r="T1013" i="2"/>
  <c r="Q1013" i="2"/>
  <c r="P1013" i="2"/>
  <c r="S1013" i="2" s="1"/>
  <c r="H1013" i="2"/>
  <c r="O1013" i="2" s="1"/>
  <c r="R1013" i="2" s="1"/>
  <c r="F1013" i="2"/>
  <c r="K1013" i="2" s="1"/>
  <c r="W1013" i="2" s="1"/>
  <c r="E1013" i="2"/>
  <c r="J1013" i="2" s="1"/>
  <c r="V1013" i="2" s="1"/>
  <c r="D1013" i="2"/>
  <c r="I1013" i="2" s="1"/>
  <c r="U1013" i="2" s="1"/>
  <c r="T1012" i="2"/>
  <c r="Q1012" i="2"/>
  <c r="P1012" i="2"/>
  <c r="S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I1012" i="2" s="1"/>
  <c r="U1012" i="2" s="1"/>
  <c r="T1011" i="2"/>
  <c r="Q1011" i="2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T1010" i="2"/>
  <c r="Q1010" i="2"/>
  <c r="P1010" i="2"/>
  <c r="S1010" i="2" s="1"/>
  <c r="H1010" i="2"/>
  <c r="O1010" i="2" s="1"/>
  <c r="R1010" i="2" s="1"/>
  <c r="F1010" i="2"/>
  <c r="K1010" i="2" s="1"/>
  <c r="W1010" i="2" s="1"/>
  <c r="E1010" i="2"/>
  <c r="J1010" i="2" s="1"/>
  <c r="V1010" i="2" s="1"/>
  <c r="D1010" i="2"/>
  <c r="I1010" i="2" s="1"/>
  <c r="U1010" i="2" s="1"/>
  <c r="T1009" i="2"/>
  <c r="Q1009" i="2"/>
  <c r="P1009" i="2"/>
  <c r="S1009" i="2" s="1"/>
  <c r="H1009" i="2"/>
  <c r="O1009" i="2" s="1"/>
  <c r="R1009" i="2" s="1"/>
  <c r="F1009" i="2"/>
  <c r="K1009" i="2" s="1"/>
  <c r="W1009" i="2" s="1"/>
  <c r="E1009" i="2"/>
  <c r="J1009" i="2" s="1"/>
  <c r="V1009" i="2" s="1"/>
  <c r="D1009" i="2"/>
  <c r="I1009" i="2" s="1"/>
  <c r="U1009" i="2" s="1"/>
  <c r="T1008" i="2"/>
  <c r="Q1008" i="2"/>
  <c r="P1008" i="2"/>
  <c r="S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I1008" i="2" s="1"/>
  <c r="U1008" i="2" s="1"/>
  <c r="T1007" i="2"/>
  <c r="Q1007" i="2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T1006" i="2"/>
  <c r="Q1006" i="2"/>
  <c r="P1006" i="2"/>
  <c r="S1006" i="2" s="1"/>
  <c r="H1006" i="2"/>
  <c r="O1006" i="2" s="1"/>
  <c r="R1006" i="2" s="1"/>
  <c r="F1006" i="2"/>
  <c r="K1006" i="2" s="1"/>
  <c r="W1006" i="2" s="1"/>
  <c r="E1006" i="2"/>
  <c r="J1006" i="2" s="1"/>
  <c r="V1006" i="2" s="1"/>
  <c r="D1006" i="2"/>
  <c r="I1006" i="2" s="1"/>
  <c r="U1006" i="2" s="1"/>
  <c r="T1005" i="2"/>
  <c r="Q1005" i="2"/>
  <c r="P1005" i="2"/>
  <c r="S1005" i="2" s="1"/>
  <c r="H1005" i="2"/>
  <c r="O1005" i="2" s="1"/>
  <c r="R1005" i="2" s="1"/>
  <c r="F1005" i="2"/>
  <c r="K1005" i="2" s="1"/>
  <c r="W1005" i="2" s="1"/>
  <c r="E1005" i="2"/>
  <c r="J1005" i="2" s="1"/>
  <c r="V1005" i="2" s="1"/>
  <c r="D1005" i="2"/>
  <c r="I1005" i="2" s="1"/>
  <c r="U1005" i="2" s="1"/>
  <c r="T1004" i="2"/>
  <c r="Q1004" i="2"/>
  <c r="P1004" i="2"/>
  <c r="S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I1004" i="2" s="1"/>
  <c r="U1004" i="2" s="1"/>
  <c r="T1003" i="2"/>
  <c r="Q1003" i="2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T1002" i="2"/>
  <c r="Q1002" i="2"/>
  <c r="P1002" i="2"/>
  <c r="S1002" i="2" s="1"/>
  <c r="H1002" i="2"/>
  <c r="O1002" i="2" s="1"/>
  <c r="R1002" i="2" s="1"/>
  <c r="F1002" i="2"/>
  <c r="K1002" i="2" s="1"/>
  <c r="W1002" i="2" s="1"/>
  <c r="E1002" i="2"/>
  <c r="J1002" i="2" s="1"/>
  <c r="V1002" i="2" s="1"/>
  <c r="D1002" i="2"/>
  <c r="I1002" i="2" s="1"/>
  <c r="U1002" i="2" s="1"/>
  <c r="T1001" i="2"/>
  <c r="Q1001" i="2"/>
  <c r="P1001" i="2"/>
  <c r="S1001" i="2" s="1"/>
  <c r="H1001" i="2"/>
  <c r="O1001" i="2" s="1"/>
  <c r="R1001" i="2" s="1"/>
  <c r="F1001" i="2"/>
  <c r="K1001" i="2" s="1"/>
  <c r="W1001" i="2" s="1"/>
  <c r="E1001" i="2"/>
  <c r="J1001" i="2" s="1"/>
  <c r="V1001" i="2" s="1"/>
  <c r="D1001" i="2"/>
  <c r="I1001" i="2" s="1"/>
  <c r="U1001" i="2" s="1"/>
  <c r="T1000" i="2"/>
  <c r="Q1000" i="2"/>
  <c r="P1000" i="2"/>
  <c r="S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I1000" i="2" s="1"/>
  <c r="U1000" i="2" s="1"/>
  <c r="T999" i="2"/>
  <c r="Q999" i="2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T998" i="2"/>
  <c r="Q998" i="2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T997" i="2"/>
  <c r="Q997" i="2"/>
  <c r="P997" i="2"/>
  <c r="S997" i="2" s="1"/>
  <c r="J997" i="2"/>
  <c r="V997" i="2" s="1"/>
  <c r="H997" i="2"/>
  <c r="O997" i="2" s="1"/>
  <c r="R997" i="2" s="1"/>
  <c r="F997" i="2"/>
  <c r="K997" i="2" s="1"/>
  <c r="W997" i="2" s="1"/>
  <c r="E997" i="2"/>
  <c r="D997" i="2"/>
  <c r="I997" i="2" s="1"/>
  <c r="U997" i="2" s="1"/>
  <c r="T996" i="2"/>
  <c r="R996" i="2"/>
  <c r="Q996" i="2"/>
  <c r="P996" i="2"/>
  <c r="S996" i="2" s="1"/>
  <c r="K996" i="2"/>
  <c r="W996" i="2" s="1"/>
  <c r="H996" i="2"/>
  <c r="O996" i="2" s="1"/>
  <c r="F996" i="2"/>
  <c r="E996" i="2"/>
  <c r="J996" i="2" s="1"/>
  <c r="V996" i="2" s="1"/>
  <c r="D996" i="2"/>
  <c r="I996" i="2" s="1"/>
  <c r="U996" i="2" s="1"/>
  <c r="U995" i="2"/>
  <c r="T995" i="2"/>
  <c r="Q995" i="2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V994" i="2"/>
  <c r="Q994" i="2"/>
  <c r="T994" i="2" s="1"/>
  <c r="P994" i="2"/>
  <c r="S994" i="2" s="1"/>
  <c r="H994" i="2"/>
  <c r="O994" i="2" s="1"/>
  <c r="R994" i="2" s="1"/>
  <c r="F994" i="2"/>
  <c r="K994" i="2" s="1"/>
  <c r="W994" i="2" s="1"/>
  <c r="E994" i="2"/>
  <c r="J994" i="2" s="1"/>
  <c r="D994" i="2"/>
  <c r="I994" i="2" s="1"/>
  <c r="U994" i="2" s="1"/>
  <c r="R993" i="2"/>
  <c r="Q993" i="2"/>
  <c r="T993" i="2" s="1"/>
  <c r="P993" i="2"/>
  <c r="S993" i="2" s="1"/>
  <c r="J993" i="2"/>
  <c r="V993" i="2" s="1"/>
  <c r="H993" i="2"/>
  <c r="O993" i="2" s="1"/>
  <c r="F993" i="2"/>
  <c r="K993" i="2" s="1"/>
  <c r="W993" i="2" s="1"/>
  <c r="E993" i="2"/>
  <c r="D993" i="2"/>
  <c r="I993" i="2" s="1"/>
  <c r="U993" i="2" s="1"/>
  <c r="T992" i="2"/>
  <c r="R992" i="2"/>
  <c r="Q992" i="2"/>
  <c r="P992" i="2"/>
  <c r="S992" i="2" s="1"/>
  <c r="K992" i="2"/>
  <c r="W992" i="2" s="1"/>
  <c r="H992" i="2"/>
  <c r="O992" i="2" s="1"/>
  <c r="F992" i="2"/>
  <c r="E992" i="2"/>
  <c r="J992" i="2" s="1"/>
  <c r="V992" i="2" s="1"/>
  <c r="D992" i="2"/>
  <c r="I992" i="2" s="1"/>
  <c r="U992" i="2" s="1"/>
  <c r="T991" i="2"/>
  <c r="Q991" i="2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O989" i="2"/>
  <c r="R989" i="2" s="1"/>
  <c r="H989" i="2"/>
  <c r="F989" i="2"/>
  <c r="K989" i="2" s="1"/>
  <c r="W989" i="2" s="1"/>
  <c r="E989" i="2"/>
  <c r="J989" i="2" s="1"/>
  <c r="V989" i="2" s="1"/>
  <c r="D989" i="2"/>
  <c r="H988" i="2"/>
  <c r="F988" i="2"/>
  <c r="E988" i="2"/>
  <c r="D988" i="2"/>
  <c r="O987" i="2"/>
  <c r="R987" i="2" s="1"/>
  <c r="H987" i="2"/>
  <c r="F987" i="2"/>
  <c r="K987" i="2" s="1"/>
  <c r="W987" i="2" s="1"/>
  <c r="E987" i="2"/>
  <c r="J987" i="2" s="1"/>
  <c r="V987" i="2" s="1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O983" i="2"/>
  <c r="R983" i="2" s="1"/>
  <c r="H983" i="2"/>
  <c r="F983" i="2"/>
  <c r="K983" i="2" s="1"/>
  <c r="W983" i="2" s="1"/>
  <c r="E983" i="2"/>
  <c r="J983" i="2" s="1"/>
  <c r="V983" i="2" s="1"/>
  <c r="D983" i="2"/>
  <c r="H982" i="2"/>
  <c r="F982" i="2"/>
  <c r="E982" i="2"/>
  <c r="D982" i="2"/>
  <c r="O981" i="2"/>
  <c r="R981" i="2" s="1"/>
  <c r="H981" i="2"/>
  <c r="F981" i="2"/>
  <c r="K981" i="2" s="1"/>
  <c r="W981" i="2" s="1"/>
  <c r="E981" i="2"/>
  <c r="J981" i="2" s="1"/>
  <c r="V981" i="2" s="1"/>
  <c r="D981" i="2"/>
  <c r="H980" i="2"/>
  <c r="F980" i="2"/>
  <c r="E980" i="2"/>
  <c r="D980" i="2"/>
  <c r="O979" i="2"/>
  <c r="R979" i="2" s="1"/>
  <c r="H979" i="2"/>
  <c r="F979" i="2"/>
  <c r="K979" i="2" s="1"/>
  <c r="W979" i="2" s="1"/>
  <c r="E979" i="2"/>
  <c r="J979" i="2" s="1"/>
  <c r="V979" i="2" s="1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O975" i="2"/>
  <c r="R975" i="2" s="1"/>
  <c r="H975" i="2"/>
  <c r="F975" i="2"/>
  <c r="K975" i="2" s="1"/>
  <c r="W975" i="2" s="1"/>
  <c r="E975" i="2"/>
  <c r="J975" i="2" s="1"/>
  <c r="V975" i="2" s="1"/>
  <c r="D975" i="2"/>
  <c r="H974" i="2"/>
  <c r="K974" i="2" s="1"/>
  <c r="W974" i="2" s="1"/>
  <c r="F974" i="2"/>
  <c r="E974" i="2"/>
  <c r="D974" i="2"/>
  <c r="O973" i="2"/>
  <c r="R973" i="2" s="1"/>
  <c r="H973" i="2"/>
  <c r="F973" i="2"/>
  <c r="K973" i="2" s="1"/>
  <c r="W973" i="2" s="1"/>
  <c r="E973" i="2"/>
  <c r="J973" i="2" s="1"/>
  <c r="V973" i="2" s="1"/>
  <c r="D973" i="2"/>
  <c r="H972" i="2"/>
  <c r="F972" i="2"/>
  <c r="E972" i="2"/>
  <c r="D972" i="2"/>
  <c r="O971" i="2"/>
  <c r="R971" i="2" s="1"/>
  <c r="H971" i="2"/>
  <c r="F971" i="2"/>
  <c r="K971" i="2" s="1"/>
  <c r="W971" i="2" s="1"/>
  <c r="E971" i="2"/>
  <c r="J971" i="2" s="1"/>
  <c r="V971" i="2" s="1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O967" i="2"/>
  <c r="R967" i="2" s="1"/>
  <c r="H967" i="2"/>
  <c r="F967" i="2"/>
  <c r="K967" i="2" s="1"/>
  <c r="W967" i="2" s="1"/>
  <c r="E967" i="2"/>
  <c r="J967" i="2" s="1"/>
  <c r="V967" i="2" s="1"/>
  <c r="D967" i="2"/>
  <c r="H966" i="2"/>
  <c r="K966" i="2" s="1"/>
  <c r="W966" i="2" s="1"/>
  <c r="F966" i="2"/>
  <c r="E966" i="2"/>
  <c r="D966" i="2"/>
  <c r="O965" i="2"/>
  <c r="R965" i="2" s="1"/>
  <c r="H965" i="2"/>
  <c r="F965" i="2"/>
  <c r="K965" i="2" s="1"/>
  <c r="W965" i="2" s="1"/>
  <c r="E965" i="2"/>
  <c r="J965" i="2" s="1"/>
  <c r="V965" i="2" s="1"/>
  <c r="D965" i="2"/>
  <c r="H964" i="2"/>
  <c r="F964" i="2"/>
  <c r="E964" i="2"/>
  <c r="D964" i="2"/>
  <c r="O963" i="2"/>
  <c r="R963" i="2" s="1"/>
  <c r="H963" i="2"/>
  <c r="F963" i="2"/>
  <c r="K963" i="2" s="1"/>
  <c r="W963" i="2" s="1"/>
  <c r="E963" i="2"/>
  <c r="J963" i="2" s="1"/>
  <c r="V963" i="2" s="1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O959" i="2"/>
  <c r="R959" i="2" s="1"/>
  <c r="H959" i="2"/>
  <c r="F959" i="2"/>
  <c r="K959" i="2" s="1"/>
  <c r="W959" i="2" s="1"/>
  <c r="E959" i="2"/>
  <c r="J959" i="2" s="1"/>
  <c r="V959" i="2" s="1"/>
  <c r="D959" i="2"/>
  <c r="H958" i="2"/>
  <c r="F958" i="2"/>
  <c r="E958" i="2"/>
  <c r="D958" i="2"/>
  <c r="O957" i="2"/>
  <c r="R957" i="2" s="1"/>
  <c r="H957" i="2"/>
  <c r="F957" i="2"/>
  <c r="K957" i="2" s="1"/>
  <c r="W957" i="2" s="1"/>
  <c r="E957" i="2"/>
  <c r="J957" i="2" s="1"/>
  <c r="V957" i="2" s="1"/>
  <c r="D957" i="2"/>
  <c r="H956" i="2"/>
  <c r="F956" i="2"/>
  <c r="E956" i="2"/>
  <c r="D956" i="2"/>
  <c r="O955" i="2"/>
  <c r="R955" i="2" s="1"/>
  <c r="H955" i="2"/>
  <c r="F955" i="2"/>
  <c r="K955" i="2" s="1"/>
  <c r="W955" i="2" s="1"/>
  <c r="E955" i="2"/>
  <c r="J955" i="2" s="1"/>
  <c r="V955" i="2" s="1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O951" i="2"/>
  <c r="R951" i="2" s="1"/>
  <c r="H951" i="2"/>
  <c r="F951" i="2"/>
  <c r="K951" i="2" s="1"/>
  <c r="W951" i="2" s="1"/>
  <c r="E951" i="2"/>
  <c r="J951" i="2" s="1"/>
  <c r="V951" i="2" s="1"/>
  <c r="D951" i="2"/>
  <c r="H950" i="2"/>
  <c r="F950" i="2"/>
  <c r="E950" i="2"/>
  <c r="D950" i="2"/>
  <c r="O949" i="2"/>
  <c r="R949" i="2" s="1"/>
  <c r="H949" i="2"/>
  <c r="F949" i="2"/>
  <c r="K949" i="2" s="1"/>
  <c r="W949" i="2" s="1"/>
  <c r="E949" i="2"/>
  <c r="J949" i="2" s="1"/>
  <c r="V949" i="2" s="1"/>
  <c r="D949" i="2"/>
  <c r="H948" i="2"/>
  <c r="F948" i="2"/>
  <c r="E948" i="2"/>
  <c r="D948" i="2"/>
  <c r="O947" i="2"/>
  <c r="R947" i="2" s="1"/>
  <c r="H947" i="2"/>
  <c r="F947" i="2"/>
  <c r="K947" i="2" s="1"/>
  <c r="W947" i="2" s="1"/>
  <c r="E947" i="2"/>
  <c r="J947" i="2" s="1"/>
  <c r="V947" i="2" s="1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O943" i="2"/>
  <c r="R943" i="2" s="1"/>
  <c r="H943" i="2"/>
  <c r="F943" i="2"/>
  <c r="K943" i="2" s="1"/>
  <c r="W943" i="2" s="1"/>
  <c r="E943" i="2"/>
  <c r="J943" i="2" s="1"/>
  <c r="V943" i="2" s="1"/>
  <c r="D943" i="2"/>
  <c r="H942" i="2"/>
  <c r="F942" i="2"/>
  <c r="E942" i="2"/>
  <c r="D942" i="2"/>
  <c r="O941" i="2"/>
  <c r="R941" i="2" s="1"/>
  <c r="H941" i="2"/>
  <c r="F941" i="2"/>
  <c r="K941" i="2" s="1"/>
  <c r="W941" i="2" s="1"/>
  <c r="E941" i="2"/>
  <c r="J941" i="2" s="1"/>
  <c r="V941" i="2" s="1"/>
  <c r="D941" i="2"/>
  <c r="H940" i="2"/>
  <c r="F940" i="2"/>
  <c r="E940" i="2"/>
  <c r="D940" i="2"/>
  <c r="O939" i="2"/>
  <c r="R939" i="2" s="1"/>
  <c r="H939" i="2"/>
  <c r="F939" i="2"/>
  <c r="K939" i="2" s="1"/>
  <c r="W939" i="2" s="1"/>
  <c r="E939" i="2"/>
  <c r="J939" i="2" s="1"/>
  <c r="V939" i="2" s="1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O935" i="2"/>
  <c r="R935" i="2" s="1"/>
  <c r="H935" i="2"/>
  <c r="F935" i="2"/>
  <c r="K935" i="2" s="1"/>
  <c r="W935" i="2" s="1"/>
  <c r="E935" i="2"/>
  <c r="J935" i="2" s="1"/>
  <c r="V935" i="2" s="1"/>
  <c r="D935" i="2"/>
  <c r="H934" i="2"/>
  <c r="F934" i="2"/>
  <c r="E934" i="2"/>
  <c r="D934" i="2"/>
  <c r="O933" i="2"/>
  <c r="R933" i="2" s="1"/>
  <c r="H933" i="2"/>
  <c r="F933" i="2"/>
  <c r="K933" i="2" s="1"/>
  <c r="W933" i="2" s="1"/>
  <c r="E933" i="2"/>
  <c r="J933" i="2" s="1"/>
  <c r="V933" i="2" s="1"/>
  <c r="D933" i="2"/>
  <c r="H932" i="2"/>
  <c r="F932" i="2"/>
  <c r="E932" i="2"/>
  <c r="D932" i="2"/>
  <c r="O931" i="2"/>
  <c r="R931" i="2" s="1"/>
  <c r="H931" i="2"/>
  <c r="F931" i="2"/>
  <c r="K931" i="2" s="1"/>
  <c r="W931" i="2" s="1"/>
  <c r="E931" i="2"/>
  <c r="J931" i="2" s="1"/>
  <c r="V931" i="2" s="1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O927" i="2"/>
  <c r="R927" i="2" s="1"/>
  <c r="H927" i="2"/>
  <c r="F927" i="2"/>
  <c r="K927" i="2" s="1"/>
  <c r="W927" i="2" s="1"/>
  <c r="E927" i="2"/>
  <c r="J927" i="2" s="1"/>
  <c r="V927" i="2" s="1"/>
  <c r="D927" i="2"/>
  <c r="H926" i="2"/>
  <c r="F926" i="2"/>
  <c r="E926" i="2"/>
  <c r="D926" i="2"/>
  <c r="O925" i="2"/>
  <c r="R925" i="2" s="1"/>
  <c r="H925" i="2"/>
  <c r="F925" i="2"/>
  <c r="K925" i="2" s="1"/>
  <c r="W925" i="2" s="1"/>
  <c r="E925" i="2"/>
  <c r="J925" i="2" s="1"/>
  <c r="V925" i="2" s="1"/>
  <c r="D925" i="2"/>
  <c r="H924" i="2"/>
  <c r="F924" i="2"/>
  <c r="E924" i="2"/>
  <c r="D924" i="2"/>
  <c r="O923" i="2"/>
  <c r="R923" i="2" s="1"/>
  <c r="H923" i="2"/>
  <c r="F923" i="2"/>
  <c r="K923" i="2" s="1"/>
  <c r="W923" i="2" s="1"/>
  <c r="E923" i="2"/>
  <c r="J923" i="2" s="1"/>
  <c r="V923" i="2" s="1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O919" i="2"/>
  <c r="R919" i="2" s="1"/>
  <c r="H919" i="2"/>
  <c r="F919" i="2"/>
  <c r="K919" i="2" s="1"/>
  <c r="W919" i="2" s="1"/>
  <c r="E919" i="2"/>
  <c r="J919" i="2" s="1"/>
  <c r="V919" i="2" s="1"/>
  <c r="D919" i="2"/>
  <c r="H918" i="2"/>
  <c r="F918" i="2"/>
  <c r="E918" i="2"/>
  <c r="D918" i="2"/>
  <c r="O917" i="2"/>
  <c r="R917" i="2" s="1"/>
  <c r="H917" i="2"/>
  <c r="F917" i="2"/>
  <c r="K917" i="2" s="1"/>
  <c r="W917" i="2" s="1"/>
  <c r="E917" i="2"/>
  <c r="J917" i="2" s="1"/>
  <c r="V917" i="2" s="1"/>
  <c r="D917" i="2"/>
  <c r="H916" i="2"/>
  <c r="F916" i="2"/>
  <c r="E916" i="2"/>
  <c r="D916" i="2"/>
  <c r="O915" i="2"/>
  <c r="R915" i="2" s="1"/>
  <c r="H915" i="2"/>
  <c r="F915" i="2"/>
  <c r="K915" i="2" s="1"/>
  <c r="W915" i="2" s="1"/>
  <c r="E915" i="2"/>
  <c r="J915" i="2" s="1"/>
  <c r="V915" i="2" s="1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O911" i="2"/>
  <c r="R911" i="2" s="1"/>
  <c r="H911" i="2"/>
  <c r="F911" i="2"/>
  <c r="K911" i="2" s="1"/>
  <c r="W911" i="2" s="1"/>
  <c r="E911" i="2"/>
  <c r="J911" i="2" s="1"/>
  <c r="V911" i="2" s="1"/>
  <c r="D911" i="2"/>
  <c r="H910" i="2"/>
  <c r="F910" i="2"/>
  <c r="E910" i="2"/>
  <c r="D910" i="2"/>
  <c r="O909" i="2"/>
  <c r="R909" i="2" s="1"/>
  <c r="H909" i="2"/>
  <c r="F909" i="2"/>
  <c r="K909" i="2" s="1"/>
  <c r="W909" i="2" s="1"/>
  <c r="E909" i="2"/>
  <c r="J909" i="2" s="1"/>
  <c r="V909" i="2" s="1"/>
  <c r="D909" i="2"/>
  <c r="V908" i="2"/>
  <c r="K908" i="2"/>
  <c r="W908" i="2" s="1"/>
  <c r="H908" i="2"/>
  <c r="O908" i="2" s="1"/>
  <c r="R908" i="2" s="1"/>
  <c r="F908" i="2"/>
  <c r="E908" i="2"/>
  <c r="J908" i="2" s="1"/>
  <c r="D908" i="2"/>
  <c r="I908" i="2" s="1"/>
  <c r="U908" i="2" s="1"/>
  <c r="T907" i="2"/>
  <c r="Q907" i="2"/>
  <c r="P907" i="2"/>
  <c r="S907" i="2" s="1"/>
  <c r="H907" i="2"/>
  <c r="O907" i="2" s="1"/>
  <c r="R907" i="2" s="1"/>
  <c r="F907" i="2"/>
  <c r="K907" i="2" s="1"/>
  <c r="W907" i="2" s="1"/>
  <c r="E907" i="2"/>
  <c r="J907" i="2" s="1"/>
  <c r="V907" i="2" s="1"/>
  <c r="D907" i="2"/>
  <c r="I907" i="2" s="1"/>
  <c r="U907" i="2" s="1"/>
  <c r="Q906" i="2"/>
  <c r="T906" i="2" s="1"/>
  <c r="P906" i="2"/>
  <c r="S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I906" i="2" s="1"/>
  <c r="U906" i="2" s="1"/>
  <c r="T905" i="2"/>
  <c r="Q905" i="2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Q904" i="2"/>
  <c r="T904" i="2" s="1"/>
  <c r="P904" i="2"/>
  <c r="S904" i="2" s="1"/>
  <c r="H904" i="2"/>
  <c r="O904" i="2" s="1"/>
  <c r="R904" i="2" s="1"/>
  <c r="F904" i="2"/>
  <c r="K904" i="2" s="1"/>
  <c r="W904" i="2" s="1"/>
  <c r="E904" i="2"/>
  <c r="J904" i="2" s="1"/>
  <c r="V904" i="2" s="1"/>
  <c r="D904" i="2"/>
  <c r="I904" i="2" s="1"/>
  <c r="U904" i="2" s="1"/>
  <c r="T903" i="2"/>
  <c r="Q903" i="2"/>
  <c r="P903" i="2"/>
  <c r="S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I903" i="2" s="1"/>
  <c r="U903" i="2" s="1"/>
  <c r="Q902" i="2"/>
  <c r="T902" i="2" s="1"/>
  <c r="P902" i="2"/>
  <c r="S902" i="2" s="1"/>
  <c r="H902" i="2"/>
  <c r="O902" i="2" s="1"/>
  <c r="R902" i="2" s="1"/>
  <c r="F902" i="2"/>
  <c r="K902" i="2" s="1"/>
  <c r="W902" i="2" s="1"/>
  <c r="E902" i="2"/>
  <c r="J902" i="2" s="1"/>
  <c r="V902" i="2" s="1"/>
  <c r="D902" i="2"/>
  <c r="I902" i="2" s="1"/>
  <c r="U902" i="2" s="1"/>
  <c r="T901" i="2"/>
  <c r="Q901" i="2"/>
  <c r="P901" i="2"/>
  <c r="S901" i="2" s="1"/>
  <c r="H901" i="2"/>
  <c r="O901" i="2" s="1"/>
  <c r="R901" i="2" s="1"/>
  <c r="F901" i="2"/>
  <c r="K901" i="2" s="1"/>
  <c r="W901" i="2" s="1"/>
  <c r="E901" i="2"/>
  <c r="J901" i="2" s="1"/>
  <c r="V901" i="2" s="1"/>
  <c r="D901" i="2"/>
  <c r="I901" i="2" s="1"/>
  <c r="U901" i="2" s="1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T899" i="2"/>
  <c r="Q899" i="2"/>
  <c r="P899" i="2"/>
  <c r="S899" i="2" s="1"/>
  <c r="H899" i="2"/>
  <c r="O899" i="2" s="1"/>
  <c r="R899" i="2" s="1"/>
  <c r="F899" i="2"/>
  <c r="K899" i="2" s="1"/>
  <c r="W899" i="2" s="1"/>
  <c r="E899" i="2"/>
  <c r="J899" i="2" s="1"/>
  <c r="V899" i="2" s="1"/>
  <c r="D899" i="2"/>
  <c r="I899" i="2" s="1"/>
  <c r="U899" i="2" s="1"/>
  <c r="Q898" i="2"/>
  <c r="T898" i="2" s="1"/>
  <c r="P898" i="2"/>
  <c r="S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I898" i="2" s="1"/>
  <c r="U898" i="2" s="1"/>
  <c r="T897" i="2"/>
  <c r="Q897" i="2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Q896" i="2"/>
  <c r="T896" i="2" s="1"/>
  <c r="P896" i="2"/>
  <c r="S896" i="2" s="1"/>
  <c r="H896" i="2"/>
  <c r="O896" i="2" s="1"/>
  <c r="R896" i="2" s="1"/>
  <c r="F896" i="2"/>
  <c r="K896" i="2" s="1"/>
  <c r="W896" i="2" s="1"/>
  <c r="E896" i="2"/>
  <c r="J896" i="2" s="1"/>
  <c r="V896" i="2" s="1"/>
  <c r="D896" i="2"/>
  <c r="I896" i="2" s="1"/>
  <c r="U896" i="2" s="1"/>
  <c r="T895" i="2"/>
  <c r="Q895" i="2"/>
  <c r="P895" i="2"/>
  <c r="S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I895" i="2" s="1"/>
  <c r="U895" i="2" s="1"/>
  <c r="Q894" i="2"/>
  <c r="T894" i="2" s="1"/>
  <c r="P894" i="2"/>
  <c r="S894" i="2" s="1"/>
  <c r="H894" i="2"/>
  <c r="O894" i="2" s="1"/>
  <c r="R894" i="2" s="1"/>
  <c r="F894" i="2"/>
  <c r="K894" i="2" s="1"/>
  <c r="W894" i="2" s="1"/>
  <c r="E894" i="2"/>
  <c r="J894" i="2" s="1"/>
  <c r="V894" i="2" s="1"/>
  <c r="D894" i="2"/>
  <c r="I894" i="2" s="1"/>
  <c r="U894" i="2" s="1"/>
  <c r="T893" i="2"/>
  <c r="Q893" i="2"/>
  <c r="P893" i="2"/>
  <c r="S893" i="2" s="1"/>
  <c r="H893" i="2"/>
  <c r="O893" i="2" s="1"/>
  <c r="R893" i="2" s="1"/>
  <c r="F893" i="2"/>
  <c r="K893" i="2" s="1"/>
  <c r="W893" i="2" s="1"/>
  <c r="E893" i="2"/>
  <c r="J893" i="2" s="1"/>
  <c r="V893" i="2" s="1"/>
  <c r="D893" i="2"/>
  <c r="I893" i="2" s="1"/>
  <c r="U893" i="2" s="1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T891" i="2"/>
  <c r="Q891" i="2"/>
  <c r="P891" i="2"/>
  <c r="S891" i="2" s="1"/>
  <c r="H891" i="2"/>
  <c r="O891" i="2" s="1"/>
  <c r="R891" i="2" s="1"/>
  <c r="F891" i="2"/>
  <c r="K891" i="2" s="1"/>
  <c r="W891" i="2" s="1"/>
  <c r="E891" i="2"/>
  <c r="J891" i="2" s="1"/>
  <c r="V891" i="2" s="1"/>
  <c r="D891" i="2"/>
  <c r="I891" i="2" s="1"/>
  <c r="U891" i="2" s="1"/>
  <c r="Q890" i="2"/>
  <c r="T890" i="2" s="1"/>
  <c r="P890" i="2"/>
  <c r="S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I890" i="2" s="1"/>
  <c r="U890" i="2" s="1"/>
  <c r="T889" i="2"/>
  <c r="Q889" i="2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Q888" i="2"/>
  <c r="T888" i="2" s="1"/>
  <c r="P888" i="2"/>
  <c r="S888" i="2" s="1"/>
  <c r="H888" i="2"/>
  <c r="O888" i="2" s="1"/>
  <c r="R888" i="2" s="1"/>
  <c r="F888" i="2"/>
  <c r="K888" i="2" s="1"/>
  <c r="W888" i="2" s="1"/>
  <c r="E888" i="2"/>
  <c r="J888" i="2" s="1"/>
  <c r="V888" i="2" s="1"/>
  <c r="D888" i="2"/>
  <c r="I888" i="2" s="1"/>
  <c r="U888" i="2" s="1"/>
  <c r="T887" i="2"/>
  <c r="Q887" i="2"/>
  <c r="P887" i="2"/>
  <c r="S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I887" i="2" s="1"/>
  <c r="U887" i="2" s="1"/>
  <c r="Q886" i="2"/>
  <c r="T886" i="2" s="1"/>
  <c r="P886" i="2"/>
  <c r="S886" i="2" s="1"/>
  <c r="H886" i="2"/>
  <c r="O886" i="2" s="1"/>
  <c r="R886" i="2" s="1"/>
  <c r="F886" i="2"/>
  <c r="K886" i="2" s="1"/>
  <c r="W886" i="2" s="1"/>
  <c r="E886" i="2"/>
  <c r="J886" i="2" s="1"/>
  <c r="V886" i="2" s="1"/>
  <c r="D886" i="2"/>
  <c r="I886" i="2" s="1"/>
  <c r="U886" i="2" s="1"/>
  <c r="T885" i="2"/>
  <c r="Q885" i="2"/>
  <c r="P885" i="2"/>
  <c r="S885" i="2" s="1"/>
  <c r="H885" i="2"/>
  <c r="O885" i="2" s="1"/>
  <c r="R885" i="2" s="1"/>
  <c r="F885" i="2"/>
  <c r="K885" i="2" s="1"/>
  <c r="W885" i="2" s="1"/>
  <c r="E885" i="2"/>
  <c r="J885" i="2" s="1"/>
  <c r="V885" i="2" s="1"/>
  <c r="D885" i="2"/>
  <c r="I885" i="2" s="1"/>
  <c r="U885" i="2" s="1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T883" i="2"/>
  <c r="Q883" i="2"/>
  <c r="P883" i="2"/>
  <c r="S883" i="2" s="1"/>
  <c r="H883" i="2"/>
  <c r="O883" i="2" s="1"/>
  <c r="R883" i="2" s="1"/>
  <c r="F883" i="2"/>
  <c r="K883" i="2" s="1"/>
  <c r="W883" i="2" s="1"/>
  <c r="E883" i="2"/>
  <c r="J883" i="2" s="1"/>
  <c r="V883" i="2" s="1"/>
  <c r="D883" i="2"/>
  <c r="I883" i="2" s="1"/>
  <c r="U883" i="2" s="1"/>
  <c r="Q882" i="2"/>
  <c r="T882" i="2" s="1"/>
  <c r="P882" i="2"/>
  <c r="S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I882" i="2" s="1"/>
  <c r="U882" i="2" s="1"/>
  <c r="T881" i="2"/>
  <c r="Q881" i="2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Q880" i="2"/>
  <c r="T880" i="2" s="1"/>
  <c r="P880" i="2"/>
  <c r="S880" i="2" s="1"/>
  <c r="H880" i="2"/>
  <c r="O880" i="2" s="1"/>
  <c r="R880" i="2" s="1"/>
  <c r="F880" i="2"/>
  <c r="K880" i="2" s="1"/>
  <c r="W880" i="2" s="1"/>
  <c r="E880" i="2"/>
  <c r="J880" i="2" s="1"/>
  <c r="V880" i="2" s="1"/>
  <c r="D880" i="2"/>
  <c r="I880" i="2" s="1"/>
  <c r="U880" i="2" s="1"/>
  <c r="T879" i="2"/>
  <c r="Q879" i="2"/>
  <c r="P879" i="2"/>
  <c r="S879" i="2" s="1"/>
  <c r="H879" i="2"/>
  <c r="O879" i="2" s="1"/>
  <c r="R879" i="2" s="1"/>
  <c r="F879" i="2"/>
  <c r="K879" i="2" s="1"/>
  <c r="W879" i="2" s="1"/>
  <c r="E879" i="2"/>
  <c r="J879" i="2" s="1"/>
  <c r="V879" i="2" s="1"/>
  <c r="D879" i="2"/>
  <c r="I879" i="2" s="1"/>
  <c r="U879" i="2" s="1"/>
  <c r="Q878" i="2"/>
  <c r="T878" i="2" s="1"/>
  <c r="P878" i="2"/>
  <c r="S878" i="2" s="1"/>
  <c r="H878" i="2"/>
  <c r="O878" i="2" s="1"/>
  <c r="R878" i="2" s="1"/>
  <c r="F878" i="2"/>
  <c r="K878" i="2" s="1"/>
  <c r="W878" i="2" s="1"/>
  <c r="E878" i="2"/>
  <c r="J878" i="2" s="1"/>
  <c r="V878" i="2" s="1"/>
  <c r="D878" i="2"/>
  <c r="I878" i="2" s="1"/>
  <c r="U878" i="2" s="1"/>
  <c r="T877" i="2"/>
  <c r="Q877" i="2"/>
  <c r="P877" i="2"/>
  <c r="S877" i="2" s="1"/>
  <c r="H877" i="2"/>
  <c r="O877" i="2" s="1"/>
  <c r="R877" i="2" s="1"/>
  <c r="F877" i="2"/>
  <c r="K877" i="2" s="1"/>
  <c r="W877" i="2" s="1"/>
  <c r="E877" i="2"/>
  <c r="J877" i="2" s="1"/>
  <c r="V877" i="2" s="1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T875" i="2"/>
  <c r="Q875" i="2"/>
  <c r="P875" i="2"/>
  <c r="S875" i="2" s="1"/>
  <c r="H875" i="2"/>
  <c r="O875" i="2" s="1"/>
  <c r="R875" i="2" s="1"/>
  <c r="F875" i="2"/>
  <c r="K875" i="2" s="1"/>
  <c r="W875" i="2" s="1"/>
  <c r="E875" i="2"/>
  <c r="J875" i="2" s="1"/>
  <c r="V875" i="2" s="1"/>
  <c r="D875" i="2"/>
  <c r="I875" i="2" s="1"/>
  <c r="U875" i="2" s="1"/>
  <c r="Q874" i="2"/>
  <c r="T874" i="2" s="1"/>
  <c r="P874" i="2"/>
  <c r="S874" i="2" s="1"/>
  <c r="H874" i="2"/>
  <c r="O874" i="2" s="1"/>
  <c r="R874" i="2" s="1"/>
  <c r="F874" i="2"/>
  <c r="K874" i="2" s="1"/>
  <c r="W874" i="2" s="1"/>
  <c r="E874" i="2"/>
  <c r="J874" i="2" s="1"/>
  <c r="V874" i="2" s="1"/>
  <c r="D874" i="2"/>
  <c r="I874" i="2" s="1"/>
  <c r="U874" i="2" s="1"/>
  <c r="T873" i="2"/>
  <c r="Q873" i="2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Q872" i="2"/>
  <c r="T872" i="2" s="1"/>
  <c r="P872" i="2"/>
  <c r="S872" i="2" s="1"/>
  <c r="H872" i="2"/>
  <c r="O872" i="2" s="1"/>
  <c r="R872" i="2" s="1"/>
  <c r="F872" i="2"/>
  <c r="K872" i="2" s="1"/>
  <c r="W872" i="2" s="1"/>
  <c r="E872" i="2"/>
  <c r="J872" i="2" s="1"/>
  <c r="V872" i="2" s="1"/>
  <c r="D872" i="2"/>
  <c r="I872" i="2" s="1"/>
  <c r="U872" i="2" s="1"/>
  <c r="T871" i="2"/>
  <c r="Q871" i="2"/>
  <c r="P871" i="2"/>
  <c r="S871" i="2" s="1"/>
  <c r="H871" i="2"/>
  <c r="O871" i="2" s="1"/>
  <c r="R871" i="2" s="1"/>
  <c r="F871" i="2"/>
  <c r="K871" i="2" s="1"/>
  <c r="W871" i="2" s="1"/>
  <c r="E871" i="2"/>
  <c r="J871" i="2" s="1"/>
  <c r="V871" i="2" s="1"/>
  <c r="D871" i="2"/>
  <c r="I871" i="2" s="1"/>
  <c r="U871" i="2" s="1"/>
  <c r="Q870" i="2"/>
  <c r="T870" i="2" s="1"/>
  <c r="P870" i="2"/>
  <c r="S870" i="2" s="1"/>
  <c r="H870" i="2"/>
  <c r="O870" i="2" s="1"/>
  <c r="R870" i="2" s="1"/>
  <c r="F870" i="2"/>
  <c r="K870" i="2" s="1"/>
  <c r="W870" i="2" s="1"/>
  <c r="E870" i="2"/>
  <c r="J870" i="2" s="1"/>
  <c r="V870" i="2" s="1"/>
  <c r="D870" i="2"/>
  <c r="I870" i="2" s="1"/>
  <c r="U870" i="2" s="1"/>
  <c r="T869" i="2"/>
  <c r="Q869" i="2"/>
  <c r="P869" i="2"/>
  <c r="S869" i="2" s="1"/>
  <c r="H869" i="2"/>
  <c r="O869" i="2" s="1"/>
  <c r="R869" i="2" s="1"/>
  <c r="F869" i="2"/>
  <c r="K869" i="2" s="1"/>
  <c r="W869" i="2" s="1"/>
  <c r="E869" i="2"/>
  <c r="J869" i="2" s="1"/>
  <c r="V869" i="2" s="1"/>
  <c r="D869" i="2"/>
  <c r="I869" i="2" s="1"/>
  <c r="U869" i="2" s="1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T867" i="2"/>
  <c r="Q867" i="2"/>
  <c r="P867" i="2"/>
  <c r="S867" i="2" s="1"/>
  <c r="H867" i="2"/>
  <c r="O867" i="2" s="1"/>
  <c r="R867" i="2" s="1"/>
  <c r="F867" i="2"/>
  <c r="K867" i="2" s="1"/>
  <c r="W867" i="2" s="1"/>
  <c r="E867" i="2"/>
  <c r="J867" i="2" s="1"/>
  <c r="V867" i="2" s="1"/>
  <c r="D867" i="2"/>
  <c r="I867" i="2" s="1"/>
  <c r="U867" i="2" s="1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T863" i="2"/>
  <c r="Q863" i="2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T861" i="2"/>
  <c r="Q861" i="2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T859" i="2"/>
  <c r="Q859" i="2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T857" i="2"/>
  <c r="Q857" i="2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T855" i="2"/>
  <c r="Q855" i="2"/>
  <c r="P855" i="2"/>
  <c r="S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T853" i="2"/>
  <c r="Q853" i="2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Q852" i="2"/>
  <c r="T852" i="2" s="1"/>
  <c r="P852" i="2"/>
  <c r="S852" i="2" s="1"/>
  <c r="H852" i="2"/>
  <c r="O852" i="2" s="1"/>
  <c r="R852" i="2" s="1"/>
  <c r="F852" i="2"/>
  <c r="K852" i="2" s="1"/>
  <c r="W852" i="2" s="1"/>
  <c r="E852" i="2"/>
  <c r="J852" i="2" s="1"/>
  <c r="V852" i="2" s="1"/>
  <c r="D852" i="2"/>
  <c r="I852" i="2" s="1"/>
  <c r="U852" i="2" s="1"/>
  <c r="T851" i="2"/>
  <c r="Q851" i="2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Q850" i="2"/>
  <c r="T850" i="2" s="1"/>
  <c r="O850" i="2"/>
  <c r="R850" i="2" s="1"/>
  <c r="H850" i="2"/>
  <c r="P850" i="2" s="1"/>
  <c r="S850" i="2" s="1"/>
  <c r="F850" i="2"/>
  <c r="K850" i="2" s="1"/>
  <c r="W850" i="2" s="1"/>
  <c r="E850" i="2"/>
  <c r="J850" i="2" s="1"/>
  <c r="V850" i="2" s="1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O848" i="2"/>
  <c r="R848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W846" i="2"/>
  <c r="Q846" i="2"/>
  <c r="T846" i="2" s="1"/>
  <c r="O846" i="2"/>
  <c r="R846" i="2" s="1"/>
  <c r="H846" i="2"/>
  <c r="P846" i="2" s="1"/>
  <c r="S846" i="2" s="1"/>
  <c r="F846" i="2"/>
  <c r="K846" i="2" s="1"/>
  <c r="E846" i="2"/>
  <c r="J846" i="2" s="1"/>
  <c r="V846" i="2" s="1"/>
  <c r="D846" i="2"/>
  <c r="I846" i="2" s="1"/>
  <c r="U846" i="2" s="1"/>
  <c r="O845" i="2"/>
  <c r="R845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O844" i="2"/>
  <c r="R844" i="2" s="1"/>
  <c r="H844" i="2"/>
  <c r="P844" i="2" s="1"/>
  <c r="S844" i="2" s="1"/>
  <c r="F844" i="2"/>
  <c r="K844" i="2" s="1"/>
  <c r="W844" i="2" s="1"/>
  <c r="E844" i="2"/>
  <c r="J844" i="2" s="1"/>
  <c r="V844" i="2" s="1"/>
  <c r="D844" i="2"/>
  <c r="I844" i="2" s="1"/>
  <c r="U844" i="2" s="1"/>
  <c r="H843" i="2"/>
  <c r="O843" i="2" s="1"/>
  <c r="R843" i="2" s="1"/>
  <c r="F843" i="2"/>
  <c r="E843" i="2"/>
  <c r="J843" i="2" s="1"/>
  <c r="V843" i="2" s="1"/>
  <c r="D843" i="2"/>
  <c r="I843" i="2" s="1"/>
  <c r="U843" i="2" s="1"/>
  <c r="W842" i="2"/>
  <c r="Q842" i="2"/>
  <c r="T842" i="2" s="1"/>
  <c r="O842" i="2"/>
  <c r="R842" i="2" s="1"/>
  <c r="H842" i="2"/>
  <c r="P842" i="2" s="1"/>
  <c r="S842" i="2" s="1"/>
  <c r="F842" i="2"/>
  <c r="K842" i="2" s="1"/>
  <c r="E842" i="2"/>
  <c r="J842" i="2" s="1"/>
  <c r="V842" i="2" s="1"/>
  <c r="D842" i="2"/>
  <c r="I842" i="2" s="1"/>
  <c r="U842" i="2" s="1"/>
  <c r="O841" i="2"/>
  <c r="R841" i="2" s="1"/>
  <c r="H841" i="2"/>
  <c r="Q841" i="2" s="1"/>
  <c r="T841" i="2" s="1"/>
  <c r="F841" i="2"/>
  <c r="K841" i="2" s="1"/>
  <c r="W841" i="2" s="1"/>
  <c r="E841" i="2"/>
  <c r="J841" i="2" s="1"/>
  <c r="V841" i="2" s="1"/>
  <c r="D841" i="2"/>
  <c r="I841" i="2" s="1"/>
  <c r="U841" i="2" s="1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W838" i="2"/>
  <c r="Q838" i="2"/>
  <c r="T838" i="2" s="1"/>
  <c r="O838" i="2"/>
  <c r="R838" i="2" s="1"/>
  <c r="H838" i="2"/>
  <c r="P838" i="2" s="1"/>
  <c r="S838" i="2" s="1"/>
  <c r="F838" i="2"/>
  <c r="K838" i="2" s="1"/>
  <c r="E838" i="2"/>
  <c r="J838" i="2" s="1"/>
  <c r="V838" i="2" s="1"/>
  <c r="D838" i="2"/>
  <c r="I838" i="2" s="1"/>
  <c r="U838" i="2" s="1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W834" i="2"/>
  <c r="Q834" i="2"/>
  <c r="T834" i="2" s="1"/>
  <c r="O834" i="2"/>
  <c r="R834" i="2" s="1"/>
  <c r="H834" i="2"/>
  <c r="P834" i="2" s="1"/>
  <c r="S834" i="2" s="1"/>
  <c r="F834" i="2"/>
  <c r="K834" i="2" s="1"/>
  <c r="E834" i="2"/>
  <c r="J834" i="2" s="1"/>
  <c r="V834" i="2" s="1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O832" i="2"/>
  <c r="R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W830" i="2"/>
  <c r="Q830" i="2"/>
  <c r="T830" i="2" s="1"/>
  <c r="O830" i="2"/>
  <c r="R830" i="2" s="1"/>
  <c r="H830" i="2"/>
  <c r="P830" i="2" s="1"/>
  <c r="S830" i="2" s="1"/>
  <c r="F830" i="2"/>
  <c r="K830" i="2" s="1"/>
  <c r="E830" i="2"/>
  <c r="J830" i="2" s="1"/>
  <c r="V830" i="2" s="1"/>
  <c r="D830" i="2"/>
  <c r="I830" i="2" s="1"/>
  <c r="U830" i="2" s="1"/>
  <c r="O829" i="2"/>
  <c r="R829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O828" i="2"/>
  <c r="R828" i="2" s="1"/>
  <c r="H828" i="2"/>
  <c r="P828" i="2" s="1"/>
  <c r="S828" i="2" s="1"/>
  <c r="F828" i="2"/>
  <c r="K828" i="2" s="1"/>
  <c r="W828" i="2" s="1"/>
  <c r="E828" i="2"/>
  <c r="J828" i="2" s="1"/>
  <c r="V828" i="2" s="1"/>
  <c r="D828" i="2"/>
  <c r="I828" i="2" s="1"/>
  <c r="U828" i="2" s="1"/>
  <c r="H827" i="2"/>
  <c r="O827" i="2" s="1"/>
  <c r="R827" i="2" s="1"/>
  <c r="F827" i="2"/>
  <c r="E827" i="2"/>
  <c r="J827" i="2" s="1"/>
  <c r="V827" i="2" s="1"/>
  <c r="D827" i="2"/>
  <c r="I827" i="2" s="1"/>
  <c r="U827" i="2" s="1"/>
  <c r="W826" i="2"/>
  <c r="Q826" i="2"/>
  <c r="T826" i="2" s="1"/>
  <c r="O826" i="2"/>
  <c r="R826" i="2" s="1"/>
  <c r="H826" i="2"/>
  <c r="P826" i="2" s="1"/>
  <c r="S826" i="2" s="1"/>
  <c r="F826" i="2"/>
  <c r="K826" i="2" s="1"/>
  <c r="E826" i="2"/>
  <c r="J826" i="2" s="1"/>
  <c r="V826" i="2" s="1"/>
  <c r="D826" i="2"/>
  <c r="I826" i="2" s="1"/>
  <c r="U826" i="2" s="1"/>
  <c r="O825" i="2"/>
  <c r="R825" i="2" s="1"/>
  <c r="H825" i="2"/>
  <c r="Q825" i="2" s="1"/>
  <c r="T825" i="2" s="1"/>
  <c r="F825" i="2"/>
  <c r="K825" i="2" s="1"/>
  <c r="W825" i="2" s="1"/>
  <c r="E825" i="2"/>
  <c r="J825" i="2" s="1"/>
  <c r="V825" i="2" s="1"/>
  <c r="D825" i="2"/>
  <c r="I825" i="2" s="1"/>
  <c r="U825" i="2" s="1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W822" i="2"/>
  <c r="Q822" i="2"/>
  <c r="T822" i="2" s="1"/>
  <c r="O822" i="2"/>
  <c r="R822" i="2" s="1"/>
  <c r="H822" i="2"/>
  <c r="P822" i="2" s="1"/>
  <c r="S822" i="2" s="1"/>
  <c r="F822" i="2"/>
  <c r="K822" i="2" s="1"/>
  <c r="E822" i="2"/>
  <c r="J822" i="2" s="1"/>
  <c r="V822" i="2" s="1"/>
  <c r="D822" i="2"/>
  <c r="I822" i="2" s="1"/>
  <c r="U822" i="2" s="1"/>
  <c r="O821" i="2"/>
  <c r="R821" i="2" s="1"/>
  <c r="H821" i="2"/>
  <c r="Q821" i="2" s="1"/>
  <c r="T821" i="2" s="1"/>
  <c r="F821" i="2"/>
  <c r="K821" i="2" s="1"/>
  <c r="W821" i="2" s="1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W818" i="2"/>
  <c r="Q818" i="2"/>
  <c r="T818" i="2" s="1"/>
  <c r="O818" i="2"/>
  <c r="R818" i="2" s="1"/>
  <c r="H818" i="2"/>
  <c r="P818" i="2" s="1"/>
  <c r="S818" i="2" s="1"/>
  <c r="F818" i="2"/>
  <c r="K818" i="2" s="1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O816" i="2"/>
  <c r="R816" i="2" s="1"/>
  <c r="H816" i="2"/>
  <c r="P816" i="2" s="1"/>
  <c r="S816" i="2" s="1"/>
  <c r="F816" i="2"/>
  <c r="K816" i="2" s="1"/>
  <c r="W816" i="2" s="1"/>
  <c r="E816" i="2"/>
  <c r="J816" i="2" s="1"/>
  <c r="V816" i="2" s="1"/>
  <c r="D816" i="2"/>
  <c r="I816" i="2" s="1"/>
  <c r="U816" i="2" s="1"/>
  <c r="H815" i="2"/>
  <c r="O815" i="2" s="1"/>
  <c r="R815" i="2" s="1"/>
  <c r="F815" i="2"/>
  <c r="E815" i="2"/>
  <c r="J815" i="2" s="1"/>
  <c r="V815" i="2" s="1"/>
  <c r="D815" i="2"/>
  <c r="I815" i="2" s="1"/>
  <c r="U815" i="2" s="1"/>
  <c r="W814" i="2"/>
  <c r="Q814" i="2"/>
  <c r="T814" i="2" s="1"/>
  <c r="O814" i="2"/>
  <c r="R814" i="2" s="1"/>
  <c r="H814" i="2"/>
  <c r="P814" i="2" s="1"/>
  <c r="S814" i="2" s="1"/>
  <c r="F814" i="2"/>
  <c r="K814" i="2" s="1"/>
  <c r="E814" i="2"/>
  <c r="J814" i="2" s="1"/>
  <c r="V814" i="2" s="1"/>
  <c r="D814" i="2"/>
  <c r="I814" i="2" s="1"/>
  <c r="U814" i="2" s="1"/>
  <c r="O813" i="2"/>
  <c r="R813" i="2" s="1"/>
  <c r="H813" i="2"/>
  <c r="Q813" i="2" s="1"/>
  <c r="T813" i="2" s="1"/>
  <c r="F813" i="2"/>
  <c r="K813" i="2" s="1"/>
  <c r="W813" i="2" s="1"/>
  <c r="E813" i="2"/>
  <c r="J813" i="2" s="1"/>
  <c r="V813" i="2" s="1"/>
  <c r="D813" i="2"/>
  <c r="I813" i="2" s="1"/>
  <c r="U813" i="2" s="1"/>
  <c r="O812" i="2"/>
  <c r="R812" i="2" s="1"/>
  <c r="H812" i="2"/>
  <c r="Q812" i="2" s="1"/>
  <c r="T812" i="2" s="1"/>
  <c r="F812" i="2"/>
  <c r="K812" i="2" s="1"/>
  <c r="W812" i="2" s="1"/>
  <c r="E812" i="2"/>
  <c r="J812" i="2" s="1"/>
  <c r="V812" i="2" s="1"/>
  <c r="D812" i="2"/>
  <c r="I812" i="2" s="1"/>
  <c r="U812" i="2" s="1"/>
  <c r="H811" i="2"/>
  <c r="O811" i="2" s="1"/>
  <c r="R811" i="2" s="1"/>
  <c r="F811" i="2"/>
  <c r="E811" i="2"/>
  <c r="J811" i="2" s="1"/>
  <c r="V811" i="2" s="1"/>
  <c r="D811" i="2"/>
  <c r="I811" i="2" s="1"/>
  <c r="U811" i="2" s="1"/>
  <c r="W810" i="2"/>
  <c r="Q810" i="2"/>
  <c r="T810" i="2" s="1"/>
  <c r="O810" i="2"/>
  <c r="R810" i="2" s="1"/>
  <c r="H810" i="2"/>
  <c r="P810" i="2" s="1"/>
  <c r="S810" i="2" s="1"/>
  <c r="F810" i="2"/>
  <c r="K810" i="2" s="1"/>
  <c r="E810" i="2"/>
  <c r="J810" i="2" s="1"/>
  <c r="V810" i="2" s="1"/>
  <c r="D810" i="2"/>
  <c r="I810" i="2" s="1"/>
  <c r="U810" i="2" s="1"/>
  <c r="O809" i="2"/>
  <c r="R809" i="2" s="1"/>
  <c r="H809" i="2"/>
  <c r="Q809" i="2" s="1"/>
  <c r="T809" i="2" s="1"/>
  <c r="F809" i="2"/>
  <c r="K809" i="2" s="1"/>
  <c r="W809" i="2" s="1"/>
  <c r="E809" i="2"/>
  <c r="J809" i="2" s="1"/>
  <c r="V809" i="2" s="1"/>
  <c r="D809" i="2"/>
  <c r="I809" i="2" s="1"/>
  <c r="U809" i="2" s="1"/>
  <c r="O808" i="2"/>
  <c r="R808" i="2" s="1"/>
  <c r="H808" i="2"/>
  <c r="P808" i="2" s="1"/>
  <c r="S808" i="2" s="1"/>
  <c r="F808" i="2"/>
  <c r="K808" i="2" s="1"/>
  <c r="W808" i="2" s="1"/>
  <c r="E808" i="2"/>
  <c r="J808" i="2" s="1"/>
  <c r="V808" i="2" s="1"/>
  <c r="D808" i="2"/>
  <c r="I808" i="2" s="1"/>
  <c r="U808" i="2" s="1"/>
  <c r="I807" i="2"/>
  <c r="U807" i="2" s="1"/>
  <c r="H807" i="2"/>
  <c r="O807" i="2" s="1"/>
  <c r="R807" i="2" s="1"/>
  <c r="F807" i="2"/>
  <c r="E807" i="2"/>
  <c r="J807" i="2" s="1"/>
  <c r="V807" i="2" s="1"/>
  <c r="D807" i="2"/>
  <c r="W806" i="2"/>
  <c r="Q806" i="2"/>
  <c r="T806" i="2" s="1"/>
  <c r="O806" i="2"/>
  <c r="R806" i="2" s="1"/>
  <c r="H806" i="2"/>
  <c r="P806" i="2" s="1"/>
  <c r="S806" i="2" s="1"/>
  <c r="F806" i="2"/>
  <c r="K806" i="2" s="1"/>
  <c r="E806" i="2"/>
  <c r="J806" i="2" s="1"/>
  <c r="V806" i="2" s="1"/>
  <c r="D806" i="2"/>
  <c r="I806" i="2" s="1"/>
  <c r="U806" i="2" s="1"/>
  <c r="O805" i="2"/>
  <c r="R805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O804" i="2"/>
  <c r="R804" i="2" s="1"/>
  <c r="H804" i="2"/>
  <c r="P804" i="2" s="1"/>
  <c r="S804" i="2" s="1"/>
  <c r="F804" i="2"/>
  <c r="K804" i="2" s="1"/>
  <c r="W804" i="2" s="1"/>
  <c r="E804" i="2"/>
  <c r="J804" i="2" s="1"/>
  <c r="V804" i="2" s="1"/>
  <c r="D804" i="2"/>
  <c r="I804" i="2" s="1"/>
  <c r="U804" i="2" s="1"/>
  <c r="H803" i="2"/>
  <c r="O803" i="2" s="1"/>
  <c r="R803" i="2" s="1"/>
  <c r="F803" i="2"/>
  <c r="E803" i="2"/>
  <c r="J803" i="2" s="1"/>
  <c r="V803" i="2" s="1"/>
  <c r="D803" i="2"/>
  <c r="I803" i="2" s="1"/>
  <c r="U803" i="2" s="1"/>
  <c r="W802" i="2"/>
  <c r="Q802" i="2"/>
  <c r="T802" i="2" s="1"/>
  <c r="O802" i="2"/>
  <c r="R802" i="2" s="1"/>
  <c r="H802" i="2"/>
  <c r="P802" i="2" s="1"/>
  <c r="S802" i="2" s="1"/>
  <c r="F802" i="2"/>
  <c r="K802" i="2" s="1"/>
  <c r="E802" i="2"/>
  <c r="J802" i="2" s="1"/>
  <c r="V802" i="2" s="1"/>
  <c r="D802" i="2"/>
  <c r="I802" i="2" s="1"/>
  <c r="U802" i="2" s="1"/>
  <c r="O801" i="2"/>
  <c r="R801" i="2" s="1"/>
  <c r="H801" i="2"/>
  <c r="Q801" i="2" s="1"/>
  <c r="T801" i="2" s="1"/>
  <c r="F801" i="2"/>
  <c r="K801" i="2" s="1"/>
  <c r="W801" i="2" s="1"/>
  <c r="E801" i="2"/>
  <c r="J801" i="2" s="1"/>
  <c r="V801" i="2" s="1"/>
  <c r="D801" i="2"/>
  <c r="I801" i="2" s="1"/>
  <c r="U801" i="2" s="1"/>
  <c r="O800" i="2"/>
  <c r="R800" i="2" s="1"/>
  <c r="H800" i="2"/>
  <c r="Q800" i="2" s="1"/>
  <c r="T800" i="2" s="1"/>
  <c r="F800" i="2"/>
  <c r="K800" i="2" s="1"/>
  <c r="W800" i="2" s="1"/>
  <c r="E800" i="2"/>
  <c r="J800" i="2" s="1"/>
  <c r="V800" i="2" s="1"/>
  <c r="D800" i="2"/>
  <c r="I800" i="2" s="1"/>
  <c r="U800" i="2" s="1"/>
  <c r="H799" i="2"/>
  <c r="O799" i="2" s="1"/>
  <c r="R799" i="2" s="1"/>
  <c r="F799" i="2"/>
  <c r="E799" i="2"/>
  <c r="J799" i="2" s="1"/>
  <c r="V799" i="2" s="1"/>
  <c r="D799" i="2"/>
  <c r="I799" i="2" s="1"/>
  <c r="U799" i="2" s="1"/>
  <c r="W798" i="2"/>
  <c r="Q798" i="2"/>
  <c r="T798" i="2" s="1"/>
  <c r="O798" i="2"/>
  <c r="R798" i="2" s="1"/>
  <c r="H798" i="2"/>
  <c r="P798" i="2" s="1"/>
  <c r="S798" i="2" s="1"/>
  <c r="F798" i="2"/>
  <c r="K798" i="2" s="1"/>
  <c r="E798" i="2"/>
  <c r="J798" i="2" s="1"/>
  <c r="V798" i="2" s="1"/>
  <c r="D798" i="2"/>
  <c r="I798" i="2" s="1"/>
  <c r="U798" i="2" s="1"/>
  <c r="O797" i="2"/>
  <c r="R797" i="2" s="1"/>
  <c r="H797" i="2"/>
  <c r="Q797" i="2" s="1"/>
  <c r="T797" i="2" s="1"/>
  <c r="F797" i="2"/>
  <c r="K797" i="2" s="1"/>
  <c r="W797" i="2" s="1"/>
  <c r="E797" i="2"/>
  <c r="J797" i="2" s="1"/>
  <c r="V797" i="2" s="1"/>
  <c r="D797" i="2"/>
  <c r="I797" i="2" s="1"/>
  <c r="U797" i="2" s="1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W794" i="2"/>
  <c r="Q794" i="2"/>
  <c r="T794" i="2" s="1"/>
  <c r="O794" i="2"/>
  <c r="R794" i="2" s="1"/>
  <c r="H794" i="2"/>
  <c r="P794" i="2" s="1"/>
  <c r="S794" i="2" s="1"/>
  <c r="F794" i="2"/>
  <c r="K794" i="2" s="1"/>
  <c r="E794" i="2"/>
  <c r="J794" i="2" s="1"/>
  <c r="V794" i="2" s="1"/>
  <c r="D794" i="2"/>
  <c r="I794" i="2" s="1"/>
  <c r="U794" i="2" s="1"/>
  <c r="O793" i="2"/>
  <c r="R793" i="2" s="1"/>
  <c r="H793" i="2"/>
  <c r="Q793" i="2" s="1"/>
  <c r="T793" i="2" s="1"/>
  <c r="F793" i="2"/>
  <c r="K793" i="2" s="1"/>
  <c r="W793" i="2" s="1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W790" i="2"/>
  <c r="Q790" i="2"/>
  <c r="T790" i="2" s="1"/>
  <c r="O790" i="2"/>
  <c r="R790" i="2" s="1"/>
  <c r="H790" i="2"/>
  <c r="P790" i="2" s="1"/>
  <c r="S790" i="2" s="1"/>
  <c r="F790" i="2"/>
  <c r="K790" i="2" s="1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O788" i="2"/>
  <c r="R788" i="2" s="1"/>
  <c r="H788" i="2"/>
  <c r="Q788" i="2" s="1"/>
  <c r="T788" i="2" s="1"/>
  <c r="F788" i="2"/>
  <c r="K788" i="2" s="1"/>
  <c r="W788" i="2" s="1"/>
  <c r="E788" i="2"/>
  <c r="J788" i="2" s="1"/>
  <c r="V788" i="2" s="1"/>
  <c r="D788" i="2"/>
  <c r="I788" i="2" s="1"/>
  <c r="U788" i="2" s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Y1293" i="1"/>
  <c r="M1293" i="1"/>
  <c r="K1293" i="1"/>
  <c r="G1293" i="1"/>
  <c r="O1293" i="1" s="1"/>
  <c r="F1293" i="1"/>
  <c r="L1293" i="1" s="1"/>
  <c r="N1293" i="1" s="1"/>
  <c r="D1293" i="1"/>
  <c r="H1293" i="1" s="1"/>
  <c r="P1293" i="1" s="1"/>
  <c r="C1293" i="1"/>
  <c r="Y1292" i="1"/>
  <c r="M1292" i="1"/>
  <c r="K1292" i="1"/>
  <c r="G1292" i="1"/>
  <c r="O1292" i="1" s="1"/>
  <c r="F1292" i="1"/>
  <c r="L1292" i="1" s="1"/>
  <c r="N1292" i="1" s="1"/>
  <c r="D1292" i="1"/>
  <c r="H1292" i="1" s="1"/>
  <c r="P1292" i="1" s="1"/>
  <c r="C1292" i="1"/>
  <c r="Y1291" i="1"/>
  <c r="M1291" i="1"/>
  <c r="K1291" i="1"/>
  <c r="G1291" i="1"/>
  <c r="O1291" i="1" s="1"/>
  <c r="F1291" i="1"/>
  <c r="L1291" i="1" s="1"/>
  <c r="N1291" i="1" s="1"/>
  <c r="D1291" i="1"/>
  <c r="H1291" i="1" s="1"/>
  <c r="P1291" i="1" s="1"/>
  <c r="C1291" i="1"/>
  <c r="Y1290" i="1"/>
  <c r="M1290" i="1"/>
  <c r="K1290" i="1"/>
  <c r="G1290" i="1"/>
  <c r="O1290" i="1" s="1"/>
  <c r="F1290" i="1"/>
  <c r="L1290" i="1" s="1"/>
  <c r="N1290" i="1" s="1"/>
  <c r="D1290" i="1"/>
  <c r="H1290" i="1" s="1"/>
  <c r="P1290" i="1" s="1"/>
  <c r="C1290" i="1"/>
  <c r="Y1289" i="1"/>
  <c r="M1289" i="1"/>
  <c r="K1289" i="1"/>
  <c r="G1289" i="1"/>
  <c r="O1289" i="1" s="1"/>
  <c r="F1289" i="1"/>
  <c r="L1289" i="1" s="1"/>
  <c r="N1289" i="1" s="1"/>
  <c r="D1289" i="1"/>
  <c r="H1289" i="1" s="1"/>
  <c r="P1289" i="1" s="1"/>
  <c r="C1289" i="1"/>
  <c r="Y1288" i="1"/>
  <c r="M1288" i="1"/>
  <c r="K1288" i="1"/>
  <c r="G1288" i="1"/>
  <c r="O1288" i="1" s="1"/>
  <c r="F1288" i="1"/>
  <c r="L1288" i="1" s="1"/>
  <c r="N1288" i="1" s="1"/>
  <c r="D1288" i="1"/>
  <c r="H1288" i="1" s="1"/>
  <c r="P1288" i="1" s="1"/>
  <c r="C1288" i="1"/>
  <c r="Y1287" i="1"/>
  <c r="M1287" i="1"/>
  <c r="K1287" i="1"/>
  <c r="G1287" i="1"/>
  <c r="O1287" i="1" s="1"/>
  <c r="F1287" i="1"/>
  <c r="L1287" i="1" s="1"/>
  <c r="N1287" i="1" s="1"/>
  <c r="D1287" i="1"/>
  <c r="H1287" i="1" s="1"/>
  <c r="P1287" i="1" s="1"/>
  <c r="C1287" i="1"/>
  <c r="Y1286" i="1"/>
  <c r="M1286" i="1"/>
  <c r="K1286" i="1"/>
  <c r="G1286" i="1"/>
  <c r="O1286" i="1" s="1"/>
  <c r="F1286" i="1"/>
  <c r="L1286" i="1" s="1"/>
  <c r="N1286" i="1" s="1"/>
  <c r="D1286" i="1"/>
  <c r="H1286" i="1" s="1"/>
  <c r="P1286" i="1" s="1"/>
  <c r="C1286" i="1"/>
  <c r="Y1285" i="1"/>
  <c r="M1285" i="1"/>
  <c r="K1285" i="1"/>
  <c r="G1285" i="1"/>
  <c r="O1285" i="1" s="1"/>
  <c r="F1285" i="1"/>
  <c r="L1285" i="1" s="1"/>
  <c r="N1285" i="1" s="1"/>
  <c r="D1285" i="1"/>
  <c r="H1285" i="1" s="1"/>
  <c r="P1285" i="1" s="1"/>
  <c r="C1285" i="1"/>
  <c r="Y1284" i="1"/>
  <c r="M1284" i="1"/>
  <c r="K1284" i="1"/>
  <c r="G1284" i="1"/>
  <c r="O1284" i="1" s="1"/>
  <c r="F1284" i="1"/>
  <c r="L1284" i="1" s="1"/>
  <c r="N1284" i="1" s="1"/>
  <c r="D1284" i="1"/>
  <c r="H1284" i="1" s="1"/>
  <c r="P1284" i="1" s="1"/>
  <c r="C1284" i="1"/>
  <c r="Y1283" i="1"/>
  <c r="M1283" i="1"/>
  <c r="K1283" i="1"/>
  <c r="G1283" i="1"/>
  <c r="O1283" i="1" s="1"/>
  <c r="F1283" i="1"/>
  <c r="L1283" i="1" s="1"/>
  <c r="N1283" i="1" s="1"/>
  <c r="D1283" i="1"/>
  <c r="H1283" i="1" s="1"/>
  <c r="P1283" i="1" s="1"/>
  <c r="C1283" i="1"/>
  <c r="Y1282" i="1"/>
  <c r="M1282" i="1"/>
  <c r="K1282" i="1"/>
  <c r="G1282" i="1"/>
  <c r="O1282" i="1" s="1"/>
  <c r="F1282" i="1"/>
  <c r="L1282" i="1" s="1"/>
  <c r="N1282" i="1" s="1"/>
  <c r="D1282" i="1"/>
  <c r="H1282" i="1" s="1"/>
  <c r="P1282" i="1" s="1"/>
  <c r="C1282" i="1"/>
  <c r="Y1281" i="1"/>
  <c r="M1281" i="1"/>
  <c r="K1281" i="1"/>
  <c r="G1281" i="1"/>
  <c r="O1281" i="1" s="1"/>
  <c r="F1281" i="1"/>
  <c r="L1281" i="1" s="1"/>
  <c r="N1281" i="1" s="1"/>
  <c r="D1281" i="1"/>
  <c r="H1281" i="1" s="1"/>
  <c r="P1281" i="1" s="1"/>
  <c r="C1281" i="1"/>
  <c r="Y1280" i="1"/>
  <c r="M1280" i="1"/>
  <c r="K1280" i="1"/>
  <c r="G1280" i="1"/>
  <c r="O1280" i="1" s="1"/>
  <c r="F1280" i="1"/>
  <c r="L1280" i="1" s="1"/>
  <c r="N1280" i="1" s="1"/>
  <c r="D1280" i="1"/>
  <c r="H1280" i="1" s="1"/>
  <c r="P1280" i="1" s="1"/>
  <c r="C1280" i="1"/>
  <c r="Y1279" i="1"/>
  <c r="M1279" i="1"/>
  <c r="K1279" i="1"/>
  <c r="G1279" i="1"/>
  <c r="O1279" i="1" s="1"/>
  <c r="F1279" i="1"/>
  <c r="L1279" i="1" s="1"/>
  <c r="N1279" i="1" s="1"/>
  <c r="D1279" i="1"/>
  <c r="H1279" i="1" s="1"/>
  <c r="P1279" i="1" s="1"/>
  <c r="C1279" i="1"/>
  <c r="Y1278" i="1"/>
  <c r="M1278" i="1"/>
  <c r="K1278" i="1"/>
  <c r="G1278" i="1"/>
  <c r="O1278" i="1" s="1"/>
  <c r="F1278" i="1"/>
  <c r="L1278" i="1" s="1"/>
  <c r="N1278" i="1" s="1"/>
  <c r="D1278" i="1"/>
  <c r="H1278" i="1" s="1"/>
  <c r="P1278" i="1" s="1"/>
  <c r="C1278" i="1"/>
  <c r="Y1277" i="1"/>
  <c r="M1277" i="1"/>
  <c r="K1277" i="1"/>
  <c r="G1277" i="1"/>
  <c r="O1277" i="1" s="1"/>
  <c r="F1277" i="1"/>
  <c r="L1277" i="1" s="1"/>
  <c r="N1277" i="1" s="1"/>
  <c r="D1277" i="1"/>
  <c r="H1277" i="1" s="1"/>
  <c r="P1277" i="1" s="1"/>
  <c r="C1277" i="1"/>
  <c r="Y1276" i="1"/>
  <c r="M1276" i="1"/>
  <c r="K1276" i="1"/>
  <c r="G1276" i="1"/>
  <c r="O1276" i="1" s="1"/>
  <c r="F1276" i="1"/>
  <c r="L1276" i="1" s="1"/>
  <c r="N1276" i="1" s="1"/>
  <c r="D1276" i="1"/>
  <c r="H1276" i="1" s="1"/>
  <c r="P1276" i="1" s="1"/>
  <c r="C1276" i="1"/>
  <c r="Y1275" i="1"/>
  <c r="M1275" i="1"/>
  <c r="K1275" i="1"/>
  <c r="G1275" i="1"/>
  <c r="O1275" i="1" s="1"/>
  <c r="F1275" i="1"/>
  <c r="L1275" i="1" s="1"/>
  <c r="N1275" i="1" s="1"/>
  <c r="D1275" i="1"/>
  <c r="H1275" i="1" s="1"/>
  <c r="P1275" i="1" s="1"/>
  <c r="C1275" i="1"/>
  <c r="Y1274" i="1"/>
  <c r="M1274" i="1"/>
  <c r="K1274" i="1"/>
  <c r="G1274" i="1"/>
  <c r="O1274" i="1" s="1"/>
  <c r="F1274" i="1"/>
  <c r="L1274" i="1" s="1"/>
  <c r="N1274" i="1" s="1"/>
  <c r="D1274" i="1"/>
  <c r="H1274" i="1" s="1"/>
  <c r="P1274" i="1" s="1"/>
  <c r="C1274" i="1"/>
  <c r="Y1273" i="1"/>
  <c r="M1273" i="1"/>
  <c r="K1273" i="1"/>
  <c r="G1273" i="1"/>
  <c r="O1273" i="1" s="1"/>
  <c r="F1273" i="1"/>
  <c r="L1273" i="1" s="1"/>
  <c r="N1273" i="1" s="1"/>
  <c r="D1273" i="1"/>
  <c r="H1273" i="1" s="1"/>
  <c r="P1273" i="1" s="1"/>
  <c r="C1273" i="1"/>
  <c r="Y1272" i="1"/>
  <c r="M1272" i="1"/>
  <c r="K1272" i="1"/>
  <c r="G1272" i="1"/>
  <c r="O1272" i="1" s="1"/>
  <c r="F1272" i="1"/>
  <c r="L1272" i="1" s="1"/>
  <c r="N1272" i="1" s="1"/>
  <c r="D1272" i="1"/>
  <c r="H1272" i="1" s="1"/>
  <c r="P1272" i="1" s="1"/>
  <c r="C1272" i="1"/>
  <c r="Y1271" i="1"/>
  <c r="M1271" i="1"/>
  <c r="K1271" i="1"/>
  <c r="G1271" i="1"/>
  <c r="O1271" i="1" s="1"/>
  <c r="F1271" i="1"/>
  <c r="L1271" i="1" s="1"/>
  <c r="N1271" i="1" s="1"/>
  <c r="D1271" i="1"/>
  <c r="H1271" i="1" s="1"/>
  <c r="P1271" i="1" s="1"/>
  <c r="C1271" i="1"/>
  <c r="Y1270" i="1"/>
  <c r="M1270" i="1"/>
  <c r="K1270" i="1"/>
  <c r="G1270" i="1"/>
  <c r="O1270" i="1" s="1"/>
  <c r="F1270" i="1"/>
  <c r="L1270" i="1" s="1"/>
  <c r="N1270" i="1" s="1"/>
  <c r="D1270" i="1"/>
  <c r="H1270" i="1" s="1"/>
  <c r="P1270" i="1" s="1"/>
  <c r="C1270" i="1"/>
  <c r="Y1269" i="1"/>
  <c r="M1269" i="1"/>
  <c r="K1269" i="1"/>
  <c r="G1269" i="1"/>
  <c r="O1269" i="1" s="1"/>
  <c r="F1269" i="1"/>
  <c r="L1269" i="1" s="1"/>
  <c r="N1269" i="1" s="1"/>
  <c r="D1269" i="1"/>
  <c r="H1269" i="1" s="1"/>
  <c r="P1269" i="1" s="1"/>
  <c r="C1269" i="1"/>
  <c r="Y1268" i="1"/>
  <c r="M1268" i="1"/>
  <c r="K1268" i="1"/>
  <c r="G1268" i="1"/>
  <c r="O1268" i="1" s="1"/>
  <c r="F1268" i="1"/>
  <c r="L1268" i="1" s="1"/>
  <c r="N1268" i="1" s="1"/>
  <c r="D1268" i="1"/>
  <c r="H1268" i="1" s="1"/>
  <c r="P1268" i="1" s="1"/>
  <c r="C1268" i="1"/>
  <c r="Y1267" i="1"/>
  <c r="M1267" i="1"/>
  <c r="K1267" i="1"/>
  <c r="G1267" i="1"/>
  <c r="O1267" i="1" s="1"/>
  <c r="F1267" i="1"/>
  <c r="L1267" i="1" s="1"/>
  <c r="N1267" i="1" s="1"/>
  <c r="D1267" i="1"/>
  <c r="H1267" i="1" s="1"/>
  <c r="P1267" i="1" s="1"/>
  <c r="C1267" i="1"/>
  <c r="Y1266" i="1"/>
  <c r="M1266" i="1"/>
  <c r="K1266" i="1"/>
  <c r="G1266" i="1"/>
  <c r="O1266" i="1" s="1"/>
  <c r="F1266" i="1"/>
  <c r="L1266" i="1" s="1"/>
  <c r="N1266" i="1" s="1"/>
  <c r="D1266" i="1"/>
  <c r="H1266" i="1" s="1"/>
  <c r="P1266" i="1" s="1"/>
  <c r="C1266" i="1"/>
  <c r="Y1265" i="1"/>
  <c r="M1265" i="1"/>
  <c r="K1265" i="1"/>
  <c r="G1265" i="1"/>
  <c r="O1265" i="1" s="1"/>
  <c r="F1265" i="1"/>
  <c r="L1265" i="1" s="1"/>
  <c r="N1265" i="1" s="1"/>
  <c r="D1265" i="1"/>
  <c r="H1265" i="1" s="1"/>
  <c r="P1265" i="1" s="1"/>
  <c r="C1265" i="1"/>
  <c r="Y1264" i="1"/>
  <c r="M1264" i="1"/>
  <c r="K1264" i="1"/>
  <c r="G1264" i="1"/>
  <c r="O1264" i="1" s="1"/>
  <c r="F1264" i="1"/>
  <c r="L1264" i="1" s="1"/>
  <c r="N1264" i="1" s="1"/>
  <c r="D1264" i="1"/>
  <c r="H1264" i="1" s="1"/>
  <c r="P1264" i="1" s="1"/>
  <c r="C1264" i="1"/>
  <c r="Y1263" i="1"/>
  <c r="M1263" i="1"/>
  <c r="K1263" i="1"/>
  <c r="G1263" i="1"/>
  <c r="O1263" i="1" s="1"/>
  <c r="F1263" i="1"/>
  <c r="L1263" i="1" s="1"/>
  <c r="N1263" i="1" s="1"/>
  <c r="D1263" i="1"/>
  <c r="H1263" i="1" s="1"/>
  <c r="P1263" i="1" s="1"/>
  <c r="C1263" i="1"/>
  <c r="Y1262" i="1"/>
  <c r="M1262" i="1"/>
  <c r="K1262" i="1"/>
  <c r="G1262" i="1"/>
  <c r="O1262" i="1" s="1"/>
  <c r="F1262" i="1"/>
  <c r="L1262" i="1" s="1"/>
  <c r="N1262" i="1" s="1"/>
  <c r="D1262" i="1"/>
  <c r="H1262" i="1" s="1"/>
  <c r="P1262" i="1" s="1"/>
  <c r="C1262" i="1"/>
  <c r="Y1261" i="1"/>
  <c r="M1261" i="1"/>
  <c r="K1261" i="1"/>
  <c r="G1261" i="1"/>
  <c r="O1261" i="1" s="1"/>
  <c r="F1261" i="1"/>
  <c r="L1261" i="1" s="1"/>
  <c r="N1261" i="1" s="1"/>
  <c r="D1261" i="1"/>
  <c r="H1261" i="1" s="1"/>
  <c r="P1261" i="1" s="1"/>
  <c r="C1261" i="1"/>
  <c r="Y1260" i="1"/>
  <c r="M1260" i="1"/>
  <c r="K1260" i="1"/>
  <c r="G1260" i="1"/>
  <c r="O1260" i="1" s="1"/>
  <c r="F1260" i="1"/>
  <c r="L1260" i="1" s="1"/>
  <c r="N1260" i="1" s="1"/>
  <c r="D1260" i="1"/>
  <c r="H1260" i="1" s="1"/>
  <c r="P1260" i="1" s="1"/>
  <c r="C1260" i="1"/>
  <c r="Y1259" i="1"/>
  <c r="M1259" i="1"/>
  <c r="K1259" i="1"/>
  <c r="G1259" i="1"/>
  <c r="O1259" i="1" s="1"/>
  <c r="F1259" i="1"/>
  <c r="L1259" i="1" s="1"/>
  <c r="N1259" i="1" s="1"/>
  <c r="D1259" i="1"/>
  <c r="H1259" i="1" s="1"/>
  <c r="P1259" i="1" s="1"/>
  <c r="C1259" i="1"/>
  <c r="Y1258" i="1"/>
  <c r="M1258" i="1"/>
  <c r="K1258" i="1"/>
  <c r="G1258" i="1"/>
  <c r="O1258" i="1" s="1"/>
  <c r="F1258" i="1"/>
  <c r="L1258" i="1" s="1"/>
  <c r="N1258" i="1" s="1"/>
  <c r="D1258" i="1"/>
  <c r="H1258" i="1" s="1"/>
  <c r="P1258" i="1" s="1"/>
  <c r="C1258" i="1"/>
  <c r="Y1257" i="1"/>
  <c r="M1257" i="1"/>
  <c r="K1257" i="1"/>
  <c r="G1257" i="1"/>
  <c r="O1257" i="1" s="1"/>
  <c r="F1257" i="1"/>
  <c r="L1257" i="1" s="1"/>
  <c r="N1257" i="1" s="1"/>
  <c r="D1257" i="1"/>
  <c r="H1257" i="1" s="1"/>
  <c r="P1257" i="1" s="1"/>
  <c r="C1257" i="1"/>
  <c r="Y1256" i="1"/>
  <c r="M1256" i="1"/>
  <c r="K1256" i="1"/>
  <c r="G1256" i="1"/>
  <c r="O1256" i="1" s="1"/>
  <c r="F1256" i="1"/>
  <c r="L1256" i="1" s="1"/>
  <c r="N1256" i="1" s="1"/>
  <c r="D1256" i="1"/>
  <c r="H1256" i="1" s="1"/>
  <c r="P1256" i="1" s="1"/>
  <c r="C1256" i="1"/>
  <c r="Y1255" i="1"/>
  <c r="M1255" i="1"/>
  <c r="K1255" i="1"/>
  <c r="G1255" i="1"/>
  <c r="O1255" i="1" s="1"/>
  <c r="F1255" i="1"/>
  <c r="L1255" i="1" s="1"/>
  <c r="N1255" i="1" s="1"/>
  <c r="D1255" i="1"/>
  <c r="H1255" i="1" s="1"/>
  <c r="P1255" i="1" s="1"/>
  <c r="C1255" i="1"/>
  <c r="Y1254" i="1"/>
  <c r="M1254" i="1"/>
  <c r="K1254" i="1"/>
  <c r="G1254" i="1"/>
  <c r="O1254" i="1" s="1"/>
  <c r="F1254" i="1"/>
  <c r="L1254" i="1" s="1"/>
  <c r="N1254" i="1" s="1"/>
  <c r="D1254" i="1"/>
  <c r="H1254" i="1" s="1"/>
  <c r="P1254" i="1" s="1"/>
  <c r="C1254" i="1"/>
  <c r="Y1253" i="1"/>
  <c r="M1253" i="1"/>
  <c r="K1253" i="1"/>
  <c r="G1253" i="1"/>
  <c r="O1253" i="1" s="1"/>
  <c r="F1253" i="1"/>
  <c r="L1253" i="1" s="1"/>
  <c r="N1253" i="1" s="1"/>
  <c r="D1253" i="1"/>
  <c r="H1253" i="1" s="1"/>
  <c r="P1253" i="1" s="1"/>
  <c r="C1253" i="1"/>
  <c r="Y1252" i="1"/>
  <c r="M1252" i="1"/>
  <c r="K1252" i="1"/>
  <c r="G1252" i="1"/>
  <c r="O1252" i="1" s="1"/>
  <c r="F1252" i="1"/>
  <c r="L1252" i="1" s="1"/>
  <c r="N1252" i="1" s="1"/>
  <c r="D1252" i="1"/>
  <c r="H1252" i="1" s="1"/>
  <c r="P1252" i="1" s="1"/>
  <c r="C1252" i="1"/>
  <c r="Y1251" i="1"/>
  <c r="K1251" i="1"/>
  <c r="M1251" i="1" s="1"/>
  <c r="G1251" i="1"/>
  <c r="O1251" i="1" s="1"/>
  <c r="F1251" i="1"/>
  <c r="L1251" i="1" s="1"/>
  <c r="N1251" i="1" s="1"/>
  <c r="D1251" i="1"/>
  <c r="H1251" i="1" s="1"/>
  <c r="P1251" i="1" s="1"/>
  <c r="C1251" i="1"/>
  <c r="Y1250" i="1"/>
  <c r="M1250" i="1"/>
  <c r="K1250" i="1"/>
  <c r="G1250" i="1"/>
  <c r="O1250" i="1" s="1"/>
  <c r="F1250" i="1"/>
  <c r="L1250" i="1" s="1"/>
  <c r="N1250" i="1" s="1"/>
  <c r="D1250" i="1"/>
  <c r="H1250" i="1" s="1"/>
  <c r="P1250" i="1" s="1"/>
  <c r="C1250" i="1"/>
  <c r="Y1249" i="1"/>
  <c r="M1249" i="1"/>
  <c r="K1249" i="1"/>
  <c r="G1249" i="1"/>
  <c r="O1249" i="1" s="1"/>
  <c r="F1249" i="1"/>
  <c r="L1249" i="1" s="1"/>
  <c r="N1249" i="1" s="1"/>
  <c r="D1249" i="1"/>
  <c r="H1249" i="1" s="1"/>
  <c r="P1249" i="1" s="1"/>
  <c r="C1249" i="1"/>
  <c r="Y1248" i="1"/>
  <c r="M1248" i="1"/>
  <c r="K1248" i="1"/>
  <c r="G1248" i="1"/>
  <c r="O1248" i="1" s="1"/>
  <c r="F1248" i="1"/>
  <c r="L1248" i="1" s="1"/>
  <c r="N1248" i="1" s="1"/>
  <c r="D1248" i="1"/>
  <c r="H1248" i="1" s="1"/>
  <c r="P1248" i="1" s="1"/>
  <c r="C1248" i="1"/>
  <c r="Y1247" i="1"/>
  <c r="M1247" i="1"/>
  <c r="K1247" i="1"/>
  <c r="G1247" i="1"/>
  <c r="O1247" i="1" s="1"/>
  <c r="F1247" i="1"/>
  <c r="L1247" i="1" s="1"/>
  <c r="N1247" i="1" s="1"/>
  <c r="D1247" i="1"/>
  <c r="H1247" i="1" s="1"/>
  <c r="P1247" i="1" s="1"/>
  <c r="C1247" i="1"/>
  <c r="Y1246" i="1"/>
  <c r="M1246" i="1"/>
  <c r="K1246" i="1"/>
  <c r="G1246" i="1"/>
  <c r="O1246" i="1" s="1"/>
  <c r="F1246" i="1"/>
  <c r="L1246" i="1" s="1"/>
  <c r="N1246" i="1" s="1"/>
  <c r="D1246" i="1"/>
  <c r="H1246" i="1" s="1"/>
  <c r="P1246" i="1" s="1"/>
  <c r="C1246" i="1"/>
  <c r="Y1245" i="1"/>
  <c r="M1245" i="1"/>
  <c r="K1245" i="1"/>
  <c r="G1245" i="1"/>
  <c r="O1245" i="1" s="1"/>
  <c r="F1245" i="1"/>
  <c r="L1245" i="1" s="1"/>
  <c r="N1245" i="1" s="1"/>
  <c r="D1245" i="1"/>
  <c r="H1245" i="1" s="1"/>
  <c r="P1245" i="1" s="1"/>
  <c r="C1245" i="1"/>
  <c r="Y1244" i="1"/>
  <c r="M1244" i="1"/>
  <c r="K1244" i="1"/>
  <c r="G1244" i="1"/>
  <c r="O1244" i="1" s="1"/>
  <c r="F1244" i="1"/>
  <c r="L1244" i="1" s="1"/>
  <c r="N1244" i="1" s="1"/>
  <c r="D1244" i="1"/>
  <c r="H1244" i="1" s="1"/>
  <c r="P1244" i="1" s="1"/>
  <c r="C1244" i="1"/>
  <c r="Y1243" i="1"/>
  <c r="M1243" i="1"/>
  <c r="K1243" i="1"/>
  <c r="G1243" i="1"/>
  <c r="O1243" i="1" s="1"/>
  <c r="F1243" i="1"/>
  <c r="L1243" i="1" s="1"/>
  <c r="N1243" i="1" s="1"/>
  <c r="D1243" i="1"/>
  <c r="H1243" i="1" s="1"/>
  <c r="P1243" i="1" s="1"/>
  <c r="C1243" i="1"/>
  <c r="Y1242" i="1"/>
  <c r="M1242" i="1"/>
  <c r="K1242" i="1"/>
  <c r="G1242" i="1"/>
  <c r="O1242" i="1" s="1"/>
  <c r="F1242" i="1"/>
  <c r="L1242" i="1" s="1"/>
  <c r="N1242" i="1" s="1"/>
  <c r="D1242" i="1"/>
  <c r="H1242" i="1" s="1"/>
  <c r="P1242" i="1" s="1"/>
  <c r="C1242" i="1"/>
  <c r="Y1241" i="1"/>
  <c r="M1241" i="1"/>
  <c r="K1241" i="1"/>
  <c r="G1241" i="1"/>
  <c r="O1241" i="1" s="1"/>
  <c r="F1241" i="1"/>
  <c r="L1241" i="1" s="1"/>
  <c r="N1241" i="1" s="1"/>
  <c r="D1241" i="1"/>
  <c r="H1241" i="1" s="1"/>
  <c r="P1241" i="1" s="1"/>
  <c r="C1241" i="1"/>
  <c r="Y1240" i="1"/>
  <c r="M1240" i="1"/>
  <c r="K1240" i="1"/>
  <c r="G1240" i="1"/>
  <c r="O1240" i="1" s="1"/>
  <c r="F1240" i="1"/>
  <c r="L1240" i="1" s="1"/>
  <c r="N1240" i="1" s="1"/>
  <c r="D1240" i="1"/>
  <c r="H1240" i="1" s="1"/>
  <c r="P1240" i="1" s="1"/>
  <c r="C1240" i="1"/>
  <c r="Y1239" i="1"/>
  <c r="M1239" i="1"/>
  <c r="K1239" i="1"/>
  <c r="G1239" i="1"/>
  <c r="O1239" i="1" s="1"/>
  <c r="F1239" i="1"/>
  <c r="L1239" i="1" s="1"/>
  <c r="N1239" i="1" s="1"/>
  <c r="D1239" i="1"/>
  <c r="H1239" i="1" s="1"/>
  <c r="P1239" i="1" s="1"/>
  <c r="C1239" i="1"/>
  <c r="Y1238" i="1"/>
  <c r="M1238" i="1"/>
  <c r="K1238" i="1"/>
  <c r="G1238" i="1"/>
  <c r="O1238" i="1" s="1"/>
  <c r="F1238" i="1"/>
  <c r="L1238" i="1" s="1"/>
  <c r="N1238" i="1" s="1"/>
  <c r="D1238" i="1"/>
  <c r="H1238" i="1" s="1"/>
  <c r="P1238" i="1" s="1"/>
  <c r="C1238" i="1"/>
  <c r="Y1237" i="1"/>
  <c r="M1237" i="1"/>
  <c r="K1237" i="1"/>
  <c r="G1237" i="1"/>
  <c r="O1237" i="1" s="1"/>
  <c r="F1237" i="1"/>
  <c r="L1237" i="1" s="1"/>
  <c r="N1237" i="1" s="1"/>
  <c r="D1237" i="1"/>
  <c r="H1237" i="1" s="1"/>
  <c r="P1237" i="1" s="1"/>
  <c r="C1237" i="1"/>
  <c r="Y1236" i="1"/>
  <c r="M1236" i="1"/>
  <c r="K1236" i="1"/>
  <c r="G1236" i="1"/>
  <c r="O1236" i="1" s="1"/>
  <c r="F1236" i="1"/>
  <c r="L1236" i="1" s="1"/>
  <c r="N1236" i="1" s="1"/>
  <c r="D1236" i="1"/>
  <c r="H1236" i="1" s="1"/>
  <c r="P1236" i="1" s="1"/>
  <c r="C1236" i="1"/>
  <c r="Y1235" i="1"/>
  <c r="M1235" i="1"/>
  <c r="K1235" i="1"/>
  <c r="G1235" i="1"/>
  <c r="O1235" i="1" s="1"/>
  <c r="F1235" i="1"/>
  <c r="L1235" i="1" s="1"/>
  <c r="N1235" i="1" s="1"/>
  <c r="D1235" i="1"/>
  <c r="H1235" i="1" s="1"/>
  <c r="P1235" i="1" s="1"/>
  <c r="C1235" i="1"/>
  <c r="Y1234" i="1"/>
  <c r="M1234" i="1"/>
  <c r="K1234" i="1"/>
  <c r="G1234" i="1"/>
  <c r="O1234" i="1" s="1"/>
  <c r="F1234" i="1"/>
  <c r="L1234" i="1" s="1"/>
  <c r="N1234" i="1" s="1"/>
  <c r="D1234" i="1"/>
  <c r="H1234" i="1" s="1"/>
  <c r="P1234" i="1" s="1"/>
  <c r="C1234" i="1"/>
  <c r="Y1233" i="1"/>
  <c r="M1233" i="1"/>
  <c r="K1233" i="1"/>
  <c r="G1233" i="1"/>
  <c r="O1233" i="1" s="1"/>
  <c r="F1233" i="1"/>
  <c r="L1233" i="1" s="1"/>
  <c r="N1233" i="1" s="1"/>
  <c r="D1233" i="1"/>
  <c r="H1233" i="1" s="1"/>
  <c r="P1233" i="1" s="1"/>
  <c r="C1233" i="1"/>
  <c r="Y1232" i="1"/>
  <c r="M1232" i="1"/>
  <c r="K1232" i="1"/>
  <c r="G1232" i="1"/>
  <c r="O1232" i="1" s="1"/>
  <c r="F1232" i="1"/>
  <c r="L1232" i="1" s="1"/>
  <c r="N1232" i="1" s="1"/>
  <c r="D1232" i="1"/>
  <c r="H1232" i="1" s="1"/>
  <c r="P1232" i="1" s="1"/>
  <c r="C1232" i="1"/>
  <c r="Y1231" i="1"/>
  <c r="M1231" i="1"/>
  <c r="K1231" i="1"/>
  <c r="G1231" i="1"/>
  <c r="O1231" i="1" s="1"/>
  <c r="F1231" i="1"/>
  <c r="L1231" i="1" s="1"/>
  <c r="N1231" i="1" s="1"/>
  <c r="D1231" i="1"/>
  <c r="H1231" i="1" s="1"/>
  <c r="P1231" i="1" s="1"/>
  <c r="C1231" i="1"/>
  <c r="Y1230" i="1"/>
  <c r="M1230" i="1"/>
  <c r="K1230" i="1"/>
  <c r="G1230" i="1"/>
  <c r="O1230" i="1" s="1"/>
  <c r="F1230" i="1"/>
  <c r="L1230" i="1" s="1"/>
  <c r="N1230" i="1" s="1"/>
  <c r="D1230" i="1"/>
  <c r="H1230" i="1" s="1"/>
  <c r="P1230" i="1" s="1"/>
  <c r="C1230" i="1"/>
  <c r="Y1229" i="1"/>
  <c r="M1229" i="1"/>
  <c r="K1229" i="1"/>
  <c r="G1229" i="1"/>
  <c r="O1229" i="1" s="1"/>
  <c r="F1229" i="1"/>
  <c r="L1229" i="1" s="1"/>
  <c r="N1229" i="1" s="1"/>
  <c r="D1229" i="1"/>
  <c r="H1229" i="1" s="1"/>
  <c r="P1229" i="1" s="1"/>
  <c r="C1229" i="1"/>
  <c r="Y1228" i="1"/>
  <c r="M1228" i="1"/>
  <c r="K1228" i="1"/>
  <c r="G1228" i="1"/>
  <c r="O1228" i="1" s="1"/>
  <c r="F1228" i="1"/>
  <c r="L1228" i="1" s="1"/>
  <c r="N1228" i="1" s="1"/>
  <c r="D1228" i="1"/>
  <c r="H1228" i="1" s="1"/>
  <c r="P1228" i="1" s="1"/>
  <c r="C1228" i="1"/>
  <c r="Y1227" i="1"/>
  <c r="M1227" i="1"/>
  <c r="K1227" i="1"/>
  <c r="G1227" i="1"/>
  <c r="O1227" i="1" s="1"/>
  <c r="F1227" i="1"/>
  <c r="L1227" i="1" s="1"/>
  <c r="N1227" i="1" s="1"/>
  <c r="D1227" i="1"/>
  <c r="H1227" i="1" s="1"/>
  <c r="P1227" i="1" s="1"/>
  <c r="C1227" i="1"/>
  <c r="Y1226" i="1"/>
  <c r="M1226" i="1"/>
  <c r="K1226" i="1"/>
  <c r="G1226" i="1"/>
  <c r="O1226" i="1" s="1"/>
  <c r="F1226" i="1"/>
  <c r="L1226" i="1" s="1"/>
  <c r="N1226" i="1" s="1"/>
  <c r="D1226" i="1"/>
  <c r="H1226" i="1" s="1"/>
  <c r="P1226" i="1" s="1"/>
  <c r="C1226" i="1"/>
  <c r="Y1225" i="1"/>
  <c r="M1225" i="1"/>
  <c r="K1225" i="1"/>
  <c r="G1225" i="1"/>
  <c r="O1225" i="1" s="1"/>
  <c r="F1225" i="1"/>
  <c r="L1225" i="1" s="1"/>
  <c r="N1225" i="1" s="1"/>
  <c r="D1225" i="1"/>
  <c r="H1225" i="1" s="1"/>
  <c r="P1225" i="1" s="1"/>
  <c r="C1225" i="1"/>
  <c r="Y1224" i="1"/>
  <c r="M1224" i="1"/>
  <c r="K1224" i="1"/>
  <c r="G1224" i="1"/>
  <c r="O1224" i="1" s="1"/>
  <c r="F1224" i="1"/>
  <c r="L1224" i="1" s="1"/>
  <c r="N1224" i="1" s="1"/>
  <c r="D1224" i="1"/>
  <c r="H1224" i="1" s="1"/>
  <c r="P1224" i="1" s="1"/>
  <c r="C1224" i="1"/>
  <c r="Y1223" i="1"/>
  <c r="M1223" i="1"/>
  <c r="K1223" i="1"/>
  <c r="G1223" i="1"/>
  <c r="O1223" i="1" s="1"/>
  <c r="F1223" i="1"/>
  <c r="L1223" i="1" s="1"/>
  <c r="N1223" i="1" s="1"/>
  <c r="D1223" i="1"/>
  <c r="H1223" i="1" s="1"/>
  <c r="P1223" i="1" s="1"/>
  <c r="C1223" i="1"/>
  <c r="Y1222" i="1"/>
  <c r="M1222" i="1"/>
  <c r="K1222" i="1"/>
  <c r="G1222" i="1"/>
  <c r="O1222" i="1" s="1"/>
  <c r="F1222" i="1"/>
  <c r="L1222" i="1" s="1"/>
  <c r="N1222" i="1" s="1"/>
  <c r="D1222" i="1"/>
  <c r="H1222" i="1" s="1"/>
  <c r="P1222" i="1" s="1"/>
  <c r="C1222" i="1"/>
  <c r="Y1221" i="1"/>
  <c r="M1221" i="1"/>
  <c r="K1221" i="1"/>
  <c r="G1221" i="1"/>
  <c r="O1221" i="1" s="1"/>
  <c r="F1221" i="1"/>
  <c r="L1221" i="1" s="1"/>
  <c r="N1221" i="1" s="1"/>
  <c r="D1221" i="1"/>
  <c r="H1221" i="1" s="1"/>
  <c r="P1221" i="1" s="1"/>
  <c r="C1221" i="1"/>
  <c r="Y1220" i="1"/>
  <c r="M1220" i="1"/>
  <c r="K1220" i="1"/>
  <c r="G1220" i="1"/>
  <c r="O1220" i="1" s="1"/>
  <c r="F1220" i="1"/>
  <c r="L1220" i="1" s="1"/>
  <c r="N1220" i="1" s="1"/>
  <c r="D1220" i="1"/>
  <c r="H1220" i="1" s="1"/>
  <c r="P1220" i="1" s="1"/>
  <c r="C1220" i="1"/>
  <c r="Y1219" i="1"/>
  <c r="M1219" i="1"/>
  <c r="K1219" i="1"/>
  <c r="G1219" i="1"/>
  <c r="O1219" i="1" s="1"/>
  <c r="F1219" i="1"/>
  <c r="L1219" i="1" s="1"/>
  <c r="N1219" i="1" s="1"/>
  <c r="D1219" i="1"/>
  <c r="H1219" i="1" s="1"/>
  <c r="P1219" i="1" s="1"/>
  <c r="C1219" i="1"/>
  <c r="Y1218" i="1"/>
  <c r="M1218" i="1"/>
  <c r="K1218" i="1"/>
  <c r="G1218" i="1"/>
  <c r="O1218" i="1" s="1"/>
  <c r="F1218" i="1"/>
  <c r="L1218" i="1" s="1"/>
  <c r="N1218" i="1" s="1"/>
  <c r="D1218" i="1"/>
  <c r="H1218" i="1" s="1"/>
  <c r="P1218" i="1" s="1"/>
  <c r="C1218" i="1"/>
  <c r="Y1217" i="1"/>
  <c r="M1217" i="1"/>
  <c r="K1217" i="1"/>
  <c r="G1217" i="1"/>
  <c r="O1217" i="1" s="1"/>
  <c r="F1217" i="1"/>
  <c r="L1217" i="1" s="1"/>
  <c r="N1217" i="1" s="1"/>
  <c r="D1217" i="1"/>
  <c r="H1217" i="1" s="1"/>
  <c r="P1217" i="1" s="1"/>
  <c r="C1217" i="1"/>
  <c r="Y1216" i="1"/>
  <c r="O1216" i="1"/>
  <c r="M1216" i="1"/>
  <c r="K1216" i="1"/>
  <c r="G1216" i="1"/>
  <c r="F1216" i="1"/>
  <c r="L1216" i="1" s="1"/>
  <c r="N1216" i="1" s="1"/>
  <c r="D1216" i="1"/>
  <c r="H1216" i="1" s="1"/>
  <c r="P1216" i="1" s="1"/>
  <c r="C1216" i="1"/>
  <c r="Y1215" i="1"/>
  <c r="O1215" i="1"/>
  <c r="M1215" i="1"/>
  <c r="K1215" i="1"/>
  <c r="G1215" i="1"/>
  <c r="F1215" i="1"/>
  <c r="L1215" i="1" s="1"/>
  <c r="N1215" i="1" s="1"/>
  <c r="D1215" i="1"/>
  <c r="H1215" i="1" s="1"/>
  <c r="P1215" i="1" s="1"/>
  <c r="C1215" i="1"/>
  <c r="Y1214" i="1"/>
  <c r="O1214" i="1"/>
  <c r="M1214" i="1"/>
  <c r="K1214" i="1"/>
  <c r="G1214" i="1"/>
  <c r="F1214" i="1"/>
  <c r="L1214" i="1" s="1"/>
  <c r="N1214" i="1" s="1"/>
  <c r="D1214" i="1"/>
  <c r="H1214" i="1" s="1"/>
  <c r="P1214" i="1" s="1"/>
  <c r="C1214" i="1"/>
  <c r="Y1213" i="1"/>
  <c r="G1213" i="1"/>
  <c r="O1213" i="1" s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G1212" i="1" s="1"/>
  <c r="O1212" i="1" s="1"/>
  <c r="D1212" i="1"/>
  <c r="H1212" i="1" s="1"/>
  <c r="P1212" i="1" s="1"/>
  <c r="C1212" i="1"/>
  <c r="Y1211" i="1"/>
  <c r="G1211" i="1"/>
  <c r="O1211" i="1" s="1"/>
  <c r="F1211" i="1"/>
  <c r="L1211" i="1" s="1"/>
  <c r="N1211" i="1" s="1"/>
  <c r="D1211" i="1"/>
  <c r="C1211" i="1"/>
  <c r="Y1210" i="1"/>
  <c r="G1210" i="1"/>
  <c r="O1210" i="1" s="1"/>
  <c r="F1210" i="1"/>
  <c r="L1210" i="1" s="1"/>
  <c r="N1210" i="1" s="1"/>
  <c r="D1210" i="1"/>
  <c r="H1210" i="1" s="1"/>
  <c r="P1210" i="1" s="1"/>
  <c r="C1210" i="1"/>
  <c r="Y1209" i="1"/>
  <c r="G1209" i="1"/>
  <c r="O1209" i="1" s="1"/>
  <c r="F1209" i="1"/>
  <c r="L1209" i="1" s="1"/>
  <c r="N1209" i="1" s="1"/>
  <c r="D1209" i="1"/>
  <c r="H1209" i="1" s="1"/>
  <c r="P1209" i="1" s="1"/>
  <c r="C1209" i="1"/>
  <c r="Y1208" i="1"/>
  <c r="G1208" i="1"/>
  <c r="O1208" i="1" s="1"/>
  <c r="F1208" i="1"/>
  <c r="L1208" i="1" s="1"/>
  <c r="N1208" i="1" s="1"/>
  <c r="D1208" i="1"/>
  <c r="H1208" i="1" s="1"/>
  <c r="P1208" i="1" s="1"/>
  <c r="C1208" i="1"/>
  <c r="Y1207" i="1"/>
  <c r="G1207" i="1"/>
  <c r="O1207" i="1" s="1"/>
  <c r="F1207" i="1"/>
  <c r="L1207" i="1" s="1"/>
  <c r="N1207" i="1" s="1"/>
  <c r="D1207" i="1"/>
  <c r="H1207" i="1" s="1"/>
  <c r="P1207" i="1" s="1"/>
  <c r="C1207" i="1"/>
  <c r="Y1206" i="1"/>
  <c r="G1206" i="1"/>
  <c r="O1206" i="1" s="1"/>
  <c r="F1206" i="1"/>
  <c r="L1206" i="1" s="1"/>
  <c r="N1206" i="1" s="1"/>
  <c r="D1206" i="1"/>
  <c r="H1206" i="1" s="1"/>
  <c r="P1206" i="1" s="1"/>
  <c r="C1206" i="1"/>
  <c r="Y1205" i="1"/>
  <c r="G1205" i="1"/>
  <c r="O1205" i="1" s="1"/>
  <c r="F1205" i="1"/>
  <c r="L1205" i="1" s="1"/>
  <c r="N1205" i="1" s="1"/>
  <c r="D1205" i="1"/>
  <c r="H1205" i="1" s="1"/>
  <c r="P1205" i="1" s="1"/>
  <c r="C1205" i="1"/>
  <c r="Y1204" i="1"/>
  <c r="G1204" i="1"/>
  <c r="O1204" i="1" s="1"/>
  <c r="F1204" i="1"/>
  <c r="L1204" i="1" s="1"/>
  <c r="N1204" i="1" s="1"/>
  <c r="D1204" i="1"/>
  <c r="H1204" i="1" s="1"/>
  <c r="P1204" i="1" s="1"/>
  <c r="C1204" i="1"/>
  <c r="Y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G1202" i="1"/>
  <c r="O1202" i="1" s="1"/>
  <c r="F1202" i="1"/>
  <c r="L1202" i="1" s="1"/>
  <c r="N1202" i="1" s="1"/>
  <c r="D1202" i="1"/>
  <c r="H1202" i="1" s="1"/>
  <c r="P1202" i="1" s="1"/>
  <c r="C1202" i="1"/>
  <c r="Y1201" i="1"/>
  <c r="G1201" i="1"/>
  <c r="O1201" i="1" s="1"/>
  <c r="F1201" i="1"/>
  <c r="L1201" i="1" s="1"/>
  <c r="N1201" i="1" s="1"/>
  <c r="D1201" i="1"/>
  <c r="H1201" i="1" s="1"/>
  <c r="P1201" i="1" s="1"/>
  <c r="C1201" i="1"/>
  <c r="Y1200" i="1"/>
  <c r="G1200" i="1"/>
  <c r="O1200" i="1" s="1"/>
  <c r="F1200" i="1"/>
  <c r="L1200" i="1" s="1"/>
  <c r="N1200" i="1" s="1"/>
  <c r="D1200" i="1"/>
  <c r="H1200" i="1" s="1"/>
  <c r="P1200" i="1" s="1"/>
  <c r="C1200" i="1"/>
  <c r="Y1199" i="1"/>
  <c r="G1199" i="1"/>
  <c r="O1199" i="1" s="1"/>
  <c r="F1199" i="1"/>
  <c r="L1199" i="1" s="1"/>
  <c r="N1199" i="1" s="1"/>
  <c r="D1199" i="1"/>
  <c r="H1199" i="1" s="1"/>
  <c r="P1199" i="1" s="1"/>
  <c r="C1199" i="1"/>
  <c r="Y1198" i="1"/>
  <c r="G1198" i="1"/>
  <c r="O1198" i="1" s="1"/>
  <c r="F1198" i="1"/>
  <c r="L1198" i="1" s="1"/>
  <c r="N1198" i="1" s="1"/>
  <c r="D1198" i="1"/>
  <c r="H1198" i="1" s="1"/>
  <c r="P1198" i="1" s="1"/>
  <c r="C1198" i="1"/>
  <c r="Y1197" i="1"/>
  <c r="G1197" i="1"/>
  <c r="O1197" i="1" s="1"/>
  <c r="F1197" i="1"/>
  <c r="L1197" i="1" s="1"/>
  <c r="N1197" i="1" s="1"/>
  <c r="D1197" i="1"/>
  <c r="H1197" i="1" s="1"/>
  <c r="P1197" i="1" s="1"/>
  <c r="C1197" i="1"/>
  <c r="Y1196" i="1"/>
  <c r="G1196" i="1"/>
  <c r="O1196" i="1" s="1"/>
  <c r="F1196" i="1"/>
  <c r="L1196" i="1" s="1"/>
  <c r="N1196" i="1" s="1"/>
  <c r="D1196" i="1"/>
  <c r="H1196" i="1" s="1"/>
  <c r="P1196" i="1" s="1"/>
  <c r="C1196" i="1"/>
  <c r="Y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G1194" i="1"/>
  <c r="O1194" i="1" s="1"/>
  <c r="F1194" i="1"/>
  <c r="L1194" i="1" s="1"/>
  <c r="N1194" i="1" s="1"/>
  <c r="D1194" i="1"/>
  <c r="H1194" i="1" s="1"/>
  <c r="P1194" i="1" s="1"/>
  <c r="C1194" i="1"/>
  <c r="Y1193" i="1"/>
  <c r="G1193" i="1"/>
  <c r="O1193" i="1" s="1"/>
  <c r="F1193" i="1"/>
  <c r="L1193" i="1" s="1"/>
  <c r="N1193" i="1" s="1"/>
  <c r="D1193" i="1"/>
  <c r="H1193" i="1" s="1"/>
  <c r="P1193" i="1" s="1"/>
  <c r="C1193" i="1"/>
  <c r="Y1192" i="1"/>
  <c r="G1192" i="1"/>
  <c r="O1192" i="1" s="1"/>
  <c r="F1192" i="1"/>
  <c r="L1192" i="1" s="1"/>
  <c r="N1192" i="1" s="1"/>
  <c r="D1192" i="1"/>
  <c r="H1192" i="1" s="1"/>
  <c r="P1192" i="1" s="1"/>
  <c r="C1192" i="1"/>
  <c r="Y1191" i="1"/>
  <c r="G1191" i="1"/>
  <c r="O1191" i="1" s="1"/>
  <c r="F1191" i="1"/>
  <c r="L1191" i="1" s="1"/>
  <c r="N1191" i="1" s="1"/>
  <c r="D1191" i="1"/>
  <c r="H1191" i="1" s="1"/>
  <c r="P1191" i="1" s="1"/>
  <c r="C1191" i="1"/>
  <c r="Y1190" i="1"/>
  <c r="G1190" i="1"/>
  <c r="O1190" i="1" s="1"/>
  <c r="F1190" i="1"/>
  <c r="L1190" i="1" s="1"/>
  <c r="N1190" i="1" s="1"/>
  <c r="D1190" i="1"/>
  <c r="H1190" i="1" s="1"/>
  <c r="P1190" i="1" s="1"/>
  <c r="C1190" i="1"/>
  <c r="Y1189" i="1"/>
  <c r="G1189" i="1"/>
  <c r="O1189" i="1" s="1"/>
  <c r="F1189" i="1"/>
  <c r="L1189" i="1" s="1"/>
  <c r="N1189" i="1" s="1"/>
  <c r="D1189" i="1"/>
  <c r="H1189" i="1" s="1"/>
  <c r="P1189" i="1" s="1"/>
  <c r="C1189" i="1"/>
  <c r="Y1188" i="1"/>
  <c r="G1188" i="1"/>
  <c r="O1188" i="1" s="1"/>
  <c r="F1188" i="1"/>
  <c r="L1188" i="1" s="1"/>
  <c r="N1188" i="1" s="1"/>
  <c r="D1188" i="1"/>
  <c r="H1188" i="1" s="1"/>
  <c r="P1188" i="1" s="1"/>
  <c r="C1188" i="1"/>
  <c r="Y1187" i="1"/>
  <c r="G1187" i="1"/>
  <c r="O1187" i="1" s="1"/>
  <c r="F1187" i="1"/>
  <c r="L1187" i="1" s="1"/>
  <c r="N1187" i="1" s="1"/>
  <c r="D1187" i="1"/>
  <c r="H1187" i="1" s="1"/>
  <c r="P1187" i="1" s="1"/>
  <c r="C1187" i="1"/>
  <c r="Y1186" i="1"/>
  <c r="G1186" i="1"/>
  <c r="O1186" i="1" s="1"/>
  <c r="F1186" i="1"/>
  <c r="L1186" i="1" s="1"/>
  <c r="N1186" i="1" s="1"/>
  <c r="D1186" i="1"/>
  <c r="H1186" i="1" s="1"/>
  <c r="P1186" i="1" s="1"/>
  <c r="C1186" i="1"/>
  <c r="Y1185" i="1"/>
  <c r="G1185" i="1"/>
  <c r="O1185" i="1" s="1"/>
  <c r="F1185" i="1"/>
  <c r="L1185" i="1" s="1"/>
  <c r="N1185" i="1" s="1"/>
  <c r="D1185" i="1"/>
  <c r="H1185" i="1" s="1"/>
  <c r="P1185" i="1" s="1"/>
  <c r="C1185" i="1"/>
  <c r="Y1184" i="1"/>
  <c r="G1184" i="1"/>
  <c r="O1184" i="1" s="1"/>
  <c r="F1184" i="1"/>
  <c r="L1184" i="1" s="1"/>
  <c r="N1184" i="1" s="1"/>
  <c r="D1184" i="1"/>
  <c r="H1184" i="1" s="1"/>
  <c r="P1184" i="1" s="1"/>
  <c r="C1184" i="1"/>
  <c r="Y1183" i="1"/>
  <c r="G1183" i="1"/>
  <c r="O1183" i="1" s="1"/>
  <c r="F1183" i="1"/>
  <c r="L1183" i="1" s="1"/>
  <c r="N1183" i="1" s="1"/>
  <c r="D1183" i="1"/>
  <c r="H1183" i="1" s="1"/>
  <c r="P1183" i="1" s="1"/>
  <c r="C1183" i="1"/>
  <c r="Y1182" i="1"/>
  <c r="G1182" i="1"/>
  <c r="O1182" i="1" s="1"/>
  <c r="F1182" i="1"/>
  <c r="L1182" i="1" s="1"/>
  <c r="N1182" i="1" s="1"/>
  <c r="D1182" i="1"/>
  <c r="H1182" i="1" s="1"/>
  <c r="P1182" i="1" s="1"/>
  <c r="C1182" i="1"/>
  <c r="Y1181" i="1"/>
  <c r="G1181" i="1"/>
  <c r="O1181" i="1" s="1"/>
  <c r="F1181" i="1"/>
  <c r="L1181" i="1" s="1"/>
  <c r="N1181" i="1" s="1"/>
  <c r="D1181" i="1"/>
  <c r="H1181" i="1" s="1"/>
  <c r="P1181" i="1" s="1"/>
  <c r="C1181" i="1"/>
  <c r="Y1180" i="1"/>
  <c r="G1180" i="1"/>
  <c r="O1180" i="1" s="1"/>
  <c r="F1180" i="1"/>
  <c r="L1180" i="1" s="1"/>
  <c r="N1180" i="1" s="1"/>
  <c r="D1180" i="1"/>
  <c r="H1180" i="1" s="1"/>
  <c r="P1180" i="1" s="1"/>
  <c r="C1180" i="1"/>
  <c r="Y1179" i="1"/>
  <c r="G1179" i="1"/>
  <c r="O1179" i="1" s="1"/>
  <c r="F1179" i="1"/>
  <c r="L1179" i="1" s="1"/>
  <c r="N1179" i="1" s="1"/>
  <c r="D1179" i="1"/>
  <c r="H1179" i="1" s="1"/>
  <c r="P1179" i="1" s="1"/>
  <c r="C1179" i="1"/>
  <c r="Y1178" i="1"/>
  <c r="G1178" i="1"/>
  <c r="O1178" i="1" s="1"/>
  <c r="F1178" i="1"/>
  <c r="L1178" i="1" s="1"/>
  <c r="N1178" i="1" s="1"/>
  <c r="D1178" i="1"/>
  <c r="H1178" i="1" s="1"/>
  <c r="P1178" i="1" s="1"/>
  <c r="C1178" i="1"/>
  <c r="Y1177" i="1"/>
  <c r="G1177" i="1"/>
  <c r="O1177" i="1" s="1"/>
  <c r="F1177" i="1"/>
  <c r="L1177" i="1" s="1"/>
  <c r="N1177" i="1" s="1"/>
  <c r="D1177" i="1"/>
  <c r="H1177" i="1" s="1"/>
  <c r="P1177" i="1" s="1"/>
  <c r="C1177" i="1"/>
  <c r="Y1176" i="1"/>
  <c r="G1176" i="1"/>
  <c r="O1176" i="1" s="1"/>
  <c r="F1176" i="1"/>
  <c r="L1176" i="1" s="1"/>
  <c r="N1176" i="1" s="1"/>
  <c r="D1176" i="1"/>
  <c r="H1176" i="1" s="1"/>
  <c r="P1176" i="1" s="1"/>
  <c r="C1176" i="1"/>
  <c r="Y1175" i="1"/>
  <c r="G1175" i="1"/>
  <c r="O1175" i="1" s="1"/>
  <c r="F1175" i="1"/>
  <c r="L1175" i="1" s="1"/>
  <c r="N1175" i="1" s="1"/>
  <c r="D1175" i="1"/>
  <c r="H1175" i="1" s="1"/>
  <c r="P1175" i="1" s="1"/>
  <c r="C1175" i="1"/>
  <c r="Y1174" i="1"/>
  <c r="G1174" i="1"/>
  <c r="O1174" i="1" s="1"/>
  <c r="F1174" i="1"/>
  <c r="L1174" i="1" s="1"/>
  <c r="N1174" i="1" s="1"/>
  <c r="D1174" i="1"/>
  <c r="H1174" i="1" s="1"/>
  <c r="P1174" i="1" s="1"/>
  <c r="C1174" i="1"/>
  <c r="Y1173" i="1"/>
  <c r="G1173" i="1"/>
  <c r="O1173" i="1" s="1"/>
  <c r="F1173" i="1"/>
  <c r="L1173" i="1" s="1"/>
  <c r="N1173" i="1" s="1"/>
  <c r="D1173" i="1"/>
  <c r="H1173" i="1" s="1"/>
  <c r="P1173" i="1" s="1"/>
  <c r="C1173" i="1"/>
  <c r="Y1172" i="1"/>
  <c r="G1172" i="1"/>
  <c r="O1172" i="1" s="1"/>
  <c r="F1172" i="1"/>
  <c r="L1172" i="1" s="1"/>
  <c r="N1172" i="1" s="1"/>
  <c r="D1172" i="1"/>
  <c r="H1172" i="1" s="1"/>
  <c r="P1172" i="1" s="1"/>
  <c r="C1172" i="1"/>
  <c r="Y1171" i="1"/>
  <c r="G1171" i="1"/>
  <c r="O1171" i="1" s="1"/>
  <c r="F1171" i="1"/>
  <c r="L1171" i="1" s="1"/>
  <c r="N1171" i="1" s="1"/>
  <c r="D1171" i="1"/>
  <c r="H1171" i="1" s="1"/>
  <c r="P1171" i="1" s="1"/>
  <c r="C1171" i="1"/>
  <c r="Y1170" i="1"/>
  <c r="G1170" i="1"/>
  <c r="O1170" i="1" s="1"/>
  <c r="F1170" i="1"/>
  <c r="D1170" i="1"/>
  <c r="H1170" i="1" s="1"/>
  <c r="P1170" i="1" s="1"/>
  <c r="C1170" i="1"/>
  <c r="Y1169" i="1"/>
  <c r="M1169" i="1"/>
  <c r="G1169" i="1"/>
  <c r="O1169" i="1" s="1"/>
  <c r="F1169" i="1"/>
  <c r="K1169" i="1" s="1"/>
  <c r="D1169" i="1"/>
  <c r="H1169" i="1" s="1"/>
  <c r="P1169" i="1" s="1"/>
  <c r="C1169" i="1"/>
  <c r="Y1168" i="1"/>
  <c r="M1168" i="1"/>
  <c r="G1168" i="1"/>
  <c r="O1168" i="1" s="1"/>
  <c r="F1168" i="1"/>
  <c r="K1168" i="1" s="1"/>
  <c r="D1168" i="1"/>
  <c r="H1168" i="1" s="1"/>
  <c r="P1168" i="1" s="1"/>
  <c r="C1168" i="1"/>
  <c r="Y1167" i="1"/>
  <c r="M1167" i="1"/>
  <c r="G1167" i="1"/>
  <c r="O1167" i="1" s="1"/>
  <c r="F1167" i="1"/>
  <c r="K1167" i="1" s="1"/>
  <c r="D1167" i="1"/>
  <c r="H1167" i="1" s="1"/>
  <c r="P1167" i="1" s="1"/>
  <c r="C1167" i="1"/>
  <c r="Y1166" i="1"/>
  <c r="M1166" i="1"/>
  <c r="G1166" i="1"/>
  <c r="O1166" i="1" s="1"/>
  <c r="F1166" i="1"/>
  <c r="K1166" i="1" s="1"/>
  <c r="D1166" i="1"/>
  <c r="H1166" i="1" s="1"/>
  <c r="P1166" i="1" s="1"/>
  <c r="C1166" i="1"/>
  <c r="Y1165" i="1"/>
  <c r="M1165" i="1"/>
  <c r="G1165" i="1"/>
  <c r="O1165" i="1" s="1"/>
  <c r="F1165" i="1"/>
  <c r="K1165" i="1" s="1"/>
  <c r="D1165" i="1"/>
  <c r="H1165" i="1" s="1"/>
  <c r="P1165" i="1" s="1"/>
  <c r="C1165" i="1"/>
  <c r="Y1164" i="1"/>
  <c r="M1164" i="1"/>
  <c r="G1164" i="1"/>
  <c r="O1164" i="1" s="1"/>
  <c r="F1164" i="1"/>
  <c r="K1164" i="1" s="1"/>
  <c r="D1164" i="1"/>
  <c r="H1164" i="1" s="1"/>
  <c r="P1164" i="1" s="1"/>
  <c r="C1164" i="1"/>
  <c r="Y1163" i="1"/>
  <c r="M1163" i="1"/>
  <c r="G1163" i="1"/>
  <c r="O1163" i="1" s="1"/>
  <c r="F1163" i="1"/>
  <c r="K1163" i="1" s="1"/>
  <c r="D1163" i="1"/>
  <c r="H1163" i="1" s="1"/>
  <c r="P1163" i="1" s="1"/>
  <c r="C1163" i="1"/>
  <c r="Y1162" i="1"/>
  <c r="M1162" i="1"/>
  <c r="G1162" i="1"/>
  <c r="O1162" i="1" s="1"/>
  <c r="F1162" i="1"/>
  <c r="K1162" i="1" s="1"/>
  <c r="D1162" i="1"/>
  <c r="H1162" i="1" s="1"/>
  <c r="P1162" i="1" s="1"/>
  <c r="C1162" i="1"/>
  <c r="Y1161" i="1"/>
  <c r="M1161" i="1"/>
  <c r="G1161" i="1"/>
  <c r="O1161" i="1" s="1"/>
  <c r="F1161" i="1"/>
  <c r="K1161" i="1" s="1"/>
  <c r="D1161" i="1"/>
  <c r="H1161" i="1" s="1"/>
  <c r="P1161" i="1" s="1"/>
  <c r="C1161" i="1"/>
  <c r="Y1160" i="1"/>
  <c r="M1160" i="1"/>
  <c r="G1160" i="1"/>
  <c r="O1160" i="1" s="1"/>
  <c r="F1160" i="1"/>
  <c r="K1160" i="1" s="1"/>
  <c r="D1160" i="1"/>
  <c r="H1160" i="1" s="1"/>
  <c r="P1160" i="1" s="1"/>
  <c r="C1160" i="1"/>
  <c r="Y1159" i="1"/>
  <c r="M1159" i="1"/>
  <c r="G1159" i="1"/>
  <c r="O1159" i="1" s="1"/>
  <c r="F1159" i="1"/>
  <c r="K1159" i="1" s="1"/>
  <c r="D1159" i="1"/>
  <c r="H1159" i="1" s="1"/>
  <c r="P1159" i="1" s="1"/>
  <c r="C1159" i="1"/>
  <c r="Y1158" i="1"/>
  <c r="M1158" i="1"/>
  <c r="G1158" i="1"/>
  <c r="O1158" i="1" s="1"/>
  <c r="F1158" i="1"/>
  <c r="K1158" i="1" s="1"/>
  <c r="D1158" i="1"/>
  <c r="H1158" i="1" s="1"/>
  <c r="P1158" i="1" s="1"/>
  <c r="C1158" i="1"/>
  <c r="Y1157" i="1"/>
  <c r="M1157" i="1"/>
  <c r="G1157" i="1"/>
  <c r="O1157" i="1" s="1"/>
  <c r="F1157" i="1"/>
  <c r="K1157" i="1" s="1"/>
  <c r="D1157" i="1"/>
  <c r="H1157" i="1" s="1"/>
  <c r="P1157" i="1" s="1"/>
  <c r="C1157" i="1"/>
  <c r="Y1156" i="1"/>
  <c r="M1156" i="1"/>
  <c r="G1156" i="1"/>
  <c r="O1156" i="1" s="1"/>
  <c r="F1156" i="1"/>
  <c r="K1156" i="1" s="1"/>
  <c r="D1156" i="1"/>
  <c r="H1156" i="1" s="1"/>
  <c r="P1156" i="1" s="1"/>
  <c r="C1156" i="1"/>
  <c r="Y1155" i="1"/>
  <c r="M1155" i="1"/>
  <c r="G1155" i="1"/>
  <c r="O1155" i="1" s="1"/>
  <c r="F1155" i="1"/>
  <c r="K1155" i="1" s="1"/>
  <c r="D1155" i="1"/>
  <c r="H1155" i="1" s="1"/>
  <c r="P1155" i="1" s="1"/>
  <c r="C1155" i="1"/>
  <c r="Y1154" i="1"/>
  <c r="M1154" i="1"/>
  <c r="G1154" i="1"/>
  <c r="O1154" i="1" s="1"/>
  <c r="F1154" i="1"/>
  <c r="K1154" i="1" s="1"/>
  <c r="D1154" i="1"/>
  <c r="H1154" i="1" s="1"/>
  <c r="P1154" i="1" s="1"/>
  <c r="C1154" i="1"/>
  <c r="Y1153" i="1"/>
  <c r="M1153" i="1"/>
  <c r="G1153" i="1"/>
  <c r="O1153" i="1" s="1"/>
  <c r="F1153" i="1"/>
  <c r="K1153" i="1" s="1"/>
  <c r="D1153" i="1"/>
  <c r="H1153" i="1" s="1"/>
  <c r="P1153" i="1" s="1"/>
  <c r="C1153" i="1"/>
  <c r="Y1152" i="1"/>
  <c r="M1152" i="1"/>
  <c r="K1152" i="1"/>
  <c r="G1152" i="1"/>
  <c r="O1152" i="1" s="1"/>
  <c r="F1152" i="1"/>
  <c r="L1152" i="1" s="1"/>
  <c r="N1152" i="1" s="1"/>
  <c r="D1152" i="1"/>
  <c r="H1152" i="1" s="1"/>
  <c r="P1152" i="1" s="1"/>
  <c r="C1152" i="1"/>
  <c r="Y1151" i="1"/>
  <c r="M1151" i="1"/>
  <c r="K1151" i="1"/>
  <c r="G1151" i="1"/>
  <c r="O1151" i="1" s="1"/>
  <c r="F1151" i="1"/>
  <c r="L1151" i="1" s="1"/>
  <c r="N1151" i="1" s="1"/>
  <c r="D1151" i="1"/>
  <c r="H1151" i="1" s="1"/>
  <c r="P1151" i="1" s="1"/>
  <c r="C1151" i="1"/>
  <c r="Y1150" i="1"/>
  <c r="M1150" i="1"/>
  <c r="K1150" i="1"/>
  <c r="G1150" i="1"/>
  <c r="O1150" i="1" s="1"/>
  <c r="F1150" i="1"/>
  <c r="L1150" i="1" s="1"/>
  <c r="N1150" i="1" s="1"/>
  <c r="D1150" i="1"/>
  <c r="H1150" i="1" s="1"/>
  <c r="P1150" i="1" s="1"/>
  <c r="C1150" i="1"/>
  <c r="Y1149" i="1"/>
  <c r="M1149" i="1"/>
  <c r="K1149" i="1"/>
  <c r="G1149" i="1"/>
  <c r="O1149" i="1" s="1"/>
  <c r="F1149" i="1"/>
  <c r="L1149" i="1" s="1"/>
  <c r="N1149" i="1" s="1"/>
  <c r="D1149" i="1"/>
  <c r="H1149" i="1" s="1"/>
  <c r="P1149" i="1" s="1"/>
  <c r="C1149" i="1"/>
  <c r="Y1148" i="1"/>
  <c r="M1148" i="1"/>
  <c r="K1148" i="1"/>
  <c r="G1148" i="1"/>
  <c r="O1148" i="1" s="1"/>
  <c r="F1148" i="1"/>
  <c r="L1148" i="1" s="1"/>
  <c r="N1148" i="1" s="1"/>
  <c r="D1148" i="1"/>
  <c r="H1148" i="1" s="1"/>
  <c r="P1148" i="1" s="1"/>
  <c r="C1148" i="1"/>
  <c r="Y1147" i="1"/>
  <c r="M1147" i="1"/>
  <c r="K1147" i="1"/>
  <c r="G1147" i="1"/>
  <c r="O1147" i="1" s="1"/>
  <c r="F1147" i="1"/>
  <c r="L1147" i="1" s="1"/>
  <c r="N1147" i="1" s="1"/>
  <c r="D1147" i="1"/>
  <c r="H1147" i="1" s="1"/>
  <c r="P1147" i="1" s="1"/>
  <c r="C1147" i="1"/>
  <c r="Y1146" i="1"/>
  <c r="M1146" i="1"/>
  <c r="K1146" i="1"/>
  <c r="G1146" i="1"/>
  <c r="O1146" i="1" s="1"/>
  <c r="F1146" i="1"/>
  <c r="L1146" i="1" s="1"/>
  <c r="N1146" i="1" s="1"/>
  <c r="D1146" i="1"/>
  <c r="H1146" i="1" s="1"/>
  <c r="P1146" i="1" s="1"/>
  <c r="C1146" i="1"/>
  <c r="Y1145" i="1"/>
  <c r="M1145" i="1"/>
  <c r="K1145" i="1"/>
  <c r="G1145" i="1"/>
  <c r="O1145" i="1" s="1"/>
  <c r="F1145" i="1"/>
  <c r="L1145" i="1" s="1"/>
  <c r="N1145" i="1" s="1"/>
  <c r="D1145" i="1"/>
  <c r="H1145" i="1" s="1"/>
  <c r="P1145" i="1" s="1"/>
  <c r="C1145" i="1"/>
  <c r="Y1144" i="1"/>
  <c r="M1144" i="1"/>
  <c r="K1144" i="1"/>
  <c r="G1144" i="1"/>
  <c r="O1144" i="1" s="1"/>
  <c r="F1144" i="1"/>
  <c r="L1144" i="1" s="1"/>
  <c r="N1144" i="1" s="1"/>
  <c r="D1144" i="1"/>
  <c r="H1144" i="1" s="1"/>
  <c r="P1144" i="1" s="1"/>
  <c r="C1144" i="1"/>
  <c r="Y1143" i="1"/>
  <c r="M1143" i="1"/>
  <c r="K1143" i="1"/>
  <c r="G1143" i="1"/>
  <c r="O1143" i="1" s="1"/>
  <c r="F1143" i="1"/>
  <c r="L1143" i="1" s="1"/>
  <c r="N1143" i="1" s="1"/>
  <c r="D1143" i="1"/>
  <c r="H1143" i="1" s="1"/>
  <c r="P1143" i="1" s="1"/>
  <c r="C1143" i="1"/>
  <c r="Y1142" i="1"/>
  <c r="M1142" i="1"/>
  <c r="K1142" i="1"/>
  <c r="G1142" i="1"/>
  <c r="O1142" i="1" s="1"/>
  <c r="F1142" i="1"/>
  <c r="L1142" i="1" s="1"/>
  <c r="N1142" i="1" s="1"/>
  <c r="D1142" i="1"/>
  <c r="H1142" i="1" s="1"/>
  <c r="P1142" i="1" s="1"/>
  <c r="C1142" i="1"/>
  <c r="Y1141" i="1"/>
  <c r="M1141" i="1"/>
  <c r="K1141" i="1"/>
  <c r="G1141" i="1"/>
  <c r="O1141" i="1" s="1"/>
  <c r="F1141" i="1"/>
  <c r="L1141" i="1" s="1"/>
  <c r="N1141" i="1" s="1"/>
  <c r="D1141" i="1"/>
  <c r="H1141" i="1" s="1"/>
  <c r="P1141" i="1" s="1"/>
  <c r="C1141" i="1"/>
  <c r="Y1140" i="1"/>
  <c r="M1140" i="1"/>
  <c r="K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M1139" i="1"/>
  <c r="K1139" i="1"/>
  <c r="G1139" i="1"/>
  <c r="O1139" i="1" s="1"/>
  <c r="F1139" i="1"/>
  <c r="L1139" i="1" s="1"/>
  <c r="N1139" i="1" s="1"/>
  <c r="D1139" i="1"/>
  <c r="H1139" i="1" s="1"/>
  <c r="P1139" i="1" s="1"/>
  <c r="C1139" i="1"/>
  <c r="Y1138" i="1"/>
  <c r="M1138" i="1"/>
  <c r="K1138" i="1"/>
  <c r="G1138" i="1"/>
  <c r="O1138" i="1" s="1"/>
  <c r="F1138" i="1"/>
  <c r="L1138" i="1" s="1"/>
  <c r="N1138" i="1" s="1"/>
  <c r="D1138" i="1"/>
  <c r="H1138" i="1" s="1"/>
  <c r="P1138" i="1" s="1"/>
  <c r="C1138" i="1"/>
  <c r="Y1137" i="1"/>
  <c r="M1137" i="1"/>
  <c r="K1137" i="1"/>
  <c r="G1137" i="1"/>
  <c r="O1137" i="1" s="1"/>
  <c r="F1137" i="1"/>
  <c r="L1137" i="1" s="1"/>
  <c r="N1137" i="1" s="1"/>
  <c r="D1137" i="1"/>
  <c r="H1137" i="1" s="1"/>
  <c r="P1137" i="1" s="1"/>
  <c r="C1137" i="1"/>
  <c r="Y1136" i="1"/>
  <c r="M1136" i="1"/>
  <c r="K1136" i="1"/>
  <c r="G1136" i="1"/>
  <c r="O1136" i="1" s="1"/>
  <c r="F1136" i="1"/>
  <c r="L1136" i="1" s="1"/>
  <c r="N1136" i="1" s="1"/>
  <c r="D1136" i="1"/>
  <c r="H1136" i="1" s="1"/>
  <c r="P1136" i="1" s="1"/>
  <c r="C1136" i="1"/>
  <c r="Y1135" i="1"/>
  <c r="M1135" i="1"/>
  <c r="K1135" i="1"/>
  <c r="G1135" i="1"/>
  <c r="O1135" i="1" s="1"/>
  <c r="F1135" i="1"/>
  <c r="L1135" i="1" s="1"/>
  <c r="N1135" i="1" s="1"/>
  <c r="D1135" i="1"/>
  <c r="H1135" i="1" s="1"/>
  <c r="P1135" i="1" s="1"/>
  <c r="C1135" i="1"/>
  <c r="Y1134" i="1"/>
  <c r="M1134" i="1"/>
  <c r="K1134" i="1"/>
  <c r="G1134" i="1"/>
  <c r="O1134" i="1" s="1"/>
  <c r="F1134" i="1"/>
  <c r="L1134" i="1" s="1"/>
  <c r="N1134" i="1" s="1"/>
  <c r="D1134" i="1"/>
  <c r="H1134" i="1" s="1"/>
  <c r="P1134" i="1" s="1"/>
  <c r="C1134" i="1"/>
  <c r="Y1133" i="1"/>
  <c r="M1133" i="1"/>
  <c r="K1133" i="1"/>
  <c r="G1133" i="1"/>
  <c r="O1133" i="1" s="1"/>
  <c r="F1133" i="1"/>
  <c r="L1133" i="1" s="1"/>
  <c r="N1133" i="1" s="1"/>
  <c r="D1133" i="1"/>
  <c r="H1133" i="1" s="1"/>
  <c r="P1133" i="1" s="1"/>
  <c r="C1133" i="1"/>
  <c r="Y1132" i="1"/>
  <c r="M1132" i="1"/>
  <c r="K1132" i="1"/>
  <c r="G1132" i="1"/>
  <c r="O1132" i="1" s="1"/>
  <c r="F1132" i="1"/>
  <c r="L1132" i="1" s="1"/>
  <c r="N1132" i="1" s="1"/>
  <c r="D1132" i="1"/>
  <c r="H1132" i="1" s="1"/>
  <c r="P1132" i="1" s="1"/>
  <c r="C1132" i="1"/>
  <c r="Y1131" i="1"/>
  <c r="M1131" i="1"/>
  <c r="K1131" i="1"/>
  <c r="G1131" i="1"/>
  <c r="O1131" i="1" s="1"/>
  <c r="F1131" i="1"/>
  <c r="L1131" i="1" s="1"/>
  <c r="N1131" i="1" s="1"/>
  <c r="D1131" i="1"/>
  <c r="H1131" i="1" s="1"/>
  <c r="P1131" i="1" s="1"/>
  <c r="C1131" i="1"/>
  <c r="Y1130" i="1"/>
  <c r="M1130" i="1"/>
  <c r="K1130" i="1"/>
  <c r="G1130" i="1"/>
  <c r="O1130" i="1" s="1"/>
  <c r="F1130" i="1"/>
  <c r="L1130" i="1" s="1"/>
  <c r="N1130" i="1" s="1"/>
  <c r="D1130" i="1"/>
  <c r="H1130" i="1" s="1"/>
  <c r="P1130" i="1" s="1"/>
  <c r="C1130" i="1"/>
  <c r="Y1129" i="1"/>
  <c r="M1129" i="1"/>
  <c r="K1129" i="1"/>
  <c r="G1129" i="1"/>
  <c r="O1129" i="1" s="1"/>
  <c r="F1129" i="1"/>
  <c r="L1129" i="1" s="1"/>
  <c r="N1129" i="1" s="1"/>
  <c r="D1129" i="1"/>
  <c r="H1129" i="1" s="1"/>
  <c r="P1129" i="1" s="1"/>
  <c r="C1129" i="1"/>
  <c r="Y1128" i="1"/>
  <c r="M1128" i="1"/>
  <c r="K1128" i="1"/>
  <c r="G1128" i="1"/>
  <c r="O1128" i="1" s="1"/>
  <c r="F1128" i="1"/>
  <c r="L1128" i="1" s="1"/>
  <c r="N1128" i="1" s="1"/>
  <c r="D1128" i="1"/>
  <c r="H1128" i="1" s="1"/>
  <c r="P1128" i="1" s="1"/>
  <c r="C1128" i="1"/>
  <c r="Y1127" i="1"/>
  <c r="M1127" i="1"/>
  <c r="K1127" i="1"/>
  <c r="G1127" i="1"/>
  <c r="O1127" i="1" s="1"/>
  <c r="F1127" i="1"/>
  <c r="L1127" i="1" s="1"/>
  <c r="N1127" i="1" s="1"/>
  <c r="D1127" i="1"/>
  <c r="H1127" i="1" s="1"/>
  <c r="P1127" i="1" s="1"/>
  <c r="C1127" i="1"/>
  <c r="Y1126" i="1"/>
  <c r="M1126" i="1"/>
  <c r="K1126" i="1"/>
  <c r="G1126" i="1"/>
  <c r="O1126" i="1" s="1"/>
  <c r="F1126" i="1"/>
  <c r="L1126" i="1" s="1"/>
  <c r="N1126" i="1" s="1"/>
  <c r="D1126" i="1"/>
  <c r="H1126" i="1" s="1"/>
  <c r="P1126" i="1" s="1"/>
  <c r="C1126" i="1"/>
  <c r="Y1125" i="1"/>
  <c r="M1125" i="1"/>
  <c r="K1125" i="1"/>
  <c r="G1125" i="1"/>
  <c r="O1125" i="1" s="1"/>
  <c r="F1125" i="1"/>
  <c r="L1125" i="1" s="1"/>
  <c r="N1125" i="1" s="1"/>
  <c r="D1125" i="1"/>
  <c r="H1125" i="1" s="1"/>
  <c r="P1125" i="1" s="1"/>
  <c r="C1125" i="1"/>
  <c r="Y1124" i="1"/>
  <c r="M1124" i="1"/>
  <c r="K1124" i="1"/>
  <c r="G1124" i="1"/>
  <c r="O1124" i="1" s="1"/>
  <c r="F1124" i="1"/>
  <c r="L1124" i="1" s="1"/>
  <c r="N1124" i="1" s="1"/>
  <c r="D1124" i="1"/>
  <c r="H1124" i="1" s="1"/>
  <c r="P1124" i="1" s="1"/>
  <c r="C1124" i="1"/>
  <c r="Y1123" i="1"/>
  <c r="G1123" i="1"/>
  <c r="O1123" i="1" s="1"/>
  <c r="F1123" i="1"/>
  <c r="L1123" i="1" s="1"/>
  <c r="N1123" i="1" s="1"/>
  <c r="D1123" i="1"/>
  <c r="H1123" i="1" s="1"/>
  <c r="P1123" i="1" s="1"/>
  <c r="C1123" i="1"/>
  <c r="Y1122" i="1"/>
  <c r="L1122" i="1"/>
  <c r="N1122" i="1" s="1"/>
  <c r="K1122" i="1"/>
  <c r="M1122" i="1" s="1"/>
  <c r="G1122" i="1"/>
  <c r="O1122" i="1" s="1"/>
  <c r="F1122" i="1"/>
  <c r="D1122" i="1"/>
  <c r="H1122" i="1" s="1"/>
  <c r="P1122" i="1" s="1"/>
  <c r="C1122" i="1"/>
  <c r="Y1121" i="1"/>
  <c r="L1121" i="1"/>
  <c r="N1121" i="1" s="1"/>
  <c r="G1121" i="1"/>
  <c r="O1121" i="1" s="1"/>
  <c r="F1121" i="1"/>
  <c r="K1121" i="1" s="1"/>
  <c r="M1121" i="1" s="1"/>
  <c r="D1121" i="1"/>
  <c r="H1121" i="1" s="1"/>
  <c r="P1121" i="1" s="1"/>
  <c r="C1121" i="1"/>
  <c r="Y1120" i="1"/>
  <c r="L1120" i="1"/>
  <c r="N1120" i="1" s="1"/>
  <c r="K1120" i="1"/>
  <c r="M1120" i="1" s="1"/>
  <c r="G1120" i="1"/>
  <c r="O1120" i="1" s="1"/>
  <c r="F1120" i="1"/>
  <c r="D1120" i="1"/>
  <c r="H1120" i="1" s="1"/>
  <c r="P1120" i="1" s="1"/>
  <c r="C1120" i="1"/>
  <c r="Y1119" i="1"/>
  <c r="L1119" i="1"/>
  <c r="N1119" i="1" s="1"/>
  <c r="G1119" i="1"/>
  <c r="O1119" i="1" s="1"/>
  <c r="F1119" i="1"/>
  <c r="K1119" i="1" s="1"/>
  <c r="M1119" i="1" s="1"/>
  <c r="D1119" i="1"/>
  <c r="H1119" i="1" s="1"/>
  <c r="P1119" i="1" s="1"/>
  <c r="C1119" i="1"/>
  <c r="Y1118" i="1"/>
  <c r="L1118" i="1"/>
  <c r="N1118" i="1" s="1"/>
  <c r="K1118" i="1"/>
  <c r="M1118" i="1" s="1"/>
  <c r="G1118" i="1"/>
  <c r="O1118" i="1" s="1"/>
  <c r="F1118" i="1"/>
  <c r="D1118" i="1"/>
  <c r="H1118" i="1" s="1"/>
  <c r="P1118" i="1" s="1"/>
  <c r="C1118" i="1"/>
  <c r="Y1117" i="1"/>
  <c r="L1117" i="1"/>
  <c r="N1117" i="1" s="1"/>
  <c r="G1117" i="1"/>
  <c r="O1117" i="1" s="1"/>
  <c r="F1117" i="1"/>
  <c r="K1117" i="1" s="1"/>
  <c r="M1117" i="1" s="1"/>
  <c r="D1117" i="1"/>
  <c r="H1117" i="1" s="1"/>
  <c r="P1117" i="1" s="1"/>
  <c r="C1117" i="1"/>
  <c r="Y1116" i="1"/>
  <c r="L1116" i="1"/>
  <c r="N1116" i="1" s="1"/>
  <c r="K1116" i="1"/>
  <c r="M1116" i="1" s="1"/>
  <c r="G1116" i="1"/>
  <c r="O1116" i="1" s="1"/>
  <c r="F1116" i="1"/>
  <c r="D1116" i="1"/>
  <c r="H1116" i="1" s="1"/>
  <c r="P1116" i="1" s="1"/>
  <c r="C1116" i="1"/>
  <c r="Y1115" i="1"/>
  <c r="L1115" i="1"/>
  <c r="N1115" i="1" s="1"/>
  <c r="G1115" i="1"/>
  <c r="O1115" i="1" s="1"/>
  <c r="F1115" i="1"/>
  <c r="K1115" i="1" s="1"/>
  <c r="M1115" i="1" s="1"/>
  <c r="D1115" i="1"/>
  <c r="H1115" i="1" s="1"/>
  <c r="P1115" i="1" s="1"/>
  <c r="C1115" i="1"/>
  <c r="Y1114" i="1"/>
  <c r="L1114" i="1"/>
  <c r="N1114" i="1" s="1"/>
  <c r="K1114" i="1"/>
  <c r="M1114" i="1" s="1"/>
  <c r="G1114" i="1"/>
  <c r="O1114" i="1" s="1"/>
  <c r="F1114" i="1"/>
  <c r="D1114" i="1"/>
  <c r="H1114" i="1" s="1"/>
  <c r="P1114" i="1" s="1"/>
  <c r="C1114" i="1"/>
  <c r="Y1113" i="1"/>
  <c r="M1113" i="1"/>
  <c r="K1113" i="1"/>
  <c r="G1113" i="1"/>
  <c r="O1113" i="1" s="1"/>
  <c r="F1113" i="1"/>
  <c r="L1113" i="1" s="1"/>
  <c r="N1113" i="1" s="1"/>
  <c r="D1113" i="1"/>
  <c r="H1113" i="1" s="1"/>
  <c r="P1113" i="1" s="1"/>
  <c r="C1113" i="1"/>
  <c r="Y1112" i="1"/>
  <c r="M1112" i="1"/>
  <c r="K1112" i="1"/>
  <c r="G1112" i="1"/>
  <c r="O1112" i="1" s="1"/>
  <c r="F1112" i="1"/>
  <c r="L1112" i="1" s="1"/>
  <c r="N1112" i="1" s="1"/>
  <c r="D1112" i="1"/>
  <c r="H1112" i="1" s="1"/>
  <c r="P1112" i="1" s="1"/>
  <c r="C1112" i="1"/>
  <c r="Y1111" i="1"/>
  <c r="M1111" i="1"/>
  <c r="K1111" i="1"/>
  <c r="G1111" i="1"/>
  <c r="O1111" i="1" s="1"/>
  <c r="F1111" i="1"/>
  <c r="L1111" i="1" s="1"/>
  <c r="N1111" i="1" s="1"/>
  <c r="D1111" i="1"/>
  <c r="H1111" i="1" s="1"/>
  <c r="P1111" i="1" s="1"/>
  <c r="C1111" i="1"/>
  <c r="Y1110" i="1"/>
  <c r="M1110" i="1"/>
  <c r="K1110" i="1"/>
  <c r="G1110" i="1"/>
  <c r="O1110" i="1" s="1"/>
  <c r="F1110" i="1"/>
  <c r="L1110" i="1" s="1"/>
  <c r="N1110" i="1" s="1"/>
  <c r="D1110" i="1"/>
  <c r="H1110" i="1" s="1"/>
  <c r="P1110" i="1" s="1"/>
  <c r="C1110" i="1"/>
  <c r="Y1109" i="1"/>
  <c r="M1109" i="1"/>
  <c r="K1109" i="1"/>
  <c r="G1109" i="1"/>
  <c r="O1109" i="1" s="1"/>
  <c r="F1109" i="1"/>
  <c r="L1109" i="1" s="1"/>
  <c r="N1109" i="1" s="1"/>
  <c r="D1109" i="1"/>
  <c r="H1109" i="1" s="1"/>
  <c r="P1109" i="1" s="1"/>
  <c r="C1109" i="1"/>
  <c r="Y1108" i="1"/>
  <c r="M1108" i="1"/>
  <c r="K1108" i="1"/>
  <c r="G1108" i="1"/>
  <c r="O1108" i="1" s="1"/>
  <c r="F1108" i="1"/>
  <c r="L1108" i="1" s="1"/>
  <c r="N1108" i="1" s="1"/>
  <c r="D1108" i="1"/>
  <c r="H1108" i="1" s="1"/>
  <c r="P1108" i="1" s="1"/>
  <c r="C1108" i="1"/>
  <c r="Y1107" i="1"/>
  <c r="M1107" i="1"/>
  <c r="K1107" i="1"/>
  <c r="G1107" i="1"/>
  <c r="O1107" i="1" s="1"/>
  <c r="F1107" i="1"/>
  <c r="L1107" i="1" s="1"/>
  <c r="N1107" i="1" s="1"/>
  <c r="D1107" i="1"/>
  <c r="H1107" i="1" s="1"/>
  <c r="P1107" i="1" s="1"/>
  <c r="C1107" i="1"/>
  <c r="Y1106" i="1"/>
  <c r="M1106" i="1"/>
  <c r="K1106" i="1"/>
  <c r="G1106" i="1"/>
  <c r="O1106" i="1" s="1"/>
  <c r="F1106" i="1"/>
  <c r="L1106" i="1" s="1"/>
  <c r="N1106" i="1" s="1"/>
  <c r="D1106" i="1"/>
  <c r="H1106" i="1" s="1"/>
  <c r="P1106" i="1" s="1"/>
  <c r="C1106" i="1"/>
  <c r="Y1105" i="1"/>
  <c r="M1105" i="1"/>
  <c r="K1105" i="1"/>
  <c r="G1105" i="1"/>
  <c r="O1105" i="1" s="1"/>
  <c r="F1105" i="1"/>
  <c r="L1105" i="1" s="1"/>
  <c r="N1105" i="1" s="1"/>
  <c r="D1105" i="1"/>
  <c r="H1105" i="1" s="1"/>
  <c r="P1105" i="1" s="1"/>
  <c r="C1105" i="1"/>
  <c r="Y1104" i="1"/>
  <c r="M1104" i="1"/>
  <c r="K1104" i="1"/>
  <c r="G1104" i="1"/>
  <c r="O1104" i="1" s="1"/>
  <c r="F1104" i="1"/>
  <c r="L1104" i="1" s="1"/>
  <c r="N1104" i="1" s="1"/>
  <c r="D1104" i="1"/>
  <c r="H1104" i="1" s="1"/>
  <c r="P1104" i="1" s="1"/>
  <c r="C1104" i="1"/>
  <c r="Y1103" i="1"/>
  <c r="M1103" i="1"/>
  <c r="K1103" i="1"/>
  <c r="G1103" i="1"/>
  <c r="O1103" i="1" s="1"/>
  <c r="F1103" i="1"/>
  <c r="L1103" i="1" s="1"/>
  <c r="N1103" i="1" s="1"/>
  <c r="D1103" i="1"/>
  <c r="H1103" i="1" s="1"/>
  <c r="P1103" i="1" s="1"/>
  <c r="C1103" i="1"/>
  <c r="Y1102" i="1"/>
  <c r="M1102" i="1"/>
  <c r="K1102" i="1"/>
  <c r="G1102" i="1"/>
  <c r="O1102" i="1" s="1"/>
  <c r="F1102" i="1"/>
  <c r="L1102" i="1" s="1"/>
  <c r="N1102" i="1" s="1"/>
  <c r="D1102" i="1"/>
  <c r="H1102" i="1" s="1"/>
  <c r="P1102" i="1" s="1"/>
  <c r="C1102" i="1"/>
  <c r="Y1101" i="1"/>
  <c r="M1101" i="1"/>
  <c r="K1101" i="1"/>
  <c r="G1101" i="1"/>
  <c r="O1101" i="1" s="1"/>
  <c r="F1101" i="1"/>
  <c r="L1101" i="1" s="1"/>
  <c r="N1101" i="1" s="1"/>
  <c r="D1101" i="1"/>
  <c r="H1101" i="1" s="1"/>
  <c r="P1101" i="1" s="1"/>
  <c r="C1101" i="1"/>
  <c r="Y1100" i="1"/>
  <c r="M1100" i="1"/>
  <c r="K1100" i="1"/>
  <c r="G1100" i="1"/>
  <c r="O1100" i="1" s="1"/>
  <c r="F1100" i="1"/>
  <c r="L1100" i="1" s="1"/>
  <c r="N1100" i="1" s="1"/>
  <c r="D1100" i="1"/>
  <c r="H1100" i="1" s="1"/>
  <c r="P1100" i="1" s="1"/>
  <c r="C1100" i="1"/>
  <c r="Y1099" i="1"/>
  <c r="M1099" i="1"/>
  <c r="K1099" i="1"/>
  <c r="G1099" i="1"/>
  <c r="O1099" i="1" s="1"/>
  <c r="F1099" i="1"/>
  <c r="L1099" i="1" s="1"/>
  <c r="N1099" i="1" s="1"/>
  <c r="D1099" i="1"/>
  <c r="H1099" i="1" s="1"/>
  <c r="P1099" i="1" s="1"/>
  <c r="C1099" i="1"/>
  <c r="Y1098" i="1"/>
  <c r="M1098" i="1"/>
  <c r="K1098" i="1"/>
  <c r="G1098" i="1"/>
  <c r="O1098" i="1" s="1"/>
  <c r="F1098" i="1"/>
  <c r="L1098" i="1" s="1"/>
  <c r="N1098" i="1" s="1"/>
  <c r="D1098" i="1"/>
  <c r="H1098" i="1" s="1"/>
  <c r="P1098" i="1" s="1"/>
  <c r="C1098" i="1"/>
  <c r="Y1097" i="1"/>
  <c r="M1097" i="1"/>
  <c r="K1097" i="1"/>
  <c r="G1097" i="1"/>
  <c r="O1097" i="1" s="1"/>
  <c r="F1097" i="1"/>
  <c r="L1097" i="1" s="1"/>
  <c r="N1097" i="1" s="1"/>
  <c r="D1097" i="1"/>
  <c r="H1097" i="1" s="1"/>
  <c r="P1097" i="1" s="1"/>
  <c r="C1097" i="1"/>
  <c r="Y1096" i="1"/>
  <c r="M1096" i="1"/>
  <c r="K1096" i="1"/>
  <c r="G1096" i="1"/>
  <c r="O1096" i="1" s="1"/>
  <c r="F1096" i="1"/>
  <c r="L1096" i="1" s="1"/>
  <c r="N1096" i="1" s="1"/>
  <c r="D1096" i="1"/>
  <c r="H1096" i="1" s="1"/>
  <c r="P1096" i="1" s="1"/>
  <c r="C1096" i="1"/>
  <c r="Y1095" i="1"/>
  <c r="M1095" i="1"/>
  <c r="K1095" i="1"/>
  <c r="G1095" i="1"/>
  <c r="O1095" i="1" s="1"/>
  <c r="F1095" i="1"/>
  <c r="L1095" i="1" s="1"/>
  <c r="N1095" i="1" s="1"/>
  <c r="D1095" i="1"/>
  <c r="H1095" i="1" s="1"/>
  <c r="P1095" i="1" s="1"/>
  <c r="C1095" i="1"/>
  <c r="Y1094" i="1"/>
  <c r="M1094" i="1"/>
  <c r="K1094" i="1"/>
  <c r="G1094" i="1"/>
  <c r="O1094" i="1" s="1"/>
  <c r="F1094" i="1"/>
  <c r="L1094" i="1" s="1"/>
  <c r="N1094" i="1" s="1"/>
  <c r="D1094" i="1"/>
  <c r="H1094" i="1" s="1"/>
  <c r="P1094" i="1" s="1"/>
  <c r="C1094" i="1"/>
  <c r="Y1093" i="1"/>
  <c r="M1093" i="1"/>
  <c r="K1093" i="1"/>
  <c r="G1093" i="1"/>
  <c r="O1093" i="1" s="1"/>
  <c r="F1093" i="1"/>
  <c r="L1093" i="1" s="1"/>
  <c r="N1093" i="1" s="1"/>
  <c r="D1093" i="1"/>
  <c r="H1093" i="1" s="1"/>
  <c r="P1093" i="1" s="1"/>
  <c r="C1093" i="1"/>
  <c r="Y1092" i="1"/>
  <c r="M1092" i="1"/>
  <c r="K1092" i="1"/>
  <c r="G1092" i="1"/>
  <c r="O1092" i="1" s="1"/>
  <c r="F1092" i="1"/>
  <c r="L1092" i="1" s="1"/>
  <c r="N1092" i="1" s="1"/>
  <c r="D1092" i="1"/>
  <c r="H1092" i="1" s="1"/>
  <c r="P1092" i="1" s="1"/>
  <c r="C1092" i="1"/>
  <c r="Y1091" i="1"/>
  <c r="M1091" i="1"/>
  <c r="K1091" i="1"/>
  <c r="G1091" i="1"/>
  <c r="O1091" i="1" s="1"/>
  <c r="F1091" i="1"/>
  <c r="L1091" i="1" s="1"/>
  <c r="N1091" i="1" s="1"/>
  <c r="D1091" i="1"/>
  <c r="H1091" i="1" s="1"/>
  <c r="P1091" i="1" s="1"/>
  <c r="C1091" i="1"/>
  <c r="Y1090" i="1"/>
  <c r="M1090" i="1"/>
  <c r="K1090" i="1"/>
  <c r="G1090" i="1"/>
  <c r="O1090" i="1" s="1"/>
  <c r="F1090" i="1"/>
  <c r="L1090" i="1" s="1"/>
  <c r="N1090" i="1" s="1"/>
  <c r="D1090" i="1"/>
  <c r="H1090" i="1" s="1"/>
  <c r="P1090" i="1" s="1"/>
  <c r="C1090" i="1"/>
  <c r="Y1089" i="1"/>
  <c r="M1089" i="1"/>
  <c r="K1089" i="1"/>
  <c r="G1089" i="1"/>
  <c r="O1089" i="1" s="1"/>
  <c r="F1089" i="1"/>
  <c r="L1089" i="1" s="1"/>
  <c r="N1089" i="1" s="1"/>
  <c r="D1089" i="1"/>
  <c r="H1089" i="1" s="1"/>
  <c r="P1089" i="1" s="1"/>
  <c r="C1089" i="1"/>
  <c r="Y1088" i="1"/>
  <c r="M1088" i="1"/>
  <c r="K1088" i="1"/>
  <c r="G1088" i="1"/>
  <c r="O1088" i="1" s="1"/>
  <c r="F1088" i="1"/>
  <c r="L1088" i="1" s="1"/>
  <c r="N1088" i="1" s="1"/>
  <c r="D1088" i="1"/>
  <c r="H1088" i="1" s="1"/>
  <c r="P1088" i="1" s="1"/>
  <c r="C1088" i="1"/>
  <c r="Y1087" i="1"/>
  <c r="M1087" i="1"/>
  <c r="K1087" i="1"/>
  <c r="G1087" i="1"/>
  <c r="O1087" i="1" s="1"/>
  <c r="F1087" i="1"/>
  <c r="L1087" i="1" s="1"/>
  <c r="N1087" i="1" s="1"/>
  <c r="D1087" i="1"/>
  <c r="H1087" i="1" s="1"/>
  <c r="P1087" i="1" s="1"/>
  <c r="C1087" i="1"/>
  <c r="Y1086" i="1"/>
  <c r="M1086" i="1"/>
  <c r="K1086" i="1"/>
  <c r="G1086" i="1"/>
  <c r="O1086" i="1" s="1"/>
  <c r="F1086" i="1"/>
  <c r="L1086" i="1" s="1"/>
  <c r="N1086" i="1" s="1"/>
  <c r="D1086" i="1"/>
  <c r="H1086" i="1" s="1"/>
  <c r="P1086" i="1" s="1"/>
  <c r="C1086" i="1"/>
  <c r="Y1085" i="1"/>
  <c r="M1085" i="1"/>
  <c r="K1085" i="1"/>
  <c r="G1085" i="1"/>
  <c r="O1085" i="1" s="1"/>
  <c r="F1085" i="1"/>
  <c r="L1085" i="1" s="1"/>
  <c r="N1085" i="1" s="1"/>
  <c r="D1085" i="1"/>
  <c r="H1085" i="1" s="1"/>
  <c r="P1085" i="1" s="1"/>
  <c r="C1085" i="1"/>
  <c r="Y1084" i="1"/>
  <c r="M1084" i="1"/>
  <c r="K1084" i="1"/>
  <c r="G1084" i="1"/>
  <c r="O1084" i="1" s="1"/>
  <c r="F1084" i="1"/>
  <c r="L1084" i="1" s="1"/>
  <c r="N1084" i="1" s="1"/>
  <c r="D1084" i="1"/>
  <c r="H1084" i="1" s="1"/>
  <c r="P1084" i="1" s="1"/>
  <c r="C1084" i="1"/>
  <c r="Y1083" i="1"/>
  <c r="M1083" i="1"/>
  <c r="K1083" i="1"/>
  <c r="G1083" i="1"/>
  <c r="O1083" i="1" s="1"/>
  <c r="F1083" i="1"/>
  <c r="L1083" i="1" s="1"/>
  <c r="N1083" i="1" s="1"/>
  <c r="D1083" i="1"/>
  <c r="H1083" i="1" s="1"/>
  <c r="P1083" i="1" s="1"/>
  <c r="C1083" i="1"/>
  <c r="Y1082" i="1"/>
  <c r="M1082" i="1"/>
  <c r="K1082" i="1"/>
  <c r="G1082" i="1"/>
  <c r="O1082" i="1" s="1"/>
  <c r="F1082" i="1"/>
  <c r="L1082" i="1" s="1"/>
  <c r="N1082" i="1" s="1"/>
  <c r="D1082" i="1"/>
  <c r="H1082" i="1" s="1"/>
  <c r="P1082" i="1" s="1"/>
  <c r="C1082" i="1"/>
  <c r="Y1081" i="1"/>
  <c r="M1081" i="1"/>
  <c r="K1081" i="1"/>
  <c r="G1081" i="1"/>
  <c r="O1081" i="1" s="1"/>
  <c r="F1081" i="1"/>
  <c r="L1081" i="1" s="1"/>
  <c r="N1081" i="1" s="1"/>
  <c r="D1081" i="1"/>
  <c r="H1081" i="1" s="1"/>
  <c r="P1081" i="1" s="1"/>
  <c r="C1081" i="1"/>
  <c r="Y1080" i="1"/>
  <c r="M1080" i="1"/>
  <c r="K1080" i="1"/>
  <c r="G1080" i="1"/>
  <c r="O1080" i="1" s="1"/>
  <c r="F1080" i="1"/>
  <c r="L1080" i="1" s="1"/>
  <c r="N1080" i="1" s="1"/>
  <c r="D1080" i="1"/>
  <c r="H1080" i="1" s="1"/>
  <c r="P1080" i="1" s="1"/>
  <c r="C1080" i="1"/>
  <c r="Y1079" i="1"/>
  <c r="M1079" i="1"/>
  <c r="K1079" i="1"/>
  <c r="G1079" i="1"/>
  <c r="O1079" i="1" s="1"/>
  <c r="F1079" i="1"/>
  <c r="L1079" i="1" s="1"/>
  <c r="N1079" i="1" s="1"/>
  <c r="D1079" i="1"/>
  <c r="H1079" i="1" s="1"/>
  <c r="P1079" i="1" s="1"/>
  <c r="C1079" i="1"/>
  <c r="Y1078" i="1"/>
  <c r="M1078" i="1"/>
  <c r="K1078" i="1"/>
  <c r="G1078" i="1"/>
  <c r="O1078" i="1" s="1"/>
  <c r="F1078" i="1"/>
  <c r="L1078" i="1" s="1"/>
  <c r="N1078" i="1" s="1"/>
  <c r="D1078" i="1"/>
  <c r="H1078" i="1" s="1"/>
  <c r="P1078" i="1" s="1"/>
  <c r="C1078" i="1"/>
  <c r="Y1077" i="1"/>
  <c r="M1077" i="1"/>
  <c r="K1077" i="1"/>
  <c r="G1077" i="1"/>
  <c r="O1077" i="1" s="1"/>
  <c r="F1077" i="1"/>
  <c r="L1077" i="1" s="1"/>
  <c r="N1077" i="1" s="1"/>
  <c r="D1077" i="1"/>
  <c r="H1077" i="1" s="1"/>
  <c r="P1077" i="1" s="1"/>
  <c r="C1077" i="1"/>
  <c r="Y1076" i="1"/>
  <c r="M1076" i="1"/>
  <c r="K1076" i="1"/>
  <c r="G1076" i="1"/>
  <c r="O1076" i="1" s="1"/>
  <c r="F1076" i="1"/>
  <c r="L1076" i="1" s="1"/>
  <c r="N1076" i="1" s="1"/>
  <c r="D1076" i="1"/>
  <c r="H1076" i="1" s="1"/>
  <c r="P1076" i="1" s="1"/>
  <c r="C1076" i="1"/>
  <c r="Y1075" i="1"/>
  <c r="M1075" i="1"/>
  <c r="K1075" i="1"/>
  <c r="G1075" i="1"/>
  <c r="O1075" i="1" s="1"/>
  <c r="F1075" i="1"/>
  <c r="L1075" i="1" s="1"/>
  <c r="N1075" i="1" s="1"/>
  <c r="D1075" i="1"/>
  <c r="H1075" i="1" s="1"/>
  <c r="P1075" i="1" s="1"/>
  <c r="C1075" i="1"/>
  <c r="Y1074" i="1"/>
  <c r="M1074" i="1"/>
  <c r="K1074" i="1"/>
  <c r="G1074" i="1"/>
  <c r="O1074" i="1" s="1"/>
  <c r="F1074" i="1"/>
  <c r="L1074" i="1" s="1"/>
  <c r="N1074" i="1" s="1"/>
  <c r="D1074" i="1"/>
  <c r="H1074" i="1" s="1"/>
  <c r="P1074" i="1" s="1"/>
  <c r="C1074" i="1"/>
  <c r="Y1073" i="1"/>
  <c r="M1073" i="1"/>
  <c r="K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M1072" i="1"/>
  <c r="K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M1071" i="1"/>
  <c r="K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K1070" i="1"/>
  <c r="G1070" i="1"/>
  <c r="O1070" i="1" s="1"/>
  <c r="F1070" i="1"/>
  <c r="L1070" i="1" s="1"/>
  <c r="N1070" i="1" s="1"/>
  <c r="D1070" i="1"/>
  <c r="H1070" i="1" s="1"/>
  <c r="P1070" i="1" s="1"/>
  <c r="C1070" i="1"/>
  <c r="Y1069" i="1"/>
  <c r="M1069" i="1"/>
  <c r="K1069" i="1"/>
  <c r="G1069" i="1"/>
  <c r="O1069" i="1" s="1"/>
  <c r="F1069" i="1"/>
  <c r="L1069" i="1" s="1"/>
  <c r="N1069" i="1" s="1"/>
  <c r="D1069" i="1"/>
  <c r="H1069" i="1" s="1"/>
  <c r="P1069" i="1" s="1"/>
  <c r="C1069" i="1"/>
  <c r="Y1068" i="1"/>
  <c r="M1068" i="1"/>
  <c r="K1068" i="1"/>
  <c r="G1068" i="1"/>
  <c r="O1068" i="1" s="1"/>
  <c r="F1068" i="1"/>
  <c r="L1068" i="1" s="1"/>
  <c r="N1068" i="1" s="1"/>
  <c r="D1068" i="1"/>
  <c r="H1068" i="1" s="1"/>
  <c r="P1068" i="1" s="1"/>
  <c r="C1068" i="1"/>
  <c r="Y1067" i="1"/>
  <c r="M1067" i="1"/>
  <c r="K1067" i="1"/>
  <c r="G1067" i="1"/>
  <c r="O1067" i="1" s="1"/>
  <c r="F1067" i="1"/>
  <c r="L1067" i="1" s="1"/>
  <c r="N1067" i="1" s="1"/>
  <c r="D1067" i="1"/>
  <c r="H1067" i="1" s="1"/>
  <c r="P1067" i="1" s="1"/>
  <c r="C1067" i="1"/>
  <c r="Y1066" i="1"/>
  <c r="M1066" i="1"/>
  <c r="K1066" i="1"/>
  <c r="G1066" i="1"/>
  <c r="O1066" i="1" s="1"/>
  <c r="F1066" i="1"/>
  <c r="L1066" i="1" s="1"/>
  <c r="N1066" i="1" s="1"/>
  <c r="D1066" i="1"/>
  <c r="H1066" i="1" s="1"/>
  <c r="P1066" i="1" s="1"/>
  <c r="C1066" i="1"/>
  <c r="Y1065" i="1"/>
  <c r="M1065" i="1"/>
  <c r="K1065" i="1"/>
  <c r="G1065" i="1"/>
  <c r="O1065" i="1" s="1"/>
  <c r="F1065" i="1"/>
  <c r="L1065" i="1" s="1"/>
  <c r="N1065" i="1" s="1"/>
  <c r="D1065" i="1"/>
  <c r="H1065" i="1" s="1"/>
  <c r="P1065" i="1" s="1"/>
  <c r="C1065" i="1"/>
  <c r="Y1064" i="1"/>
  <c r="M1064" i="1"/>
  <c r="K1064" i="1"/>
  <c r="G1064" i="1"/>
  <c r="O1064" i="1" s="1"/>
  <c r="F1064" i="1"/>
  <c r="L1064" i="1" s="1"/>
  <c r="N1064" i="1" s="1"/>
  <c r="D1064" i="1"/>
  <c r="H1064" i="1" s="1"/>
  <c r="P1064" i="1" s="1"/>
  <c r="C1064" i="1"/>
  <c r="Y1063" i="1"/>
  <c r="M1063" i="1"/>
  <c r="K1063" i="1"/>
  <c r="G1063" i="1"/>
  <c r="O1063" i="1" s="1"/>
  <c r="F1063" i="1"/>
  <c r="L1063" i="1" s="1"/>
  <c r="N1063" i="1" s="1"/>
  <c r="D1063" i="1"/>
  <c r="H1063" i="1" s="1"/>
  <c r="P1063" i="1" s="1"/>
  <c r="C1063" i="1"/>
  <c r="Y1062" i="1"/>
  <c r="M1062" i="1"/>
  <c r="K1062" i="1"/>
  <c r="G1062" i="1"/>
  <c r="O1062" i="1" s="1"/>
  <c r="F1062" i="1"/>
  <c r="L1062" i="1" s="1"/>
  <c r="N1062" i="1" s="1"/>
  <c r="D1062" i="1"/>
  <c r="H1062" i="1" s="1"/>
  <c r="P1062" i="1" s="1"/>
  <c r="C1062" i="1"/>
  <c r="Y1061" i="1"/>
  <c r="M1061" i="1"/>
  <c r="K1061" i="1"/>
  <c r="G1061" i="1"/>
  <c r="O1061" i="1" s="1"/>
  <c r="F1061" i="1"/>
  <c r="L1061" i="1" s="1"/>
  <c r="N1061" i="1" s="1"/>
  <c r="D1061" i="1"/>
  <c r="H1061" i="1" s="1"/>
  <c r="P1061" i="1" s="1"/>
  <c r="C1061" i="1"/>
  <c r="Y1060" i="1"/>
  <c r="M1060" i="1"/>
  <c r="K1060" i="1"/>
  <c r="G1060" i="1"/>
  <c r="O1060" i="1" s="1"/>
  <c r="F1060" i="1"/>
  <c r="L1060" i="1" s="1"/>
  <c r="N1060" i="1" s="1"/>
  <c r="D1060" i="1"/>
  <c r="H1060" i="1" s="1"/>
  <c r="P1060" i="1" s="1"/>
  <c r="C1060" i="1"/>
  <c r="Y1059" i="1"/>
  <c r="M1059" i="1"/>
  <c r="K1059" i="1"/>
  <c r="G1059" i="1"/>
  <c r="O1059" i="1" s="1"/>
  <c r="F1059" i="1"/>
  <c r="L1059" i="1" s="1"/>
  <c r="N1059" i="1" s="1"/>
  <c r="D1059" i="1"/>
  <c r="H1059" i="1" s="1"/>
  <c r="P1059" i="1" s="1"/>
  <c r="C1059" i="1"/>
  <c r="Y1058" i="1"/>
  <c r="M1058" i="1"/>
  <c r="K1058" i="1"/>
  <c r="G1058" i="1"/>
  <c r="O1058" i="1" s="1"/>
  <c r="F1058" i="1"/>
  <c r="L1058" i="1" s="1"/>
  <c r="N1058" i="1" s="1"/>
  <c r="D1058" i="1"/>
  <c r="H1058" i="1" s="1"/>
  <c r="P1058" i="1" s="1"/>
  <c r="C1058" i="1"/>
  <c r="Y1057" i="1"/>
  <c r="M1057" i="1"/>
  <c r="K1057" i="1"/>
  <c r="G1057" i="1"/>
  <c r="O1057" i="1" s="1"/>
  <c r="F1057" i="1"/>
  <c r="L1057" i="1" s="1"/>
  <c r="N1057" i="1" s="1"/>
  <c r="D1057" i="1"/>
  <c r="H1057" i="1" s="1"/>
  <c r="P1057" i="1" s="1"/>
  <c r="C1057" i="1"/>
  <c r="Y1056" i="1"/>
  <c r="M1056" i="1"/>
  <c r="K1056" i="1"/>
  <c r="G1056" i="1"/>
  <c r="O1056" i="1" s="1"/>
  <c r="F1056" i="1"/>
  <c r="L1056" i="1" s="1"/>
  <c r="N1056" i="1" s="1"/>
  <c r="D1056" i="1"/>
  <c r="H1056" i="1" s="1"/>
  <c r="P1056" i="1" s="1"/>
  <c r="C1056" i="1"/>
  <c r="Y1055" i="1"/>
  <c r="M1055" i="1"/>
  <c r="K1055" i="1"/>
  <c r="G1055" i="1"/>
  <c r="O1055" i="1" s="1"/>
  <c r="F1055" i="1"/>
  <c r="L1055" i="1" s="1"/>
  <c r="N1055" i="1" s="1"/>
  <c r="D1055" i="1"/>
  <c r="H1055" i="1" s="1"/>
  <c r="P1055" i="1" s="1"/>
  <c r="C1055" i="1"/>
  <c r="Y1054" i="1"/>
  <c r="M1054" i="1"/>
  <c r="K1054" i="1"/>
  <c r="G1054" i="1"/>
  <c r="O1054" i="1" s="1"/>
  <c r="F1054" i="1"/>
  <c r="L1054" i="1" s="1"/>
  <c r="N1054" i="1" s="1"/>
  <c r="D1054" i="1"/>
  <c r="H1054" i="1" s="1"/>
  <c r="P1054" i="1" s="1"/>
  <c r="C1054" i="1"/>
  <c r="Y1053" i="1"/>
  <c r="M1053" i="1"/>
  <c r="K1053" i="1"/>
  <c r="G1053" i="1"/>
  <c r="O1053" i="1" s="1"/>
  <c r="F1053" i="1"/>
  <c r="L1053" i="1" s="1"/>
  <c r="N1053" i="1" s="1"/>
  <c r="D1053" i="1"/>
  <c r="H1053" i="1" s="1"/>
  <c r="P1053" i="1" s="1"/>
  <c r="C1053" i="1"/>
  <c r="Y1052" i="1"/>
  <c r="M1052" i="1"/>
  <c r="K1052" i="1"/>
  <c r="G1052" i="1"/>
  <c r="O1052" i="1" s="1"/>
  <c r="F1052" i="1"/>
  <c r="L1052" i="1" s="1"/>
  <c r="N1052" i="1" s="1"/>
  <c r="D1052" i="1"/>
  <c r="H1052" i="1" s="1"/>
  <c r="P1052" i="1" s="1"/>
  <c r="C1052" i="1"/>
  <c r="Y1051" i="1"/>
  <c r="M1051" i="1"/>
  <c r="K1051" i="1"/>
  <c r="G1051" i="1"/>
  <c r="O1051" i="1" s="1"/>
  <c r="F1051" i="1"/>
  <c r="L1051" i="1" s="1"/>
  <c r="N1051" i="1" s="1"/>
  <c r="D1051" i="1"/>
  <c r="H1051" i="1" s="1"/>
  <c r="P1051" i="1" s="1"/>
  <c r="C1051" i="1"/>
  <c r="Y1050" i="1"/>
  <c r="M1050" i="1"/>
  <c r="K1050" i="1"/>
  <c r="G1050" i="1"/>
  <c r="O1050" i="1" s="1"/>
  <c r="F1050" i="1"/>
  <c r="L1050" i="1" s="1"/>
  <c r="N1050" i="1" s="1"/>
  <c r="D1050" i="1"/>
  <c r="H1050" i="1" s="1"/>
  <c r="P1050" i="1" s="1"/>
  <c r="C1050" i="1"/>
  <c r="Y1049" i="1"/>
  <c r="M1049" i="1"/>
  <c r="K1049" i="1"/>
  <c r="G1049" i="1"/>
  <c r="O1049" i="1" s="1"/>
  <c r="F1049" i="1"/>
  <c r="L1049" i="1" s="1"/>
  <c r="N1049" i="1" s="1"/>
  <c r="D1049" i="1"/>
  <c r="H1049" i="1" s="1"/>
  <c r="P1049" i="1" s="1"/>
  <c r="C1049" i="1"/>
  <c r="Y1048" i="1"/>
  <c r="M1048" i="1"/>
  <c r="K1048" i="1"/>
  <c r="G1048" i="1"/>
  <c r="O1048" i="1" s="1"/>
  <c r="F1048" i="1"/>
  <c r="L1048" i="1" s="1"/>
  <c r="N1048" i="1" s="1"/>
  <c r="D1048" i="1"/>
  <c r="H1048" i="1" s="1"/>
  <c r="P1048" i="1" s="1"/>
  <c r="C1048" i="1"/>
  <c r="Y1047" i="1"/>
  <c r="M1047" i="1"/>
  <c r="K1047" i="1"/>
  <c r="G1047" i="1"/>
  <c r="O1047" i="1" s="1"/>
  <c r="F1047" i="1"/>
  <c r="L1047" i="1" s="1"/>
  <c r="N1047" i="1" s="1"/>
  <c r="D1047" i="1"/>
  <c r="H1047" i="1" s="1"/>
  <c r="P1047" i="1" s="1"/>
  <c r="C1047" i="1"/>
  <c r="Y1046" i="1"/>
  <c r="M1046" i="1"/>
  <c r="K1046" i="1"/>
  <c r="G1046" i="1"/>
  <c r="O1046" i="1" s="1"/>
  <c r="F1046" i="1"/>
  <c r="L1046" i="1" s="1"/>
  <c r="N1046" i="1" s="1"/>
  <c r="D1046" i="1"/>
  <c r="H1046" i="1" s="1"/>
  <c r="P1046" i="1" s="1"/>
  <c r="C1046" i="1"/>
  <c r="Y1045" i="1"/>
  <c r="M1045" i="1"/>
  <c r="K1045" i="1"/>
  <c r="G1045" i="1"/>
  <c r="O1045" i="1" s="1"/>
  <c r="F1045" i="1"/>
  <c r="L1045" i="1" s="1"/>
  <c r="N1045" i="1" s="1"/>
  <c r="D1045" i="1"/>
  <c r="H1045" i="1" s="1"/>
  <c r="P1045" i="1" s="1"/>
  <c r="C1045" i="1"/>
  <c r="Y1044" i="1"/>
  <c r="M1044" i="1"/>
  <c r="K1044" i="1"/>
  <c r="G1044" i="1"/>
  <c r="O1044" i="1" s="1"/>
  <c r="F1044" i="1"/>
  <c r="L1044" i="1" s="1"/>
  <c r="N1044" i="1" s="1"/>
  <c r="D1044" i="1"/>
  <c r="H1044" i="1" s="1"/>
  <c r="P1044" i="1" s="1"/>
  <c r="C1044" i="1"/>
  <c r="Y1043" i="1"/>
  <c r="M1043" i="1"/>
  <c r="K1043" i="1"/>
  <c r="G1043" i="1"/>
  <c r="O1043" i="1" s="1"/>
  <c r="F1043" i="1"/>
  <c r="L1043" i="1" s="1"/>
  <c r="N1043" i="1" s="1"/>
  <c r="D1043" i="1"/>
  <c r="H1043" i="1" s="1"/>
  <c r="P1043" i="1" s="1"/>
  <c r="C1043" i="1"/>
  <c r="Y1042" i="1"/>
  <c r="M1042" i="1"/>
  <c r="K1042" i="1"/>
  <c r="G1042" i="1"/>
  <c r="O1042" i="1" s="1"/>
  <c r="F1042" i="1"/>
  <c r="L1042" i="1" s="1"/>
  <c r="N1042" i="1" s="1"/>
  <c r="D1042" i="1"/>
  <c r="H1042" i="1" s="1"/>
  <c r="P1042" i="1" s="1"/>
  <c r="C1042" i="1"/>
  <c r="Y1041" i="1"/>
  <c r="M1041" i="1"/>
  <c r="K1041" i="1"/>
  <c r="G1041" i="1"/>
  <c r="O1041" i="1" s="1"/>
  <c r="F1041" i="1"/>
  <c r="L1041" i="1" s="1"/>
  <c r="N1041" i="1" s="1"/>
  <c r="D1041" i="1"/>
  <c r="H1041" i="1" s="1"/>
  <c r="P1041" i="1" s="1"/>
  <c r="C1041" i="1"/>
  <c r="Y1040" i="1"/>
  <c r="M1040" i="1"/>
  <c r="K1040" i="1"/>
  <c r="G1040" i="1"/>
  <c r="O1040" i="1" s="1"/>
  <c r="F1040" i="1"/>
  <c r="L1040" i="1" s="1"/>
  <c r="N1040" i="1" s="1"/>
  <c r="D1040" i="1"/>
  <c r="H1040" i="1" s="1"/>
  <c r="P1040" i="1" s="1"/>
  <c r="C1040" i="1"/>
  <c r="Y1039" i="1"/>
  <c r="G1039" i="1"/>
  <c r="O1039" i="1" s="1"/>
  <c r="F1039" i="1"/>
  <c r="L1039" i="1" s="1"/>
  <c r="N1039" i="1" s="1"/>
  <c r="D1039" i="1"/>
  <c r="H1039" i="1" s="1"/>
  <c r="P1039" i="1" s="1"/>
  <c r="C1039" i="1"/>
  <c r="Y1038" i="1"/>
  <c r="H1038" i="1"/>
  <c r="P1038" i="1" s="1"/>
  <c r="F1038" i="1"/>
  <c r="K1038" i="1" s="1"/>
  <c r="M1038" i="1" s="1"/>
  <c r="D1038" i="1"/>
  <c r="C1038" i="1"/>
  <c r="G1038" i="1" s="1"/>
  <c r="O1038" i="1" s="1"/>
  <c r="Y1037" i="1"/>
  <c r="H1037" i="1"/>
  <c r="P1037" i="1" s="1"/>
  <c r="F1037" i="1"/>
  <c r="K1037" i="1" s="1"/>
  <c r="M1037" i="1" s="1"/>
  <c r="D1037" i="1"/>
  <c r="C1037" i="1"/>
  <c r="G1037" i="1" s="1"/>
  <c r="O1037" i="1" s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H1035" i="1"/>
  <c r="P1035" i="1" s="1"/>
  <c r="F1035" i="1"/>
  <c r="K1035" i="1" s="1"/>
  <c r="M1035" i="1" s="1"/>
  <c r="D1035" i="1"/>
  <c r="C1035" i="1"/>
  <c r="G1035" i="1" s="1"/>
  <c r="O1035" i="1" s="1"/>
  <c r="Y1034" i="1"/>
  <c r="H1034" i="1"/>
  <c r="P1034" i="1" s="1"/>
  <c r="F1034" i="1"/>
  <c r="K1034" i="1" s="1"/>
  <c r="M1034" i="1" s="1"/>
  <c r="D1034" i="1"/>
  <c r="C1034" i="1"/>
  <c r="G1034" i="1" s="1"/>
  <c r="O1034" i="1" s="1"/>
  <c r="Y1033" i="1"/>
  <c r="H1033" i="1"/>
  <c r="P1033" i="1" s="1"/>
  <c r="F1033" i="1"/>
  <c r="K1033" i="1" s="1"/>
  <c r="M1033" i="1" s="1"/>
  <c r="D1033" i="1"/>
  <c r="C1033" i="1"/>
  <c r="G1033" i="1" s="1"/>
  <c r="O1033" i="1" s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H1031" i="1"/>
  <c r="P1031" i="1" s="1"/>
  <c r="F1031" i="1"/>
  <c r="K1031" i="1" s="1"/>
  <c r="M1031" i="1" s="1"/>
  <c r="D1031" i="1"/>
  <c r="C1031" i="1"/>
  <c r="G1031" i="1" s="1"/>
  <c r="O1031" i="1" s="1"/>
  <c r="Y1030" i="1"/>
  <c r="H1030" i="1"/>
  <c r="P1030" i="1" s="1"/>
  <c r="F1030" i="1"/>
  <c r="K1030" i="1" s="1"/>
  <c r="M1030" i="1" s="1"/>
  <c r="D1030" i="1"/>
  <c r="C1030" i="1"/>
  <c r="G1030" i="1" s="1"/>
  <c r="O1030" i="1" s="1"/>
  <c r="Y1029" i="1"/>
  <c r="H1029" i="1"/>
  <c r="P1029" i="1" s="1"/>
  <c r="F1029" i="1"/>
  <c r="K1029" i="1" s="1"/>
  <c r="M1029" i="1" s="1"/>
  <c r="D1029" i="1"/>
  <c r="C1029" i="1"/>
  <c r="G1029" i="1" s="1"/>
  <c r="O1029" i="1" s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H1027" i="1"/>
  <c r="P1027" i="1" s="1"/>
  <c r="F1027" i="1"/>
  <c r="K1027" i="1" s="1"/>
  <c r="M1027" i="1" s="1"/>
  <c r="D1027" i="1"/>
  <c r="C1027" i="1"/>
  <c r="G1027" i="1" s="1"/>
  <c r="O1027" i="1" s="1"/>
  <c r="Y1026" i="1"/>
  <c r="H1026" i="1"/>
  <c r="P1026" i="1" s="1"/>
  <c r="F1026" i="1"/>
  <c r="K1026" i="1" s="1"/>
  <c r="M1026" i="1" s="1"/>
  <c r="D1026" i="1"/>
  <c r="C1026" i="1"/>
  <c r="G1026" i="1" s="1"/>
  <c r="O1026" i="1" s="1"/>
  <c r="Y1025" i="1"/>
  <c r="H1025" i="1"/>
  <c r="P1025" i="1" s="1"/>
  <c r="F1025" i="1"/>
  <c r="K1025" i="1" s="1"/>
  <c r="M1025" i="1" s="1"/>
  <c r="D1025" i="1"/>
  <c r="C1025" i="1"/>
  <c r="G1025" i="1" s="1"/>
  <c r="O1025" i="1" s="1"/>
  <c r="Y1024" i="1"/>
  <c r="H1024" i="1"/>
  <c r="P1024" i="1" s="1"/>
  <c r="F1024" i="1"/>
  <c r="K1024" i="1" s="1"/>
  <c r="M1024" i="1" s="1"/>
  <c r="D1024" i="1"/>
  <c r="C1024" i="1"/>
  <c r="G1024" i="1" s="1"/>
  <c r="O1024" i="1" s="1"/>
  <c r="Y1023" i="1"/>
  <c r="H1023" i="1"/>
  <c r="P1023" i="1" s="1"/>
  <c r="F1023" i="1"/>
  <c r="K1023" i="1" s="1"/>
  <c r="M1023" i="1" s="1"/>
  <c r="D1023" i="1"/>
  <c r="C1023" i="1"/>
  <c r="G1023" i="1" s="1"/>
  <c r="O1023" i="1" s="1"/>
  <c r="Y1022" i="1"/>
  <c r="H1022" i="1"/>
  <c r="P1022" i="1" s="1"/>
  <c r="F1022" i="1"/>
  <c r="K1022" i="1" s="1"/>
  <c r="M1022" i="1" s="1"/>
  <c r="D1022" i="1"/>
  <c r="C1022" i="1"/>
  <c r="G1022" i="1" s="1"/>
  <c r="O1022" i="1" s="1"/>
  <c r="Y1021" i="1"/>
  <c r="H1021" i="1"/>
  <c r="P1021" i="1" s="1"/>
  <c r="F1021" i="1"/>
  <c r="K1021" i="1" s="1"/>
  <c r="M1021" i="1" s="1"/>
  <c r="D1021" i="1"/>
  <c r="C1021" i="1"/>
  <c r="G1021" i="1" s="1"/>
  <c r="O1021" i="1" s="1"/>
  <c r="Y1020" i="1"/>
  <c r="H1020" i="1"/>
  <c r="P1020" i="1" s="1"/>
  <c r="F1020" i="1"/>
  <c r="K1020" i="1" s="1"/>
  <c r="M1020" i="1" s="1"/>
  <c r="D1020" i="1"/>
  <c r="C1020" i="1"/>
  <c r="G1020" i="1" s="1"/>
  <c r="O1020" i="1" s="1"/>
  <c r="Y1019" i="1"/>
  <c r="H1019" i="1"/>
  <c r="P1019" i="1" s="1"/>
  <c r="F1019" i="1"/>
  <c r="K1019" i="1" s="1"/>
  <c r="M1019" i="1" s="1"/>
  <c r="D1019" i="1"/>
  <c r="C1019" i="1"/>
  <c r="G1019" i="1" s="1"/>
  <c r="O1019" i="1" s="1"/>
  <c r="Y1018" i="1"/>
  <c r="H1018" i="1"/>
  <c r="P1018" i="1" s="1"/>
  <c r="F1018" i="1"/>
  <c r="K1018" i="1" s="1"/>
  <c r="M1018" i="1" s="1"/>
  <c r="D1018" i="1"/>
  <c r="C1018" i="1"/>
  <c r="G1018" i="1" s="1"/>
  <c r="O1018" i="1" s="1"/>
  <c r="Y1017" i="1"/>
  <c r="H1017" i="1"/>
  <c r="P1017" i="1" s="1"/>
  <c r="F1017" i="1"/>
  <c r="K1017" i="1" s="1"/>
  <c r="M1017" i="1" s="1"/>
  <c r="D1017" i="1"/>
  <c r="C1017" i="1"/>
  <c r="G1017" i="1" s="1"/>
  <c r="O1017" i="1" s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H1015" i="1"/>
  <c r="P1015" i="1" s="1"/>
  <c r="F1015" i="1"/>
  <c r="K1015" i="1" s="1"/>
  <c r="M1015" i="1" s="1"/>
  <c r="D1015" i="1"/>
  <c r="C1015" i="1"/>
  <c r="G1015" i="1" s="1"/>
  <c r="O1015" i="1" s="1"/>
  <c r="Y1014" i="1"/>
  <c r="H1014" i="1"/>
  <c r="P1014" i="1" s="1"/>
  <c r="F1014" i="1"/>
  <c r="K1014" i="1" s="1"/>
  <c r="M1014" i="1" s="1"/>
  <c r="D1014" i="1"/>
  <c r="C1014" i="1"/>
  <c r="G1014" i="1" s="1"/>
  <c r="O1014" i="1" s="1"/>
  <c r="Y1013" i="1"/>
  <c r="H1013" i="1"/>
  <c r="P1013" i="1" s="1"/>
  <c r="F1013" i="1"/>
  <c r="K1013" i="1" s="1"/>
  <c r="M1013" i="1" s="1"/>
  <c r="D1013" i="1"/>
  <c r="C1013" i="1"/>
  <c r="G1013" i="1" s="1"/>
  <c r="O1013" i="1" s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H1011" i="1"/>
  <c r="P1011" i="1" s="1"/>
  <c r="F1011" i="1"/>
  <c r="K1011" i="1" s="1"/>
  <c r="M1011" i="1" s="1"/>
  <c r="D1011" i="1"/>
  <c r="C1011" i="1"/>
  <c r="G1011" i="1" s="1"/>
  <c r="O1011" i="1" s="1"/>
  <c r="Y1010" i="1"/>
  <c r="H1010" i="1"/>
  <c r="P1010" i="1" s="1"/>
  <c r="F1010" i="1"/>
  <c r="K1010" i="1" s="1"/>
  <c r="M1010" i="1" s="1"/>
  <c r="D1010" i="1"/>
  <c r="C1010" i="1"/>
  <c r="G1010" i="1" s="1"/>
  <c r="O1010" i="1" s="1"/>
  <c r="Y1009" i="1"/>
  <c r="H1009" i="1"/>
  <c r="P1009" i="1" s="1"/>
  <c r="F1009" i="1"/>
  <c r="K1009" i="1" s="1"/>
  <c r="M1009" i="1" s="1"/>
  <c r="D1009" i="1"/>
  <c r="C1009" i="1"/>
  <c r="G1009" i="1" s="1"/>
  <c r="O1009" i="1" s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H1007" i="1"/>
  <c r="P1007" i="1" s="1"/>
  <c r="F1007" i="1"/>
  <c r="K1007" i="1" s="1"/>
  <c r="M1007" i="1" s="1"/>
  <c r="D1007" i="1"/>
  <c r="C1007" i="1"/>
  <c r="G1007" i="1" s="1"/>
  <c r="O1007" i="1" s="1"/>
  <c r="Y1006" i="1"/>
  <c r="H1006" i="1"/>
  <c r="P1006" i="1" s="1"/>
  <c r="F1006" i="1"/>
  <c r="K1006" i="1" s="1"/>
  <c r="M1006" i="1" s="1"/>
  <c r="D1006" i="1"/>
  <c r="C1006" i="1"/>
  <c r="G1006" i="1" s="1"/>
  <c r="O1006" i="1" s="1"/>
  <c r="Y1005" i="1"/>
  <c r="H1005" i="1"/>
  <c r="P1005" i="1" s="1"/>
  <c r="F1005" i="1"/>
  <c r="K1005" i="1" s="1"/>
  <c r="M1005" i="1" s="1"/>
  <c r="D1005" i="1"/>
  <c r="C1005" i="1"/>
  <c r="G1005" i="1" s="1"/>
  <c r="O1005" i="1" s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H1003" i="1"/>
  <c r="P1003" i="1" s="1"/>
  <c r="F1003" i="1"/>
  <c r="K1003" i="1" s="1"/>
  <c r="M1003" i="1" s="1"/>
  <c r="D1003" i="1"/>
  <c r="C1003" i="1"/>
  <c r="G1003" i="1" s="1"/>
  <c r="O1003" i="1" s="1"/>
  <c r="Y1002" i="1"/>
  <c r="H1002" i="1"/>
  <c r="P1002" i="1" s="1"/>
  <c r="F1002" i="1"/>
  <c r="K1002" i="1" s="1"/>
  <c r="M1002" i="1" s="1"/>
  <c r="D1002" i="1"/>
  <c r="C1002" i="1"/>
  <c r="G1002" i="1" s="1"/>
  <c r="O1002" i="1" s="1"/>
  <c r="Y1001" i="1"/>
  <c r="H1001" i="1"/>
  <c r="P1001" i="1" s="1"/>
  <c r="F1001" i="1"/>
  <c r="K1001" i="1" s="1"/>
  <c r="M1001" i="1" s="1"/>
  <c r="D1001" i="1"/>
  <c r="C1001" i="1"/>
  <c r="G1001" i="1" s="1"/>
  <c r="O1001" i="1" s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H999" i="1"/>
  <c r="P999" i="1" s="1"/>
  <c r="F999" i="1"/>
  <c r="K999" i="1" s="1"/>
  <c r="M999" i="1" s="1"/>
  <c r="D999" i="1"/>
  <c r="C999" i="1"/>
  <c r="G999" i="1" s="1"/>
  <c r="O999" i="1" s="1"/>
  <c r="Y998" i="1"/>
  <c r="H998" i="1"/>
  <c r="P998" i="1" s="1"/>
  <c r="F998" i="1"/>
  <c r="K998" i="1" s="1"/>
  <c r="M998" i="1" s="1"/>
  <c r="D998" i="1"/>
  <c r="C998" i="1"/>
  <c r="G998" i="1" s="1"/>
  <c r="O998" i="1" s="1"/>
  <c r="Y997" i="1"/>
  <c r="H997" i="1"/>
  <c r="P997" i="1" s="1"/>
  <c r="F997" i="1"/>
  <c r="K997" i="1" s="1"/>
  <c r="M997" i="1" s="1"/>
  <c r="D997" i="1"/>
  <c r="C997" i="1"/>
  <c r="G997" i="1" s="1"/>
  <c r="O997" i="1" s="1"/>
  <c r="Y996" i="1"/>
  <c r="H996" i="1"/>
  <c r="P996" i="1" s="1"/>
  <c r="F996" i="1"/>
  <c r="K996" i="1" s="1"/>
  <c r="M996" i="1" s="1"/>
  <c r="D996" i="1"/>
  <c r="C996" i="1"/>
  <c r="G996" i="1" s="1"/>
  <c r="O996" i="1" s="1"/>
  <c r="Y995" i="1"/>
  <c r="H995" i="1"/>
  <c r="P995" i="1" s="1"/>
  <c r="F995" i="1"/>
  <c r="K995" i="1" s="1"/>
  <c r="M995" i="1" s="1"/>
  <c r="D995" i="1"/>
  <c r="C995" i="1"/>
  <c r="G995" i="1" s="1"/>
  <c r="O995" i="1" s="1"/>
  <c r="Y994" i="1"/>
  <c r="H994" i="1"/>
  <c r="P994" i="1" s="1"/>
  <c r="F994" i="1"/>
  <c r="K994" i="1" s="1"/>
  <c r="M994" i="1" s="1"/>
  <c r="D994" i="1"/>
  <c r="C994" i="1"/>
  <c r="G994" i="1" s="1"/>
  <c r="O994" i="1" s="1"/>
  <c r="Y993" i="1"/>
  <c r="H993" i="1"/>
  <c r="P993" i="1" s="1"/>
  <c r="F993" i="1"/>
  <c r="K993" i="1" s="1"/>
  <c r="M993" i="1" s="1"/>
  <c r="D993" i="1"/>
  <c r="C993" i="1"/>
  <c r="G993" i="1" s="1"/>
  <c r="O993" i="1" s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H991" i="1"/>
  <c r="P991" i="1" s="1"/>
  <c r="F991" i="1"/>
  <c r="K991" i="1" s="1"/>
  <c r="M991" i="1" s="1"/>
  <c r="D991" i="1"/>
  <c r="C991" i="1"/>
  <c r="G991" i="1" s="1"/>
  <c r="O991" i="1" s="1"/>
  <c r="Y990" i="1"/>
  <c r="H990" i="1"/>
  <c r="P990" i="1" s="1"/>
  <c r="F990" i="1"/>
  <c r="K990" i="1" s="1"/>
  <c r="M990" i="1" s="1"/>
  <c r="D990" i="1"/>
  <c r="C990" i="1"/>
  <c r="G990" i="1" s="1"/>
  <c r="O990" i="1" s="1"/>
  <c r="Y989" i="1"/>
  <c r="H989" i="1"/>
  <c r="P989" i="1" s="1"/>
  <c r="F989" i="1"/>
  <c r="K989" i="1" s="1"/>
  <c r="M989" i="1" s="1"/>
  <c r="D989" i="1"/>
  <c r="C989" i="1"/>
  <c r="G989" i="1" s="1"/>
  <c r="O989" i="1" s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H987" i="1"/>
  <c r="P987" i="1" s="1"/>
  <c r="F987" i="1"/>
  <c r="K987" i="1" s="1"/>
  <c r="M987" i="1" s="1"/>
  <c r="D987" i="1"/>
  <c r="C987" i="1"/>
  <c r="G987" i="1" s="1"/>
  <c r="O987" i="1" s="1"/>
  <c r="Y986" i="1"/>
  <c r="H986" i="1"/>
  <c r="P986" i="1" s="1"/>
  <c r="F986" i="1"/>
  <c r="K986" i="1" s="1"/>
  <c r="M986" i="1" s="1"/>
  <c r="D986" i="1"/>
  <c r="C986" i="1"/>
  <c r="G986" i="1" s="1"/>
  <c r="O986" i="1" s="1"/>
  <c r="Y985" i="1"/>
  <c r="H985" i="1"/>
  <c r="P985" i="1" s="1"/>
  <c r="F985" i="1"/>
  <c r="K985" i="1" s="1"/>
  <c r="M985" i="1" s="1"/>
  <c r="D985" i="1"/>
  <c r="C985" i="1"/>
  <c r="G985" i="1" s="1"/>
  <c r="O985" i="1" s="1"/>
  <c r="Y984" i="1"/>
  <c r="H984" i="1"/>
  <c r="P984" i="1" s="1"/>
  <c r="F984" i="1"/>
  <c r="K984" i="1" s="1"/>
  <c r="M984" i="1" s="1"/>
  <c r="D984" i="1"/>
  <c r="C984" i="1"/>
  <c r="G984" i="1" s="1"/>
  <c r="O984" i="1" s="1"/>
  <c r="Y983" i="1"/>
  <c r="H983" i="1"/>
  <c r="P983" i="1" s="1"/>
  <c r="F983" i="1"/>
  <c r="K983" i="1" s="1"/>
  <c r="M983" i="1" s="1"/>
  <c r="D983" i="1"/>
  <c r="C983" i="1"/>
  <c r="G983" i="1" s="1"/>
  <c r="O983" i="1" s="1"/>
  <c r="Y982" i="1"/>
  <c r="H982" i="1"/>
  <c r="P982" i="1" s="1"/>
  <c r="F982" i="1"/>
  <c r="K982" i="1" s="1"/>
  <c r="M982" i="1" s="1"/>
  <c r="D982" i="1"/>
  <c r="C982" i="1"/>
  <c r="G982" i="1" s="1"/>
  <c r="O982" i="1" s="1"/>
  <c r="Y981" i="1"/>
  <c r="H981" i="1"/>
  <c r="P981" i="1" s="1"/>
  <c r="F981" i="1"/>
  <c r="K981" i="1" s="1"/>
  <c r="M981" i="1" s="1"/>
  <c r="D981" i="1"/>
  <c r="C981" i="1"/>
  <c r="G981" i="1" s="1"/>
  <c r="O981" i="1" s="1"/>
  <c r="Y980" i="1"/>
  <c r="H980" i="1"/>
  <c r="P980" i="1" s="1"/>
  <c r="F980" i="1"/>
  <c r="K980" i="1" s="1"/>
  <c r="M980" i="1" s="1"/>
  <c r="D980" i="1"/>
  <c r="C980" i="1"/>
  <c r="G980" i="1" s="1"/>
  <c r="O980" i="1" s="1"/>
  <c r="Y979" i="1"/>
  <c r="H979" i="1"/>
  <c r="P979" i="1" s="1"/>
  <c r="F979" i="1"/>
  <c r="K979" i="1" s="1"/>
  <c r="M979" i="1" s="1"/>
  <c r="D979" i="1"/>
  <c r="C979" i="1"/>
  <c r="G979" i="1" s="1"/>
  <c r="O979" i="1" s="1"/>
  <c r="Y978" i="1"/>
  <c r="H978" i="1"/>
  <c r="P978" i="1" s="1"/>
  <c r="F978" i="1"/>
  <c r="K978" i="1" s="1"/>
  <c r="M978" i="1" s="1"/>
  <c r="D978" i="1"/>
  <c r="C978" i="1"/>
  <c r="G978" i="1" s="1"/>
  <c r="O978" i="1" s="1"/>
  <c r="Y977" i="1"/>
  <c r="H977" i="1"/>
  <c r="P977" i="1" s="1"/>
  <c r="F977" i="1"/>
  <c r="K977" i="1" s="1"/>
  <c r="M977" i="1" s="1"/>
  <c r="D977" i="1"/>
  <c r="C977" i="1"/>
  <c r="G977" i="1" s="1"/>
  <c r="O977" i="1" s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H975" i="1"/>
  <c r="P975" i="1" s="1"/>
  <c r="F975" i="1"/>
  <c r="K975" i="1" s="1"/>
  <c r="M975" i="1" s="1"/>
  <c r="D975" i="1"/>
  <c r="C975" i="1"/>
  <c r="G975" i="1" s="1"/>
  <c r="O975" i="1" s="1"/>
  <c r="Y974" i="1"/>
  <c r="H974" i="1"/>
  <c r="P974" i="1" s="1"/>
  <c r="F974" i="1"/>
  <c r="K974" i="1" s="1"/>
  <c r="M974" i="1" s="1"/>
  <c r="D974" i="1"/>
  <c r="C974" i="1"/>
  <c r="G974" i="1" s="1"/>
  <c r="O974" i="1" s="1"/>
  <c r="Y973" i="1"/>
  <c r="H973" i="1"/>
  <c r="P973" i="1" s="1"/>
  <c r="F973" i="1"/>
  <c r="K973" i="1" s="1"/>
  <c r="M973" i="1" s="1"/>
  <c r="D973" i="1"/>
  <c r="C973" i="1"/>
  <c r="G973" i="1" s="1"/>
  <c r="O973" i="1" s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H971" i="1"/>
  <c r="P971" i="1" s="1"/>
  <c r="F971" i="1"/>
  <c r="K971" i="1" s="1"/>
  <c r="M971" i="1" s="1"/>
  <c r="D971" i="1"/>
  <c r="C971" i="1"/>
  <c r="G971" i="1" s="1"/>
  <c r="O971" i="1" s="1"/>
  <c r="Y970" i="1"/>
  <c r="H970" i="1"/>
  <c r="P970" i="1" s="1"/>
  <c r="F970" i="1"/>
  <c r="K970" i="1" s="1"/>
  <c r="M970" i="1" s="1"/>
  <c r="D970" i="1"/>
  <c r="C970" i="1"/>
  <c r="G970" i="1" s="1"/>
  <c r="O970" i="1" s="1"/>
  <c r="Y969" i="1"/>
  <c r="H969" i="1"/>
  <c r="P969" i="1" s="1"/>
  <c r="F969" i="1"/>
  <c r="K969" i="1" s="1"/>
  <c r="M969" i="1" s="1"/>
  <c r="D969" i="1"/>
  <c r="C969" i="1"/>
  <c r="G969" i="1" s="1"/>
  <c r="O969" i="1" s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H967" i="1"/>
  <c r="P967" i="1" s="1"/>
  <c r="F967" i="1"/>
  <c r="K967" i="1" s="1"/>
  <c r="M967" i="1" s="1"/>
  <c r="D967" i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Y955" i="1"/>
  <c r="F955" i="1"/>
  <c r="L955" i="1" s="1"/>
  <c r="N955" i="1" s="1"/>
  <c r="D955" i="1"/>
  <c r="C955" i="1"/>
  <c r="G955" i="1" s="1"/>
  <c r="O955" i="1" s="1"/>
  <c r="Y954" i="1"/>
  <c r="G954" i="1"/>
  <c r="O954" i="1" s="1"/>
  <c r="F954" i="1"/>
  <c r="L954" i="1" s="1"/>
  <c r="N954" i="1" s="1"/>
  <c r="D954" i="1"/>
  <c r="C954" i="1"/>
  <c r="Y953" i="1"/>
  <c r="G953" i="1"/>
  <c r="O953" i="1" s="1"/>
  <c r="F953" i="1"/>
  <c r="L953" i="1" s="1"/>
  <c r="N953" i="1" s="1"/>
  <c r="D953" i="1"/>
  <c r="C953" i="1"/>
  <c r="Y952" i="1"/>
  <c r="G952" i="1"/>
  <c r="O952" i="1" s="1"/>
  <c r="F952" i="1"/>
  <c r="L952" i="1" s="1"/>
  <c r="N952" i="1" s="1"/>
  <c r="D952" i="1"/>
  <c r="C952" i="1"/>
  <c r="Y951" i="1"/>
  <c r="G951" i="1"/>
  <c r="O951" i="1" s="1"/>
  <c r="F951" i="1"/>
  <c r="L951" i="1" s="1"/>
  <c r="N951" i="1" s="1"/>
  <c r="D951" i="1"/>
  <c r="C951" i="1"/>
  <c r="Y950" i="1"/>
  <c r="G950" i="1"/>
  <c r="O950" i="1" s="1"/>
  <c r="F950" i="1"/>
  <c r="L950" i="1" s="1"/>
  <c r="N950" i="1" s="1"/>
  <c r="D950" i="1"/>
  <c r="C950" i="1"/>
  <c r="Y949" i="1"/>
  <c r="G949" i="1"/>
  <c r="O949" i="1" s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G947" i="1"/>
  <c r="O947" i="1" s="1"/>
  <c r="F947" i="1"/>
  <c r="L947" i="1" s="1"/>
  <c r="N947" i="1" s="1"/>
  <c r="D947" i="1"/>
  <c r="H947" i="1" s="1"/>
  <c r="P947" i="1" s="1"/>
  <c r="C947" i="1"/>
  <c r="Y946" i="1"/>
  <c r="G946" i="1"/>
  <c r="O946" i="1" s="1"/>
  <c r="F946" i="1"/>
  <c r="L946" i="1" s="1"/>
  <c r="N946" i="1" s="1"/>
  <c r="D946" i="1"/>
  <c r="H946" i="1" s="1"/>
  <c r="P946" i="1" s="1"/>
  <c r="C946" i="1"/>
  <c r="Y945" i="1"/>
  <c r="G945" i="1"/>
  <c r="O945" i="1" s="1"/>
  <c r="F945" i="1"/>
  <c r="L945" i="1" s="1"/>
  <c r="N945" i="1" s="1"/>
  <c r="D945" i="1"/>
  <c r="H945" i="1" s="1"/>
  <c r="P945" i="1" s="1"/>
  <c r="C945" i="1"/>
  <c r="Y944" i="1"/>
  <c r="G944" i="1"/>
  <c r="O944" i="1" s="1"/>
  <c r="F944" i="1"/>
  <c r="L944" i="1" s="1"/>
  <c r="N944" i="1" s="1"/>
  <c r="D944" i="1"/>
  <c r="H944" i="1" s="1"/>
  <c r="P944" i="1" s="1"/>
  <c r="C944" i="1"/>
  <c r="Y943" i="1"/>
  <c r="G943" i="1"/>
  <c r="O943" i="1" s="1"/>
  <c r="F943" i="1"/>
  <c r="L943" i="1" s="1"/>
  <c r="N943" i="1" s="1"/>
  <c r="D943" i="1"/>
  <c r="H943" i="1" s="1"/>
  <c r="P943" i="1" s="1"/>
  <c r="C943" i="1"/>
  <c r="Y942" i="1"/>
  <c r="G942" i="1"/>
  <c r="O942" i="1" s="1"/>
  <c r="F942" i="1"/>
  <c r="L942" i="1" s="1"/>
  <c r="N942" i="1" s="1"/>
  <c r="D942" i="1"/>
  <c r="H942" i="1" s="1"/>
  <c r="P942" i="1" s="1"/>
  <c r="C942" i="1"/>
  <c r="Y941" i="1"/>
  <c r="G941" i="1"/>
  <c r="O941" i="1" s="1"/>
  <c r="F941" i="1"/>
  <c r="L941" i="1" s="1"/>
  <c r="N941" i="1" s="1"/>
  <c r="D941" i="1"/>
  <c r="H941" i="1" s="1"/>
  <c r="P941" i="1" s="1"/>
  <c r="C941" i="1"/>
  <c r="Y940" i="1"/>
  <c r="G940" i="1"/>
  <c r="O940" i="1" s="1"/>
  <c r="F940" i="1"/>
  <c r="L940" i="1" s="1"/>
  <c r="N940" i="1" s="1"/>
  <c r="D940" i="1"/>
  <c r="H940" i="1" s="1"/>
  <c r="P940" i="1" s="1"/>
  <c r="C940" i="1"/>
  <c r="Y939" i="1"/>
  <c r="G939" i="1"/>
  <c r="O939" i="1" s="1"/>
  <c r="F939" i="1"/>
  <c r="L939" i="1" s="1"/>
  <c r="N939" i="1" s="1"/>
  <c r="D939" i="1"/>
  <c r="H939" i="1" s="1"/>
  <c r="P939" i="1" s="1"/>
  <c r="C939" i="1"/>
  <c r="Y938" i="1"/>
  <c r="G938" i="1"/>
  <c r="O938" i="1" s="1"/>
  <c r="F938" i="1"/>
  <c r="L938" i="1" s="1"/>
  <c r="N938" i="1" s="1"/>
  <c r="D938" i="1"/>
  <c r="H938" i="1" s="1"/>
  <c r="P938" i="1" s="1"/>
  <c r="C938" i="1"/>
  <c r="Y937" i="1"/>
  <c r="G937" i="1"/>
  <c r="O937" i="1" s="1"/>
  <c r="F937" i="1"/>
  <c r="L937" i="1" s="1"/>
  <c r="N937" i="1" s="1"/>
  <c r="D937" i="1"/>
  <c r="H937" i="1" s="1"/>
  <c r="P937" i="1" s="1"/>
  <c r="C937" i="1"/>
  <c r="Y936" i="1"/>
  <c r="G936" i="1"/>
  <c r="O936" i="1" s="1"/>
  <c r="F936" i="1"/>
  <c r="L936" i="1" s="1"/>
  <c r="N936" i="1" s="1"/>
  <c r="D936" i="1"/>
  <c r="H936" i="1" s="1"/>
  <c r="P936" i="1" s="1"/>
  <c r="C936" i="1"/>
  <c r="Y935" i="1"/>
  <c r="G935" i="1"/>
  <c r="O935" i="1" s="1"/>
  <c r="F935" i="1"/>
  <c r="L935" i="1" s="1"/>
  <c r="N935" i="1" s="1"/>
  <c r="D935" i="1"/>
  <c r="H935" i="1" s="1"/>
  <c r="P935" i="1" s="1"/>
  <c r="C935" i="1"/>
  <c r="Y934" i="1"/>
  <c r="G934" i="1"/>
  <c r="O934" i="1" s="1"/>
  <c r="F934" i="1"/>
  <c r="L934" i="1" s="1"/>
  <c r="N934" i="1" s="1"/>
  <c r="D934" i="1"/>
  <c r="H934" i="1" s="1"/>
  <c r="P934" i="1" s="1"/>
  <c r="C934" i="1"/>
  <c r="Y933" i="1"/>
  <c r="G933" i="1"/>
  <c r="O933" i="1" s="1"/>
  <c r="F933" i="1"/>
  <c r="L933" i="1" s="1"/>
  <c r="N933" i="1" s="1"/>
  <c r="D933" i="1"/>
  <c r="H933" i="1" s="1"/>
  <c r="P933" i="1" s="1"/>
  <c r="C933" i="1"/>
  <c r="Y932" i="1"/>
  <c r="G932" i="1"/>
  <c r="O932" i="1" s="1"/>
  <c r="F932" i="1"/>
  <c r="L932" i="1" s="1"/>
  <c r="N932" i="1" s="1"/>
  <c r="D932" i="1"/>
  <c r="H932" i="1" s="1"/>
  <c r="P932" i="1" s="1"/>
  <c r="C932" i="1"/>
  <c r="Y931" i="1"/>
  <c r="G931" i="1"/>
  <c r="O931" i="1" s="1"/>
  <c r="F931" i="1"/>
  <c r="L931" i="1" s="1"/>
  <c r="N931" i="1" s="1"/>
  <c r="D931" i="1"/>
  <c r="H931" i="1" s="1"/>
  <c r="P931" i="1" s="1"/>
  <c r="C931" i="1"/>
  <c r="Y930" i="1"/>
  <c r="G930" i="1"/>
  <c r="O930" i="1" s="1"/>
  <c r="F930" i="1"/>
  <c r="L930" i="1" s="1"/>
  <c r="N930" i="1" s="1"/>
  <c r="D930" i="1"/>
  <c r="H930" i="1" s="1"/>
  <c r="P930" i="1" s="1"/>
  <c r="C930" i="1"/>
  <c r="Y929" i="1"/>
  <c r="G929" i="1"/>
  <c r="O929" i="1" s="1"/>
  <c r="F929" i="1"/>
  <c r="L929" i="1" s="1"/>
  <c r="N929" i="1" s="1"/>
  <c r="D929" i="1"/>
  <c r="H929" i="1" s="1"/>
  <c r="P929" i="1" s="1"/>
  <c r="C929" i="1"/>
  <c r="Y928" i="1"/>
  <c r="G928" i="1"/>
  <c r="O928" i="1" s="1"/>
  <c r="F928" i="1"/>
  <c r="L928" i="1" s="1"/>
  <c r="N928" i="1" s="1"/>
  <c r="D928" i="1"/>
  <c r="H928" i="1" s="1"/>
  <c r="P928" i="1" s="1"/>
  <c r="C928" i="1"/>
  <c r="Y927" i="1"/>
  <c r="G927" i="1"/>
  <c r="O927" i="1" s="1"/>
  <c r="F927" i="1"/>
  <c r="L927" i="1" s="1"/>
  <c r="N927" i="1" s="1"/>
  <c r="D927" i="1"/>
  <c r="H927" i="1" s="1"/>
  <c r="P927" i="1" s="1"/>
  <c r="C927" i="1"/>
  <c r="Y926" i="1"/>
  <c r="G926" i="1"/>
  <c r="O926" i="1" s="1"/>
  <c r="F926" i="1"/>
  <c r="L926" i="1" s="1"/>
  <c r="N926" i="1" s="1"/>
  <c r="D926" i="1"/>
  <c r="H926" i="1" s="1"/>
  <c r="P926" i="1" s="1"/>
  <c r="C926" i="1"/>
  <c r="Y925" i="1"/>
  <c r="G925" i="1"/>
  <c r="O925" i="1" s="1"/>
  <c r="F925" i="1"/>
  <c r="L925" i="1" s="1"/>
  <c r="N925" i="1" s="1"/>
  <c r="D925" i="1"/>
  <c r="H925" i="1" s="1"/>
  <c r="P925" i="1" s="1"/>
  <c r="C925" i="1"/>
  <c r="Y924" i="1"/>
  <c r="G924" i="1"/>
  <c r="O924" i="1" s="1"/>
  <c r="F924" i="1"/>
  <c r="L924" i="1" s="1"/>
  <c r="N924" i="1" s="1"/>
  <c r="D924" i="1"/>
  <c r="H924" i="1" s="1"/>
  <c r="P924" i="1" s="1"/>
  <c r="C924" i="1"/>
  <c r="Y923" i="1"/>
  <c r="G923" i="1"/>
  <c r="O923" i="1" s="1"/>
  <c r="F923" i="1"/>
  <c r="L923" i="1" s="1"/>
  <c r="N923" i="1" s="1"/>
  <c r="D923" i="1"/>
  <c r="H923" i="1" s="1"/>
  <c r="P923" i="1" s="1"/>
  <c r="C923" i="1"/>
  <c r="Y922" i="1"/>
  <c r="G922" i="1"/>
  <c r="O922" i="1" s="1"/>
  <c r="F922" i="1"/>
  <c r="L922" i="1" s="1"/>
  <c r="N922" i="1" s="1"/>
  <c r="D922" i="1"/>
  <c r="H922" i="1" s="1"/>
  <c r="P922" i="1" s="1"/>
  <c r="C922" i="1"/>
  <c r="Y921" i="1"/>
  <c r="G921" i="1"/>
  <c r="O921" i="1" s="1"/>
  <c r="F921" i="1"/>
  <c r="L921" i="1" s="1"/>
  <c r="N921" i="1" s="1"/>
  <c r="D921" i="1"/>
  <c r="H921" i="1" s="1"/>
  <c r="P921" i="1" s="1"/>
  <c r="C921" i="1"/>
  <c r="Y920" i="1"/>
  <c r="G920" i="1"/>
  <c r="O920" i="1" s="1"/>
  <c r="F920" i="1"/>
  <c r="L920" i="1" s="1"/>
  <c r="N920" i="1" s="1"/>
  <c r="D920" i="1"/>
  <c r="H920" i="1" s="1"/>
  <c r="P920" i="1" s="1"/>
  <c r="C920" i="1"/>
  <c r="Y919" i="1"/>
  <c r="G919" i="1"/>
  <c r="O919" i="1" s="1"/>
  <c r="F919" i="1"/>
  <c r="L919" i="1" s="1"/>
  <c r="N919" i="1" s="1"/>
  <c r="D919" i="1"/>
  <c r="H919" i="1" s="1"/>
  <c r="P919" i="1" s="1"/>
  <c r="C919" i="1"/>
  <c r="Y918" i="1"/>
  <c r="G918" i="1"/>
  <c r="O918" i="1" s="1"/>
  <c r="F918" i="1"/>
  <c r="L918" i="1" s="1"/>
  <c r="N918" i="1" s="1"/>
  <c r="D918" i="1"/>
  <c r="H918" i="1" s="1"/>
  <c r="P918" i="1" s="1"/>
  <c r="C918" i="1"/>
  <c r="Y917" i="1"/>
  <c r="G917" i="1"/>
  <c r="O917" i="1" s="1"/>
  <c r="F917" i="1"/>
  <c r="L917" i="1" s="1"/>
  <c r="N917" i="1" s="1"/>
  <c r="D917" i="1"/>
  <c r="H917" i="1" s="1"/>
  <c r="P917" i="1" s="1"/>
  <c r="C917" i="1"/>
  <c r="Y916" i="1"/>
  <c r="G916" i="1"/>
  <c r="O916" i="1" s="1"/>
  <c r="F916" i="1"/>
  <c r="L916" i="1" s="1"/>
  <c r="N916" i="1" s="1"/>
  <c r="D916" i="1"/>
  <c r="H916" i="1" s="1"/>
  <c r="P916" i="1" s="1"/>
  <c r="C916" i="1"/>
  <c r="Y915" i="1"/>
  <c r="G915" i="1"/>
  <c r="O915" i="1" s="1"/>
  <c r="F915" i="1"/>
  <c r="L915" i="1" s="1"/>
  <c r="N915" i="1" s="1"/>
  <c r="D915" i="1"/>
  <c r="H915" i="1" s="1"/>
  <c r="P915" i="1" s="1"/>
  <c r="C915" i="1"/>
  <c r="Y914" i="1"/>
  <c r="G914" i="1"/>
  <c r="O914" i="1" s="1"/>
  <c r="F914" i="1"/>
  <c r="L914" i="1" s="1"/>
  <c r="N914" i="1" s="1"/>
  <c r="D914" i="1"/>
  <c r="H914" i="1" s="1"/>
  <c r="P914" i="1" s="1"/>
  <c r="C914" i="1"/>
  <c r="Y913" i="1"/>
  <c r="G913" i="1"/>
  <c r="O913" i="1" s="1"/>
  <c r="F913" i="1"/>
  <c r="L913" i="1" s="1"/>
  <c r="N913" i="1" s="1"/>
  <c r="D913" i="1"/>
  <c r="H913" i="1" s="1"/>
  <c r="P913" i="1" s="1"/>
  <c r="C913" i="1"/>
  <c r="Y912" i="1"/>
  <c r="G912" i="1"/>
  <c r="O912" i="1" s="1"/>
  <c r="F912" i="1"/>
  <c r="L912" i="1" s="1"/>
  <c r="N912" i="1" s="1"/>
  <c r="D912" i="1"/>
  <c r="H912" i="1" s="1"/>
  <c r="P912" i="1" s="1"/>
  <c r="C912" i="1"/>
  <c r="Y911" i="1"/>
  <c r="G911" i="1"/>
  <c r="O911" i="1" s="1"/>
  <c r="F911" i="1"/>
  <c r="L911" i="1" s="1"/>
  <c r="N911" i="1" s="1"/>
  <c r="D911" i="1"/>
  <c r="H911" i="1" s="1"/>
  <c r="P911" i="1" s="1"/>
  <c r="C911" i="1"/>
  <c r="Y910" i="1"/>
  <c r="G910" i="1"/>
  <c r="O910" i="1" s="1"/>
  <c r="F910" i="1"/>
  <c r="L910" i="1" s="1"/>
  <c r="N910" i="1" s="1"/>
  <c r="D910" i="1"/>
  <c r="H910" i="1" s="1"/>
  <c r="P910" i="1" s="1"/>
  <c r="C910" i="1"/>
  <c r="Y909" i="1"/>
  <c r="G909" i="1"/>
  <c r="O909" i="1" s="1"/>
  <c r="F909" i="1"/>
  <c r="L909" i="1" s="1"/>
  <c r="N909" i="1" s="1"/>
  <c r="D909" i="1"/>
  <c r="H909" i="1" s="1"/>
  <c r="P909" i="1" s="1"/>
  <c r="C909" i="1"/>
  <c r="Y908" i="1"/>
  <c r="G908" i="1"/>
  <c r="O908" i="1" s="1"/>
  <c r="F908" i="1"/>
  <c r="L908" i="1" s="1"/>
  <c r="N908" i="1" s="1"/>
  <c r="D908" i="1"/>
  <c r="H908" i="1" s="1"/>
  <c r="P908" i="1" s="1"/>
  <c r="C908" i="1"/>
  <c r="Y907" i="1"/>
  <c r="G907" i="1"/>
  <c r="O907" i="1" s="1"/>
  <c r="F907" i="1"/>
  <c r="L907" i="1" s="1"/>
  <c r="N907" i="1" s="1"/>
  <c r="D907" i="1"/>
  <c r="H907" i="1" s="1"/>
  <c r="P907" i="1" s="1"/>
  <c r="C907" i="1"/>
  <c r="Y906" i="1"/>
  <c r="G906" i="1"/>
  <c r="O906" i="1" s="1"/>
  <c r="F906" i="1"/>
  <c r="L906" i="1" s="1"/>
  <c r="N906" i="1" s="1"/>
  <c r="D906" i="1"/>
  <c r="H906" i="1" s="1"/>
  <c r="P906" i="1" s="1"/>
  <c r="C906" i="1"/>
  <c r="Y905" i="1"/>
  <c r="G905" i="1"/>
  <c r="O905" i="1" s="1"/>
  <c r="F905" i="1"/>
  <c r="L905" i="1" s="1"/>
  <c r="N905" i="1" s="1"/>
  <c r="D905" i="1"/>
  <c r="H905" i="1" s="1"/>
  <c r="P905" i="1" s="1"/>
  <c r="C905" i="1"/>
  <c r="Y904" i="1"/>
  <c r="G904" i="1"/>
  <c r="O904" i="1" s="1"/>
  <c r="F904" i="1"/>
  <c r="L904" i="1" s="1"/>
  <c r="N904" i="1" s="1"/>
  <c r="D904" i="1"/>
  <c r="H904" i="1" s="1"/>
  <c r="P904" i="1" s="1"/>
  <c r="C904" i="1"/>
  <c r="Y903" i="1"/>
  <c r="G903" i="1"/>
  <c r="O903" i="1" s="1"/>
  <c r="F903" i="1"/>
  <c r="L903" i="1" s="1"/>
  <c r="N903" i="1" s="1"/>
  <c r="D903" i="1"/>
  <c r="H903" i="1" s="1"/>
  <c r="P903" i="1" s="1"/>
  <c r="C903" i="1"/>
  <c r="Y902" i="1"/>
  <c r="G902" i="1"/>
  <c r="O902" i="1" s="1"/>
  <c r="F902" i="1"/>
  <c r="L902" i="1" s="1"/>
  <c r="N902" i="1" s="1"/>
  <c r="D902" i="1"/>
  <c r="H902" i="1" s="1"/>
  <c r="P902" i="1" s="1"/>
  <c r="C902" i="1"/>
  <c r="Y901" i="1"/>
  <c r="G901" i="1"/>
  <c r="O901" i="1" s="1"/>
  <c r="F901" i="1"/>
  <c r="L901" i="1" s="1"/>
  <c r="N901" i="1" s="1"/>
  <c r="D901" i="1"/>
  <c r="H901" i="1" s="1"/>
  <c r="P901" i="1" s="1"/>
  <c r="C901" i="1"/>
  <c r="Y900" i="1"/>
  <c r="G900" i="1"/>
  <c r="O900" i="1" s="1"/>
  <c r="F900" i="1"/>
  <c r="L900" i="1" s="1"/>
  <c r="N900" i="1" s="1"/>
  <c r="D900" i="1"/>
  <c r="H900" i="1" s="1"/>
  <c r="P900" i="1" s="1"/>
  <c r="C900" i="1"/>
  <c r="Y899" i="1"/>
  <c r="G899" i="1"/>
  <c r="O899" i="1" s="1"/>
  <c r="F899" i="1"/>
  <c r="L899" i="1" s="1"/>
  <c r="N899" i="1" s="1"/>
  <c r="D899" i="1"/>
  <c r="H899" i="1" s="1"/>
  <c r="P899" i="1" s="1"/>
  <c r="C899" i="1"/>
  <c r="Y898" i="1"/>
  <c r="G898" i="1"/>
  <c r="O898" i="1" s="1"/>
  <c r="F898" i="1"/>
  <c r="L898" i="1" s="1"/>
  <c r="N898" i="1" s="1"/>
  <c r="D898" i="1"/>
  <c r="H898" i="1" s="1"/>
  <c r="P898" i="1" s="1"/>
  <c r="C898" i="1"/>
  <c r="Y897" i="1"/>
  <c r="G897" i="1"/>
  <c r="O897" i="1" s="1"/>
  <c r="F897" i="1"/>
  <c r="L897" i="1" s="1"/>
  <c r="N897" i="1" s="1"/>
  <c r="D897" i="1"/>
  <c r="H897" i="1" s="1"/>
  <c r="P897" i="1" s="1"/>
  <c r="C897" i="1"/>
  <c r="Y896" i="1"/>
  <c r="G896" i="1"/>
  <c r="O896" i="1" s="1"/>
  <c r="F896" i="1"/>
  <c r="L896" i="1" s="1"/>
  <c r="N896" i="1" s="1"/>
  <c r="D896" i="1"/>
  <c r="H896" i="1" s="1"/>
  <c r="P896" i="1" s="1"/>
  <c r="C896" i="1"/>
  <c r="Y895" i="1"/>
  <c r="G895" i="1"/>
  <c r="O895" i="1" s="1"/>
  <c r="F895" i="1"/>
  <c r="L895" i="1" s="1"/>
  <c r="N895" i="1" s="1"/>
  <c r="D895" i="1"/>
  <c r="H895" i="1" s="1"/>
  <c r="P895" i="1" s="1"/>
  <c r="C895" i="1"/>
  <c r="Y894" i="1"/>
  <c r="G894" i="1"/>
  <c r="O894" i="1" s="1"/>
  <c r="F894" i="1"/>
  <c r="L894" i="1" s="1"/>
  <c r="N894" i="1" s="1"/>
  <c r="D894" i="1"/>
  <c r="H894" i="1" s="1"/>
  <c r="P894" i="1" s="1"/>
  <c r="C894" i="1"/>
  <c r="Y893" i="1"/>
  <c r="G893" i="1"/>
  <c r="O893" i="1" s="1"/>
  <c r="F893" i="1"/>
  <c r="L893" i="1" s="1"/>
  <c r="N893" i="1" s="1"/>
  <c r="D893" i="1"/>
  <c r="H893" i="1" s="1"/>
  <c r="P893" i="1" s="1"/>
  <c r="C893" i="1"/>
  <c r="Y892" i="1"/>
  <c r="G892" i="1"/>
  <c r="O892" i="1" s="1"/>
  <c r="F892" i="1"/>
  <c r="L892" i="1" s="1"/>
  <c r="N892" i="1" s="1"/>
  <c r="D892" i="1"/>
  <c r="H892" i="1" s="1"/>
  <c r="P892" i="1" s="1"/>
  <c r="C892" i="1"/>
  <c r="Y891" i="1"/>
  <c r="G891" i="1"/>
  <c r="O891" i="1" s="1"/>
  <c r="F891" i="1"/>
  <c r="L891" i="1" s="1"/>
  <c r="N891" i="1" s="1"/>
  <c r="D891" i="1"/>
  <c r="H891" i="1" s="1"/>
  <c r="P891" i="1" s="1"/>
  <c r="C891" i="1"/>
  <c r="Y890" i="1"/>
  <c r="G890" i="1"/>
  <c r="O890" i="1" s="1"/>
  <c r="F890" i="1"/>
  <c r="L890" i="1" s="1"/>
  <c r="N890" i="1" s="1"/>
  <c r="D890" i="1"/>
  <c r="H890" i="1" s="1"/>
  <c r="P890" i="1" s="1"/>
  <c r="C890" i="1"/>
  <c r="Y889" i="1"/>
  <c r="G889" i="1"/>
  <c r="O889" i="1" s="1"/>
  <c r="F889" i="1"/>
  <c r="L889" i="1" s="1"/>
  <c r="N889" i="1" s="1"/>
  <c r="D889" i="1"/>
  <c r="H889" i="1" s="1"/>
  <c r="P889" i="1" s="1"/>
  <c r="C889" i="1"/>
  <c r="Y888" i="1"/>
  <c r="G888" i="1"/>
  <c r="O888" i="1" s="1"/>
  <c r="F888" i="1"/>
  <c r="L888" i="1" s="1"/>
  <c r="N888" i="1" s="1"/>
  <c r="D888" i="1"/>
  <c r="H888" i="1" s="1"/>
  <c r="P888" i="1" s="1"/>
  <c r="C888" i="1"/>
  <c r="Y887" i="1"/>
  <c r="G887" i="1"/>
  <c r="O887" i="1" s="1"/>
  <c r="F887" i="1"/>
  <c r="L887" i="1" s="1"/>
  <c r="N887" i="1" s="1"/>
  <c r="D887" i="1"/>
  <c r="H887" i="1" s="1"/>
  <c r="P887" i="1" s="1"/>
  <c r="C887" i="1"/>
  <c r="Y886" i="1"/>
  <c r="G886" i="1"/>
  <c r="O886" i="1" s="1"/>
  <c r="F886" i="1"/>
  <c r="L886" i="1" s="1"/>
  <c r="N886" i="1" s="1"/>
  <c r="D886" i="1"/>
  <c r="H886" i="1" s="1"/>
  <c r="P886" i="1" s="1"/>
  <c r="C886" i="1"/>
  <c r="Y885" i="1"/>
  <c r="G885" i="1"/>
  <c r="O885" i="1" s="1"/>
  <c r="F885" i="1"/>
  <c r="L885" i="1" s="1"/>
  <c r="N885" i="1" s="1"/>
  <c r="D885" i="1"/>
  <c r="H885" i="1" s="1"/>
  <c r="P885" i="1" s="1"/>
  <c r="C885" i="1"/>
  <c r="Y884" i="1"/>
  <c r="G884" i="1"/>
  <c r="O884" i="1" s="1"/>
  <c r="F884" i="1"/>
  <c r="D884" i="1"/>
  <c r="H884" i="1" s="1"/>
  <c r="P884" i="1" s="1"/>
  <c r="C884" i="1"/>
  <c r="Y883" i="1"/>
  <c r="M883" i="1"/>
  <c r="G883" i="1"/>
  <c r="O883" i="1" s="1"/>
  <c r="F883" i="1"/>
  <c r="K883" i="1" s="1"/>
  <c r="D883" i="1"/>
  <c r="H883" i="1" s="1"/>
  <c r="P883" i="1" s="1"/>
  <c r="C883" i="1"/>
  <c r="Y882" i="1"/>
  <c r="G882" i="1"/>
  <c r="O882" i="1" s="1"/>
  <c r="F882" i="1"/>
  <c r="K882" i="1" s="1"/>
  <c r="M882" i="1" s="1"/>
  <c r="D882" i="1"/>
  <c r="H882" i="1" s="1"/>
  <c r="P882" i="1" s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Y880" i="1"/>
  <c r="O880" i="1"/>
  <c r="K880" i="1"/>
  <c r="M880" i="1" s="1"/>
  <c r="G880" i="1"/>
  <c r="F880" i="1"/>
  <c r="L880" i="1" s="1"/>
  <c r="N880" i="1" s="1"/>
  <c r="D880" i="1"/>
  <c r="H880" i="1" s="1"/>
  <c r="P880" i="1" s="1"/>
  <c r="C880" i="1"/>
  <c r="Y879" i="1"/>
  <c r="O879" i="1"/>
  <c r="K879" i="1"/>
  <c r="M879" i="1" s="1"/>
  <c r="G879" i="1"/>
  <c r="F879" i="1"/>
  <c r="L879" i="1" s="1"/>
  <c r="N879" i="1" s="1"/>
  <c r="D879" i="1"/>
  <c r="H879" i="1" s="1"/>
  <c r="P879" i="1" s="1"/>
  <c r="C879" i="1"/>
  <c r="Y878" i="1"/>
  <c r="O878" i="1"/>
  <c r="K878" i="1"/>
  <c r="M878" i="1" s="1"/>
  <c r="G878" i="1"/>
  <c r="F878" i="1"/>
  <c r="L878" i="1" s="1"/>
  <c r="N878" i="1" s="1"/>
  <c r="D878" i="1"/>
  <c r="H878" i="1" s="1"/>
  <c r="P878" i="1" s="1"/>
  <c r="C878" i="1"/>
  <c r="Y877" i="1"/>
  <c r="O877" i="1"/>
  <c r="K877" i="1"/>
  <c r="M877" i="1" s="1"/>
  <c r="G877" i="1"/>
  <c r="F877" i="1"/>
  <c r="L877" i="1" s="1"/>
  <c r="N877" i="1" s="1"/>
  <c r="D877" i="1"/>
  <c r="H877" i="1" s="1"/>
  <c r="P877" i="1" s="1"/>
  <c r="C877" i="1"/>
  <c r="Y876" i="1"/>
  <c r="O876" i="1"/>
  <c r="K876" i="1"/>
  <c r="M876" i="1" s="1"/>
  <c r="G876" i="1"/>
  <c r="F876" i="1"/>
  <c r="L876" i="1" s="1"/>
  <c r="N876" i="1" s="1"/>
  <c r="D876" i="1"/>
  <c r="H876" i="1" s="1"/>
  <c r="P876" i="1" s="1"/>
  <c r="C876" i="1"/>
  <c r="Y875" i="1"/>
  <c r="O875" i="1"/>
  <c r="K875" i="1"/>
  <c r="M875" i="1" s="1"/>
  <c r="G875" i="1"/>
  <c r="F875" i="1"/>
  <c r="L875" i="1" s="1"/>
  <c r="N875" i="1" s="1"/>
  <c r="D875" i="1"/>
  <c r="H875" i="1" s="1"/>
  <c r="P875" i="1" s="1"/>
  <c r="C875" i="1"/>
  <c r="Y874" i="1"/>
  <c r="O874" i="1"/>
  <c r="K874" i="1"/>
  <c r="M874" i="1" s="1"/>
  <c r="G874" i="1"/>
  <c r="F874" i="1"/>
  <c r="L874" i="1" s="1"/>
  <c r="N874" i="1" s="1"/>
  <c r="D874" i="1"/>
  <c r="H874" i="1" s="1"/>
  <c r="P874" i="1" s="1"/>
  <c r="C874" i="1"/>
  <c r="Y873" i="1"/>
  <c r="O873" i="1"/>
  <c r="K873" i="1"/>
  <c r="M873" i="1" s="1"/>
  <c r="G873" i="1"/>
  <c r="F873" i="1"/>
  <c r="L873" i="1" s="1"/>
  <c r="N873" i="1" s="1"/>
  <c r="D873" i="1"/>
  <c r="H873" i="1" s="1"/>
  <c r="P873" i="1" s="1"/>
  <c r="C873" i="1"/>
  <c r="Y872" i="1"/>
  <c r="O872" i="1"/>
  <c r="K872" i="1"/>
  <c r="M872" i="1" s="1"/>
  <c r="G872" i="1"/>
  <c r="F872" i="1"/>
  <c r="L872" i="1" s="1"/>
  <c r="N872" i="1" s="1"/>
  <c r="D872" i="1"/>
  <c r="H872" i="1" s="1"/>
  <c r="P872" i="1" s="1"/>
  <c r="C872" i="1"/>
  <c r="Y871" i="1"/>
  <c r="O871" i="1"/>
  <c r="K871" i="1"/>
  <c r="M871" i="1" s="1"/>
  <c r="G871" i="1"/>
  <c r="F871" i="1"/>
  <c r="L871" i="1" s="1"/>
  <c r="N871" i="1" s="1"/>
  <c r="D871" i="1"/>
  <c r="H871" i="1" s="1"/>
  <c r="P871" i="1" s="1"/>
  <c r="C871" i="1"/>
  <c r="Y870" i="1"/>
  <c r="O870" i="1"/>
  <c r="K870" i="1"/>
  <c r="M870" i="1" s="1"/>
  <c r="G870" i="1"/>
  <c r="F870" i="1"/>
  <c r="L870" i="1" s="1"/>
  <c r="N870" i="1" s="1"/>
  <c r="D870" i="1"/>
  <c r="H870" i="1" s="1"/>
  <c r="P870" i="1" s="1"/>
  <c r="C870" i="1"/>
  <c r="Y869" i="1"/>
  <c r="O869" i="1"/>
  <c r="K869" i="1"/>
  <c r="M869" i="1" s="1"/>
  <c r="G869" i="1"/>
  <c r="F869" i="1"/>
  <c r="L869" i="1" s="1"/>
  <c r="N869" i="1" s="1"/>
  <c r="D869" i="1"/>
  <c r="H869" i="1" s="1"/>
  <c r="P869" i="1" s="1"/>
  <c r="C869" i="1"/>
  <c r="Y868" i="1"/>
  <c r="O868" i="1"/>
  <c r="K868" i="1"/>
  <c r="M868" i="1" s="1"/>
  <c r="G868" i="1"/>
  <c r="F868" i="1"/>
  <c r="L868" i="1" s="1"/>
  <c r="N868" i="1" s="1"/>
  <c r="D868" i="1"/>
  <c r="H868" i="1" s="1"/>
  <c r="P868" i="1" s="1"/>
  <c r="C868" i="1"/>
  <c r="Y867" i="1"/>
  <c r="O867" i="1"/>
  <c r="K867" i="1"/>
  <c r="M867" i="1" s="1"/>
  <c r="G867" i="1"/>
  <c r="F867" i="1"/>
  <c r="L867" i="1" s="1"/>
  <c r="N867" i="1" s="1"/>
  <c r="D867" i="1"/>
  <c r="H867" i="1" s="1"/>
  <c r="P867" i="1" s="1"/>
  <c r="C867" i="1"/>
  <c r="Y866" i="1"/>
  <c r="O866" i="1"/>
  <c r="K866" i="1"/>
  <c r="M866" i="1" s="1"/>
  <c r="G866" i="1"/>
  <c r="F866" i="1"/>
  <c r="L866" i="1" s="1"/>
  <c r="N866" i="1" s="1"/>
  <c r="D866" i="1"/>
  <c r="H866" i="1" s="1"/>
  <c r="P866" i="1" s="1"/>
  <c r="C866" i="1"/>
  <c r="Y865" i="1"/>
  <c r="O865" i="1"/>
  <c r="K865" i="1"/>
  <c r="M865" i="1" s="1"/>
  <c r="G865" i="1"/>
  <c r="F865" i="1"/>
  <c r="L865" i="1" s="1"/>
  <c r="N865" i="1" s="1"/>
  <c r="D865" i="1"/>
  <c r="H865" i="1" s="1"/>
  <c r="P865" i="1" s="1"/>
  <c r="C865" i="1"/>
  <c r="Y864" i="1"/>
  <c r="O864" i="1"/>
  <c r="K864" i="1"/>
  <c r="M864" i="1" s="1"/>
  <c r="G864" i="1"/>
  <c r="F864" i="1"/>
  <c r="L864" i="1" s="1"/>
  <c r="N864" i="1" s="1"/>
  <c r="D864" i="1"/>
  <c r="H864" i="1" s="1"/>
  <c r="P864" i="1" s="1"/>
  <c r="C864" i="1"/>
  <c r="Y863" i="1"/>
  <c r="O863" i="1"/>
  <c r="K863" i="1"/>
  <c r="M863" i="1" s="1"/>
  <c r="G863" i="1"/>
  <c r="F863" i="1"/>
  <c r="L863" i="1" s="1"/>
  <c r="N863" i="1" s="1"/>
  <c r="D863" i="1"/>
  <c r="H863" i="1" s="1"/>
  <c r="P863" i="1" s="1"/>
  <c r="C863" i="1"/>
  <c r="Y862" i="1"/>
  <c r="O862" i="1"/>
  <c r="K862" i="1"/>
  <c r="M862" i="1" s="1"/>
  <c r="G862" i="1"/>
  <c r="F862" i="1"/>
  <c r="L862" i="1" s="1"/>
  <c r="N862" i="1" s="1"/>
  <c r="D862" i="1"/>
  <c r="H862" i="1" s="1"/>
  <c r="P862" i="1" s="1"/>
  <c r="C862" i="1"/>
  <c r="Y861" i="1"/>
  <c r="O861" i="1"/>
  <c r="K861" i="1"/>
  <c r="M861" i="1" s="1"/>
  <c r="G861" i="1"/>
  <c r="F861" i="1"/>
  <c r="L861" i="1" s="1"/>
  <c r="N861" i="1" s="1"/>
  <c r="D861" i="1"/>
  <c r="H861" i="1" s="1"/>
  <c r="P861" i="1" s="1"/>
  <c r="C861" i="1"/>
  <c r="Y860" i="1"/>
  <c r="O860" i="1"/>
  <c r="K860" i="1"/>
  <c r="M860" i="1" s="1"/>
  <c r="G860" i="1"/>
  <c r="F860" i="1"/>
  <c r="L860" i="1" s="1"/>
  <c r="N860" i="1" s="1"/>
  <c r="D860" i="1"/>
  <c r="H860" i="1" s="1"/>
  <c r="P860" i="1" s="1"/>
  <c r="C860" i="1"/>
  <c r="Y859" i="1"/>
  <c r="O859" i="1"/>
  <c r="K859" i="1"/>
  <c r="M859" i="1" s="1"/>
  <c r="G859" i="1"/>
  <c r="F859" i="1"/>
  <c r="L859" i="1" s="1"/>
  <c r="N859" i="1" s="1"/>
  <c r="D859" i="1"/>
  <c r="H859" i="1" s="1"/>
  <c r="P859" i="1" s="1"/>
  <c r="C859" i="1"/>
  <c r="Y858" i="1"/>
  <c r="O858" i="1"/>
  <c r="K858" i="1"/>
  <c r="M858" i="1" s="1"/>
  <c r="G858" i="1"/>
  <c r="F858" i="1"/>
  <c r="L858" i="1" s="1"/>
  <c r="N858" i="1" s="1"/>
  <c r="D858" i="1"/>
  <c r="H858" i="1" s="1"/>
  <c r="P858" i="1" s="1"/>
  <c r="C858" i="1"/>
  <c r="Y857" i="1"/>
  <c r="O857" i="1"/>
  <c r="K857" i="1"/>
  <c r="M857" i="1" s="1"/>
  <c r="G857" i="1"/>
  <c r="F857" i="1"/>
  <c r="L857" i="1" s="1"/>
  <c r="N857" i="1" s="1"/>
  <c r="D857" i="1"/>
  <c r="H857" i="1" s="1"/>
  <c r="P857" i="1" s="1"/>
  <c r="C857" i="1"/>
  <c r="Y856" i="1"/>
  <c r="O856" i="1"/>
  <c r="K856" i="1"/>
  <c r="M856" i="1" s="1"/>
  <c r="G856" i="1"/>
  <c r="F856" i="1"/>
  <c r="L856" i="1" s="1"/>
  <c r="N856" i="1" s="1"/>
  <c r="D856" i="1"/>
  <c r="H856" i="1" s="1"/>
  <c r="P856" i="1" s="1"/>
  <c r="C856" i="1"/>
  <c r="Y855" i="1"/>
  <c r="O855" i="1"/>
  <c r="K855" i="1"/>
  <c r="M855" i="1" s="1"/>
  <c r="G855" i="1"/>
  <c r="F855" i="1"/>
  <c r="L855" i="1" s="1"/>
  <c r="N855" i="1" s="1"/>
  <c r="D855" i="1"/>
  <c r="H855" i="1" s="1"/>
  <c r="P855" i="1" s="1"/>
  <c r="C855" i="1"/>
  <c r="Y854" i="1"/>
  <c r="O854" i="1"/>
  <c r="K854" i="1"/>
  <c r="M854" i="1" s="1"/>
  <c r="G854" i="1"/>
  <c r="F854" i="1"/>
  <c r="L854" i="1" s="1"/>
  <c r="N854" i="1" s="1"/>
  <c r="D854" i="1"/>
  <c r="H854" i="1" s="1"/>
  <c r="P854" i="1" s="1"/>
  <c r="C854" i="1"/>
  <c r="Y853" i="1"/>
  <c r="O853" i="1"/>
  <c r="K853" i="1"/>
  <c r="M853" i="1" s="1"/>
  <c r="G853" i="1"/>
  <c r="F853" i="1"/>
  <c r="L853" i="1" s="1"/>
  <c r="N853" i="1" s="1"/>
  <c r="D853" i="1"/>
  <c r="H853" i="1" s="1"/>
  <c r="P853" i="1" s="1"/>
  <c r="C853" i="1"/>
  <c r="Y852" i="1"/>
  <c r="O852" i="1"/>
  <c r="K852" i="1"/>
  <c r="M852" i="1" s="1"/>
  <c r="G852" i="1"/>
  <c r="F852" i="1"/>
  <c r="L852" i="1" s="1"/>
  <c r="N852" i="1" s="1"/>
  <c r="D852" i="1"/>
  <c r="H852" i="1" s="1"/>
  <c r="P852" i="1" s="1"/>
  <c r="C852" i="1"/>
  <c r="Y851" i="1"/>
  <c r="O851" i="1"/>
  <c r="K851" i="1"/>
  <c r="M851" i="1" s="1"/>
  <c r="G851" i="1"/>
  <c r="F851" i="1"/>
  <c r="L851" i="1" s="1"/>
  <c r="N851" i="1" s="1"/>
  <c r="D851" i="1"/>
  <c r="H851" i="1" s="1"/>
  <c r="P851" i="1" s="1"/>
  <c r="C851" i="1"/>
  <c r="Y850" i="1"/>
  <c r="O850" i="1"/>
  <c r="K850" i="1"/>
  <c r="M850" i="1" s="1"/>
  <c r="G850" i="1"/>
  <c r="F850" i="1"/>
  <c r="L850" i="1" s="1"/>
  <c r="N850" i="1" s="1"/>
  <c r="D850" i="1"/>
  <c r="H850" i="1" s="1"/>
  <c r="P850" i="1" s="1"/>
  <c r="C850" i="1"/>
  <c r="Y849" i="1"/>
  <c r="O849" i="1"/>
  <c r="K849" i="1"/>
  <c r="M849" i="1" s="1"/>
  <c r="G849" i="1"/>
  <c r="F849" i="1"/>
  <c r="L849" i="1" s="1"/>
  <c r="N849" i="1" s="1"/>
  <c r="D849" i="1"/>
  <c r="H849" i="1" s="1"/>
  <c r="P849" i="1" s="1"/>
  <c r="C849" i="1"/>
  <c r="Y848" i="1"/>
  <c r="O848" i="1"/>
  <c r="K848" i="1"/>
  <c r="M848" i="1" s="1"/>
  <c r="G848" i="1"/>
  <c r="F848" i="1"/>
  <c r="L848" i="1" s="1"/>
  <c r="N848" i="1" s="1"/>
  <c r="D848" i="1"/>
  <c r="H848" i="1" s="1"/>
  <c r="P848" i="1" s="1"/>
  <c r="C848" i="1"/>
  <c r="Y847" i="1"/>
  <c r="O847" i="1"/>
  <c r="K847" i="1"/>
  <c r="M847" i="1" s="1"/>
  <c r="G847" i="1"/>
  <c r="F847" i="1"/>
  <c r="L847" i="1" s="1"/>
  <c r="N847" i="1" s="1"/>
  <c r="D847" i="1"/>
  <c r="H847" i="1" s="1"/>
  <c r="P847" i="1" s="1"/>
  <c r="C847" i="1"/>
  <c r="Y846" i="1"/>
  <c r="O846" i="1"/>
  <c r="K846" i="1"/>
  <c r="M846" i="1" s="1"/>
  <c r="G846" i="1"/>
  <c r="F846" i="1"/>
  <c r="L846" i="1" s="1"/>
  <c r="N846" i="1" s="1"/>
  <c r="D846" i="1"/>
  <c r="H846" i="1" s="1"/>
  <c r="P846" i="1" s="1"/>
  <c r="C846" i="1"/>
  <c r="Y845" i="1"/>
  <c r="O845" i="1"/>
  <c r="K845" i="1"/>
  <c r="M845" i="1" s="1"/>
  <c r="G845" i="1"/>
  <c r="F845" i="1"/>
  <c r="L845" i="1" s="1"/>
  <c r="N845" i="1" s="1"/>
  <c r="D845" i="1"/>
  <c r="H845" i="1" s="1"/>
  <c r="P845" i="1" s="1"/>
  <c r="C845" i="1"/>
  <c r="Y844" i="1"/>
  <c r="O844" i="1"/>
  <c r="K844" i="1"/>
  <c r="M844" i="1" s="1"/>
  <c r="G844" i="1"/>
  <c r="F844" i="1"/>
  <c r="L844" i="1" s="1"/>
  <c r="N844" i="1" s="1"/>
  <c r="D844" i="1"/>
  <c r="H844" i="1" s="1"/>
  <c r="P844" i="1" s="1"/>
  <c r="C844" i="1"/>
  <c r="Y843" i="1"/>
  <c r="O843" i="1"/>
  <c r="K843" i="1"/>
  <c r="M843" i="1" s="1"/>
  <c r="G843" i="1"/>
  <c r="F843" i="1"/>
  <c r="L843" i="1" s="1"/>
  <c r="N843" i="1" s="1"/>
  <c r="D843" i="1"/>
  <c r="H843" i="1" s="1"/>
  <c r="P843" i="1" s="1"/>
  <c r="C843" i="1"/>
  <c r="Y842" i="1"/>
  <c r="O842" i="1"/>
  <c r="K842" i="1"/>
  <c r="M842" i="1" s="1"/>
  <c r="G842" i="1"/>
  <c r="F842" i="1"/>
  <c r="L842" i="1" s="1"/>
  <c r="N842" i="1" s="1"/>
  <c r="D842" i="1"/>
  <c r="H842" i="1" s="1"/>
  <c r="P842" i="1" s="1"/>
  <c r="C842" i="1"/>
  <c r="Y841" i="1"/>
  <c r="O841" i="1"/>
  <c r="K841" i="1"/>
  <c r="M841" i="1" s="1"/>
  <c r="G841" i="1"/>
  <c r="F841" i="1"/>
  <c r="L841" i="1" s="1"/>
  <c r="N841" i="1" s="1"/>
  <c r="D841" i="1"/>
  <c r="H841" i="1" s="1"/>
  <c r="P841" i="1" s="1"/>
  <c r="C841" i="1"/>
  <c r="Y840" i="1"/>
  <c r="O840" i="1"/>
  <c r="K840" i="1"/>
  <c r="M840" i="1" s="1"/>
  <c r="G840" i="1"/>
  <c r="F840" i="1"/>
  <c r="L840" i="1" s="1"/>
  <c r="N840" i="1" s="1"/>
  <c r="D840" i="1"/>
  <c r="H840" i="1" s="1"/>
  <c r="P840" i="1" s="1"/>
  <c r="C840" i="1"/>
  <c r="Y839" i="1"/>
  <c r="O839" i="1"/>
  <c r="K839" i="1"/>
  <c r="M839" i="1" s="1"/>
  <c r="G839" i="1"/>
  <c r="F839" i="1"/>
  <c r="L839" i="1" s="1"/>
  <c r="N839" i="1" s="1"/>
  <c r="D839" i="1"/>
  <c r="H839" i="1" s="1"/>
  <c r="P839" i="1" s="1"/>
  <c r="C839" i="1"/>
  <c r="Y838" i="1"/>
  <c r="O838" i="1"/>
  <c r="K838" i="1"/>
  <c r="M838" i="1" s="1"/>
  <c r="G838" i="1"/>
  <c r="F838" i="1"/>
  <c r="L838" i="1" s="1"/>
  <c r="N838" i="1" s="1"/>
  <c r="D838" i="1"/>
  <c r="H838" i="1" s="1"/>
  <c r="P838" i="1" s="1"/>
  <c r="C838" i="1"/>
  <c r="Y837" i="1"/>
  <c r="O837" i="1"/>
  <c r="K837" i="1"/>
  <c r="M837" i="1" s="1"/>
  <c r="G837" i="1"/>
  <c r="F837" i="1"/>
  <c r="L837" i="1" s="1"/>
  <c r="N837" i="1" s="1"/>
  <c r="D837" i="1"/>
  <c r="H837" i="1" s="1"/>
  <c r="P837" i="1" s="1"/>
  <c r="C837" i="1"/>
  <c r="Y836" i="1"/>
  <c r="O836" i="1"/>
  <c r="K836" i="1"/>
  <c r="M836" i="1" s="1"/>
  <c r="G836" i="1"/>
  <c r="F836" i="1"/>
  <c r="L836" i="1" s="1"/>
  <c r="N836" i="1" s="1"/>
  <c r="D836" i="1"/>
  <c r="H836" i="1" s="1"/>
  <c r="P836" i="1" s="1"/>
  <c r="C836" i="1"/>
  <c r="Y835" i="1"/>
  <c r="O835" i="1"/>
  <c r="K835" i="1"/>
  <c r="M835" i="1" s="1"/>
  <c r="G835" i="1"/>
  <c r="F835" i="1"/>
  <c r="L835" i="1" s="1"/>
  <c r="N835" i="1" s="1"/>
  <c r="D835" i="1"/>
  <c r="H835" i="1" s="1"/>
  <c r="P835" i="1" s="1"/>
  <c r="C835" i="1"/>
  <c r="Y834" i="1"/>
  <c r="O834" i="1"/>
  <c r="K834" i="1"/>
  <c r="M834" i="1" s="1"/>
  <c r="G834" i="1"/>
  <c r="F834" i="1"/>
  <c r="L834" i="1" s="1"/>
  <c r="N834" i="1" s="1"/>
  <c r="D834" i="1"/>
  <c r="H834" i="1" s="1"/>
  <c r="P834" i="1" s="1"/>
  <c r="C834" i="1"/>
  <c r="Y833" i="1"/>
  <c r="O833" i="1"/>
  <c r="K833" i="1"/>
  <c r="M833" i="1" s="1"/>
  <c r="G833" i="1"/>
  <c r="F833" i="1"/>
  <c r="L833" i="1" s="1"/>
  <c r="N833" i="1" s="1"/>
  <c r="D833" i="1"/>
  <c r="H833" i="1" s="1"/>
  <c r="P833" i="1" s="1"/>
  <c r="C833" i="1"/>
  <c r="Y832" i="1"/>
  <c r="O832" i="1"/>
  <c r="K832" i="1"/>
  <c r="M832" i="1" s="1"/>
  <c r="G832" i="1"/>
  <c r="F832" i="1"/>
  <c r="L832" i="1" s="1"/>
  <c r="N832" i="1" s="1"/>
  <c r="D832" i="1"/>
  <c r="H832" i="1" s="1"/>
  <c r="P832" i="1" s="1"/>
  <c r="C832" i="1"/>
  <c r="Y831" i="1"/>
  <c r="O831" i="1"/>
  <c r="K831" i="1"/>
  <c r="M831" i="1" s="1"/>
  <c r="G831" i="1"/>
  <c r="F831" i="1"/>
  <c r="L831" i="1" s="1"/>
  <c r="N831" i="1" s="1"/>
  <c r="D831" i="1"/>
  <c r="H831" i="1" s="1"/>
  <c r="P831" i="1" s="1"/>
  <c r="C831" i="1"/>
  <c r="Y830" i="1"/>
  <c r="O830" i="1"/>
  <c r="K830" i="1"/>
  <c r="M830" i="1" s="1"/>
  <c r="G830" i="1"/>
  <c r="F830" i="1"/>
  <c r="L830" i="1" s="1"/>
  <c r="N830" i="1" s="1"/>
  <c r="D830" i="1"/>
  <c r="H830" i="1" s="1"/>
  <c r="P830" i="1" s="1"/>
  <c r="C830" i="1"/>
  <c r="Y829" i="1"/>
  <c r="K829" i="1"/>
  <c r="M829" i="1" s="1"/>
  <c r="G829" i="1"/>
  <c r="O829" i="1" s="1"/>
  <c r="F829" i="1"/>
  <c r="L829" i="1" s="1"/>
  <c r="N829" i="1" s="1"/>
  <c r="D829" i="1"/>
  <c r="H829" i="1" s="1"/>
  <c r="P829" i="1" s="1"/>
  <c r="C829" i="1"/>
  <c r="Y828" i="1"/>
  <c r="M828" i="1"/>
  <c r="K828" i="1"/>
  <c r="G828" i="1"/>
  <c r="O828" i="1" s="1"/>
  <c r="F828" i="1"/>
  <c r="L828" i="1" s="1"/>
  <c r="N828" i="1" s="1"/>
  <c r="D828" i="1"/>
  <c r="H828" i="1" s="1"/>
  <c r="P828" i="1" s="1"/>
  <c r="C828" i="1"/>
  <c r="Y827" i="1"/>
  <c r="M827" i="1"/>
  <c r="K827" i="1"/>
  <c r="G827" i="1"/>
  <c r="O827" i="1" s="1"/>
  <c r="F827" i="1"/>
  <c r="L827" i="1" s="1"/>
  <c r="N827" i="1" s="1"/>
  <c r="D827" i="1"/>
  <c r="H827" i="1" s="1"/>
  <c r="P827" i="1" s="1"/>
  <c r="C827" i="1"/>
  <c r="Y826" i="1"/>
  <c r="M826" i="1"/>
  <c r="K826" i="1"/>
  <c r="G826" i="1"/>
  <c r="O826" i="1" s="1"/>
  <c r="F826" i="1"/>
  <c r="L826" i="1" s="1"/>
  <c r="N826" i="1" s="1"/>
  <c r="D826" i="1"/>
  <c r="H826" i="1" s="1"/>
  <c r="P826" i="1" s="1"/>
  <c r="C826" i="1"/>
  <c r="Y825" i="1"/>
  <c r="M825" i="1"/>
  <c r="K825" i="1"/>
  <c r="G825" i="1"/>
  <c r="O825" i="1" s="1"/>
  <c r="F825" i="1"/>
  <c r="L825" i="1" s="1"/>
  <c r="N825" i="1" s="1"/>
  <c r="D825" i="1"/>
  <c r="H825" i="1" s="1"/>
  <c r="P825" i="1" s="1"/>
  <c r="C825" i="1"/>
  <c r="Y824" i="1"/>
  <c r="M824" i="1"/>
  <c r="K824" i="1"/>
  <c r="G824" i="1"/>
  <c r="O824" i="1" s="1"/>
  <c r="F824" i="1"/>
  <c r="L824" i="1" s="1"/>
  <c r="N824" i="1" s="1"/>
  <c r="D824" i="1"/>
  <c r="H824" i="1" s="1"/>
  <c r="P824" i="1" s="1"/>
  <c r="C824" i="1"/>
  <c r="Y823" i="1"/>
  <c r="M823" i="1"/>
  <c r="K823" i="1"/>
  <c r="G823" i="1"/>
  <c r="O823" i="1" s="1"/>
  <c r="F823" i="1"/>
  <c r="L823" i="1" s="1"/>
  <c r="N823" i="1" s="1"/>
  <c r="D823" i="1"/>
  <c r="H823" i="1" s="1"/>
  <c r="P823" i="1" s="1"/>
  <c r="C823" i="1"/>
  <c r="Y822" i="1"/>
  <c r="M822" i="1"/>
  <c r="K822" i="1"/>
  <c r="G822" i="1"/>
  <c r="O822" i="1" s="1"/>
  <c r="F822" i="1"/>
  <c r="L822" i="1" s="1"/>
  <c r="N822" i="1" s="1"/>
  <c r="D822" i="1"/>
  <c r="H822" i="1" s="1"/>
  <c r="P822" i="1" s="1"/>
  <c r="C822" i="1"/>
  <c r="Y821" i="1"/>
  <c r="M821" i="1"/>
  <c r="K821" i="1"/>
  <c r="G821" i="1"/>
  <c r="O821" i="1" s="1"/>
  <c r="F821" i="1"/>
  <c r="L821" i="1" s="1"/>
  <c r="N821" i="1" s="1"/>
  <c r="D821" i="1"/>
  <c r="H821" i="1" s="1"/>
  <c r="P821" i="1" s="1"/>
  <c r="C821" i="1"/>
  <c r="Y820" i="1"/>
  <c r="M820" i="1"/>
  <c r="K820" i="1"/>
  <c r="G820" i="1"/>
  <c r="O820" i="1" s="1"/>
  <c r="F820" i="1"/>
  <c r="L820" i="1" s="1"/>
  <c r="N820" i="1" s="1"/>
  <c r="D820" i="1"/>
  <c r="H820" i="1" s="1"/>
  <c r="P820" i="1" s="1"/>
  <c r="C820" i="1"/>
  <c r="Y819" i="1"/>
  <c r="M819" i="1"/>
  <c r="K819" i="1"/>
  <c r="G819" i="1"/>
  <c r="O819" i="1" s="1"/>
  <c r="F819" i="1"/>
  <c r="L819" i="1" s="1"/>
  <c r="N819" i="1" s="1"/>
  <c r="D819" i="1"/>
  <c r="H819" i="1" s="1"/>
  <c r="P819" i="1" s="1"/>
  <c r="C819" i="1"/>
  <c r="Y818" i="1"/>
  <c r="M818" i="1"/>
  <c r="K818" i="1"/>
  <c r="G818" i="1"/>
  <c r="O818" i="1" s="1"/>
  <c r="F818" i="1"/>
  <c r="L818" i="1" s="1"/>
  <c r="N818" i="1" s="1"/>
  <c r="D818" i="1"/>
  <c r="H818" i="1" s="1"/>
  <c r="P818" i="1" s="1"/>
  <c r="C818" i="1"/>
  <c r="Y817" i="1"/>
  <c r="M817" i="1"/>
  <c r="K817" i="1"/>
  <c r="G817" i="1"/>
  <c r="O817" i="1" s="1"/>
  <c r="F817" i="1"/>
  <c r="L817" i="1" s="1"/>
  <c r="N817" i="1" s="1"/>
  <c r="D817" i="1"/>
  <c r="H817" i="1" s="1"/>
  <c r="P817" i="1" s="1"/>
  <c r="C817" i="1"/>
  <c r="Y816" i="1"/>
  <c r="M816" i="1"/>
  <c r="K816" i="1"/>
  <c r="G816" i="1"/>
  <c r="O816" i="1" s="1"/>
  <c r="F816" i="1"/>
  <c r="L816" i="1" s="1"/>
  <c r="N816" i="1" s="1"/>
  <c r="D816" i="1"/>
  <c r="H816" i="1" s="1"/>
  <c r="P816" i="1" s="1"/>
  <c r="C816" i="1"/>
  <c r="Y815" i="1"/>
  <c r="M815" i="1"/>
  <c r="K815" i="1"/>
  <c r="G815" i="1"/>
  <c r="O815" i="1" s="1"/>
  <c r="F815" i="1"/>
  <c r="L815" i="1" s="1"/>
  <c r="N815" i="1" s="1"/>
  <c r="D815" i="1"/>
  <c r="H815" i="1" s="1"/>
  <c r="P815" i="1" s="1"/>
  <c r="C815" i="1"/>
  <c r="Y814" i="1"/>
  <c r="M814" i="1"/>
  <c r="K814" i="1"/>
  <c r="G814" i="1"/>
  <c r="O814" i="1" s="1"/>
  <c r="F814" i="1"/>
  <c r="L814" i="1" s="1"/>
  <c r="N814" i="1" s="1"/>
  <c r="D814" i="1"/>
  <c r="H814" i="1" s="1"/>
  <c r="P814" i="1" s="1"/>
  <c r="C814" i="1"/>
  <c r="Y813" i="1"/>
  <c r="M813" i="1"/>
  <c r="K813" i="1"/>
  <c r="G813" i="1"/>
  <c r="O813" i="1" s="1"/>
  <c r="F813" i="1"/>
  <c r="L813" i="1" s="1"/>
  <c r="N813" i="1" s="1"/>
  <c r="D813" i="1"/>
  <c r="H813" i="1" s="1"/>
  <c r="P813" i="1" s="1"/>
  <c r="C813" i="1"/>
  <c r="Y812" i="1"/>
  <c r="M812" i="1"/>
  <c r="K812" i="1"/>
  <c r="G812" i="1"/>
  <c r="O812" i="1" s="1"/>
  <c r="F812" i="1"/>
  <c r="L812" i="1" s="1"/>
  <c r="N812" i="1" s="1"/>
  <c r="D812" i="1"/>
  <c r="H812" i="1" s="1"/>
  <c r="P812" i="1" s="1"/>
  <c r="C812" i="1"/>
  <c r="Y811" i="1"/>
  <c r="M811" i="1"/>
  <c r="K811" i="1"/>
  <c r="G811" i="1"/>
  <c r="O811" i="1" s="1"/>
  <c r="F811" i="1"/>
  <c r="L811" i="1" s="1"/>
  <c r="N811" i="1" s="1"/>
  <c r="D811" i="1"/>
  <c r="H811" i="1" s="1"/>
  <c r="P811" i="1" s="1"/>
  <c r="C811" i="1"/>
  <c r="Y810" i="1"/>
  <c r="M810" i="1"/>
  <c r="K810" i="1"/>
  <c r="G810" i="1"/>
  <c r="O810" i="1" s="1"/>
  <c r="F810" i="1"/>
  <c r="L810" i="1" s="1"/>
  <c r="N810" i="1" s="1"/>
  <c r="D810" i="1"/>
  <c r="H810" i="1" s="1"/>
  <c r="P810" i="1" s="1"/>
  <c r="C810" i="1"/>
  <c r="Y809" i="1"/>
  <c r="M809" i="1"/>
  <c r="K809" i="1"/>
  <c r="G809" i="1"/>
  <c r="O809" i="1" s="1"/>
  <c r="F809" i="1"/>
  <c r="L809" i="1" s="1"/>
  <c r="N809" i="1" s="1"/>
  <c r="D809" i="1"/>
  <c r="H809" i="1" s="1"/>
  <c r="P809" i="1" s="1"/>
  <c r="C809" i="1"/>
  <c r="Y808" i="1"/>
  <c r="M808" i="1"/>
  <c r="K808" i="1"/>
  <c r="G808" i="1"/>
  <c r="O808" i="1" s="1"/>
  <c r="F808" i="1"/>
  <c r="L808" i="1" s="1"/>
  <c r="N808" i="1" s="1"/>
  <c r="D808" i="1"/>
  <c r="H808" i="1" s="1"/>
  <c r="P808" i="1" s="1"/>
  <c r="C808" i="1"/>
  <c r="Y807" i="1"/>
  <c r="M807" i="1"/>
  <c r="K807" i="1"/>
  <c r="G807" i="1"/>
  <c r="O807" i="1" s="1"/>
  <c r="F807" i="1"/>
  <c r="L807" i="1" s="1"/>
  <c r="N807" i="1" s="1"/>
  <c r="D807" i="1"/>
  <c r="H807" i="1" s="1"/>
  <c r="P807" i="1" s="1"/>
  <c r="C807" i="1"/>
  <c r="Y806" i="1"/>
  <c r="M806" i="1"/>
  <c r="K806" i="1"/>
  <c r="G806" i="1"/>
  <c r="O806" i="1" s="1"/>
  <c r="F806" i="1"/>
  <c r="L806" i="1" s="1"/>
  <c r="N806" i="1" s="1"/>
  <c r="D806" i="1"/>
  <c r="H806" i="1" s="1"/>
  <c r="P806" i="1" s="1"/>
  <c r="C806" i="1"/>
  <c r="Y805" i="1"/>
  <c r="M805" i="1"/>
  <c r="K805" i="1"/>
  <c r="G805" i="1"/>
  <c r="O805" i="1" s="1"/>
  <c r="F805" i="1"/>
  <c r="L805" i="1" s="1"/>
  <c r="N805" i="1" s="1"/>
  <c r="D805" i="1"/>
  <c r="H805" i="1" s="1"/>
  <c r="P805" i="1" s="1"/>
  <c r="C805" i="1"/>
  <c r="Y804" i="1"/>
  <c r="M804" i="1"/>
  <c r="K804" i="1"/>
  <c r="G804" i="1"/>
  <c r="O804" i="1" s="1"/>
  <c r="F804" i="1"/>
  <c r="L804" i="1" s="1"/>
  <c r="N804" i="1" s="1"/>
  <c r="D804" i="1"/>
  <c r="H804" i="1" s="1"/>
  <c r="P804" i="1" s="1"/>
  <c r="C804" i="1"/>
  <c r="Y803" i="1"/>
  <c r="M803" i="1"/>
  <c r="K803" i="1"/>
  <c r="H803" i="1"/>
  <c r="P803" i="1" s="1"/>
  <c r="F803" i="1"/>
  <c r="L803" i="1" s="1"/>
  <c r="N803" i="1" s="1"/>
  <c r="D803" i="1"/>
  <c r="C803" i="1"/>
  <c r="G803" i="1" s="1"/>
  <c r="O803" i="1" s="1"/>
  <c r="Y802" i="1"/>
  <c r="M802" i="1"/>
  <c r="K802" i="1"/>
  <c r="H802" i="1"/>
  <c r="P802" i="1" s="1"/>
  <c r="F802" i="1"/>
  <c r="L802" i="1" s="1"/>
  <c r="N802" i="1" s="1"/>
  <c r="D802" i="1"/>
  <c r="C802" i="1"/>
  <c r="G802" i="1" s="1"/>
  <c r="O802" i="1" s="1"/>
  <c r="Y801" i="1"/>
  <c r="M801" i="1"/>
  <c r="K801" i="1"/>
  <c r="H801" i="1"/>
  <c r="P801" i="1" s="1"/>
  <c r="F801" i="1"/>
  <c r="L801" i="1" s="1"/>
  <c r="N801" i="1" s="1"/>
  <c r="D801" i="1"/>
  <c r="C801" i="1"/>
  <c r="G801" i="1" s="1"/>
  <c r="O801" i="1" s="1"/>
  <c r="Y800" i="1"/>
  <c r="M800" i="1"/>
  <c r="K800" i="1"/>
  <c r="H800" i="1"/>
  <c r="P800" i="1" s="1"/>
  <c r="F800" i="1"/>
  <c r="L800" i="1" s="1"/>
  <c r="N800" i="1" s="1"/>
  <c r="D800" i="1"/>
  <c r="C800" i="1"/>
  <c r="G800" i="1" s="1"/>
  <c r="O800" i="1" s="1"/>
  <c r="Y799" i="1"/>
  <c r="M799" i="1"/>
  <c r="K799" i="1"/>
  <c r="H799" i="1"/>
  <c r="P799" i="1" s="1"/>
  <c r="F799" i="1"/>
  <c r="L799" i="1" s="1"/>
  <c r="N799" i="1" s="1"/>
  <c r="D799" i="1"/>
  <c r="C799" i="1"/>
  <c r="G799" i="1" s="1"/>
  <c r="O799" i="1" s="1"/>
  <c r="Y798" i="1"/>
  <c r="M798" i="1"/>
  <c r="K798" i="1"/>
  <c r="H798" i="1"/>
  <c r="P798" i="1" s="1"/>
  <c r="F798" i="1"/>
  <c r="L798" i="1" s="1"/>
  <c r="N798" i="1" s="1"/>
  <c r="D798" i="1"/>
  <c r="C798" i="1"/>
  <c r="G798" i="1" s="1"/>
  <c r="O798" i="1" s="1"/>
  <c r="Y797" i="1"/>
  <c r="M797" i="1"/>
  <c r="K797" i="1"/>
  <c r="H797" i="1"/>
  <c r="P797" i="1" s="1"/>
  <c r="F797" i="1"/>
  <c r="L797" i="1" s="1"/>
  <c r="N797" i="1" s="1"/>
  <c r="D797" i="1"/>
  <c r="C797" i="1"/>
  <c r="G797" i="1" s="1"/>
  <c r="O797" i="1" s="1"/>
  <c r="Y796" i="1"/>
  <c r="M796" i="1"/>
  <c r="K796" i="1"/>
  <c r="H796" i="1"/>
  <c r="P796" i="1" s="1"/>
  <c r="F796" i="1"/>
  <c r="L796" i="1" s="1"/>
  <c r="N796" i="1" s="1"/>
  <c r="D796" i="1"/>
  <c r="C796" i="1"/>
  <c r="G796" i="1" s="1"/>
  <c r="O796" i="1" s="1"/>
  <c r="Y795" i="1"/>
  <c r="M795" i="1"/>
  <c r="K795" i="1"/>
  <c r="H795" i="1"/>
  <c r="P795" i="1" s="1"/>
  <c r="F795" i="1"/>
  <c r="L795" i="1" s="1"/>
  <c r="N795" i="1" s="1"/>
  <c r="D795" i="1"/>
  <c r="C795" i="1"/>
  <c r="G795" i="1" s="1"/>
  <c r="O795" i="1" s="1"/>
  <c r="Y794" i="1"/>
  <c r="M794" i="1"/>
  <c r="K794" i="1"/>
  <c r="H794" i="1"/>
  <c r="P794" i="1" s="1"/>
  <c r="F794" i="1"/>
  <c r="L794" i="1" s="1"/>
  <c r="N794" i="1" s="1"/>
  <c r="D794" i="1"/>
  <c r="C794" i="1"/>
  <c r="G794" i="1" s="1"/>
  <c r="O794" i="1" s="1"/>
  <c r="Y793" i="1"/>
  <c r="M793" i="1"/>
  <c r="K793" i="1"/>
  <c r="H793" i="1"/>
  <c r="P793" i="1" s="1"/>
  <c r="F793" i="1"/>
  <c r="L793" i="1" s="1"/>
  <c r="N793" i="1" s="1"/>
  <c r="D793" i="1"/>
  <c r="C793" i="1"/>
  <c r="G793" i="1" s="1"/>
  <c r="O793" i="1" s="1"/>
  <c r="Y792" i="1"/>
  <c r="H792" i="1"/>
  <c r="P792" i="1" s="1"/>
  <c r="F792" i="1"/>
  <c r="L792" i="1" s="1"/>
  <c r="N792" i="1" s="1"/>
  <c r="D792" i="1"/>
  <c r="C792" i="1"/>
  <c r="G792" i="1" s="1"/>
  <c r="O792" i="1" s="1"/>
  <c r="Y791" i="1"/>
  <c r="H791" i="1"/>
  <c r="P791" i="1" s="1"/>
  <c r="F791" i="1"/>
  <c r="K791" i="1" s="1"/>
  <c r="M791" i="1" s="1"/>
  <c r="D791" i="1"/>
  <c r="C791" i="1"/>
  <c r="G791" i="1" s="1"/>
  <c r="O791" i="1" s="1"/>
  <c r="Y790" i="1"/>
  <c r="H790" i="1"/>
  <c r="P790" i="1" s="1"/>
  <c r="F790" i="1"/>
  <c r="K790" i="1" s="1"/>
  <c r="M790" i="1" s="1"/>
  <c r="D790" i="1"/>
  <c r="C790" i="1"/>
  <c r="G790" i="1" s="1"/>
  <c r="O790" i="1" s="1"/>
  <c r="Y789" i="1"/>
  <c r="H789" i="1"/>
  <c r="P789" i="1" s="1"/>
  <c r="F789" i="1"/>
  <c r="K789" i="1" s="1"/>
  <c r="M789" i="1" s="1"/>
  <c r="D789" i="1"/>
  <c r="C789" i="1"/>
  <c r="G789" i="1" s="1"/>
  <c r="O789" i="1" s="1"/>
  <c r="Y788" i="1"/>
  <c r="H788" i="1"/>
  <c r="P788" i="1" s="1"/>
  <c r="F788" i="1"/>
  <c r="L788" i="1" s="1"/>
  <c r="N788" i="1" s="1"/>
  <c r="D788" i="1"/>
  <c r="C788" i="1"/>
  <c r="G788" i="1" s="1"/>
  <c r="O788" i="1" s="1"/>
  <c r="P807" i="2" l="1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H961" i="1"/>
  <c r="P961" i="1" s="1"/>
  <c r="H963" i="1"/>
  <c r="P963" i="1" s="1"/>
  <c r="H965" i="1"/>
  <c r="P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H964" i="1"/>
  <c r="P964" i="1" s="1"/>
  <c r="H966" i="1"/>
  <c r="P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E173" i="2" l="1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P172" i="2" l="1"/>
  <c r="S172" i="2" s="1"/>
  <c r="H172" i="2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P171" i="2"/>
  <c r="S171" i="2" s="1"/>
  <c r="H171" i="2"/>
  <c r="O171" i="2" s="1"/>
  <c r="R171" i="2" s="1"/>
  <c r="F171" i="2"/>
  <c r="K171" i="2" s="1"/>
  <c r="W171" i="2" s="1"/>
  <c r="E171" i="2"/>
  <c r="J171" i="2" s="1"/>
  <c r="V171" i="2" s="1"/>
  <c r="D171" i="2"/>
  <c r="I171" i="2" s="1"/>
  <c r="U171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P168" i="2"/>
  <c r="S168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P167" i="2"/>
  <c r="S167" i="2" s="1"/>
  <c r="H167" i="2"/>
  <c r="O167" i="2" s="1"/>
  <c r="R167" i="2" s="1"/>
  <c r="F167" i="2"/>
  <c r="K167" i="2" s="1"/>
  <c r="W167" i="2" s="1"/>
  <c r="E167" i="2"/>
  <c r="J167" i="2" s="1"/>
  <c r="V167" i="2" s="1"/>
  <c r="D167" i="2"/>
  <c r="I167" i="2" s="1"/>
  <c r="U167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P163" i="2"/>
  <c r="S163" i="2" s="1"/>
  <c r="H163" i="2"/>
  <c r="O163" i="2" s="1"/>
  <c r="R163" i="2" s="1"/>
  <c r="F163" i="2"/>
  <c r="K163" i="2" s="1"/>
  <c r="W163" i="2" s="1"/>
  <c r="E163" i="2"/>
  <c r="J163" i="2" s="1"/>
  <c r="V163" i="2" s="1"/>
  <c r="D163" i="2"/>
  <c r="I163" i="2" s="1"/>
  <c r="U163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V162" i="2" s="1"/>
  <c r="D162" i="2"/>
  <c r="I162" i="2" s="1"/>
  <c r="U162" i="2" s="1"/>
  <c r="P161" i="2"/>
  <c r="S161" i="2" s="1"/>
  <c r="H161" i="2"/>
  <c r="O161" i="2" s="1"/>
  <c r="R161" i="2" s="1"/>
  <c r="F161" i="2"/>
  <c r="K161" i="2" s="1"/>
  <c r="W161" i="2" s="1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P159" i="2"/>
  <c r="S159" i="2" s="1"/>
  <c r="H159" i="2"/>
  <c r="O159" i="2" s="1"/>
  <c r="R159" i="2" s="1"/>
  <c r="F159" i="2"/>
  <c r="K159" i="2" s="1"/>
  <c r="W159" i="2" s="1"/>
  <c r="E159" i="2"/>
  <c r="J159" i="2" s="1"/>
  <c r="V159" i="2" s="1"/>
  <c r="D159" i="2"/>
  <c r="I159" i="2" s="1"/>
  <c r="U159" i="2" s="1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P155" i="2"/>
  <c r="S155" i="2" s="1"/>
  <c r="H155" i="2"/>
  <c r="O155" i="2" s="1"/>
  <c r="R155" i="2" s="1"/>
  <c r="F155" i="2"/>
  <c r="K155" i="2" s="1"/>
  <c r="W155" i="2" s="1"/>
  <c r="E155" i="2"/>
  <c r="J155" i="2" s="1"/>
  <c r="V155" i="2" s="1"/>
  <c r="D155" i="2"/>
  <c r="I155" i="2" s="1"/>
  <c r="U155" i="2" s="1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H151" i="2"/>
  <c r="O151" i="2" s="1"/>
  <c r="R151" i="2" s="1"/>
  <c r="F151" i="2"/>
  <c r="K151" i="2" s="1"/>
  <c r="W151" i="2" s="1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H147" i="2"/>
  <c r="O147" i="2" s="1"/>
  <c r="R147" i="2" s="1"/>
  <c r="F147" i="2"/>
  <c r="K147" i="2" s="1"/>
  <c r="W147" i="2" s="1"/>
  <c r="E147" i="2"/>
  <c r="J147" i="2" s="1"/>
  <c r="V147" i="2" s="1"/>
  <c r="D147" i="2"/>
  <c r="I147" i="2" s="1"/>
  <c r="U147" i="2" s="1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V145" i="2"/>
  <c r="R145" i="2"/>
  <c r="Q145" i="2"/>
  <c r="T145" i="2" s="1"/>
  <c r="P145" i="2"/>
  <c r="S145" i="2" s="1"/>
  <c r="H145" i="2"/>
  <c r="O145" i="2" s="1"/>
  <c r="F145" i="2"/>
  <c r="K145" i="2" s="1"/>
  <c r="W145" i="2" s="1"/>
  <c r="E145" i="2"/>
  <c r="J145" i="2" s="1"/>
  <c r="D145" i="2"/>
  <c r="I145" i="2" s="1"/>
  <c r="U145" i="2" s="1"/>
  <c r="O144" i="2"/>
  <c r="R144" i="2" s="1"/>
  <c r="H144" i="2"/>
  <c r="F144" i="2"/>
  <c r="K144" i="2" s="1"/>
  <c r="W144" i="2" s="1"/>
  <c r="E144" i="2"/>
  <c r="D144" i="2"/>
  <c r="I144" i="2" s="1"/>
  <c r="U144" i="2" s="1"/>
  <c r="H143" i="2"/>
  <c r="F143" i="2"/>
  <c r="E143" i="2"/>
  <c r="D143" i="2"/>
  <c r="W142" i="2"/>
  <c r="O142" i="2"/>
  <c r="R142" i="2" s="1"/>
  <c r="H142" i="2"/>
  <c r="F142" i="2"/>
  <c r="K142" i="2" s="1"/>
  <c r="E142" i="2"/>
  <c r="J142" i="2" s="1"/>
  <c r="V142" i="2" s="1"/>
  <c r="D142" i="2"/>
  <c r="I142" i="2" s="1"/>
  <c r="U142" i="2" s="1"/>
  <c r="H141" i="2"/>
  <c r="F141" i="2"/>
  <c r="E141" i="2"/>
  <c r="J141" i="2" s="1"/>
  <c r="V141" i="2" s="1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W138" i="2"/>
  <c r="O138" i="2"/>
  <c r="R138" i="2" s="1"/>
  <c r="H138" i="2"/>
  <c r="F138" i="2"/>
  <c r="K138" i="2" s="1"/>
  <c r="E138" i="2"/>
  <c r="J138" i="2" s="1"/>
  <c r="V138" i="2" s="1"/>
  <c r="D138" i="2"/>
  <c r="I138" i="2" s="1"/>
  <c r="U138" i="2" s="1"/>
  <c r="H137" i="2"/>
  <c r="F137" i="2"/>
  <c r="E137" i="2"/>
  <c r="J137" i="2" s="1"/>
  <c r="V137" i="2" s="1"/>
  <c r="D137" i="2"/>
  <c r="O136" i="2"/>
  <c r="R136" i="2" s="1"/>
  <c r="H136" i="2"/>
  <c r="F136" i="2"/>
  <c r="K136" i="2" s="1"/>
  <c r="W136" i="2" s="1"/>
  <c r="E136" i="2"/>
  <c r="D136" i="2"/>
  <c r="I136" i="2" s="1"/>
  <c r="U136" i="2" s="1"/>
  <c r="H135" i="2"/>
  <c r="F135" i="2"/>
  <c r="E135" i="2"/>
  <c r="D135" i="2"/>
  <c r="W134" i="2"/>
  <c r="O134" i="2"/>
  <c r="R134" i="2" s="1"/>
  <c r="H134" i="2"/>
  <c r="F134" i="2"/>
  <c r="K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O132" i="2"/>
  <c r="R132" i="2" s="1"/>
  <c r="H132" i="2"/>
  <c r="F132" i="2"/>
  <c r="K132" i="2" s="1"/>
  <c r="W132" i="2" s="1"/>
  <c r="E132" i="2"/>
  <c r="D132" i="2"/>
  <c r="I132" i="2" s="1"/>
  <c r="U132" i="2" s="1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O128" i="2"/>
  <c r="R128" i="2" s="1"/>
  <c r="H128" i="2"/>
  <c r="F128" i="2"/>
  <c r="K128" i="2" s="1"/>
  <c r="W128" i="2" s="1"/>
  <c r="E128" i="2"/>
  <c r="D128" i="2"/>
  <c r="I128" i="2" s="1"/>
  <c r="U128" i="2" s="1"/>
  <c r="H127" i="2"/>
  <c r="F127" i="2"/>
  <c r="E127" i="2"/>
  <c r="D127" i="2"/>
  <c r="W126" i="2"/>
  <c r="O126" i="2"/>
  <c r="R126" i="2" s="1"/>
  <c r="H126" i="2"/>
  <c r="F126" i="2"/>
  <c r="K126" i="2" s="1"/>
  <c r="E126" i="2"/>
  <c r="J126" i="2" s="1"/>
  <c r="V126" i="2" s="1"/>
  <c r="D126" i="2"/>
  <c r="I126" i="2" s="1"/>
  <c r="U126" i="2" s="1"/>
  <c r="H125" i="2"/>
  <c r="F125" i="2"/>
  <c r="E125" i="2"/>
  <c r="J125" i="2" s="1"/>
  <c r="V125" i="2" s="1"/>
  <c r="D125" i="2"/>
  <c r="Q124" i="2"/>
  <c r="T124" i="2" s="1"/>
  <c r="O124" i="2"/>
  <c r="R124" i="2" s="1"/>
  <c r="J124" i="2"/>
  <c r="V124" i="2" s="1"/>
  <c r="H124" i="2"/>
  <c r="P124" i="2" s="1"/>
  <c r="S124" i="2" s="1"/>
  <c r="F124" i="2"/>
  <c r="K124" i="2" s="1"/>
  <c r="W124" i="2" s="1"/>
  <c r="E124" i="2"/>
  <c r="D124" i="2"/>
  <c r="I124" i="2" s="1"/>
  <c r="U124" i="2" s="1"/>
  <c r="U123" i="2"/>
  <c r="Q123" i="2"/>
  <c r="T123" i="2" s="1"/>
  <c r="J123" i="2"/>
  <c r="V123" i="2" s="1"/>
  <c r="H123" i="2"/>
  <c r="P123" i="2" s="1"/>
  <c r="S123" i="2" s="1"/>
  <c r="F123" i="2"/>
  <c r="K123" i="2" s="1"/>
  <c r="W123" i="2" s="1"/>
  <c r="E123" i="2"/>
  <c r="D123" i="2"/>
  <c r="I123" i="2" s="1"/>
  <c r="Q122" i="2"/>
  <c r="T122" i="2" s="1"/>
  <c r="O122" i="2"/>
  <c r="R122" i="2" s="1"/>
  <c r="J122" i="2"/>
  <c r="V122" i="2" s="1"/>
  <c r="H122" i="2"/>
  <c r="P122" i="2" s="1"/>
  <c r="S122" i="2" s="1"/>
  <c r="F122" i="2"/>
  <c r="K122" i="2" s="1"/>
  <c r="W122" i="2" s="1"/>
  <c r="E122" i="2"/>
  <c r="D122" i="2"/>
  <c r="I122" i="2" s="1"/>
  <c r="U122" i="2" s="1"/>
  <c r="Q121" i="2"/>
  <c r="T121" i="2" s="1"/>
  <c r="J121" i="2"/>
  <c r="V121" i="2" s="1"/>
  <c r="H121" i="2"/>
  <c r="P121" i="2" s="1"/>
  <c r="S121" i="2" s="1"/>
  <c r="F121" i="2"/>
  <c r="K121" i="2" s="1"/>
  <c r="W121" i="2" s="1"/>
  <c r="E121" i="2"/>
  <c r="D121" i="2"/>
  <c r="I121" i="2" s="1"/>
  <c r="U121" i="2" s="1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Q119" i="2"/>
  <c r="T119" i="2" s="1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Q118" i="2"/>
  <c r="T118" i="2" s="1"/>
  <c r="J118" i="2"/>
  <c r="V118" i="2" s="1"/>
  <c r="H118" i="2"/>
  <c r="P118" i="2" s="1"/>
  <c r="S118" i="2" s="1"/>
  <c r="F118" i="2"/>
  <c r="K118" i="2" s="1"/>
  <c r="W118" i="2" s="1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U116" i="2"/>
  <c r="Q116" i="2"/>
  <c r="T116" i="2" s="1"/>
  <c r="J116" i="2"/>
  <c r="V116" i="2" s="1"/>
  <c r="H116" i="2"/>
  <c r="P116" i="2" s="1"/>
  <c r="S116" i="2" s="1"/>
  <c r="F116" i="2"/>
  <c r="K116" i="2" s="1"/>
  <c r="W116" i="2" s="1"/>
  <c r="E116" i="2"/>
  <c r="D116" i="2"/>
  <c r="I116" i="2" s="1"/>
  <c r="U115" i="2"/>
  <c r="Q115" i="2"/>
  <c r="T115" i="2" s="1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Q114" i="2"/>
  <c r="T114" i="2" s="1"/>
  <c r="J114" i="2"/>
  <c r="V114" i="2" s="1"/>
  <c r="H114" i="2"/>
  <c r="P114" i="2" s="1"/>
  <c r="S114" i="2" s="1"/>
  <c r="F114" i="2"/>
  <c r="K114" i="2" s="1"/>
  <c r="W114" i="2" s="1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U112" i="2"/>
  <c r="Q112" i="2"/>
  <c r="T112" i="2" s="1"/>
  <c r="J112" i="2"/>
  <c r="V112" i="2" s="1"/>
  <c r="H112" i="2"/>
  <c r="P112" i="2" s="1"/>
  <c r="S112" i="2" s="1"/>
  <c r="F112" i="2"/>
  <c r="K112" i="2" s="1"/>
  <c r="W112" i="2" s="1"/>
  <c r="E112" i="2"/>
  <c r="D112" i="2"/>
  <c r="I112" i="2" s="1"/>
  <c r="U111" i="2"/>
  <c r="Q111" i="2"/>
  <c r="T111" i="2" s="1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Q110" i="2"/>
  <c r="T110" i="2" s="1"/>
  <c r="J110" i="2"/>
  <c r="V110" i="2" s="1"/>
  <c r="H110" i="2"/>
  <c r="P110" i="2" s="1"/>
  <c r="S110" i="2" s="1"/>
  <c r="F110" i="2"/>
  <c r="K110" i="2" s="1"/>
  <c r="W110" i="2" s="1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U108" i="2"/>
  <c r="Q108" i="2"/>
  <c r="T108" i="2" s="1"/>
  <c r="J108" i="2"/>
  <c r="V108" i="2" s="1"/>
  <c r="H108" i="2"/>
  <c r="P108" i="2" s="1"/>
  <c r="S108" i="2" s="1"/>
  <c r="F108" i="2"/>
  <c r="K108" i="2" s="1"/>
  <c r="W108" i="2" s="1"/>
  <c r="E108" i="2"/>
  <c r="D108" i="2"/>
  <c r="I108" i="2" s="1"/>
  <c r="U107" i="2"/>
  <c r="Q107" i="2"/>
  <c r="T107" i="2" s="1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Q106" i="2"/>
  <c r="T106" i="2" s="1"/>
  <c r="J106" i="2"/>
  <c r="V106" i="2" s="1"/>
  <c r="H106" i="2"/>
  <c r="P106" i="2" s="1"/>
  <c r="S106" i="2" s="1"/>
  <c r="F106" i="2"/>
  <c r="K106" i="2" s="1"/>
  <c r="W106" i="2" s="1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U104" i="2"/>
  <c r="Q104" i="2"/>
  <c r="T104" i="2" s="1"/>
  <c r="J104" i="2"/>
  <c r="V104" i="2" s="1"/>
  <c r="H104" i="2"/>
  <c r="P104" i="2" s="1"/>
  <c r="S104" i="2" s="1"/>
  <c r="F104" i="2"/>
  <c r="K104" i="2" s="1"/>
  <c r="W104" i="2" s="1"/>
  <c r="E104" i="2"/>
  <c r="D104" i="2"/>
  <c r="I104" i="2" s="1"/>
  <c r="U103" i="2"/>
  <c r="Q103" i="2"/>
  <c r="T103" i="2" s="1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Q102" i="2"/>
  <c r="T102" i="2" s="1"/>
  <c r="J102" i="2"/>
  <c r="V102" i="2" s="1"/>
  <c r="H102" i="2"/>
  <c r="P102" i="2" s="1"/>
  <c r="S102" i="2" s="1"/>
  <c r="F102" i="2"/>
  <c r="K102" i="2" s="1"/>
  <c r="W102" i="2" s="1"/>
  <c r="E102" i="2"/>
  <c r="D102" i="2"/>
  <c r="I102" i="2" s="1"/>
  <c r="U102" i="2" s="1"/>
  <c r="Q101" i="2"/>
  <c r="T101" i="2" s="1"/>
  <c r="O101" i="2"/>
  <c r="R101" i="2" s="1"/>
  <c r="J101" i="2"/>
  <c r="V101" i="2" s="1"/>
  <c r="H101" i="2"/>
  <c r="P101" i="2" s="1"/>
  <c r="S101" i="2" s="1"/>
  <c r="F101" i="2"/>
  <c r="K101" i="2" s="1"/>
  <c r="W101" i="2" s="1"/>
  <c r="E101" i="2"/>
  <c r="D101" i="2"/>
  <c r="I101" i="2" s="1"/>
  <c r="U101" i="2" s="1"/>
  <c r="Q100" i="2"/>
  <c r="T100" i="2" s="1"/>
  <c r="J100" i="2"/>
  <c r="V100" i="2" s="1"/>
  <c r="H100" i="2"/>
  <c r="P100" i="2" s="1"/>
  <c r="S100" i="2" s="1"/>
  <c r="F100" i="2"/>
  <c r="K100" i="2" s="1"/>
  <c r="W100" i="2" s="1"/>
  <c r="E100" i="2"/>
  <c r="D100" i="2"/>
  <c r="I100" i="2" s="1"/>
  <c r="U100" i="2" s="1"/>
  <c r="Q99" i="2"/>
  <c r="T99" i="2" s="1"/>
  <c r="O99" i="2"/>
  <c r="R99" i="2" s="1"/>
  <c r="J99" i="2"/>
  <c r="V99" i="2" s="1"/>
  <c r="H99" i="2"/>
  <c r="P99" i="2" s="1"/>
  <c r="S99" i="2" s="1"/>
  <c r="F99" i="2"/>
  <c r="K99" i="2" s="1"/>
  <c r="W99" i="2" s="1"/>
  <c r="E99" i="2"/>
  <c r="D99" i="2"/>
  <c r="I99" i="2" s="1"/>
  <c r="U99" i="2" s="1"/>
  <c r="Q98" i="2"/>
  <c r="T98" i="2" s="1"/>
  <c r="J98" i="2"/>
  <c r="V98" i="2" s="1"/>
  <c r="H98" i="2"/>
  <c r="P98" i="2" s="1"/>
  <c r="S98" i="2" s="1"/>
  <c r="F98" i="2"/>
  <c r="K98" i="2" s="1"/>
  <c r="W98" i="2" s="1"/>
  <c r="E98" i="2"/>
  <c r="D98" i="2"/>
  <c r="I98" i="2" s="1"/>
  <c r="U98" i="2" s="1"/>
  <c r="Q97" i="2"/>
  <c r="T97" i="2" s="1"/>
  <c r="O97" i="2"/>
  <c r="R97" i="2" s="1"/>
  <c r="J97" i="2"/>
  <c r="V97" i="2" s="1"/>
  <c r="H97" i="2"/>
  <c r="P97" i="2" s="1"/>
  <c r="S97" i="2" s="1"/>
  <c r="F97" i="2"/>
  <c r="K97" i="2" s="1"/>
  <c r="W97" i="2" s="1"/>
  <c r="E97" i="2"/>
  <c r="D97" i="2"/>
  <c r="I97" i="2" s="1"/>
  <c r="U97" i="2" s="1"/>
  <c r="Q96" i="2"/>
  <c r="T96" i="2" s="1"/>
  <c r="J96" i="2"/>
  <c r="V96" i="2" s="1"/>
  <c r="H96" i="2"/>
  <c r="P96" i="2" s="1"/>
  <c r="S96" i="2" s="1"/>
  <c r="F96" i="2"/>
  <c r="K96" i="2" s="1"/>
  <c r="W96" i="2" s="1"/>
  <c r="E96" i="2"/>
  <c r="D96" i="2"/>
  <c r="I96" i="2" s="1"/>
  <c r="U96" i="2" s="1"/>
  <c r="Q95" i="2"/>
  <c r="T95" i="2" s="1"/>
  <c r="O95" i="2"/>
  <c r="R95" i="2" s="1"/>
  <c r="J95" i="2"/>
  <c r="V95" i="2" s="1"/>
  <c r="H95" i="2"/>
  <c r="P95" i="2" s="1"/>
  <c r="S95" i="2" s="1"/>
  <c r="F95" i="2"/>
  <c r="K95" i="2" s="1"/>
  <c r="W95" i="2" s="1"/>
  <c r="E95" i="2"/>
  <c r="D95" i="2"/>
  <c r="I95" i="2" s="1"/>
  <c r="U95" i="2" s="1"/>
  <c r="Q94" i="2"/>
  <c r="T94" i="2" s="1"/>
  <c r="J94" i="2"/>
  <c r="V94" i="2" s="1"/>
  <c r="H94" i="2"/>
  <c r="P94" i="2" s="1"/>
  <c r="S94" i="2" s="1"/>
  <c r="F94" i="2"/>
  <c r="K94" i="2" s="1"/>
  <c r="W94" i="2" s="1"/>
  <c r="E94" i="2"/>
  <c r="D94" i="2"/>
  <c r="I94" i="2" s="1"/>
  <c r="U94" i="2" s="1"/>
  <c r="Q93" i="2"/>
  <c r="T93" i="2" s="1"/>
  <c r="O93" i="2"/>
  <c r="R93" i="2" s="1"/>
  <c r="J93" i="2"/>
  <c r="V93" i="2" s="1"/>
  <c r="H93" i="2"/>
  <c r="P93" i="2" s="1"/>
  <c r="S93" i="2" s="1"/>
  <c r="F93" i="2"/>
  <c r="K93" i="2" s="1"/>
  <c r="W93" i="2" s="1"/>
  <c r="E93" i="2"/>
  <c r="D93" i="2"/>
  <c r="I93" i="2" s="1"/>
  <c r="U93" i="2" s="1"/>
  <c r="Q92" i="2"/>
  <c r="T92" i="2" s="1"/>
  <c r="J92" i="2"/>
  <c r="V92" i="2" s="1"/>
  <c r="H92" i="2"/>
  <c r="P92" i="2" s="1"/>
  <c r="S92" i="2" s="1"/>
  <c r="F92" i="2"/>
  <c r="K92" i="2" s="1"/>
  <c r="W92" i="2" s="1"/>
  <c r="E92" i="2"/>
  <c r="D92" i="2"/>
  <c r="I92" i="2" s="1"/>
  <c r="U92" i="2" s="1"/>
  <c r="Q91" i="2"/>
  <c r="T91" i="2" s="1"/>
  <c r="O91" i="2"/>
  <c r="R91" i="2" s="1"/>
  <c r="J91" i="2"/>
  <c r="V91" i="2" s="1"/>
  <c r="H91" i="2"/>
  <c r="P91" i="2" s="1"/>
  <c r="S91" i="2" s="1"/>
  <c r="F91" i="2"/>
  <c r="K91" i="2" s="1"/>
  <c r="W91" i="2" s="1"/>
  <c r="E91" i="2"/>
  <c r="D91" i="2"/>
  <c r="I91" i="2" s="1"/>
  <c r="U91" i="2" s="1"/>
  <c r="Q90" i="2"/>
  <c r="T90" i="2" s="1"/>
  <c r="J90" i="2"/>
  <c r="V90" i="2" s="1"/>
  <c r="H90" i="2"/>
  <c r="P90" i="2" s="1"/>
  <c r="S90" i="2" s="1"/>
  <c r="F90" i="2"/>
  <c r="K90" i="2" s="1"/>
  <c r="W90" i="2" s="1"/>
  <c r="E90" i="2"/>
  <c r="D90" i="2"/>
  <c r="I90" i="2" s="1"/>
  <c r="U90" i="2" s="1"/>
  <c r="Q89" i="2"/>
  <c r="T89" i="2" s="1"/>
  <c r="O89" i="2"/>
  <c r="R89" i="2" s="1"/>
  <c r="J89" i="2"/>
  <c r="V89" i="2" s="1"/>
  <c r="H89" i="2"/>
  <c r="P89" i="2" s="1"/>
  <c r="S89" i="2" s="1"/>
  <c r="F89" i="2"/>
  <c r="K89" i="2" s="1"/>
  <c r="W89" i="2" s="1"/>
  <c r="E89" i="2"/>
  <c r="D89" i="2"/>
  <c r="I89" i="2" s="1"/>
  <c r="U89" i="2" s="1"/>
  <c r="Q88" i="2"/>
  <c r="T88" i="2" s="1"/>
  <c r="J88" i="2"/>
  <c r="V88" i="2" s="1"/>
  <c r="H88" i="2"/>
  <c r="P88" i="2" s="1"/>
  <c r="S88" i="2" s="1"/>
  <c r="F88" i="2"/>
  <c r="K88" i="2" s="1"/>
  <c r="W88" i="2" s="1"/>
  <c r="E88" i="2"/>
  <c r="D88" i="2"/>
  <c r="I88" i="2" s="1"/>
  <c r="U88" i="2" s="1"/>
  <c r="Q87" i="2"/>
  <c r="T87" i="2" s="1"/>
  <c r="O87" i="2"/>
  <c r="R87" i="2" s="1"/>
  <c r="J87" i="2"/>
  <c r="V87" i="2" s="1"/>
  <c r="H87" i="2"/>
  <c r="P87" i="2" s="1"/>
  <c r="S87" i="2" s="1"/>
  <c r="F87" i="2"/>
  <c r="K87" i="2" s="1"/>
  <c r="W87" i="2" s="1"/>
  <c r="E87" i="2"/>
  <c r="D87" i="2"/>
  <c r="I87" i="2" s="1"/>
  <c r="U87" i="2" s="1"/>
  <c r="Q86" i="2"/>
  <c r="T86" i="2" s="1"/>
  <c r="J86" i="2"/>
  <c r="V86" i="2" s="1"/>
  <c r="H86" i="2"/>
  <c r="P86" i="2" s="1"/>
  <c r="S86" i="2" s="1"/>
  <c r="F86" i="2"/>
  <c r="K86" i="2" s="1"/>
  <c r="W86" i="2" s="1"/>
  <c r="E86" i="2"/>
  <c r="D86" i="2"/>
  <c r="I86" i="2" s="1"/>
  <c r="U86" i="2" s="1"/>
  <c r="Q85" i="2"/>
  <c r="T85" i="2" s="1"/>
  <c r="O85" i="2"/>
  <c r="R85" i="2" s="1"/>
  <c r="J85" i="2"/>
  <c r="V85" i="2" s="1"/>
  <c r="H85" i="2"/>
  <c r="P85" i="2" s="1"/>
  <c r="S85" i="2" s="1"/>
  <c r="F85" i="2"/>
  <c r="K85" i="2" s="1"/>
  <c r="W85" i="2" s="1"/>
  <c r="E85" i="2"/>
  <c r="D85" i="2"/>
  <c r="I85" i="2" s="1"/>
  <c r="U85" i="2" s="1"/>
  <c r="Q84" i="2"/>
  <c r="T84" i="2" s="1"/>
  <c r="J84" i="2"/>
  <c r="V84" i="2" s="1"/>
  <c r="H84" i="2"/>
  <c r="P84" i="2" s="1"/>
  <c r="S84" i="2" s="1"/>
  <c r="F84" i="2"/>
  <c r="K84" i="2" s="1"/>
  <c r="W84" i="2" s="1"/>
  <c r="E84" i="2"/>
  <c r="D84" i="2"/>
  <c r="I84" i="2" s="1"/>
  <c r="U84" i="2" s="1"/>
  <c r="P83" i="2"/>
  <c r="S83" i="2" s="1"/>
  <c r="K83" i="2"/>
  <c r="W83" i="2" s="1"/>
  <c r="H83" i="2"/>
  <c r="Q83" i="2" s="1"/>
  <c r="T83" i="2" s="1"/>
  <c r="F83" i="2"/>
  <c r="E83" i="2"/>
  <c r="J83" i="2" s="1"/>
  <c r="V83" i="2" s="1"/>
  <c r="D83" i="2"/>
  <c r="I83" i="2" s="1"/>
  <c r="U83" i="2" s="1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P81" i="2"/>
  <c r="S81" i="2" s="1"/>
  <c r="K81" i="2"/>
  <c r="W81" i="2" s="1"/>
  <c r="H81" i="2"/>
  <c r="Q81" i="2" s="1"/>
  <c r="T81" i="2" s="1"/>
  <c r="F81" i="2"/>
  <c r="E81" i="2"/>
  <c r="J81" i="2" s="1"/>
  <c r="V81" i="2" s="1"/>
  <c r="D81" i="2"/>
  <c r="I81" i="2" s="1"/>
  <c r="U81" i="2" s="1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P79" i="2"/>
  <c r="S79" i="2" s="1"/>
  <c r="K79" i="2"/>
  <c r="W79" i="2" s="1"/>
  <c r="H79" i="2"/>
  <c r="Q79" i="2" s="1"/>
  <c r="T79" i="2" s="1"/>
  <c r="F79" i="2"/>
  <c r="E79" i="2"/>
  <c r="J79" i="2" s="1"/>
  <c r="V79" i="2" s="1"/>
  <c r="D79" i="2"/>
  <c r="I79" i="2" s="1"/>
  <c r="U79" i="2" s="1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P77" i="2"/>
  <c r="S77" i="2" s="1"/>
  <c r="K77" i="2"/>
  <c r="W77" i="2" s="1"/>
  <c r="H77" i="2"/>
  <c r="Q77" i="2" s="1"/>
  <c r="T77" i="2" s="1"/>
  <c r="F77" i="2"/>
  <c r="E77" i="2"/>
  <c r="J77" i="2" s="1"/>
  <c r="V77" i="2" s="1"/>
  <c r="D77" i="2"/>
  <c r="I77" i="2" s="1"/>
  <c r="U77" i="2" s="1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P75" i="2"/>
  <c r="S75" i="2" s="1"/>
  <c r="K75" i="2"/>
  <c r="W75" i="2" s="1"/>
  <c r="H75" i="2"/>
  <c r="Q75" i="2" s="1"/>
  <c r="T75" i="2" s="1"/>
  <c r="F75" i="2"/>
  <c r="E75" i="2"/>
  <c r="J75" i="2" s="1"/>
  <c r="V75" i="2" s="1"/>
  <c r="D75" i="2"/>
  <c r="I75" i="2" s="1"/>
  <c r="U75" i="2" s="1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P73" i="2"/>
  <c r="S73" i="2" s="1"/>
  <c r="K73" i="2"/>
  <c r="W73" i="2" s="1"/>
  <c r="H73" i="2"/>
  <c r="Q73" i="2" s="1"/>
  <c r="T73" i="2" s="1"/>
  <c r="F73" i="2"/>
  <c r="E73" i="2"/>
  <c r="J73" i="2" s="1"/>
  <c r="V73" i="2" s="1"/>
  <c r="D73" i="2"/>
  <c r="I73" i="2" s="1"/>
  <c r="U73" i="2" s="1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P71" i="2"/>
  <c r="S71" i="2" s="1"/>
  <c r="K71" i="2"/>
  <c r="W71" i="2" s="1"/>
  <c r="H71" i="2"/>
  <c r="Q71" i="2" s="1"/>
  <c r="T71" i="2" s="1"/>
  <c r="F71" i="2"/>
  <c r="E71" i="2"/>
  <c r="J71" i="2" s="1"/>
  <c r="V71" i="2" s="1"/>
  <c r="D71" i="2"/>
  <c r="I71" i="2" s="1"/>
  <c r="U71" i="2" s="1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P69" i="2"/>
  <c r="S69" i="2" s="1"/>
  <c r="K69" i="2"/>
  <c r="W69" i="2" s="1"/>
  <c r="H69" i="2"/>
  <c r="Q69" i="2" s="1"/>
  <c r="T69" i="2" s="1"/>
  <c r="F69" i="2"/>
  <c r="E69" i="2"/>
  <c r="J69" i="2" s="1"/>
  <c r="V69" i="2" s="1"/>
  <c r="D69" i="2"/>
  <c r="I69" i="2" s="1"/>
  <c r="U69" i="2" s="1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P67" i="2"/>
  <c r="S67" i="2" s="1"/>
  <c r="K67" i="2"/>
  <c r="W67" i="2" s="1"/>
  <c r="H67" i="2"/>
  <c r="Q67" i="2" s="1"/>
  <c r="T67" i="2" s="1"/>
  <c r="F67" i="2"/>
  <c r="E67" i="2"/>
  <c r="J67" i="2" s="1"/>
  <c r="V67" i="2" s="1"/>
  <c r="D67" i="2"/>
  <c r="I67" i="2" s="1"/>
  <c r="U67" i="2" s="1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P65" i="2"/>
  <c r="S65" i="2" s="1"/>
  <c r="K65" i="2"/>
  <c r="W65" i="2" s="1"/>
  <c r="H65" i="2"/>
  <c r="Q65" i="2" s="1"/>
  <c r="T65" i="2" s="1"/>
  <c r="F65" i="2"/>
  <c r="E65" i="2"/>
  <c r="J65" i="2" s="1"/>
  <c r="V65" i="2" s="1"/>
  <c r="D65" i="2"/>
  <c r="I65" i="2" s="1"/>
  <c r="U65" i="2" s="1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P63" i="2"/>
  <c r="S63" i="2" s="1"/>
  <c r="K63" i="2"/>
  <c r="W63" i="2" s="1"/>
  <c r="H63" i="2"/>
  <c r="Q63" i="2" s="1"/>
  <c r="T63" i="2" s="1"/>
  <c r="F63" i="2"/>
  <c r="E63" i="2"/>
  <c r="J63" i="2" s="1"/>
  <c r="V63" i="2" s="1"/>
  <c r="D63" i="2"/>
  <c r="I63" i="2" s="1"/>
  <c r="U63" i="2" s="1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P61" i="2"/>
  <c r="S61" i="2" s="1"/>
  <c r="K61" i="2"/>
  <c r="W61" i="2" s="1"/>
  <c r="H61" i="2"/>
  <c r="Q61" i="2" s="1"/>
  <c r="T61" i="2" s="1"/>
  <c r="F61" i="2"/>
  <c r="E61" i="2"/>
  <c r="J61" i="2" s="1"/>
  <c r="V61" i="2" s="1"/>
  <c r="D61" i="2"/>
  <c r="I61" i="2" s="1"/>
  <c r="U61" i="2" s="1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P59" i="2"/>
  <c r="S59" i="2" s="1"/>
  <c r="K59" i="2"/>
  <c r="W59" i="2" s="1"/>
  <c r="H59" i="2"/>
  <c r="Q59" i="2" s="1"/>
  <c r="T59" i="2" s="1"/>
  <c r="F59" i="2"/>
  <c r="E59" i="2"/>
  <c r="J59" i="2" s="1"/>
  <c r="V59" i="2" s="1"/>
  <c r="D59" i="2"/>
  <c r="I59" i="2" s="1"/>
  <c r="U59" i="2" s="1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P57" i="2"/>
  <c r="S57" i="2" s="1"/>
  <c r="K57" i="2"/>
  <c r="W57" i="2" s="1"/>
  <c r="H57" i="2"/>
  <c r="Q57" i="2" s="1"/>
  <c r="T57" i="2" s="1"/>
  <c r="F57" i="2"/>
  <c r="E57" i="2"/>
  <c r="J57" i="2" s="1"/>
  <c r="V57" i="2" s="1"/>
  <c r="D57" i="2"/>
  <c r="I57" i="2" s="1"/>
  <c r="U57" i="2" s="1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P55" i="2"/>
  <c r="S55" i="2" s="1"/>
  <c r="K55" i="2"/>
  <c r="W55" i="2" s="1"/>
  <c r="H55" i="2"/>
  <c r="Q55" i="2" s="1"/>
  <c r="T55" i="2" s="1"/>
  <c r="F55" i="2"/>
  <c r="E55" i="2"/>
  <c r="J55" i="2" s="1"/>
  <c r="V55" i="2" s="1"/>
  <c r="D55" i="2"/>
  <c r="I55" i="2" s="1"/>
  <c r="U55" i="2" s="1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P53" i="2"/>
  <c r="S53" i="2" s="1"/>
  <c r="K53" i="2"/>
  <c r="W53" i="2" s="1"/>
  <c r="H53" i="2"/>
  <c r="Q53" i="2" s="1"/>
  <c r="T53" i="2" s="1"/>
  <c r="F53" i="2"/>
  <c r="E53" i="2"/>
  <c r="J53" i="2" s="1"/>
  <c r="V53" i="2" s="1"/>
  <c r="D53" i="2"/>
  <c r="I53" i="2" s="1"/>
  <c r="U53" i="2" s="1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P51" i="2"/>
  <c r="S51" i="2" s="1"/>
  <c r="K51" i="2"/>
  <c r="W51" i="2" s="1"/>
  <c r="H51" i="2"/>
  <c r="Q51" i="2" s="1"/>
  <c r="T51" i="2" s="1"/>
  <c r="F51" i="2"/>
  <c r="E51" i="2"/>
  <c r="J51" i="2" s="1"/>
  <c r="V51" i="2" s="1"/>
  <c r="D51" i="2"/>
  <c r="I51" i="2" s="1"/>
  <c r="U51" i="2" s="1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P49" i="2"/>
  <c r="S49" i="2" s="1"/>
  <c r="K49" i="2"/>
  <c r="W49" i="2" s="1"/>
  <c r="H49" i="2"/>
  <c r="Q49" i="2" s="1"/>
  <c r="T49" i="2" s="1"/>
  <c r="F49" i="2"/>
  <c r="E49" i="2"/>
  <c r="J49" i="2" s="1"/>
  <c r="V49" i="2" s="1"/>
  <c r="D49" i="2"/>
  <c r="I49" i="2" s="1"/>
  <c r="U49" i="2" s="1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P47" i="2"/>
  <c r="S47" i="2" s="1"/>
  <c r="K47" i="2"/>
  <c r="W47" i="2" s="1"/>
  <c r="H47" i="2"/>
  <c r="Q47" i="2" s="1"/>
  <c r="T47" i="2" s="1"/>
  <c r="F47" i="2"/>
  <c r="E47" i="2"/>
  <c r="J47" i="2" s="1"/>
  <c r="V47" i="2" s="1"/>
  <c r="D47" i="2"/>
  <c r="I47" i="2" s="1"/>
  <c r="U47" i="2" s="1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P45" i="2"/>
  <c r="S45" i="2" s="1"/>
  <c r="K45" i="2"/>
  <c r="W45" i="2" s="1"/>
  <c r="H45" i="2"/>
  <c r="Q45" i="2" s="1"/>
  <c r="T45" i="2" s="1"/>
  <c r="F45" i="2"/>
  <c r="E45" i="2"/>
  <c r="J45" i="2" s="1"/>
  <c r="V45" i="2" s="1"/>
  <c r="D45" i="2"/>
  <c r="I45" i="2" s="1"/>
  <c r="U45" i="2" s="1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P43" i="2"/>
  <c r="S43" i="2" s="1"/>
  <c r="K43" i="2"/>
  <c r="W43" i="2" s="1"/>
  <c r="H43" i="2"/>
  <c r="Q43" i="2" s="1"/>
  <c r="T43" i="2" s="1"/>
  <c r="F43" i="2"/>
  <c r="E43" i="2"/>
  <c r="J43" i="2" s="1"/>
  <c r="V43" i="2" s="1"/>
  <c r="D43" i="2"/>
  <c r="I43" i="2" s="1"/>
  <c r="U43" i="2" s="1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T41" i="2"/>
  <c r="R41" i="2"/>
  <c r="O41" i="2"/>
  <c r="H41" i="2"/>
  <c r="Q41" i="2" s="1"/>
  <c r="F41" i="2"/>
  <c r="K41" i="2" s="1"/>
  <c r="W41" i="2" s="1"/>
  <c r="E41" i="2"/>
  <c r="J41" i="2" s="1"/>
  <c r="V41" i="2" s="1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Q38" i="2"/>
  <c r="T38" i="2" s="1"/>
  <c r="J38" i="2"/>
  <c r="V38" i="2" s="1"/>
  <c r="H38" i="2"/>
  <c r="P38" i="2" s="1"/>
  <c r="S38" i="2" s="1"/>
  <c r="F38" i="2"/>
  <c r="K38" i="2" s="1"/>
  <c r="W38" i="2" s="1"/>
  <c r="E38" i="2"/>
  <c r="D38" i="2"/>
  <c r="I38" i="2" s="1"/>
  <c r="U38" i="2" s="1"/>
  <c r="Q37" i="2"/>
  <c r="T37" i="2" s="1"/>
  <c r="H37" i="2"/>
  <c r="P37" i="2" s="1"/>
  <c r="S37" i="2" s="1"/>
  <c r="F37" i="2"/>
  <c r="K37" i="2" s="1"/>
  <c r="W37" i="2" s="1"/>
  <c r="E37" i="2"/>
  <c r="J37" i="2" s="1"/>
  <c r="V37" i="2" s="1"/>
  <c r="D37" i="2"/>
  <c r="I37" i="2" s="1"/>
  <c r="U37" i="2" s="1"/>
  <c r="U36" i="2"/>
  <c r="Q36" i="2"/>
  <c r="T36" i="2" s="1"/>
  <c r="J36" i="2"/>
  <c r="V36" i="2" s="1"/>
  <c r="H36" i="2"/>
  <c r="P36" i="2" s="1"/>
  <c r="S36" i="2" s="1"/>
  <c r="F36" i="2"/>
  <c r="K36" i="2" s="1"/>
  <c r="W36" i="2" s="1"/>
  <c r="E36" i="2"/>
  <c r="D36" i="2"/>
  <c r="I36" i="2" s="1"/>
  <c r="Q35" i="2"/>
  <c r="T35" i="2" s="1"/>
  <c r="H35" i="2"/>
  <c r="P35" i="2" s="1"/>
  <c r="S35" i="2" s="1"/>
  <c r="F35" i="2"/>
  <c r="K35" i="2" s="1"/>
  <c r="W35" i="2" s="1"/>
  <c r="E35" i="2"/>
  <c r="J35" i="2" s="1"/>
  <c r="V35" i="2" s="1"/>
  <c r="D35" i="2"/>
  <c r="I35" i="2" s="1"/>
  <c r="U35" i="2" s="1"/>
  <c r="Q34" i="2"/>
  <c r="T34" i="2" s="1"/>
  <c r="J34" i="2"/>
  <c r="V34" i="2" s="1"/>
  <c r="H34" i="2"/>
  <c r="P34" i="2" s="1"/>
  <c r="S34" i="2" s="1"/>
  <c r="F34" i="2"/>
  <c r="K34" i="2" s="1"/>
  <c r="W34" i="2" s="1"/>
  <c r="E34" i="2"/>
  <c r="D34" i="2"/>
  <c r="I34" i="2" s="1"/>
  <c r="U34" i="2" s="1"/>
  <c r="Q33" i="2"/>
  <c r="T33" i="2" s="1"/>
  <c r="H33" i="2"/>
  <c r="P33" i="2" s="1"/>
  <c r="S33" i="2" s="1"/>
  <c r="F33" i="2"/>
  <c r="K33" i="2" s="1"/>
  <c r="W33" i="2" s="1"/>
  <c r="E33" i="2"/>
  <c r="J33" i="2" s="1"/>
  <c r="V33" i="2" s="1"/>
  <c r="D33" i="2"/>
  <c r="I33" i="2" s="1"/>
  <c r="U33" i="2" s="1"/>
  <c r="U32" i="2"/>
  <c r="Q32" i="2"/>
  <c r="T32" i="2" s="1"/>
  <c r="J32" i="2"/>
  <c r="V32" i="2" s="1"/>
  <c r="H32" i="2"/>
  <c r="P32" i="2" s="1"/>
  <c r="S32" i="2" s="1"/>
  <c r="F32" i="2"/>
  <c r="K32" i="2" s="1"/>
  <c r="W32" i="2" s="1"/>
  <c r="E32" i="2"/>
  <c r="D32" i="2"/>
  <c r="I32" i="2" s="1"/>
  <c r="Q31" i="2"/>
  <c r="T31" i="2" s="1"/>
  <c r="H31" i="2"/>
  <c r="P31" i="2" s="1"/>
  <c r="S31" i="2" s="1"/>
  <c r="F31" i="2"/>
  <c r="K31" i="2" s="1"/>
  <c r="W31" i="2" s="1"/>
  <c r="E31" i="2"/>
  <c r="J31" i="2" s="1"/>
  <c r="V31" i="2" s="1"/>
  <c r="D31" i="2"/>
  <c r="I31" i="2" s="1"/>
  <c r="U31" i="2" s="1"/>
  <c r="Q30" i="2"/>
  <c r="T30" i="2" s="1"/>
  <c r="J30" i="2"/>
  <c r="V30" i="2" s="1"/>
  <c r="H30" i="2"/>
  <c r="P30" i="2" s="1"/>
  <c r="S30" i="2" s="1"/>
  <c r="F30" i="2"/>
  <c r="K30" i="2" s="1"/>
  <c r="W30" i="2" s="1"/>
  <c r="E30" i="2"/>
  <c r="D30" i="2"/>
  <c r="I30" i="2" s="1"/>
  <c r="U30" i="2" s="1"/>
  <c r="Q29" i="2"/>
  <c r="T29" i="2" s="1"/>
  <c r="H29" i="2"/>
  <c r="P29" i="2" s="1"/>
  <c r="S29" i="2" s="1"/>
  <c r="F29" i="2"/>
  <c r="K29" i="2" s="1"/>
  <c r="W29" i="2" s="1"/>
  <c r="E29" i="2"/>
  <c r="J29" i="2" s="1"/>
  <c r="V29" i="2" s="1"/>
  <c r="D29" i="2"/>
  <c r="I29" i="2" s="1"/>
  <c r="U29" i="2" s="1"/>
  <c r="U28" i="2"/>
  <c r="Q28" i="2"/>
  <c r="T28" i="2" s="1"/>
  <c r="J28" i="2"/>
  <c r="V28" i="2" s="1"/>
  <c r="H28" i="2"/>
  <c r="P28" i="2" s="1"/>
  <c r="S28" i="2" s="1"/>
  <c r="F28" i="2"/>
  <c r="K28" i="2" s="1"/>
  <c r="W28" i="2" s="1"/>
  <c r="E28" i="2"/>
  <c r="D28" i="2"/>
  <c r="I28" i="2" s="1"/>
  <c r="Q27" i="2"/>
  <c r="T27" i="2" s="1"/>
  <c r="H27" i="2"/>
  <c r="P27" i="2" s="1"/>
  <c r="S27" i="2" s="1"/>
  <c r="F27" i="2"/>
  <c r="K27" i="2" s="1"/>
  <c r="W27" i="2" s="1"/>
  <c r="E27" i="2"/>
  <c r="J27" i="2" s="1"/>
  <c r="V27" i="2" s="1"/>
  <c r="D27" i="2"/>
  <c r="I27" i="2" s="1"/>
  <c r="U27" i="2" s="1"/>
  <c r="Q26" i="2"/>
  <c r="T26" i="2" s="1"/>
  <c r="J26" i="2"/>
  <c r="V26" i="2" s="1"/>
  <c r="H26" i="2"/>
  <c r="P26" i="2" s="1"/>
  <c r="S26" i="2" s="1"/>
  <c r="F26" i="2"/>
  <c r="K26" i="2" s="1"/>
  <c r="W26" i="2" s="1"/>
  <c r="E26" i="2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U24" i="2"/>
  <c r="Q24" i="2"/>
  <c r="T24" i="2" s="1"/>
  <c r="J24" i="2"/>
  <c r="V24" i="2" s="1"/>
  <c r="H24" i="2"/>
  <c r="P24" i="2" s="1"/>
  <c r="S24" i="2" s="1"/>
  <c r="F24" i="2"/>
  <c r="K24" i="2" s="1"/>
  <c r="W24" i="2" s="1"/>
  <c r="E24" i="2"/>
  <c r="D24" i="2"/>
  <c r="I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Q22" i="2"/>
  <c r="T22" i="2" s="1"/>
  <c r="J22" i="2"/>
  <c r="V22" i="2" s="1"/>
  <c r="H22" i="2"/>
  <c r="P22" i="2" s="1"/>
  <c r="S22" i="2" s="1"/>
  <c r="F22" i="2"/>
  <c r="K22" i="2" s="1"/>
  <c r="W22" i="2" s="1"/>
  <c r="E22" i="2"/>
  <c r="D22" i="2"/>
  <c r="I22" i="2" s="1"/>
  <c r="U22" i="2" s="1"/>
  <c r="Q21" i="2"/>
  <c r="T21" i="2" s="1"/>
  <c r="H21" i="2"/>
  <c r="P21" i="2" s="1"/>
  <c r="S21" i="2" s="1"/>
  <c r="F21" i="2"/>
  <c r="K21" i="2" s="1"/>
  <c r="W21" i="2" s="1"/>
  <c r="E21" i="2"/>
  <c r="J21" i="2" s="1"/>
  <c r="V21" i="2" s="1"/>
  <c r="D21" i="2"/>
  <c r="I21" i="2" s="1"/>
  <c r="U21" i="2" s="1"/>
  <c r="U20" i="2"/>
  <c r="Q20" i="2"/>
  <c r="T20" i="2" s="1"/>
  <c r="J20" i="2"/>
  <c r="V20" i="2" s="1"/>
  <c r="H20" i="2"/>
  <c r="P20" i="2" s="1"/>
  <c r="S20" i="2" s="1"/>
  <c r="F20" i="2"/>
  <c r="K20" i="2" s="1"/>
  <c r="W20" i="2" s="1"/>
  <c r="E20" i="2"/>
  <c r="D20" i="2"/>
  <c r="I20" i="2" s="1"/>
  <c r="Q19" i="2"/>
  <c r="T19" i="2" s="1"/>
  <c r="H19" i="2"/>
  <c r="P19" i="2" s="1"/>
  <c r="S19" i="2" s="1"/>
  <c r="F19" i="2"/>
  <c r="K19" i="2" s="1"/>
  <c r="W19" i="2" s="1"/>
  <c r="E19" i="2"/>
  <c r="J19" i="2" s="1"/>
  <c r="V19" i="2" s="1"/>
  <c r="D19" i="2"/>
  <c r="I19" i="2" s="1"/>
  <c r="U19" i="2" s="1"/>
  <c r="Q18" i="2"/>
  <c r="T18" i="2" s="1"/>
  <c r="J18" i="2"/>
  <c r="V18" i="2" s="1"/>
  <c r="H18" i="2"/>
  <c r="P18" i="2" s="1"/>
  <c r="S18" i="2" s="1"/>
  <c r="F18" i="2"/>
  <c r="K18" i="2" s="1"/>
  <c r="W18" i="2" s="1"/>
  <c r="E18" i="2"/>
  <c r="D18" i="2"/>
  <c r="I18" i="2" s="1"/>
  <c r="U18" i="2" s="1"/>
  <c r="Q17" i="2"/>
  <c r="T17" i="2" s="1"/>
  <c r="H17" i="2"/>
  <c r="P17" i="2" s="1"/>
  <c r="S17" i="2" s="1"/>
  <c r="F17" i="2"/>
  <c r="K17" i="2" s="1"/>
  <c r="W17" i="2" s="1"/>
  <c r="E17" i="2"/>
  <c r="J17" i="2" s="1"/>
  <c r="V17" i="2" s="1"/>
  <c r="D17" i="2"/>
  <c r="I17" i="2" s="1"/>
  <c r="U17" i="2" s="1"/>
  <c r="U16" i="2"/>
  <c r="Q16" i="2"/>
  <c r="T16" i="2" s="1"/>
  <c r="J16" i="2"/>
  <c r="V16" i="2" s="1"/>
  <c r="H16" i="2"/>
  <c r="P16" i="2" s="1"/>
  <c r="S16" i="2" s="1"/>
  <c r="F16" i="2"/>
  <c r="K16" i="2" s="1"/>
  <c r="W16" i="2" s="1"/>
  <c r="E16" i="2"/>
  <c r="D16" i="2"/>
  <c r="I16" i="2" s="1"/>
  <c r="Q15" i="2"/>
  <c r="T15" i="2" s="1"/>
  <c r="H15" i="2"/>
  <c r="P15" i="2" s="1"/>
  <c r="S15" i="2" s="1"/>
  <c r="F15" i="2"/>
  <c r="K15" i="2" s="1"/>
  <c r="W15" i="2" s="1"/>
  <c r="E15" i="2"/>
  <c r="J15" i="2" s="1"/>
  <c r="V15" i="2" s="1"/>
  <c r="D15" i="2"/>
  <c r="I15" i="2" s="1"/>
  <c r="U15" i="2" s="1"/>
  <c r="Q14" i="2"/>
  <c r="T14" i="2" s="1"/>
  <c r="J14" i="2"/>
  <c r="V14" i="2" s="1"/>
  <c r="H14" i="2"/>
  <c r="P14" i="2" s="1"/>
  <c r="S14" i="2" s="1"/>
  <c r="F14" i="2"/>
  <c r="K14" i="2" s="1"/>
  <c r="W14" i="2" s="1"/>
  <c r="E14" i="2"/>
  <c r="D14" i="2"/>
  <c r="I14" i="2" s="1"/>
  <c r="U14" i="2" s="1"/>
  <c r="Q13" i="2"/>
  <c r="T13" i="2" s="1"/>
  <c r="H13" i="2"/>
  <c r="P13" i="2" s="1"/>
  <c r="S13" i="2" s="1"/>
  <c r="F13" i="2"/>
  <c r="K13" i="2" s="1"/>
  <c r="W13" i="2" s="1"/>
  <c r="E13" i="2"/>
  <c r="J13" i="2" s="1"/>
  <c r="V13" i="2" s="1"/>
  <c r="D13" i="2"/>
  <c r="I13" i="2" s="1"/>
  <c r="U13" i="2" s="1"/>
  <c r="U12" i="2"/>
  <c r="Q12" i="2"/>
  <c r="T12" i="2" s="1"/>
  <c r="J12" i="2"/>
  <c r="V12" i="2" s="1"/>
  <c r="H12" i="2"/>
  <c r="P12" i="2" s="1"/>
  <c r="S12" i="2" s="1"/>
  <c r="F12" i="2"/>
  <c r="K12" i="2" s="1"/>
  <c r="W12" i="2" s="1"/>
  <c r="E12" i="2"/>
  <c r="D12" i="2"/>
  <c r="I12" i="2" s="1"/>
  <c r="U11" i="2"/>
  <c r="Q11" i="2"/>
  <c r="T11" i="2" s="1"/>
  <c r="H11" i="2"/>
  <c r="P11" i="2" s="1"/>
  <c r="S11" i="2" s="1"/>
  <c r="F11" i="2"/>
  <c r="K11" i="2" s="1"/>
  <c r="W11" i="2" s="1"/>
  <c r="E11" i="2"/>
  <c r="J11" i="2" s="1"/>
  <c r="V11" i="2" s="1"/>
  <c r="D11" i="2"/>
  <c r="I11" i="2" s="1"/>
  <c r="Q10" i="2"/>
  <c r="T10" i="2" s="1"/>
  <c r="J10" i="2"/>
  <c r="V10" i="2" s="1"/>
  <c r="H10" i="2"/>
  <c r="P10" i="2" s="1"/>
  <c r="S10" i="2" s="1"/>
  <c r="F10" i="2"/>
  <c r="K10" i="2" s="1"/>
  <c r="W10" i="2" s="1"/>
  <c r="E10" i="2"/>
  <c r="D10" i="2"/>
  <c r="I10" i="2" s="1"/>
  <c r="U10" i="2" s="1"/>
  <c r="Q9" i="2"/>
  <c r="T9" i="2" s="1"/>
  <c r="H9" i="2"/>
  <c r="P9" i="2" s="1"/>
  <c r="S9" i="2" s="1"/>
  <c r="F9" i="2"/>
  <c r="K9" i="2" s="1"/>
  <c r="W9" i="2" s="1"/>
  <c r="E9" i="2"/>
  <c r="J9" i="2" s="1"/>
  <c r="V9" i="2" s="1"/>
  <c r="D9" i="2"/>
  <c r="I9" i="2" s="1"/>
  <c r="U9" i="2" s="1"/>
  <c r="U8" i="2"/>
  <c r="Q8" i="2"/>
  <c r="T8" i="2" s="1"/>
  <c r="J8" i="2"/>
  <c r="V8" i="2" s="1"/>
  <c r="H8" i="2"/>
  <c r="P8" i="2" s="1"/>
  <c r="S8" i="2" s="1"/>
  <c r="F8" i="2"/>
  <c r="K8" i="2" s="1"/>
  <c r="W8" i="2" s="1"/>
  <c r="E8" i="2"/>
  <c r="D8" i="2"/>
  <c r="I8" i="2" s="1"/>
  <c r="U7" i="2"/>
  <c r="Q7" i="2"/>
  <c r="T7" i="2" s="1"/>
  <c r="H7" i="2"/>
  <c r="P7" i="2" s="1"/>
  <c r="S7" i="2" s="1"/>
  <c r="F7" i="2"/>
  <c r="K7" i="2" s="1"/>
  <c r="W7" i="2" s="1"/>
  <c r="E7" i="2"/>
  <c r="J7" i="2" s="1"/>
  <c r="V7" i="2" s="1"/>
  <c r="D7" i="2"/>
  <c r="I7" i="2" s="1"/>
  <c r="Q6" i="2"/>
  <c r="T6" i="2" s="1"/>
  <c r="J6" i="2"/>
  <c r="V6" i="2" s="1"/>
  <c r="H6" i="2"/>
  <c r="P6" i="2" s="1"/>
  <c r="S6" i="2" s="1"/>
  <c r="F6" i="2"/>
  <c r="K6" i="2" s="1"/>
  <c r="W6" i="2" s="1"/>
  <c r="E6" i="2"/>
  <c r="D6" i="2"/>
  <c r="I6" i="2" s="1"/>
  <c r="U6" i="2" s="1"/>
  <c r="Q5" i="2"/>
  <c r="T5" i="2" s="1"/>
  <c r="H5" i="2"/>
  <c r="P5" i="2" s="1"/>
  <c r="S5" i="2" s="1"/>
  <c r="F5" i="2"/>
  <c r="K5" i="2" s="1"/>
  <c r="W5" i="2" s="1"/>
  <c r="E5" i="2"/>
  <c r="J5" i="2" s="1"/>
  <c r="V5" i="2" s="1"/>
  <c r="D5" i="2"/>
  <c r="I5" i="2" s="1"/>
  <c r="U5" i="2" s="1"/>
  <c r="U4" i="2"/>
  <c r="Q4" i="2"/>
  <c r="T4" i="2" s="1"/>
  <c r="J4" i="2"/>
  <c r="V4" i="2" s="1"/>
  <c r="H4" i="2"/>
  <c r="P4" i="2" s="1"/>
  <c r="S4" i="2" s="1"/>
  <c r="F4" i="2"/>
  <c r="K4" i="2" s="1"/>
  <c r="W4" i="2" s="1"/>
  <c r="E4" i="2"/>
  <c r="D4" i="2"/>
  <c r="I4" i="2" s="1"/>
  <c r="U3" i="2"/>
  <c r="Q3" i="2"/>
  <c r="T3" i="2" s="1"/>
  <c r="H3" i="2"/>
  <c r="P3" i="2" s="1"/>
  <c r="S3" i="2" s="1"/>
  <c r="F3" i="2"/>
  <c r="K3" i="2" s="1"/>
  <c r="W3" i="2" s="1"/>
  <c r="E3" i="2"/>
  <c r="J3" i="2" s="1"/>
  <c r="V3" i="2" s="1"/>
  <c r="D3" i="2"/>
  <c r="I3" i="2" s="1"/>
  <c r="Y172" i="1"/>
  <c r="N172" i="1"/>
  <c r="K172" i="1"/>
  <c r="M172" i="1" s="1"/>
  <c r="F172" i="1"/>
  <c r="L172" i="1" s="1"/>
  <c r="D172" i="1"/>
  <c r="H172" i="1" s="1"/>
  <c r="P172" i="1" s="1"/>
  <c r="C172" i="1"/>
  <c r="G172" i="1" s="1"/>
  <c r="O172" i="1" s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N170" i="1"/>
  <c r="K170" i="1"/>
  <c r="M170" i="1" s="1"/>
  <c r="F170" i="1"/>
  <c r="L170" i="1" s="1"/>
  <c r="D170" i="1"/>
  <c r="H170" i="1" s="1"/>
  <c r="P170" i="1" s="1"/>
  <c r="C170" i="1"/>
  <c r="G170" i="1" s="1"/>
  <c r="O170" i="1" s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N168" i="1"/>
  <c r="K168" i="1"/>
  <c r="M168" i="1" s="1"/>
  <c r="F168" i="1"/>
  <c r="L168" i="1" s="1"/>
  <c r="D168" i="1"/>
  <c r="H168" i="1" s="1"/>
  <c r="P168" i="1" s="1"/>
  <c r="C168" i="1"/>
  <c r="G168" i="1" s="1"/>
  <c r="O168" i="1" s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N166" i="1"/>
  <c r="K166" i="1"/>
  <c r="M166" i="1" s="1"/>
  <c r="F166" i="1"/>
  <c r="L166" i="1" s="1"/>
  <c r="D166" i="1"/>
  <c r="H166" i="1" s="1"/>
  <c r="P166" i="1" s="1"/>
  <c r="C166" i="1"/>
  <c r="G166" i="1" s="1"/>
  <c r="O166" i="1" s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N164" i="1"/>
  <c r="K164" i="1"/>
  <c r="M164" i="1" s="1"/>
  <c r="F164" i="1"/>
  <c r="L164" i="1" s="1"/>
  <c r="D164" i="1"/>
  <c r="H164" i="1" s="1"/>
  <c r="P164" i="1" s="1"/>
  <c r="C164" i="1"/>
  <c r="G164" i="1" s="1"/>
  <c r="O164" i="1" s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N162" i="1"/>
  <c r="K162" i="1"/>
  <c r="M162" i="1" s="1"/>
  <c r="F162" i="1"/>
  <c r="L162" i="1" s="1"/>
  <c r="D162" i="1"/>
  <c r="H162" i="1" s="1"/>
  <c r="P162" i="1" s="1"/>
  <c r="C162" i="1"/>
  <c r="G162" i="1" s="1"/>
  <c r="O162" i="1" s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N160" i="1"/>
  <c r="K160" i="1"/>
  <c r="M160" i="1" s="1"/>
  <c r="F160" i="1"/>
  <c r="L160" i="1" s="1"/>
  <c r="D160" i="1"/>
  <c r="H160" i="1" s="1"/>
  <c r="P160" i="1" s="1"/>
  <c r="C160" i="1"/>
  <c r="G160" i="1" s="1"/>
  <c r="O160" i="1" s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N158" i="1"/>
  <c r="K158" i="1"/>
  <c r="M158" i="1" s="1"/>
  <c r="F158" i="1"/>
  <c r="L158" i="1" s="1"/>
  <c r="D158" i="1"/>
  <c r="H158" i="1" s="1"/>
  <c r="P158" i="1" s="1"/>
  <c r="C158" i="1"/>
  <c r="G158" i="1" s="1"/>
  <c r="O158" i="1" s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N156" i="1"/>
  <c r="K156" i="1"/>
  <c r="M156" i="1" s="1"/>
  <c r="F156" i="1"/>
  <c r="L156" i="1" s="1"/>
  <c r="D156" i="1"/>
  <c r="H156" i="1" s="1"/>
  <c r="P156" i="1" s="1"/>
  <c r="C156" i="1"/>
  <c r="G156" i="1" s="1"/>
  <c r="O156" i="1" s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N154" i="1"/>
  <c r="K154" i="1"/>
  <c r="M154" i="1" s="1"/>
  <c r="F154" i="1"/>
  <c r="L154" i="1" s="1"/>
  <c r="D154" i="1"/>
  <c r="H154" i="1" s="1"/>
  <c r="P154" i="1" s="1"/>
  <c r="C154" i="1"/>
  <c r="G154" i="1" s="1"/>
  <c r="O154" i="1" s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N152" i="1"/>
  <c r="K152" i="1"/>
  <c r="M152" i="1" s="1"/>
  <c r="F152" i="1"/>
  <c r="L152" i="1" s="1"/>
  <c r="D152" i="1"/>
  <c r="H152" i="1" s="1"/>
  <c r="P152" i="1" s="1"/>
  <c r="C152" i="1"/>
  <c r="G152" i="1" s="1"/>
  <c r="O152" i="1" s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N150" i="1"/>
  <c r="K150" i="1"/>
  <c r="M150" i="1" s="1"/>
  <c r="F150" i="1"/>
  <c r="L150" i="1" s="1"/>
  <c r="D150" i="1"/>
  <c r="H150" i="1" s="1"/>
  <c r="P150" i="1" s="1"/>
  <c r="C150" i="1"/>
  <c r="G150" i="1" s="1"/>
  <c r="O150" i="1" s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N148" i="1"/>
  <c r="K148" i="1"/>
  <c r="M148" i="1" s="1"/>
  <c r="F148" i="1"/>
  <c r="L148" i="1" s="1"/>
  <c r="D148" i="1"/>
  <c r="H148" i="1" s="1"/>
  <c r="P148" i="1" s="1"/>
  <c r="C148" i="1"/>
  <c r="G148" i="1" s="1"/>
  <c r="O148" i="1" s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N146" i="1"/>
  <c r="K146" i="1"/>
  <c r="M146" i="1" s="1"/>
  <c r="F146" i="1"/>
  <c r="L146" i="1" s="1"/>
  <c r="D146" i="1"/>
  <c r="H146" i="1" s="1"/>
  <c r="P146" i="1" s="1"/>
  <c r="C146" i="1"/>
  <c r="G146" i="1" s="1"/>
  <c r="O146" i="1" s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N144" i="1"/>
  <c r="K144" i="1"/>
  <c r="M144" i="1" s="1"/>
  <c r="F144" i="1"/>
  <c r="L144" i="1" s="1"/>
  <c r="D144" i="1"/>
  <c r="H144" i="1" s="1"/>
  <c r="P144" i="1" s="1"/>
  <c r="C144" i="1"/>
  <c r="G144" i="1" s="1"/>
  <c r="O144" i="1" s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N142" i="1"/>
  <c r="K142" i="1"/>
  <c r="M142" i="1" s="1"/>
  <c r="F142" i="1"/>
  <c r="L142" i="1" s="1"/>
  <c r="D142" i="1"/>
  <c r="H142" i="1" s="1"/>
  <c r="P142" i="1" s="1"/>
  <c r="C142" i="1"/>
  <c r="G142" i="1" s="1"/>
  <c r="O142" i="1" s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N140" i="1"/>
  <c r="K140" i="1"/>
  <c r="M140" i="1" s="1"/>
  <c r="F140" i="1"/>
  <c r="L140" i="1" s="1"/>
  <c r="D140" i="1"/>
  <c r="H140" i="1" s="1"/>
  <c r="P140" i="1" s="1"/>
  <c r="C140" i="1"/>
  <c r="G140" i="1" s="1"/>
  <c r="O140" i="1" s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N138" i="1"/>
  <c r="K138" i="1"/>
  <c r="M138" i="1" s="1"/>
  <c r="F138" i="1"/>
  <c r="L138" i="1" s="1"/>
  <c r="D138" i="1"/>
  <c r="H138" i="1" s="1"/>
  <c r="P138" i="1" s="1"/>
  <c r="C138" i="1"/>
  <c r="G138" i="1" s="1"/>
  <c r="O138" i="1" s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N136" i="1"/>
  <c r="K136" i="1"/>
  <c r="M136" i="1" s="1"/>
  <c r="F136" i="1"/>
  <c r="L136" i="1" s="1"/>
  <c r="D136" i="1"/>
  <c r="H136" i="1" s="1"/>
  <c r="P136" i="1" s="1"/>
  <c r="C136" i="1"/>
  <c r="G136" i="1" s="1"/>
  <c r="O136" i="1" s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N134" i="1"/>
  <c r="K134" i="1"/>
  <c r="M134" i="1" s="1"/>
  <c r="F134" i="1"/>
  <c r="L134" i="1" s="1"/>
  <c r="D134" i="1"/>
  <c r="H134" i="1" s="1"/>
  <c r="P134" i="1" s="1"/>
  <c r="C134" i="1"/>
  <c r="G134" i="1" s="1"/>
  <c r="O134" i="1" s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M132" i="1"/>
  <c r="K132" i="1"/>
  <c r="H132" i="1"/>
  <c r="P132" i="1" s="1"/>
  <c r="G132" i="1"/>
  <c r="O132" i="1" s="1"/>
  <c r="F132" i="1"/>
  <c r="L132" i="1" s="1"/>
  <c r="N132" i="1" s="1"/>
  <c r="D132" i="1"/>
  <c r="C132" i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M130" i="1"/>
  <c r="K130" i="1"/>
  <c r="H130" i="1"/>
  <c r="P130" i="1" s="1"/>
  <c r="F130" i="1"/>
  <c r="L130" i="1" s="1"/>
  <c r="N130" i="1" s="1"/>
  <c r="D130" i="1"/>
  <c r="C130" i="1"/>
  <c r="G130" i="1" s="1"/>
  <c r="O130" i="1" s="1"/>
  <c r="Y129" i="1"/>
  <c r="M129" i="1"/>
  <c r="K129" i="1"/>
  <c r="H129" i="1"/>
  <c r="P129" i="1" s="1"/>
  <c r="G129" i="1"/>
  <c r="O129" i="1" s="1"/>
  <c r="F129" i="1"/>
  <c r="L129" i="1" s="1"/>
  <c r="N129" i="1" s="1"/>
  <c r="D129" i="1"/>
  <c r="C129" i="1"/>
  <c r="Y128" i="1"/>
  <c r="N128" i="1"/>
  <c r="M128" i="1"/>
  <c r="K128" i="1"/>
  <c r="H128" i="1"/>
  <c r="P128" i="1" s="1"/>
  <c r="G128" i="1"/>
  <c r="O128" i="1" s="1"/>
  <c r="F128" i="1"/>
  <c r="L128" i="1" s="1"/>
  <c r="D128" i="1"/>
  <c r="C128" i="1"/>
  <c r="Y127" i="1"/>
  <c r="M127" i="1"/>
  <c r="K127" i="1"/>
  <c r="F127" i="1"/>
  <c r="L127" i="1" s="1"/>
  <c r="N127" i="1" s="1"/>
  <c r="D127" i="1"/>
  <c r="H127" i="1" s="1"/>
  <c r="P127" i="1" s="1"/>
  <c r="C127" i="1"/>
  <c r="G127" i="1" s="1"/>
  <c r="O127" i="1" s="1"/>
  <c r="Y126" i="1"/>
  <c r="N126" i="1"/>
  <c r="M126" i="1"/>
  <c r="K126" i="1"/>
  <c r="H126" i="1"/>
  <c r="P126" i="1" s="1"/>
  <c r="G126" i="1"/>
  <c r="O126" i="1" s="1"/>
  <c r="F126" i="1"/>
  <c r="L126" i="1" s="1"/>
  <c r="D126" i="1"/>
  <c r="C126" i="1"/>
  <c r="Y125" i="1"/>
  <c r="M125" i="1"/>
  <c r="K125" i="1"/>
  <c r="F125" i="1"/>
  <c r="L125" i="1" s="1"/>
  <c r="N125" i="1" s="1"/>
  <c r="D125" i="1"/>
  <c r="H125" i="1" s="1"/>
  <c r="P125" i="1" s="1"/>
  <c r="C125" i="1"/>
  <c r="G125" i="1" s="1"/>
  <c r="O125" i="1" s="1"/>
  <c r="Y124" i="1"/>
  <c r="N124" i="1"/>
  <c r="M124" i="1"/>
  <c r="K124" i="1"/>
  <c r="H124" i="1"/>
  <c r="P124" i="1" s="1"/>
  <c r="G124" i="1"/>
  <c r="O124" i="1" s="1"/>
  <c r="F124" i="1"/>
  <c r="L124" i="1" s="1"/>
  <c r="D124" i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N122" i="1"/>
  <c r="M122" i="1"/>
  <c r="K122" i="1"/>
  <c r="H122" i="1"/>
  <c r="P122" i="1" s="1"/>
  <c r="G122" i="1"/>
  <c r="O122" i="1" s="1"/>
  <c r="F122" i="1"/>
  <c r="L122" i="1" s="1"/>
  <c r="D122" i="1"/>
  <c r="C122" i="1"/>
  <c r="Y121" i="1"/>
  <c r="M121" i="1"/>
  <c r="K121" i="1"/>
  <c r="F121" i="1"/>
  <c r="L121" i="1" s="1"/>
  <c r="N121" i="1" s="1"/>
  <c r="D121" i="1"/>
  <c r="H121" i="1" s="1"/>
  <c r="P121" i="1" s="1"/>
  <c r="C121" i="1"/>
  <c r="G121" i="1" s="1"/>
  <c r="O121" i="1" s="1"/>
  <c r="Y120" i="1"/>
  <c r="N120" i="1"/>
  <c r="M120" i="1"/>
  <c r="K120" i="1"/>
  <c r="H120" i="1"/>
  <c r="P120" i="1" s="1"/>
  <c r="G120" i="1"/>
  <c r="O120" i="1" s="1"/>
  <c r="F120" i="1"/>
  <c r="L120" i="1" s="1"/>
  <c r="D120" i="1"/>
  <c r="C120" i="1"/>
  <c r="Y119" i="1"/>
  <c r="M119" i="1"/>
  <c r="K119" i="1"/>
  <c r="F119" i="1"/>
  <c r="L119" i="1" s="1"/>
  <c r="N119" i="1" s="1"/>
  <c r="D119" i="1"/>
  <c r="H119" i="1" s="1"/>
  <c r="P119" i="1" s="1"/>
  <c r="C119" i="1"/>
  <c r="G119" i="1" s="1"/>
  <c r="O119" i="1" s="1"/>
  <c r="Y118" i="1"/>
  <c r="N118" i="1"/>
  <c r="M118" i="1"/>
  <c r="K118" i="1"/>
  <c r="H118" i="1"/>
  <c r="P118" i="1" s="1"/>
  <c r="G118" i="1"/>
  <c r="O118" i="1" s="1"/>
  <c r="F118" i="1"/>
  <c r="L118" i="1" s="1"/>
  <c r="D118" i="1"/>
  <c r="C118" i="1"/>
  <c r="Y117" i="1"/>
  <c r="M117" i="1"/>
  <c r="K117" i="1"/>
  <c r="F117" i="1"/>
  <c r="L117" i="1" s="1"/>
  <c r="N117" i="1" s="1"/>
  <c r="D117" i="1"/>
  <c r="H117" i="1" s="1"/>
  <c r="P117" i="1" s="1"/>
  <c r="C117" i="1"/>
  <c r="G117" i="1" s="1"/>
  <c r="O117" i="1" s="1"/>
  <c r="Y116" i="1"/>
  <c r="N116" i="1"/>
  <c r="M116" i="1"/>
  <c r="K116" i="1"/>
  <c r="H116" i="1"/>
  <c r="P116" i="1" s="1"/>
  <c r="G116" i="1"/>
  <c r="O116" i="1" s="1"/>
  <c r="F116" i="1"/>
  <c r="L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N114" i="1"/>
  <c r="M114" i="1"/>
  <c r="K114" i="1"/>
  <c r="H114" i="1"/>
  <c r="P114" i="1" s="1"/>
  <c r="G114" i="1"/>
  <c r="O114" i="1" s="1"/>
  <c r="F114" i="1"/>
  <c r="L114" i="1" s="1"/>
  <c r="D114" i="1"/>
  <c r="C114" i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N112" i="1"/>
  <c r="M112" i="1"/>
  <c r="K112" i="1"/>
  <c r="H112" i="1"/>
  <c r="P112" i="1" s="1"/>
  <c r="G112" i="1"/>
  <c r="O112" i="1" s="1"/>
  <c r="F112" i="1"/>
  <c r="L112" i="1" s="1"/>
  <c r="D112" i="1"/>
  <c r="C112" i="1"/>
  <c r="Y111" i="1"/>
  <c r="M111" i="1"/>
  <c r="K111" i="1"/>
  <c r="F111" i="1"/>
  <c r="L111" i="1" s="1"/>
  <c r="N111" i="1" s="1"/>
  <c r="D111" i="1"/>
  <c r="H111" i="1" s="1"/>
  <c r="P111" i="1" s="1"/>
  <c r="C111" i="1"/>
  <c r="G111" i="1" s="1"/>
  <c r="O111" i="1" s="1"/>
  <c r="Y110" i="1"/>
  <c r="N110" i="1"/>
  <c r="M110" i="1"/>
  <c r="K110" i="1"/>
  <c r="H110" i="1"/>
  <c r="P110" i="1" s="1"/>
  <c r="G110" i="1"/>
  <c r="O110" i="1" s="1"/>
  <c r="F110" i="1"/>
  <c r="L110" i="1" s="1"/>
  <c r="D110" i="1"/>
  <c r="C110" i="1"/>
  <c r="Y109" i="1"/>
  <c r="F109" i="1"/>
  <c r="D109" i="1"/>
  <c r="C109" i="1"/>
  <c r="Y108" i="1"/>
  <c r="P108" i="1"/>
  <c r="F108" i="1"/>
  <c r="D108" i="1"/>
  <c r="H108" i="1" s="1"/>
  <c r="C108" i="1"/>
  <c r="Y107" i="1"/>
  <c r="F107" i="1"/>
  <c r="D107" i="1"/>
  <c r="C107" i="1"/>
  <c r="Y106" i="1"/>
  <c r="P106" i="1"/>
  <c r="F106" i="1"/>
  <c r="D106" i="1"/>
  <c r="H106" i="1" s="1"/>
  <c r="C106" i="1"/>
  <c r="Y105" i="1"/>
  <c r="F105" i="1"/>
  <c r="D105" i="1"/>
  <c r="C105" i="1"/>
  <c r="Y104" i="1"/>
  <c r="P104" i="1"/>
  <c r="F104" i="1"/>
  <c r="D104" i="1"/>
  <c r="H104" i="1" s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P100" i="1"/>
  <c r="F100" i="1"/>
  <c r="D100" i="1"/>
  <c r="H100" i="1" s="1"/>
  <c r="C100" i="1"/>
  <c r="Y99" i="1"/>
  <c r="F99" i="1"/>
  <c r="D99" i="1"/>
  <c r="C99" i="1"/>
  <c r="Y98" i="1"/>
  <c r="P98" i="1"/>
  <c r="F98" i="1"/>
  <c r="D98" i="1"/>
  <c r="H98" i="1" s="1"/>
  <c r="C98" i="1"/>
  <c r="Y97" i="1"/>
  <c r="F97" i="1"/>
  <c r="D97" i="1"/>
  <c r="C97" i="1"/>
  <c r="Y96" i="1"/>
  <c r="P96" i="1"/>
  <c r="F96" i="1"/>
  <c r="D96" i="1"/>
  <c r="H96" i="1" s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P92" i="1"/>
  <c r="F92" i="1"/>
  <c r="D92" i="1"/>
  <c r="H92" i="1" s="1"/>
  <c r="C92" i="1"/>
  <c r="Y91" i="1"/>
  <c r="F91" i="1"/>
  <c r="D91" i="1"/>
  <c r="C91" i="1"/>
  <c r="Y90" i="1"/>
  <c r="P90" i="1"/>
  <c r="F90" i="1"/>
  <c r="D90" i="1"/>
  <c r="H90" i="1" s="1"/>
  <c r="C90" i="1"/>
  <c r="Y89" i="1"/>
  <c r="F89" i="1"/>
  <c r="D89" i="1"/>
  <c r="C89" i="1"/>
  <c r="Y88" i="1"/>
  <c r="P88" i="1"/>
  <c r="F88" i="1"/>
  <c r="D88" i="1"/>
  <c r="H88" i="1" s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P84" i="1"/>
  <c r="F84" i="1"/>
  <c r="D84" i="1"/>
  <c r="H84" i="1" s="1"/>
  <c r="C84" i="1"/>
  <c r="Y83" i="1"/>
  <c r="F83" i="1"/>
  <c r="D83" i="1"/>
  <c r="C83" i="1"/>
  <c r="Y82" i="1"/>
  <c r="P82" i="1"/>
  <c r="F82" i="1"/>
  <c r="D82" i="1"/>
  <c r="H82" i="1" s="1"/>
  <c r="C82" i="1"/>
  <c r="Y81" i="1"/>
  <c r="F81" i="1"/>
  <c r="D81" i="1"/>
  <c r="C81" i="1"/>
  <c r="Y80" i="1"/>
  <c r="P80" i="1"/>
  <c r="F80" i="1"/>
  <c r="D80" i="1"/>
  <c r="H80" i="1" s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P76" i="1"/>
  <c r="F76" i="1"/>
  <c r="D76" i="1"/>
  <c r="H76" i="1" s="1"/>
  <c r="C76" i="1"/>
  <c r="Y75" i="1"/>
  <c r="F75" i="1"/>
  <c r="D75" i="1"/>
  <c r="C75" i="1"/>
  <c r="Y74" i="1"/>
  <c r="P74" i="1"/>
  <c r="K74" i="1"/>
  <c r="M74" i="1" s="1"/>
  <c r="H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H73" i="1" s="1"/>
  <c r="P73" i="1" s="1"/>
  <c r="C73" i="1"/>
  <c r="Y72" i="1"/>
  <c r="P72" i="1"/>
  <c r="K72" i="1"/>
  <c r="M72" i="1" s="1"/>
  <c r="H72" i="1"/>
  <c r="F72" i="1"/>
  <c r="L72" i="1" s="1"/>
  <c r="N72" i="1" s="1"/>
  <c r="D72" i="1"/>
  <c r="C72" i="1"/>
  <c r="G72" i="1" s="1"/>
  <c r="O72" i="1" s="1"/>
  <c r="Y71" i="1"/>
  <c r="F71" i="1"/>
  <c r="K71" i="1" s="1"/>
  <c r="M71" i="1" s="1"/>
  <c r="D71" i="1"/>
  <c r="C71" i="1"/>
  <c r="Y70" i="1"/>
  <c r="P70" i="1"/>
  <c r="K70" i="1"/>
  <c r="M70" i="1" s="1"/>
  <c r="H70" i="1"/>
  <c r="F70" i="1"/>
  <c r="L70" i="1" s="1"/>
  <c r="N70" i="1" s="1"/>
  <c r="D70" i="1"/>
  <c r="C70" i="1"/>
  <c r="G70" i="1" s="1"/>
  <c r="O70" i="1" s="1"/>
  <c r="Y69" i="1"/>
  <c r="F69" i="1"/>
  <c r="K69" i="1" s="1"/>
  <c r="M69" i="1" s="1"/>
  <c r="D69" i="1"/>
  <c r="H69" i="1" s="1"/>
  <c r="P69" i="1" s="1"/>
  <c r="C69" i="1"/>
  <c r="Y68" i="1"/>
  <c r="P68" i="1"/>
  <c r="K68" i="1"/>
  <c r="M68" i="1" s="1"/>
  <c r="H68" i="1"/>
  <c r="F68" i="1"/>
  <c r="L68" i="1" s="1"/>
  <c r="N68" i="1" s="1"/>
  <c r="D68" i="1"/>
  <c r="C68" i="1"/>
  <c r="G68" i="1" s="1"/>
  <c r="O68" i="1" s="1"/>
  <c r="Y67" i="1"/>
  <c r="F67" i="1"/>
  <c r="K67" i="1" s="1"/>
  <c r="M67" i="1" s="1"/>
  <c r="D67" i="1"/>
  <c r="C67" i="1"/>
  <c r="Y66" i="1"/>
  <c r="P66" i="1"/>
  <c r="K66" i="1"/>
  <c r="M66" i="1" s="1"/>
  <c r="H66" i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P64" i="1"/>
  <c r="K64" i="1"/>
  <c r="M64" i="1" s="1"/>
  <c r="H64" i="1"/>
  <c r="F64" i="1"/>
  <c r="L64" i="1" s="1"/>
  <c r="N64" i="1" s="1"/>
  <c r="D64" i="1"/>
  <c r="C64" i="1"/>
  <c r="G64" i="1" s="1"/>
  <c r="O64" i="1" s="1"/>
  <c r="Y63" i="1"/>
  <c r="F63" i="1"/>
  <c r="K63" i="1" s="1"/>
  <c r="M63" i="1" s="1"/>
  <c r="D63" i="1"/>
  <c r="C63" i="1"/>
  <c r="Y62" i="1"/>
  <c r="P62" i="1"/>
  <c r="K62" i="1"/>
  <c r="M62" i="1" s="1"/>
  <c r="H62" i="1"/>
  <c r="F62" i="1"/>
  <c r="L62" i="1" s="1"/>
  <c r="N62" i="1" s="1"/>
  <c r="D62" i="1"/>
  <c r="C62" i="1"/>
  <c r="G62" i="1" s="1"/>
  <c r="O62" i="1" s="1"/>
  <c r="Y61" i="1"/>
  <c r="F61" i="1"/>
  <c r="K61" i="1" s="1"/>
  <c r="M61" i="1" s="1"/>
  <c r="D61" i="1"/>
  <c r="H61" i="1" s="1"/>
  <c r="P61" i="1" s="1"/>
  <c r="C61" i="1"/>
  <c r="Y60" i="1"/>
  <c r="P60" i="1"/>
  <c r="K60" i="1"/>
  <c r="M60" i="1" s="1"/>
  <c r="H60" i="1"/>
  <c r="F60" i="1"/>
  <c r="L60" i="1" s="1"/>
  <c r="N60" i="1" s="1"/>
  <c r="D60" i="1"/>
  <c r="C60" i="1"/>
  <c r="G60" i="1" s="1"/>
  <c r="O60" i="1" s="1"/>
  <c r="Y59" i="1"/>
  <c r="F59" i="1"/>
  <c r="K59" i="1" s="1"/>
  <c r="M59" i="1" s="1"/>
  <c r="D59" i="1"/>
  <c r="C59" i="1"/>
  <c r="Y58" i="1"/>
  <c r="P58" i="1"/>
  <c r="K58" i="1"/>
  <c r="M58" i="1" s="1"/>
  <c r="H58" i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P56" i="1"/>
  <c r="K56" i="1"/>
  <c r="M56" i="1" s="1"/>
  <c r="H56" i="1"/>
  <c r="F56" i="1"/>
  <c r="L56" i="1" s="1"/>
  <c r="N56" i="1" s="1"/>
  <c r="D56" i="1"/>
  <c r="C56" i="1"/>
  <c r="G56" i="1" s="1"/>
  <c r="O56" i="1" s="1"/>
  <c r="Y55" i="1"/>
  <c r="F55" i="1"/>
  <c r="K55" i="1" s="1"/>
  <c r="M55" i="1" s="1"/>
  <c r="D55" i="1"/>
  <c r="C55" i="1"/>
  <c r="Y54" i="1"/>
  <c r="P54" i="1"/>
  <c r="K54" i="1"/>
  <c r="M54" i="1" s="1"/>
  <c r="H54" i="1"/>
  <c r="F54" i="1"/>
  <c r="L54" i="1" s="1"/>
  <c r="N54" i="1" s="1"/>
  <c r="D54" i="1"/>
  <c r="C54" i="1"/>
  <c r="G54" i="1" s="1"/>
  <c r="O54" i="1" s="1"/>
  <c r="Y53" i="1"/>
  <c r="F53" i="1"/>
  <c r="K53" i="1" s="1"/>
  <c r="M53" i="1" s="1"/>
  <c r="D53" i="1"/>
  <c r="H53" i="1" s="1"/>
  <c r="P53" i="1" s="1"/>
  <c r="C53" i="1"/>
  <c r="Y52" i="1"/>
  <c r="P52" i="1"/>
  <c r="K52" i="1"/>
  <c r="M52" i="1" s="1"/>
  <c r="H52" i="1"/>
  <c r="F52" i="1"/>
  <c r="L52" i="1" s="1"/>
  <c r="N52" i="1" s="1"/>
  <c r="D52" i="1"/>
  <c r="C52" i="1"/>
  <c r="G52" i="1" s="1"/>
  <c r="O52" i="1" s="1"/>
  <c r="Y51" i="1"/>
  <c r="F51" i="1"/>
  <c r="K51" i="1" s="1"/>
  <c r="M51" i="1" s="1"/>
  <c r="D51" i="1"/>
  <c r="C51" i="1"/>
  <c r="Y50" i="1"/>
  <c r="P50" i="1"/>
  <c r="K50" i="1"/>
  <c r="M50" i="1" s="1"/>
  <c r="H50" i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P48" i="1"/>
  <c r="K48" i="1"/>
  <c r="M48" i="1" s="1"/>
  <c r="H48" i="1"/>
  <c r="F48" i="1"/>
  <c r="L48" i="1" s="1"/>
  <c r="N48" i="1" s="1"/>
  <c r="D48" i="1"/>
  <c r="C48" i="1"/>
  <c r="G48" i="1" s="1"/>
  <c r="O48" i="1" s="1"/>
  <c r="Y47" i="1"/>
  <c r="F47" i="1"/>
  <c r="K47" i="1" s="1"/>
  <c r="M47" i="1" s="1"/>
  <c r="D47" i="1"/>
  <c r="C47" i="1"/>
  <c r="Y46" i="1"/>
  <c r="P46" i="1"/>
  <c r="K46" i="1"/>
  <c r="M46" i="1" s="1"/>
  <c r="H46" i="1"/>
  <c r="F46" i="1"/>
  <c r="L46" i="1" s="1"/>
  <c r="N46" i="1" s="1"/>
  <c r="D46" i="1"/>
  <c r="C46" i="1"/>
  <c r="G46" i="1" s="1"/>
  <c r="O46" i="1" s="1"/>
  <c r="Y45" i="1"/>
  <c r="F45" i="1"/>
  <c r="K45" i="1" s="1"/>
  <c r="M45" i="1" s="1"/>
  <c r="D45" i="1"/>
  <c r="H45" i="1" s="1"/>
  <c r="P45" i="1" s="1"/>
  <c r="C45" i="1"/>
  <c r="Y44" i="1"/>
  <c r="P44" i="1"/>
  <c r="K44" i="1"/>
  <c r="M44" i="1" s="1"/>
  <c r="H44" i="1"/>
  <c r="F44" i="1"/>
  <c r="L44" i="1" s="1"/>
  <c r="N44" i="1" s="1"/>
  <c r="D44" i="1"/>
  <c r="C44" i="1"/>
  <c r="G44" i="1" s="1"/>
  <c r="O44" i="1" s="1"/>
  <c r="Y43" i="1"/>
  <c r="F43" i="1"/>
  <c r="K43" i="1" s="1"/>
  <c r="M43" i="1" s="1"/>
  <c r="D43" i="1"/>
  <c r="C43" i="1"/>
  <c r="Y42" i="1"/>
  <c r="P42" i="1"/>
  <c r="K42" i="1"/>
  <c r="M42" i="1" s="1"/>
  <c r="H42" i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P40" i="1"/>
  <c r="K40" i="1"/>
  <c r="M40" i="1" s="1"/>
  <c r="H40" i="1"/>
  <c r="F40" i="1"/>
  <c r="L40" i="1" s="1"/>
  <c r="N40" i="1" s="1"/>
  <c r="D40" i="1"/>
  <c r="C40" i="1"/>
  <c r="G40" i="1" s="1"/>
  <c r="O40" i="1" s="1"/>
  <c r="Y39" i="1"/>
  <c r="F39" i="1"/>
  <c r="K39" i="1" s="1"/>
  <c r="M39" i="1" s="1"/>
  <c r="D39" i="1"/>
  <c r="C39" i="1"/>
  <c r="Y38" i="1"/>
  <c r="P38" i="1"/>
  <c r="K38" i="1"/>
  <c r="M38" i="1" s="1"/>
  <c r="H38" i="1"/>
  <c r="F38" i="1"/>
  <c r="L38" i="1" s="1"/>
  <c r="N38" i="1" s="1"/>
  <c r="D38" i="1"/>
  <c r="C38" i="1"/>
  <c r="G38" i="1" s="1"/>
  <c r="O38" i="1" s="1"/>
  <c r="Y37" i="1"/>
  <c r="F37" i="1"/>
  <c r="K37" i="1" s="1"/>
  <c r="M37" i="1" s="1"/>
  <c r="D37" i="1"/>
  <c r="H37" i="1" s="1"/>
  <c r="P37" i="1" s="1"/>
  <c r="C37" i="1"/>
  <c r="Y36" i="1"/>
  <c r="P36" i="1"/>
  <c r="K36" i="1"/>
  <c r="M36" i="1" s="1"/>
  <c r="H36" i="1"/>
  <c r="F36" i="1"/>
  <c r="L36" i="1" s="1"/>
  <c r="N36" i="1" s="1"/>
  <c r="D36" i="1"/>
  <c r="C36" i="1"/>
  <c r="G36" i="1" s="1"/>
  <c r="O36" i="1" s="1"/>
  <c r="Y35" i="1"/>
  <c r="L35" i="1"/>
  <c r="N35" i="1" s="1"/>
  <c r="G35" i="1"/>
  <c r="O35" i="1" s="1"/>
  <c r="F35" i="1"/>
  <c r="K35" i="1" s="1"/>
  <c r="M35" i="1" s="1"/>
  <c r="D35" i="1"/>
  <c r="H35" i="1" s="1"/>
  <c r="P35" i="1" s="1"/>
  <c r="C35" i="1"/>
  <c r="Y34" i="1"/>
  <c r="M34" i="1"/>
  <c r="L34" i="1"/>
  <c r="N34" i="1" s="1"/>
  <c r="G34" i="1"/>
  <c r="O34" i="1" s="1"/>
  <c r="F34" i="1"/>
  <c r="K34" i="1" s="1"/>
  <c r="D34" i="1"/>
  <c r="H34" i="1" s="1"/>
  <c r="P34" i="1" s="1"/>
  <c r="C34" i="1"/>
  <c r="Y33" i="1"/>
  <c r="M33" i="1"/>
  <c r="L33" i="1"/>
  <c r="N33" i="1" s="1"/>
  <c r="G33" i="1"/>
  <c r="O33" i="1" s="1"/>
  <c r="F33" i="1"/>
  <c r="K33" i="1" s="1"/>
  <c r="D33" i="1"/>
  <c r="H33" i="1" s="1"/>
  <c r="P33" i="1" s="1"/>
  <c r="C33" i="1"/>
  <c r="Y32" i="1"/>
  <c r="M32" i="1"/>
  <c r="L32" i="1"/>
  <c r="N32" i="1" s="1"/>
  <c r="G32" i="1"/>
  <c r="O32" i="1" s="1"/>
  <c r="F32" i="1"/>
  <c r="K32" i="1" s="1"/>
  <c r="D32" i="1"/>
  <c r="H32" i="1" s="1"/>
  <c r="P32" i="1" s="1"/>
  <c r="C32" i="1"/>
  <c r="Y31" i="1"/>
  <c r="M31" i="1"/>
  <c r="L31" i="1"/>
  <c r="N31" i="1" s="1"/>
  <c r="G31" i="1"/>
  <c r="O31" i="1" s="1"/>
  <c r="F31" i="1"/>
  <c r="K31" i="1" s="1"/>
  <c r="D31" i="1"/>
  <c r="H31" i="1" s="1"/>
  <c r="P31" i="1" s="1"/>
  <c r="C31" i="1"/>
  <c r="Y30" i="1"/>
  <c r="M30" i="1"/>
  <c r="L30" i="1"/>
  <c r="N30" i="1" s="1"/>
  <c r="G30" i="1"/>
  <c r="O30" i="1" s="1"/>
  <c r="F30" i="1"/>
  <c r="K30" i="1" s="1"/>
  <c r="D30" i="1"/>
  <c r="H30" i="1" s="1"/>
  <c r="P30" i="1" s="1"/>
  <c r="C30" i="1"/>
  <c r="Y29" i="1"/>
  <c r="M29" i="1"/>
  <c r="L29" i="1"/>
  <c r="N29" i="1" s="1"/>
  <c r="G29" i="1"/>
  <c r="O29" i="1" s="1"/>
  <c r="F29" i="1"/>
  <c r="K29" i="1" s="1"/>
  <c r="D29" i="1"/>
  <c r="H29" i="1" s="1"/>
  <c r="P29" i="1" s="1"/>
  <c r="C29" i="1"/>
  <c r="Y28" i="1"/>
  <c r="M28" i="1"/>
  <c r="L28" i="1"/>
  <c r="N28" i="1" s="1"/>
  <c r="G28" i="1"/>
  <c r="O28" i="1" s="1"/>
  <c r="F28" i="1"/>
  <c r="K28" i="1" s="1"/>
  <c r="D28" i="1"/>
  <c r="H28" i="1" s="1"/>
  <c r="P28" i="1" s="1"/>
  <c r="C28" i="1"/>
  <c r="Y27" i="1"/>
  <c r="M27" i="1"/>
  <c r="L27" i="1"/>
  <c r="N27" i="1" s="1"/>
  <c r="G27" i="1"/>
  <c r="O27" i="1" s="1"/>
  <c r="F27" i="1"/>
  <c r="K27" i="1" s="1"/>
  <c r="D27" i="1"/>
  <c r="H27" i="1" s="1"/>
  <c r="P27" i="1" s="1"/>
  <c r="C27" i="1"/>
  <c r="Y26" i="1"/>
  <c r="M26" i="1"/>
  <c r="L26" i="1"/>
  <c r="N26" i="1" s="1"/>
  <c r="G26" i="1"/>
  <c r="O26" i="1" s="1"/>
  <c r="F26" i="1"/>
  <c r="K26" i="1" s="1"/>
  <c r="D26" i="1"/>
  <c r="H26" i="1" s="1"/>
  <c r="P26" i="1" s="1"/>
  <c r="C26" i="1"/>
  <c r="Y25" i="1"/>
  <c r="M25" i="1"/>
  <c r="L25" i="1"/>
  <c r="N25" i="1" s="1"/>
  <c r="G25" i="1"/>
  <c r="O25" i="1" s="1"/>
  <c r="F25" i="1"/>
  <c r="K25" i="1" s="1"/>
  <c r="D25" i="1"/>
  <c r="H25" i="1" s="1"/>
  <c r="P25" i="1" s="1"/>
  <c r="C25" i="1"/>
  <c r="Y24" i="1"/>
  <c r="L24" i="1"/>
  <c r="N24" i="1" s="1"/>
  <c r="K24" i="1"/>
  <c r="M24" i="1" s="1"/>
  <c r="F24" i="1"/>
  <c r="G24" i="1" s="1"/>
  <c r="O24" i="1" s="1"/>
  <c r="D24" i="1"/>
  <c r="H24" i="1" s="1"/>
  <c r="P24" i="1" s="1"/>
  <c r="C24" i="1"/>
  <c r="Y23" i="1"/>
  <c r="F23" i="1"/>
  <c r="L23" i="1" s="1"/>
  <c r="N23" i="1" s="1"/>
  <c r="D23" i="1"/>
  <c r="C23" i="1"/>
  <c r="Y22" i="1"/>
  <c r="P22" i="1"/>
  <c r="L22" i="1"/>
  <c r="N22" i="1" s="1"/>
  <c r="K22" i="1"/>
  <c r="M22" i="1" s="1"/>
  <c r="F22" i="1"/>
  <c r="G22" i="1" s="1"/>
  <c r="O22" i="1" s="1"/>
  <c r="D22" i="1"/>
  <c r="H22" i="1" s="1"/>
  <c r="C22" i="1"/>
  <c r="Y21" i="1"/>
  <c r="F21" i="1"/>
  <c r="L21" i="1" s="1"/>
  <c r="N21" i="1" s="1"/>
  <c r="D21" i="1"/>
  <c r="C21" i="1"/>
  <c r="Y20" i="1"/>
  <c r="P20" i="1"/>
  <c r="L20" i="1"/>
  <c r="N20" i="1" s="1"/>
  <c r="K20" i="1"/>
  <c r="M20" i="1" s="1"/>
  <c r="F20" i="1"/>
  <c r="G20" i="1" s="1"/>
  <c r="O20" i="1" s="1"/>
  <c r="D20" i="1"/>
  <c r="H20" i="1" s="1"/>
  <c r="C20" i="1"/>
  <c r="Y19" i="1"/>
  <c r="F19" i="1"/>
  <c r="L19" i="1" s="1"/>
  <c r="N19" i="1" s="1"/>
  <c r="D19" i="1"/>
  <c r="C19" i="1"/>
  <c r="Y18" i="1"/>
  <c r="P18" i="1"/>
  <c r="L18" i="1"/>
  <c r="N18" i="1" s="1"/>
  <c r="K18" i="1"/>
  <c r="M18" i="1" s="1"/>
  <c r="F18" i="1"/>
  <c r="G18" i="1" s="1"/>
  <c r="O18" i="1" s="1"/>
  <c r="D18" i="1"/>
  <c r="H18" i="1" s="1"/>
  <c r="C18" i="1"/>
  <c r="Y17" i="1"/>
  <c r="F17" i="1"/>
  <c r="L17" i="1" s="1"/>
  <c r="N17" i="1" s="1"/>
  <c r="D17" i="1"/>
  <c r="C17" i="1"/>
  <c r="Y16" i="1"/>
  <c r="P16" i="1"/>
  <c r="L16" i="1"/>
  <c r="N16" i="1" s="1"/>
  <c r="K16" i="1"/>
  <c r="M16" i="1" s="1"/>
  <c r="F16" i="1"/>
  <c r="G16" i="1" s="1"/>
  <c r="O16" i="1" s="1"/>
  <c r="D16" i="1"/>
  <c r="H16" i="1" s="1"/>
  <c r="C16" i="1"/>
  <c r="Y15" i="1"/>
  <c r="F15" i="1"/>
  <c r="L15" i="1" s="1"/>
  <c r="N15" i="1" s="1"/>
  <c r="D15" i="1"/>
  <c r="C15" i="1"/>
  <c r="Y14" i="1"/>
  <c r="P14" i="1"/>
  <c r="L14" i="1"/>
  <c r="N14" i="1" s="1"/>
  <c r="K14" i="1"/>
  <c r="M14" i="1" s="1"/>
  <c r="F14" i="1"/>
  <c r="G14" i="1" s="1"/>
  <c r="O14" i="1" s="1"/>
  <c r="D14" i="1"/>
  <c r="H14" i="1" s="1"/>
  <c r="C14" i="1"/>
  <c r="Y13" i="1"/>
  <c r="F13" i="1"/>
  <c r="L13" i="1" s="1"/>
  <c r="N13" i="1" s="1"/>
  <c r="D13" i="1"/>
  <c r="C13" i="1"/>
  <c r="Y12" i="1"/>
  <c r="P12" i="1"/>
  <c r="L12" i="1"/>
  <c r="N12" i="1" s="1"/>
  <c r="K12" i="1"/>
  <c r="M12" i="1" s="1"/>
  <c r="F12" i="1"/>
  <c r="G12" i="1" s="1"/>
  <c r="O12" i="1" s="1"/>
  <c r="D12" i="1"/>
  <c r="H12" i="1" s="1"/>
  <c r="C12" i="1"/>
  <c r="Y11" i="1"/>
  <c r="F11" i="1"/>
  <c r="L11" i="1" s="1"/>
  <c r="N11" i="1" s="1"/>
  <c r="D11" i="1"/>
  <c r="C11" i="1"/>
  <c r="Y10" i="1"/>
  <c r="P10" i="1"/>
  <c r="L10" i="1"/>
  <c r="N10" i="1" s="1"/>
  <c r="K10" i="1"/>
  <c r="M10" i="1" s="1"/>
  <c r="F10" i="1"/>
  <c r="G10" i="1" s="1"/>
  <c r="O10" i="1" s="1"/>
  <c r="D10" i="1"/>
  <c r="H10" i="1" s="1"/>
  <c r="C10" i="1"/>
  <c r="Y9" i="1"/>
  <c r="F9" i="1"/>
  <c r="L9" i="1" s="1"/>
  <c r="N9" i="1" s="1"/>
  <c r="D9" i="1"/>
  <c r="C9" i="1"/>
  <c r="Y8" i="1"/>
  <c r="P8" i="1"/>
  <c r="L8" i="1"/>
  <c r="N8" i="1" s="1"/>
  <c r="K8" i="1"/>
  <c r="M8" i="1" s="1"/>
  <c r="F8" i="1"/>
  <c r="G8" i="1" s="1"/>
  <c r="O8" i="1" s="1"/>
  <c r="D8" i="1"/>
  <c r="H8" i="1" s="1"/>
  <c r="C8" i="1"/>
  <c r="Y7" i="1"/>
  <c r="F7" i="1"/>
  <c r="L7" i="1" s="1"/>
  <c r="N7" i="1" s="1"/>
  <c r="D7" i="1"/>
  <c r="C7" i="1"/>
  <c r="O6" i="1"/>
  <c r="L6" i="1"/>
  <c r="N6" i="1" s="1"/>
  <c r="K6" i="1"/>
  <c r="M6" i="1" s="1"/>
  <c r="H6" i="1"/>
  <c r="P6" i="1" s="1"/>
  <c r="F6" i="1"/>
  <c r="D6" i="1"/>
  <c r="C6" i="1"/>
  <c r="G6" i="1" s="1"/>
  <c r="Y5" i="1"/>
  <c r="L5" i="1"/>
  <c r="N5" i="1" s="1"/>
  <c r="F5" i="1"/>
  <c r="K5" i="1" s="1"/>
  <c r="M5" i="1" s="1"/>
  <c r="D5" i="1"/>
  <c r="H5" i="1" s="1"/>
  <c r="P5" i="1" s="1"/>
  <c r="C5" i="1"/>
  <c r="Y4" i="1"/>
  <c r="O4" i="1"/>
  <c r="L4" i="1"/>
  <c r="N4" i="1" s="1"/>
  <c r="K4" i="1"/>
  <c r="M4" i="1" s="1"/>
  <c r="H4" i="1"/>
  <c r="P4" i="1" s="1"/>
  <c r="F4" i="1"/>
  <c r="D4" i="1"/>
  <c r="C4" i="1"/>
  <c r="G4" i="1" s="1"/>
  <c r="Y3" i="1"/>
  <c r="L3" i="1"/>
  <c r="N3" i="1" s="1"/>
  <c r="F3" i="1"/>
  <c r="K3" i="1" s="1"/>
  <c r="M3" i="1" s="1"/>
  <c r="D3" i="1"/>
  <c r="H3" i="1" s="1"/>
  <c r="P3" i="1" s="1"/>
  <c r="C3" i="1"/>
  <c r="O40" i="2" l="1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E7" i="4" s="1"/>
  <c r="C8" i="4"/>
  <c r="E8" i="4" s="1"/>
  <c r="C9" i="4"/>
  <c r="C10" i="4"/>
  <c r="C11" i="4"/>
  <c r="E11" i="4" s="1"/>
  <c r="C12" i="4"/>
  <c r="E12" i="4" s="1"/>
  <c r="C13" i="4"/>
  <c r="C14" i="4"/>
  <c r="C15" i="4"/>
  <c r="E15" i="4" s="1"/>
  <c r="C16" i="4"/>
  <c r="E16" i="4" s="1"/>
  <c r="C17" i="4"/>
  <c r="C18" i="4"/>
  <c r="C19" i="4"/>
  <c r="E19" i="4" s="1"/>
  <c r="C20" i="4"/>
  <c r="E20" i="4" s="1"/>
  <c r="C21" i="4"/>
  <c r="C22" i="4"/>
  <c r="C23" i="4"/>
  <c r="E23" i="4" s="1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5" i="4" l="1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J288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J62" i="10" s="1"/>
  <c r="K62" i="10" s="1"/>
  <c r="AC17" i="1"/>
  <c r="AD17" i="1" s="1"/>
  <c r="AE13" i="1"/>
  <c r="AF13" i="1" s="1"/>
  <c r="J39" i="10" s="1"/>
  <c r="K39" i="10" s="1"/>
  <c r="AC13" i="1"/>
  <c r="AD13" i="1" s="1"/>
  <c r="AE9" i="1"/>
  <c r="AF9" i="1" s="1"/>
  <c r="J29" i="10" s="1"/>
  <c r="K29" i="10" s="1"/>
  <c r="AC9" i="1"/>
  <c r="AD9" i="1" s="1"/>
  <c r="AE5" i="1"/>
  <c r="AF5" i="1" s="1"/>
  <c r="AC5" i="1"/>
  <c r="AD5" i="1" s="1"/>
  <c r="J187" i="10"/>
  <c r="K187" i="10" s="1"/>
  <c r="J51" i="10"/>
  <c r="K51" i="10" s="1"/>
  <c r="J385" i="10"/>
  <c r="K385" i="10" s="1"/>
  <c r="J216" i="10"/>
  <c r="K216" i="10" s="1"/>
  <c r="J388" i="10"/>
  <c r="K388" i="10" s="1"/>
  <c r="J391" i="10"/>
  <c r="K391" i="10" s="1"/>
  <c r="J243" i="10"/>
  <c r="K243" i="10" s="1"/>
  <c r="J230" i="10"/>
  <c r="K230" i="10" s="1"/>
  <c r="J215" i="10"/>
  <c r="K215" i="10" s="1"/>
  <c r="AE171" i="1"/>
  <c r="AF171" i="1" s="1"/>
  <c r="AC171" i="1"/>
  <c r="AD171" i="1" s="1"/>
  <c r="AE167" i="1"/>
  <c r="AF167" i="1" s="1"/>
  <c r="J210" i="10" s="1"/>
  <c r="K210" i="10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J72" i="10" s="1"/>
  <c r="K72" i="10" s="1"/>
  <c r="AC138" i="1"/>
  <c r="AD138" i="1" s="1"/>
  <c r="AE134" i="1"/>
  <c r="AF134" i="1" s="1"/>
  <c r="AC134" i="1"/>
  <c r="AD134" i="1" s="1"/>
  <c r="AE130" i="1"/>
  <c r="AF130" i="1" s="1"/>
  <c r="J372" i="10" s="1"/>
  <c r="K372" i="10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J227" i="10" s="1"/>
  <c r="K227" i="10" s="1"/>
  <c r="AC116" i="1"/>
  <c r="AD116" i="1" s="1"/>
  <c r="AE112" i="1"/>
  <c r="AF112" i="1" s="1"/>
  <c r="J232" i="10" s="1"/>
  <c r="K232" i="10" s="1"/>
  <c r="AC112" i="1"/>
  <c r="AD112" i="1" s="1"/>
  <c r="AE108" i="1"/>
  <c r="AF108" i="1" s="1"/>
  <c r="J233" i="10" s="1"/>
  <c r="K233" i="10" s="1"/>
  <c r="AC108" i="1"/>
  <c r="AD108" i="1" s="1"/>
  <c r="AE104" i="1"/>
  <c r="AF104" i="1" s="1"/>
  <c r="J224" i="10" s="1"/>
  <c r="K224" i="10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J394" i="10" s="1"/>
  <c r="K394" i="10" s="1"/>
  <c r="AC91" i="1"/>
  <c r="AD91" i="1" s="1"/>
  <c r="AE87" i="1"/>
  <c r="AF87" i="1" s="1"/>
  <c r="J392" i="10" s="1"/>
  <c r="K392" i="10" s="1"/>
  <c r="AC87" i="1"/>
  <c r="AD87" i="1" s="1"/>
  <c r="AE83" i="1"/>
  <c r="AF83" i="1" s="1"/>
  <c r="J370" i="10" s="1"/>
  <c r="K370" i="10" s="1"/>
  <c r="AC83" i="1"/>
  <c r="AD83" i="1" s="1"/>
  <c r="AE79" i="1"/>
  <c r="AF79" i="1" s="1"/>
  <c r="J363" i="10" s="1"/>
  <c r="K363" i="10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38" i="10"/>
  <c r="K38" i="10" s="1"/>
  <c r="J271" i="10"/>
  <c r="K271" i="10" s="1"/>
  <c r="J141" i="10"/>
  <c r="K141" i="10" s="1"/>
  <c r="J346" i="10"/>
  <c r="K346" i="10" s="1"/>
  <c r="J280" i="10"/>
  <c r="K280" i="10" s="1"/>
  <c r="J71" i="10"/>
  <c r="K71" i="10" s="1"/>
  <c r="J381" i="10"/>
  <c r="K381" i="10" s="1"/>
  <c r="J40" i="10"/>
  <c r="K40" i="10" s="1"/>
  <c r="J383" i="10"/>
  <c r="K383" i="10" s="1"/>
  <c r="J349" i="10"/>
  <c r="K349" i="10" s="1"/>
  <c r="J273" i="10"/>
  <c r="K273" i="10" s="1"/>
  <c r="J245" i="10"/>
  <c r="K245" i="10" s="1"/>
  <c r="J53" i="10"/>
  <c r="K53" i="10" s="1"/>
  <c r="J21" i="10"/>
  <c r="K21" i="10" s="1"/>
  <c r="J357" i="10"/>
  <c r="K357" i="10" s="1"/>
  <c r="J283" i="10"/>
  <c r="K283" i="10" s="1"/>
  <c r="AE30" i="1"/>
  <c r="AF30" i="1" s="1"/>
  <c r="J97" i="10" s="1"/>
  <c r="K97" i="10" s="1"/>
  <c r="AC30" i="1"/>
  <c r="AD30" i="1" s="1"/>
  <c r="AE25" i="1"/>
  <c r="AF25" i="1" s="1"/>
  <c r="J90" i="10" s="1"/>
  <c r="K90" i="10" s="1"/>
  <c r="AC25" i="1"/>
  <c r="AD25" i="1" s="1"/>
  <c r="AE20" i="1"/>
  <c r="AF20" i="1" s="1"/>
  <c r="J78" i="10" s="1"/>
  <c r="K78" i="10" s="1"/>
  <c r="AC20" i="1"/>
  <c r="AD20" i="1" s="1"/>
  <c r="AE16" i="1"/>
  <c r="AF16" i="1" s="1"/>
  <c r="J73" i="10" s="1"/>
  <c r="K73" i="10" s="1"/>
  <c r="AC16" i="1"/>
  <c r="AD16" i="1" s="1"/>
  <c r="AE12" i="1"/>
  <c r="AF12" i="1" s="1"/>
  <c r="J35" i="10" s="1"/>
  <c r="K35" i="10" s="1"/>
  <c r="AC12" i="1"/>
  <c r="AD12" i="1" s="1"/>
  <c r="AE8" i="1"/>
  <c r="AF8" i="1" s="1"/>
  <c r="J26" i="10" s="1"/>
  <c r="K26" i="10" s="1"/>
  <c r="AC8" i="1"/>
  <c r="AD8" i="1" s="1"/>
  <c r="AE4" i="1"/>
  <c r="AF4" i="1" s="1"/>
  <c r="J69" i="10" s="1"/>
  <c r="K69" i="10" s="1"/>
  <c r="AC4" i="1"/>
  <c r="AD4" i="1" s="1"/>
  <c r="J176" i="10"/>
  <c r="K176" i="10" s="1"/>
  <c r="J158" i="10"/>
  <c r="K158" i="10" s="1"/>
  <c r="J50" i="10"/>
  <c r="K50" i="10" s="1"/>
  <c r="J31" i="10"/>
  <c r="K31" i="10" s="1"/>
  <c r="J350" i="10"/>
  <c r="K350" i="10" s="1"/>
  <c r="J293" i="10"/>
  <c r="K293" i="10" s="1"/>
  <c r="J197" i="10"/>
  <c r="K197" i="10" s="1"/>
  <c r="J220" i="10"/>
  <c r="K220" i="10" s="1"/>
  <c r="J241" i="10"/>
  <c r="K241" i="10" s="1"/>
  <c r="J228" i="10"/>
  <c r="K228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J375" i="10" s="1"/>
  <c r="K375" i="10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379" i="10" s="1"/>
  <c r="K379" i="10" s="1"/>
  <c r="AC133" i="1"/>
  <c r="AD133" i="1" s="1"/>
  <c r="AE129" i="1"/>
  <c r="AF129" i="1" s="1"/>
  <c r="J368" i="10" s="1"/>
  <c r="K368" i="10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J291" i="10" s="1"/>
  <c r="K291" i="10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J231" i="10" s="1"/>
  <c r="K231" i="10" s="1"/>
  <c r="AC111" i="1"/>
  <c r="AD111" i="1" s="1"/>
  <c r="AE107" i="1"/>
  <c r="AF107" i="1" s="1"/>
  <c r="J221" i="10" s="1"/>
  <c r="K221" i="10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387" i="10" s="1"/>
  <c r="K387" i="10" s="1"/>
  <c r="AC90" i="1"/>
  <c r="AD90" i="1" s="1"/>
  <c r="AE86" i="1"/>
  <c r="AF86" i="1" s="1"/>
  <c r="J367" i="10" s="1"/>
  <c r="K367" i="10" s="1"/>
  <c r="AC86" i="1"/>
  <c r="AD86" i="1" s="1"/>
  <c r="AE82" i="1"/>
  <c r="AF82" i="1" s="1"/>
  <c r="J358" i="10" s="1"/>
  <c r="K358" i="10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318" i="10"/>
  <c r="K318" i="10" s="1"/>
  <c r="J162" i="10"/>
  <c r="K162" i="10" s="1"/>
  <c r="D162" i="10"/>
  <c r="J153" i="10"/>
  <c r="K153" i="10" s="1"/>
  <c r="D153" i="10"/>
  <c r="J121" i="10"/>
  <c r="K121" i="10" s="1"/>
  <c r="J265" i="10"/>
  <c r="K265" i="10" s="1"/>
  <c r="D265" i="10"/>
  <c r="J81" i="10"/>
  <c r="K81" i="10" s="1"/>
  <c r="J147" i="10"/>
  <c r="K147" i="10" s="1"/>
  <c r="J108" i="10"/>
  <c r="K108" i="10" s="1"/>
  <c r="J272" i="10"/>
  <c r="K272" i="10" s="1"/>
  <c r="D272" i="10"/>
  <c r="J257" i="10"/>
  <c r="J170" i="10"/>
  <c r="K170" i="10" s="1"/>
  <c r="J131" i="10"/>
  <c r="K131" i="10" s="1"/>
  <c r="J109" i="10"/>
  <c r="K109" i="10" s="1"/>
  <c r="J85" i="10"/>
  <c r="K85" i="10" s="1"/>
  <c r="J79" i="10"/>
  <c r="J75" i="10"/>
  <c r="K75" i="10" s="1"/>
  <c r="J282" i="10"/>
  <c r="J356" i="10"/>
  <c r="J276" i="10"/>
  <c r="K276" i="10" s="1"/>
  <c r="J365" i="10"/>
  <c r="K365" i="10" s="1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J56" i="10" s="1"/>
  <c r="K56" i="10" s="1"/>
  <c r="AC15" i="1"/>
  <c r="AD15" i="1" s="1"/>
  <c r="AE11" i="1"/>
  <c r="AF11" i="1" s="1"/>
  <c r="J28" i="10" s="1"/>
  <c r="K28" i="10" s="1"/>
  <c r="AC11" i="1"/>
  <c r="AD11" i="1" s="1"/>
  <c r="AE7" i="1"/>
  <c r="AF7" i="1" s="1"/>
  <c r="J25" i="10" s="1"/>
  <c r="K25" i="10" s="1"/>
  <c r="AC7" i="1"/>
  <c r="AD7" i="1" s="1"/>
  <c r="J189" i="10"/>
  <c r="K189" i="10" s="1"/>
  <c r="J183" i="10"/>
  <c r="K183" i="10" s="1"/>
  <c r="J159" i="10"/>
  <c r="K159" i="10" s="1"/>
  <c r="J33" i="10"/>
  <c r="K33" i="10" s="1"/>
  <c r="J30" i="10"/>
  <c r="K30" i="10" s="1"/>
  <c r="J287" i="10"/>
  <c r="K287" i="10" s="1"/>
  <c r="J203" i="10"/>
  <c r="K203" i="10" s="1"/>
  <c r="J106" i="10"/>
  <c r="K106" i="10" s="1"/>
  <c r="J393" i="10"/>
  <c r="K393" i="10" s="1"/>
  <c r="J214" i="10"/>
  <c r="K214" i="10" s="1"/>
  <c r="J396" i="10"/>
  <c r="K396" i="10" s="1"/>
  <c r="J236" i="10"/>
  <c r="K236" i="10" s="1"/>
  <c r="J240" i="10"/>
  <c r="K240" i="10" s="1"/>
  <c r="J212" i="10"/>
  <c r="K212" i="10" s="1"/>
  <c r="J180" i="10"/>
  <c r="K18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J196" i="10" s="1"/>
  <c r="K196" i="10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J371" i="10" s="1"/>
  <c r="K371" i="10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J218" i="10" s="1"/>
  <c r="K218" i="10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219" i="10" s="1"/>
  <c r="K219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45" i="10" s="1"/>
  <c r="K45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J322" i="10" s="1"/>
  <c r="K322" i="10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D32" i="10"/>
  <c r="J185" i="10"/>
  <c r="K185" i="10" s="1"/>
  <c r="J67" i="10"/>
  <c r="K67" i="10" s="1"/>
  <c r="J266" i="10"/>
  <c r="K266" i="10" s="1"/>
  <c r="J255" i="10"/>
  <c r="K255" i="10" s="1"/>
  <c r="J136" i="10"/>
  <c r="K136" i="10" s="1"/>
  <c r="J77" i="10"/>
  <c r="K77" i="10" s="1"/>
  <c r="J83" i="10"/>
  <c r="K83" i="10" s="1"/>
  <c r="J65" i="10"/>
  <c r="K65" i="10" s="1"/>
  <c r="J19" i="10"/>
  <c r="K19" i="10" s="1"/>
  <c r="J321" i="10"/>
  <c r="K321" i="10" s="1"/>
  <c r="J248" i="10"/>
  <c r="K248" i="10" s="1"/>
  <c r="J277" i="10"/>
  <c r="K277" i="10" s="1"/>
  <c r="J57" i="10"/>
  <c r="K57" i="10" s="1"/>
  <c r="J275" i="10"/>
  <c r="K275" i="10" s="1"/>
  <c r="J68" i="10"/>
  <c r="K68" i="10" s="1"/>
  <c r="J304" i="10"/>
  <c r="K304" i="10" s="1"/>
  <c r="J76" i="10"/>
  <c r="K76" i="10" s="1"/>
  <c r="J369" i="10"/>
  <c r="K369" i="10" s="1"/>
  <c r="J362" i="10"/>
  <c r="K362" i="10" s="1"/>
  <c r="J267" i="10"/>
  <c r="K267" i="10" s="1"/>
  <c r="J41" i="10"/>
  <c r="K41" i="10" s="1"/>
  <c r="J376" i="10"/>
  <c r="K376" i="10" s="1"/>
  <c r="J359" i="10"/>
  <c r="K359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47" i="10" s="1"/>
  <c r="K47" i="10" s="1"/>
  <c r="AC14" i="1"/>
  <c r="AD14" i="1" s="1"/>
  <c r="AE10" i="1"/>
  <c r="AF10" i="1" s="1"/>
  <c r="J37" i="10" s="1"/>
  <c r="K37" i="10" s="1"/>
  <c r="AC10" i="1"/>
  <c r="AD10" i="1" s="1"/>
  <c r="AE6" i="1"/>
  <c r="AF6" i="1" s="1"/>
  <c r="J23" i="10" s="1"/>
  <c r="K23" i="10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206" i="10"/>
  <c r="K206" i="10" s="1"/>
  <c r="J54" i="10"/>
  <c r="K54" i="10" s="1"/>
  <c r="J299" i="10"/>
  <c r="K299" i="10" s="1"/>
  <c r="J389" i="10"/>
  <c r="K389" i="10" s="1"/>
  <c r="J390" i="10"/>
  <c r="K390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AC160" i="1"/>
  <c r="AD160" i="1" s="1"/>
  <c r="AE155" i="1"/>
  <c r="AF155" i="1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J44" i="10" s="1"/>
  <c r="K44" i="10" s="1"/>
  <c r="AC96" i="1"/>
  <c r="AD96" i="1" s="1"/>
  <c r="AE92" i="1"/>
  <c r="AF92" i="1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68" i="10"/>
  <c r="K268" i="10" s="1"/>
  <c r="J253" i="10"/>
  <c r="K253" i="10" s="1"/>
  <c r="D253" i="10"/>
  <c r="J244" i="10"/>
  <c r="J116" i="10"/>
  <c r="K116" i="10" s="1"/>
  <c r="J52" i="10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312" i="10"/>
  <c r="K31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K14" i="10" s="1"/>
  <c r="D14" i="10"/>
  <c r="J222" i="10"/>
  <c r="K222" i="10" s="1"/>
  <c r="J274" i="10"/>
  <c r="J60" i="10"/>
  <c r="K60" i="10" s="1"/>
  <c r="J303" i="10"/>
  <c r="K303" i="10" s="1"/>
  <c r="J352" i="10"/>
  <c r="K352" i="10" s="1"/>
  <c r="J279" i="10"/>
  <c r="D279" i="10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J8" i="3" s="1"/>
  <c r="D9" i="3"/>
  <c r="E12" i="3"/>
  <c r="J12" i="3" s="1"/>
  <c r="D13" i="3"/>
  <c r="E16" i="3"/>
  <c r="J16" i="3" s="1"/>
  <c r="E17" i="3"/>
  <c r="J17" i="3" s="1"/>
  <c r="E20" i="3"/>
  <c r="J20" i="3" s="1"/>
  <c r="E21" i="3"/>
  <c r="J21" i="3" s="1"/>
  <c r="E24" i="3"/>
  <c r="J24" i="3" s="1"/>
  <c r="D18" i="3"/>
  <c r="D19" i="3"/>
  <c r="D22" i="3"/>
  <c r="D23" i="3"/>
  <c r="D17" i="3"/>
  <c r="E9" i="3"/>
  <c r="J9" i="3" s="1"/>
  <c r="D10" i="3"/>
  <c r="D11" i="3"/>
  <c r="E13" i="3"/>
  <c r="J13" i="3" s="1"/>
  <c r="D14" i="3"/>
  <c r="D12" i="3"/>
  <c r="D20" i="3"/>
  <c r="D21" i="3"/>
  <c r="D7" i="3"/>
  <c r="E10" i="3"/>
  <c r="J10" i="3" s="1"/>
  <c r="E11" i="3"/>
  <c r="J11" i="3" s="1"/>
  <c r="E14" i="3"/>
  <c r="J14" i="3" s="1"/>
  <c r="D15" i="3"/>
  <c r="E18" i="3"/>
  <c r="J18" i="3" s="1"/>
  <c r="E19" i="3"/>
  <c r="J19" i="3" s="1"/>
  <c r="E22" i="3"/>
  <c r="J22" i="3" s="1"/>
  <c r="E23" i="3"/>
  <c r="J23" i="3" s="1"/>
  <c r="D25" i="3"/>
  <c r="E7" i="3"/>
  <c r="J7" i="3" s="1"/>
  <c r="D8" i="3"/>
  <c r="E15" i="3"/>
  <c r="J15" i="3" s="1"/>
  <c r="D16" i="3"/>
  <c r="D24" i="3"/>
  <c r="E25" i="3"/>
  <c r="J25" i="3" s="1"/>
  <c r="D6" i="3"/>
  <c r="E6" i="3"/>
  <c r="J6" i="3" s="1"/>
  <c r="B6" i="3"/>
  <c r="C6" i="3"/>
  <c r="C4" i="3"/>
  <c r="B4" i="3"/>
  <c r="C5" i="3"/>
  <c r="B5" i="3"/>
  <c r="E5" i="3"/>
  <c r="J5" i="3" s="1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64" i="10" l="1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I5" i="3"/>
  <c r="AC5" i="3"/>
  <c r="I16" i="3"/>
  <c r="AC16" i="3"/>
  <c r="I22" i="3"/>
  <c r="AC22" i="3"/>
  <c r="AB19" i="3"/>
  <c r="I23" i="3"/>
  <c r="AC23" i="3"/>
  <c r="AB24" i="3"/>
  <c r="I10" i="3"/>
  <c r="AC10" i="3"/>
  <c r="I13" i="3"/>
  <c r="AC13" i="3"/>
  <c r="AB21" i="3"/>
  <c r="I6" i="3"/>
  <c r="AC6" i="3"/>
  <c r="I7" i="3"/>
  <c r="AC7" i="3"/>
  <c r="I14" i="3"/>
  <c r="AC14" i="3"/>
  <c r="I19" i="3"/>
  <c r="AC19" i="3"/>
  <c r="AB18" i="3"/>
  <c r="AB20" i="3"/>
  <c r="AB8" i="3"/>
  <c r="AB15" i="3"/>
  <c r="AB7" i="3"/>
  <c r="I24" i="3"/>
  <c r="AC24" i="3"/>
  <c r="I20" i="3"/>
  <c r="AC20" i="3"/>
  <c r="AB4" i="3"/>
  <c r="I25" i="3"/>
  <c r="AC25" i="3"/>
  <c r="I12" i="3"/>
  <c r="AC12" i="3"/>
  <c r="I15" i="3"/>
  <c r="AC15" i="3"/>
  <c r="AC4" i="3"/>
  <c r="AB5" i="3"/>
  <c r="I8" i="3"/>
  <c r="AC8" i="3"/>
  <c r="I21" i="3"/>
  <c r="AC21" i="3"/>
  <c r="I17" i="3"/>
  <c r="AC17" i="3"/>
  <c r="I18" i="3"/>
  <c r="AC18" i="3"/>
  <c r="I9" i="3"/>
  <c r="AC9" i="3"/>
  <c r="AB11" i="3"/>
  <c r="AB13" i="3"/>
  <c r="AB23" i="3"/>
  <c r="AB16" i="3"/>
  <c r="I11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D281" i="10"/>
  <c r="G279" i="10"/>
  <c r="H279" i="10" s="1"/>
  <c r="E279" i="10"/>
  <c r="G14" i="10"/>
  <c r="H14" i="10" s="1"/>
  <c r="E14" i="10"/>
  <c r="G249" i="10"/>
  <c r="H249" i="10" s="1"/>
  <c r="E249" i="10"/>
  <c r="D160" i="10"/>
  <c r="E167" i="10"/>
  <c r="G167" i="10"/>
  <c r="H167" i="10" s="1"/>
  <c r="D276" i="10"/>
  <c r="D170" i="10"/>
  <c r="G272" i="10"/>
  <c r="H272" i="10" s="1"/>
  <c r="E272" i="10"/>
  <c r="G265" i="10"/>
  <c r="H265" i="10" s="1"/>
  <c r="E265" i="10"/>
  <c r="G153" i="10"/>
  <c r="H153" i="10" s="1"/>
  <c r="E153" i="10"/>
  <c r="D283" i="10"/>
  <c r="D381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G253" i="10"/>
  <c r="H253" i="10" s="1"/>
  <c r="E253" i="10"/>
  <c r="D269" i="10"/>
  <c r="D267" i="10"/>
  <c r="D275" i="10"/>
  <c r="D277" i="10"/>
  <c r="D19" i="10"/>
  <c r="D266" i="10"/>
  <c r="E32" i="10"/>
  <c r="G32" i="10"/>
  <c r="H32" i="10" s="1"/>
  <c r="D274" i="10"/>
  <c r="D380" i="10"/>
  <c r="D268" i="10"/>
  <c r="D282" i="10"/>
  <c r="E162" i="10"/>
  <c r="G162" i="10"/>
  <c r="H162" i="10" s="1"/>
  <c r="G21" i="9"/>
  <c r="D273" i="10"/>
  <c r="D280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6" i="3"/>
  <c r="J4" i="3"/>
  <c r="E26" i="3"/>
  <c r="J26" i="3" s="1"/>
  <c r="B26" i="3"/>
  <c r="C26" i="3"/>
  <c r="G5" i="3"/>
  <c r="T5" i="3"/>
  <c r="U5" i="3" s="1"/>
  <c r="H6" i="3"/>
  <c r="X6" i="3"/>
  <c r="Y6" i="3" s="1"/>
  <c r="G19" i="3"/>
  <c r="T19" i="3"/>
  <c r="U19" i="3" s="1"/>
  <c r="G11" i="3"/>
  <c r="T11" i="3"/>
  <c r="U11" i="3" s="1"/>
  <c r="H9" i="3"/>
  <c r="X9" i="3"/>
  <c r="Y9" i="3" s="1"/>
  <c r="H21" i="3"/>
  <c r="X21" i="3"/>
  <c r="Y21" i="3" s="1"/>
  <c r="H17" i="3"/>
  <c r="X17" i="3"/>
  <c r="Y17" i="3" s="1"/>
  <c r="G13" i="3"/>
  <c r="T13" i="3"/>
  <c r="U13" i="3" s="1"/>
  <c r="G9" i="3"/>
  <c r="T9" i="3"/>
  <c r="U9" i="3" s="1"/>
  <c r="G23" i="3"/>
  <c r="T23" i="3"/>
  <c r="U23" i="3" s="1"/>
  <c r="G14" i="3"/>
  <c r="T14" i="3"/>
  <c r="U14" i="3" s="1"/>
  <c r="H25" i="3"/>
  <c r="X25" i="3"/>
  <c r="Y25" i="3" s="1"/>
  <c r="G21" i="3"/>
  <c r="T21" i="3"/>
  <c r="U21" i="3" s="1"/>
  <c r="G16" i="3"/>
  <c r="T16" i="3"/>
  <c r="U16" i="3" s="1"/>
  <c r="G12" i="3"/>
  <c r="T12" i="3"/>
  <c r="U12" i="3" s="1"/>
  <c r="H7" i="3"/>
  <c r="X7" i="3"/>
  <c r="Y7" i="3" s="1"/>
  <c r="G25" i="3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G22" i="3"/>
  <c r="T22" i="3"/>
  <c r="U22" i="3" s="1"/>
  <c r="H13" i="3"/>
  <c r="X13" i="3"/>
  <c r="Y13" i="3" s="1"/>
  <c r="G24" i="3"/>
  <c r="T24" i="3"/>
  <c r="U24" i="3" s="1"/>
  <c r="G20" i="3"/>
  <c r="T20" i="3"/>
  <c r="U20" i="3" s="1"/>
  <c r="H15" i="3"/>
  <c r="X15" i="3"/>
  <c r="Y15" i="3" s="1"/>
  <c r="G8" i="3"/>
  <c r="T8" i="3"/>
  <c r="U8" i="3" s="1"/>
  <c r="G17" i="3"/>
  <c r="T17" i="3"/>
  <c r="U17" i="3" s="1"/>
  <c r="H23" i="3"/>
  <c r="X23" i="3"/>
  <c r="Y23" i="3" s="1"/>
  <c r="H19" i="3"/>
  <c r="X19" i="3"/>
  <c r="Y19" i="3" s="1"/>
  <c r="G15" i="3"/>
  <c r="T15" i="3"/>
  <c r="U15" i="3" s="1"/>
  <c r="H11" i="3"/>
  <c r="X11" i="3"/>
  <c r="Y11" i="3" s="1"/>
  <c r="G7" i="3"/>
  <c r="T7" i="3"/>
  <c r="U7" i="3" s="1"/>
  <c r="AA15" i="1"/>
  <c r="AB15" i="1" s="1"/>
  <c r="D230" i="10"/>
  <c r="O2" i="2"/>
  <c r="R2" i="2" s="1"/>
  <c r="J2" i="2"/>
  <c r="V2" i="2" s="1"/>
  <c r="AA29" i="1"/>
  <c r="AB29" i="1" s="1"/>
  <c r="AA101" i="1"/>
  <c r="AB101" i="1" s="1"/>
  <c r="D70" i="10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D236" i="10"/>
  <c r="AA9" i="1"/>
  <c r="AB9" i="1" s="1"/>
  <c r="D29" i="10" s="1"/>
  <c r="AA68" i="1"/>
  <c r="AB68" i="1" s="1"/>
  <c r="AA84" i="1"/>
  <c r="AB84" i="1" s="1"/>
  <c r="D384" i="10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D226" i="10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AA148" i="1"/>
  <c r="AB148" i="1" s="1"/>
  <c r="D247" i="10" s="1"/>
  <c r="AA116" i="1"/>
  <c r="AB116" i="1" s="1"/>
  <c r="D227" i="10" s="1"/>
  <c r="AA124" i="1"/>
  <c r="AB124" i="1" s="1"/>
  <c r="AA152" i="1"/>
  <c r="AB152" i="1" s="1"/>
  <c r="D371" i="10" s="1"/>
  <c r="G121" i="10" l="1"/>
  <c r="H121" i="10" s="1"/>
  <c r="E121" i="10"/>
  <c r="D127" i="10"/>
  <c r="D107" i="10"/>
  <c r="D86" i="10"/>
  <c r="D49" i="10"/>
  <c r="AB26" i="3"/>
  <c r="I26" i="3"/>
  <c r="AC26" i="3"/>
  <c r="G358" i="10"/>
  <c r="H358" i="10" s="1"/>
  <c r="E358" i="10"/>
  <c r="G259" i="10"/>
  <c r="H259" i="10" s="1"/>
  <c r="E259" i="10"/>
  <c r="G374" i="10"/>
  <c r="H374" i="10" s="1"/>
  <c r="E374" i="10"/>
  <c r="E226" i="10"/>
  <c r="G226" i="10"/>
  <c r="H226" i="10" s="1"/>
  <c r="G29" i="10"/>
  <c r="H29" i="10" s="1"/>
  <c r="E29" i="10"/>
  <c r="E28" i="10"/>
  <c r="G28" i="10"/>
  <c r="H28" i="10" s="1"/>
  <c r="E230" i="10"/>
  <c r="G230" i="10"/>
  <c r="H230" i="10" s="1"/>
  <c r="G380" i="10"/>
  <c r="H380" i="10" s="1"/>
  <c r="E380" i="10"/>
  <c r="G275" i="10"/>
  <c r="H275" i="10" s="1"/>
  <c r="E275" i="10"/>
  <c r="G270" i="10"/>
  <c r="H270" i="10" s="1"/>
  <c r="E270" i="10"/>
  <c r="D378" i="10"/>
  <c r="G381" i="10"/>
  <c r="H381" i="10" s="1"/>
  <c r="E381" i="10"/>
  <c r="G371" i="10"/>
  <c r="H371" i="10" s="1"/>
  <c r="E371" i="10"/>
  <c r="D345" i="10"/>
  <c r="E227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D109" i="10" s="1"/>
  <c r="AA111" i="1"/>
  <c r="AB111" i="1" s="1"/>
  <c r="E86" i="10"/>
  <c r="G86" i="10"/>
  <c r="H86" i="10" s="1"/>
  <c r="E151" i="10"/>
  <c r="G151" i="10"/>
  <c r="H151" i="10" s="1"/>
  <c r="G105" i="10"/>
  <c r="H105" i="10" s="1"/>
  <c r="E105" i="10"/>
  <c r="G384" i="10"/>
  <c r="H384" i="10" s="1"/>
  <c r="E384" i="10"/>
  <c r="G73" i="10"/>
  <c r="H73" i="10" s="1"/>
  <c r="E73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G278" i="10"/>
  <c r="H278" i="10" s="1"/>
  <c r="E278" i="10"/>
  <c r="D152" i="10"/>
  <c r="D256" i="10"/>
  <c r="G271" i="10"/>
  <c r="H271" i="10" s="1"/>
  <c r="E271" i="10"/>
  <c r="D40" i="10"/>
  <c r="G283" i="10"/>
  <c r="H283" i="10" s="1"/>
  <c r="E283" i="10"/>
  <c r="E170" i="10"/>
  <c r="G170" i="10"/>
  <c r="H170" i="10" s="1"/>
  <c r="D365" i="10"/>
  <c r="D65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D386" i="10"/>
  <c r="E171" i="10"/>
  <c r="G171" i="10"/>
  <c r="H171" i="10" s="1"/>
  <c r="E236" i="10"/>
  <c r="G236" i="10"/>
  <c r="H236" i="10" s="1"/>
  <c r="E70" i="10"/>
  <c r="G70" i="10"/>
  <c r="H70" i="10" s="1"/>
  <c r="G280" i="10"/>
  <c r="H280" i="10" s="1"/>
  <c r="E280" i="10"/>
  <c r="D350" i="10"/>
  <c r="G282" i="10"/>
  <c r="H282" i="10" s="1"/>
  <c r="E282" i="10"/>
  <c r="G267" i="10"/>
  <c r="H267" i="10" s="1"/>
  <c r="E267" i="10"/>
  <c r="G49" i="10"/>
  <c r="H49" i="10" s="1"/>
  <c r="E49" i="10"/>
  <c r="G276" i="10"/>
  <c r="H276" i="10" s="1"/>
  <c r="E276" i="10"/>
  <c r="D94" i="10"/>
  <c r="D66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C3" i="9" s="1"/>
  <c r="D3" i="9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D42" i="10" s="1"/>
  <c r="AA73" i="1"/>
  <c r="AB73" i="1" s="1"/>
  <c r="AA25" i="1"/>
  <c r="AB25" i="1" s="1"/>
  <c r="AA54" i="1"/>
  <c r="AB54" i="1" s="1"/>
  <c r="AA168" i="1"/>
  <c r="AB168" i="1" s="1"/>
  <c r="D317" i="10" s="1"/>
  <c r="AA135" i="1"/>
  <c r="AB135" i="1" s="1"/>
  <c r="G3" i="9"/>
  <c r="AA142" i="1"/>
  <c r="AB142" i="1" s="1"/>
  <c r="D390" i="10"/>
  <c r="AA80" i="1"/>
  <c r="AB80" i="1" s="1"/>
  <c r="AA41" i="1"/>
  <c r="AB41" i="1" s="1"/>
  <c r="D316" i="10" s="1"/>
  <c r="AA17" i="1"/>
  <c r="AB17" i="1" s="1"/>
  <c r="AA149" i="1"/>
  <c r="AB149" i="1" s="1"/>
  <c r="AA67" i="1"/>
  <c r="AB67" i="1" s="1"/>
  <c r="D212" i="10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D329" i="10" s="1"/>
  <c r="AA125" i="1"/>
  <c r="AB125" i="1" s="1"/>
  <c r="D215" i="10"/>
  <c r="AA165" i="1"/>
  <c r="AB165" i="1" s="1"/>
  <c r="AA117" i="1"/>
  <c r="AB117" i="1" s="1"/>
  <c r="AA87" i="1"/>
  <c r="AB87" i="1" s="1"/>
  <c r="D392" i="10" s="1"/>
  <c r="AA64" i="1"/>
  <c r="AB64" i="1" s="1"/>
  <c r="D319" i="10" s="1"/>
  <c r="G319" i="10" s="1"/>
  <c r="H319" i="10" s="1"/>
  <c r="AA129" i="1"/>
  <c r="AB129" i="1" s="1"/>
  <c r="D220" i="10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D34" i="10" s="1"/>
  <c r="AA115" i="1"/>
  <c r="AB115" i="1" s="1"/>
  <c r="AA93" i="1"/>
  <c r="AB93" i="1" s="1"/>
  <c r="AA45" i="1"/>
  <c r="AB45" i="1" s="1"/>
  <c r="D7" i="10" s="1"/>
  <c r="AA10" i="1"/>
  <c r="AB10" i="1" s="1"/>
  <c r="AA163" i="1"/>
  <c r="AB163" i="1" s="1"/>
  <c r="D180" i="10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D328" i="10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AA81" i="1"/>
  <c r="AB81" i="1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AA91" i="1"/>
  <c r="AB91" i="1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S11" i="3" s="1"/>
  <c r="M14" i="3"/>
  <c r="M15" i="3"/>
  <c r="M18" i="3"/>
  <c r="M19" i="3"/>
  <c r="M22" i="3"/>
  <c r="M23" i="3"/>
  <c r="N18" i="3"/>
  <c r="S18" i="3" s="1"/>
  <c r="N19" i="3"/>
  <c r="S19" i="3" s="1"/>
  <c r="N23" i="3"/>
  <c r="S23" i="3" s="1"/>
  <c r="N16" i="3"/>
  <c r="S16" i="3" s="1"/>
  <c r="N7" i="3"/>
  <c r="S7" i="3" s="1"/>
  <c r="N10" i="3"/>
  <c r="S10" i="3" s="1"/>
  <c r="N14" i="3"/>
  <c r="S14" i="3" s="1"/>
  <c r="N15" i="3"/>
  <c r="S15" i="3" s="1"/>
  <c r="N22" i="3"/>
  <c r="S22" i="3" s="1"/>
  <c r="M24" i="3"/>
  <c r="M25" i="3"/>
  <c r="M11" i="3"/>
  <c r="N12" i="3"/>
  <c r="S12" i="3" s="1"/>
  <c r="N13" i="3"/>
  <c r="S13" i="3" s="1"/>
  <c r="N20" i="3"/>
  <c r="S20" i="3" s="1"/>
  <c r="N21" i="3"/>
  <c r="S21" i="3" s="1"/>
  <c r="M8" i="3"/>
  <c r="M9" i="3"/>
  <c r="M12" i="3"/>
  <c r="M13" i="3"/>
  <c r="M16" i="3"/>
  <c r="M17" i="3"/>
  <c r="M20" i="3"/>
  <c r="M21" i="3"/>
  <c r="N24" i="3"/>
  <c r="S24" i="3" s="1"/>
  <c r="N25" i="3"/>
  <c r="S25" i="3" s="1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108" i="10" l="1"/>
  <c r="E180" i="10"/>
  <c r="G180" i="10"/>
  <c r="H180" i="10" s="1"/>
  <c r="G42" i="10"/>
  <c r="H42" i="10" s="1"/>
  <c r="E42" i="10"/>
  <c r="E46" i="10"/>
  <c r="G46" i="10"/>
  <c r="H46" i="10" s="1"/>
  <c r="G177" i="10"/>
  <c r="H177" i="10" s="1"/>
  <c r="E177" i="10"/>
  <c r="E100" i="10"/>
  <c r="G100" i="10"/>
  <c r="H100" i="10" s="1"/>
  <c r="G317" i="10"/>
  <c r="H317" i="10" s="1"/>
  <c r="E317" i="10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E319" i="10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D4" i="10"/>
  <c r="D6" i="10"/>
  <c r="AE4" i="3"/>
  <c r="AI4" i="3" s="1"/>
  <c r="AD10" i="3"/>
  <c r="AH10" i="3" s="1"/>
  <c r="AD13" i="3"/>
  <c r="AD5" i="3"/>
  <c r="AD25" i="3"/>
  <c r="AD14" i="3"/>
  <c r="AD9" i="3"/>
  <c r="R16" i="3"/>
  <c r="AE16" i="3"/>
  <c r="AD4" i="3"/>
  <c r="R21" i="3"/>
  <c r="AE21" i="3"/>
  <c r="R13" i="3"/>
  <c r="AE13" i="3"/>
  <c r="R11" i="3"/>
  <c r="AE11" i="3"/>
  <c r="R23" i="3"/>
  <c r="AE23" i="3"/>
  <c r="R15" i="3"/>
  <c r="AE15" i="3"/>
  <c r="R7" i="3"/>
  <c r="AE7" i="3"/>
  <c r="AD24" i="3"/>
  <c r="AD19" i="3"/>
  <c r="AD11" i="3"/>
  <c r="AD16" i="3"/>
  <c r="AD8" i="3"/>
  <c r="R8" i="3"/>
  <c r="AE8" i="3"/>
  <c r="R12" i="3"/>
  <c r="AE12" i="3"/>
  <c r="R25" i="3"/>
  <c r="AE25" i="3"/>
  <c r="R14" i="3"/>
  <c r="AE14" i="3"/>
  <c r="AD18" i="3"/>
  <c r="AD21" i="3"/>
  <c r="R10" i="3"/>
  <c r="AE10" i="3"/>
  <c r="R20" i="3"/>
  <c r="AE20" i="3"/>
  <c r="R22" i="3"/>
  <c r="AE22" i="3"/>
  <c r="AD6" i="3"/>
  <c r="R5" i="3"/>
  <c r="AE5" i="3"/>
  <c r="R6" i="3"/>
  <c r="AE6" i="3"/>
  <c r="R17" i="3"/>
  <c r="AE17" i="3"/>
  <c r="R9" i="3"/>
  <c r="AE9" i="3"/>
  <c r="R24" i="3"/>
  <c r="AE24" i="3"/>
  <c r="R19" i="3"/>
  <c r="AE19" i="3"/>
  <c r="AD23" i="3"/>
  <c r="AD15" i="3"/>
  <c r="AD7" i="3"/>
  <c r="AD20" i="3"/>
  <c r="AD12" i="3"/>
  <c r="R18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R4" i="3"/>
  <c r="M26" i="3"/>
  <c r="S4" i="3"/>
  <c r="N26" i="3"/>
  <c r="S26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P25" i="3"/>
  <c r="V25" i="3"/>
  <c r="W25" i="3" s="1"/>
  <c r="Q23" i="3"/>
  <c r="Z23" i="3"/>
  <c r="AA23" i="3" s="1"/>
  <c r="Q14" i="3"/>
  <c r="Z14" i="3"/>
  <c r="AA14" i="3" s="1"/>
  <c r="Q7" i="3"/>
  <c r="Z7" i="3"/>
  <c r="AA7" i="3" s="1"/>
  <c r="P22" i="3"/>
  <c r="V22" i="3"/>
  <c r="W22" i="3" s="1"/>
  <c r="P18" i="3"/>
  <c r="V18" i="3"/>
  <c r="W18" i="3" s="1"/>
  <c r="P14" i="3"/>
  <c r="V14" i="3"/>
  <c r="W14" i="3" s="1"/>
  <c r="P10" i="3"/>
  <c r="V10" i="3"/>
  <c r="W10" i="3" s="1"/>
  <c r="Q22" i="3"/>
  <c r="Z22" i="3"/>
  <c r="AA22" i="3" s="1"/>
  <c r="Q20" i="3"/>
  <c r="Z20" i="3"/>
  <c r="AA2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Q25" i="3"/>
  <c r="Z25" i="3"/>
  <c r="AA25" i="3" s="1"/>
  <c r="P21" i="3"/>
  <c r="V21" i="3"/>
  <c r="W21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P24" i="3"/>
  <c r="V24" i="3"/>
  <c r="W24" i="3" s="1"/>
  <c r="Q18" i="3"/>
  <c r="Z18" i="3"/>
  <c r="AA18" i="3" s="1"/>
  <c r="Q10" i="3"/>
  <c r="Z10" i="3"/>
  <c r="AA10" i="3" s="1"/>
  <c r="P23" i="3"/>
  <c r="V23" i="3"/>
  <c r="W23" i="3" s="1"/>
  <c r="P19" i="3"/>
  <c r="V19" i="3"/>
  <c r="W19" i="3" s="1"/>
  <c r="P15" i="3"/>
  <c r="V15" i="3"/>
  <c r="W15" i="3" s="1"/>
  <c r="Q11" i="3"/>
  <c r="Z11" i="3"/>
  <c r="AA11" i="3" s="1"/>
  <c r="P7" i="3"/>
  <c r="V7" i="3"/>
  <c r="W7" i="3" s="1"/>
  <c r="Q19" i="3"/>
  <c r="Z19" i="3"/>
  <c r="AA19" i="3" s="1"/>
  <c r="Q13" i="3"/>
  <c r="Z13" i="3"/>
  <c r="AA13" i="3" s="1"/>
  <c r="P11" i="3"/>
  <c r="V11" i="3"/>
  <c r="W11" i="3" s="1"/>
  <c r="Q8" i="3"/>
  <c r="Z8" i="3"/>
  <c r="AA8" i="3" s="1"/>
  <c r="Q21" i="3"/>
  <c r="Z21" i="3"/>
  <c r="AA21" i="3" s="1"/>
  <c r="Q16" i="3"/>
  <c r="Z16" i="3"/>
  <c r="AA16" i="3" s="1"/>
  <c r="Q24" i="3"/>
  <c r="Z24" i="3"/>
  <c r="AA24" i="3" s="1"/>
  <c r="P20" i="3"/>
  <c r="V20" i="3"/>
  <c r="W20" i="3" s="1"/>
  <c r="P16" i="3"/>
  <c r="V16" i="3"/>
  <c r="W16" i="3" s="1"/>
  <c r="P12" i="3"/>
  <c r="V12" i="3"/>
  <c r="W12" i="3" s="1"/>
  <c r="P8" i="3"/>
  <c r="V8" i="3"/>
  <c r="W8" i="3" s="1"/>
  <c r="E394" i="10" l="1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<sst xmlns="http://schemas.openxmlformats.org/spreadsheetml/2006/main" count="19770" uniqueCount="587">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</sst>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1280" activePane="bottomLeft" state="frozen"/>
      <selection pane="bottomLeft" activeCell="AF787" sqref="AF787:AF129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1"/>
  </cols>
  <sheetData>
    <row r="1" spans="1:32" x14ac:dyDescent="0.25">
      <c r="A1" s="143" t="s">
        <v>3</v>
      </c>
      <c r="B1" s="144"/>
      <c r="C1" s="145" t="s">
        <v>4</v>
      </c>
      <c r="D1" s="146"/>
      <c r="E1" s="2" t="s">
        <v>1</v>
      </c>
      <c r="F1" s="2" t="s">
        <v>157</v>
      </c>
      <c r="G1" s="148" t="s">
        <v>2</v>
      </c>
      <c r="H1" s="146"/>
      <c r="I1" s="145" t="s">
        <v>0</v>
      </c>
      <c r="J1" s="146"/>
      <c r="K1" s="145" t="s">
        <v>177</v>
      </c>
      <c r="L1" s="146"/>
      <c r="M1" s="149" t="s">
        <v>5</v>
      </c>
      <c r="N1" s="150"/>
      <c r="O1" s="147" t="s">
        <v>6</v>
      </c>
      <c r="P1" s="147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2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3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91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91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91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91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91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91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91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91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91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91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91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91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91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91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91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91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91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91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91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91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91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91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91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91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91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91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91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4">
        <v>0.20609462989390448</v>
      </c>
      <c r="B30" s="124">
        <v>0.79345827815234493</v>
      </c>
      <c r="C30" s="125">
        <f t="shared" si="16"/>
        <v>4.8521400121623275</v>
      </c>
      <c r="D30" s="126">
        <f t="shared" si="16"/>
        <v>1.2603057117616949</v>
      </c>
      <c r="E30" s="127">
        <v>4.3150961150692391E-2</v>
      </c>
      <c r="F30" s="128">
        <f t="shared" si="0"/>
        <v>1.0431509611506924</v>
      </c>
      <c r="G30" s="128">
        <f t="shared" si="1"/>
        <v>4.6514264884633443</v>
      </c>
      <c r="H30" s="128">
        <f t="shared" si="2"/>
        <v>1.2081719316746453</v>
      </c>
      <c r="I30" s="112">
        <v>2.15</v>
      </c>
      <c r="J30" s="112">
        <v>1.73</v>
      </c>
      <c r="K30" s="128">
        <f t="shared" si="3"/>
        <v>2.2427745664739884</v>
      </c>
      <c r="L30" s="128">
        <f t="shared" si="4"/>
        <v>1.8046511627906978</v>
      </c>
      <c r="M30" s="129">
        <f t="shared" si="15"/>
        <v>0.44587628865979384</v>
      </c>
      <c r="N30" s="129">
        <f t="shared" si="15"/>
        <v>0.5541237113402061</v>
      </c>
      <c r="O30" s="112">
        <f t="shared" si="7"/>
        <v>0.4622237942129187</v>
      </c>
      <c r="P30" s="112">
        <f t="shared" si="7"/>
        <v>1.4319154042935343</v>
      </c>
      <c r="Q30" s="112" t="s">
        <v>84</v>
      </c>
      <c r="R30" s="112" t="s">
        <v>15</v>
      </c>
      <c r="S30" s="112" t="s">
        <v>139</v>
      </c>
      <c r="T30" s="130" t="s">
        <v>161</v>
      </c>
      <c r="U30" s="130" t="s">
        <v>152</v>
      </c>
      <c r="V30" s="131" t="s">
        <v>467</v>
      </c>
      <c r="W30" s="130" t="s">
        <v>178</v>
      </c>
      <c r="X30" s="111">
        <v>0</v>
      </c>
      <c r="Y30" s="112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5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5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5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5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5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5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5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5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5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5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5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5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5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5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5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5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5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5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5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5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5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5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5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5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5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5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5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5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8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5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5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5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8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5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5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5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5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5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5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5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5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5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5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5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5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5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8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4">
        <v>0.58606861400585153</v>
      </c>
      <c r="B78" s="124">
        <v>0.41087465883307922</v>
      </c>
      <c r="C78" s="125">
        <f t="shared" si="18"/>
        <v>1.7062848548822231</v>
      </c>
      <c r="D78" s="126">
        <f t="shared" si="18"/>
        <v>2.4338322612547811</v>
      </c>
      <c r="E78" s="127">
        <v>6.5649625620460395E-2</v>
      </c>
      <c r="F78" s="128">
        <f t="shared" si="20"/>
        <v>1.0656496256204604</v>
      </c>
      <c r="G78" s="128">
        <f t="shared" si="21"/>
        <v>1.6011687273748736</v>
      </c>
      <c r="H78" s="128">
        <f t="shared" si="22"/>
        <v>2.2838953843180065</v>
      </c>
      <c r="I78" s="112">
        <v>1.69</v>
      </c>
      <c r="J78" s="112">
        <v>2.11</v>
      </c>
      <c r="K78" s="128">
        <f t="shared" si="23"/>
        <v>1.8009478672985779</v>
      </c>
      <c r="L78" s="128">
        <f t="shared" si="24"/>
        <v>2.2485207100591711</v>
      </c>
      <c r="M78" s="129">
        <f t="shared" si="19"/>
        <v>0.5552631578947369</v>
      </c>
      <c r="N78" s="129">
        <f t="shared" si="19"/>
        <v>0.44473684210526326</v>
      </c>
      <c r="O78" s="112">
        <f t="shared" si="17"/>
        <v>1.055479020484472</v>
      </c>
      <c r="P78" s="112">
        <f t="shared" si="17"/>
        <v>0.92386017962467515</v>
      </c>
      <c r="Q78" s="112" t="s">
        <v>344</v>
      </c>
      <c r="R78" s="112" t="s">
        <v>345</v>
      </c>
      <c r="S78" s="112" t="s">
        <v>145</v>
      </c>
      <c r="T78" s="130" t="s">
        <v>161</v>
      </c>
      <c r="U78" s="130" t="s">
        <v>155</v>
      </c>
      <c r="V78" s="112" t="s">
        <v>526</v>
      </c>
      <c r="W78" s="130" t="s">
        <v>152</v>
      </c>
      <c r="X78" s="111">
        <v>1</v>
      </c>
      <c r="Y78" s="112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5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5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5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5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5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8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5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5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5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5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5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8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5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5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5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5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5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5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5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5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5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5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5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5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5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5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5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5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5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5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5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5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5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5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5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5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5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5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5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5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5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5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5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5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5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5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8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5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5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5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5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5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5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5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5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5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5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5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5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5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5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5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5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5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5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3" t="s">
        <v>160</v>
      </c>
      <c r="U145" s="25" t="s">
        <v>154</v>
      </c>
      <c r="V145" s="19">
        <v>44385</v>
      </c>
      <c r="W145" s="25" t="s">
        <v>170</v>
      </c>
      <c r="X145" s="105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5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5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5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5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5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5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5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5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5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5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5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5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5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5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5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5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5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5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5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5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5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5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5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5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5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5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5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1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1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1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1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1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1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1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1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1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1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1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1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1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1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1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1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1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1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1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1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1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1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1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1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1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1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5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5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5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5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5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5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1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1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1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4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4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5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1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1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1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1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1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1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1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1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1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1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1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1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4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4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4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4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1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1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1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1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1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1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1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1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1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1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1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1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1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1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1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1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1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1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1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1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1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1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6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1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6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1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6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1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1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1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1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1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1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1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1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1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1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1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1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1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1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1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1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1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1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1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1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1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1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4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4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6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1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1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1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6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1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1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7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1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7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5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5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5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5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1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1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1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1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1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1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1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1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1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1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1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1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1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1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1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1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1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1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1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1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1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1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1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4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4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1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1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1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1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6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1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6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1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1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7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1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5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5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5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5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1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1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1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1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1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1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1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1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1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1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5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5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1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1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6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1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1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4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1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1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1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1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1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1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1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1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1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1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1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1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1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1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1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1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1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1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1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6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1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1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1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1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1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5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1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1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1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1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1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1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1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1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4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4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1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5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1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1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1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1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1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1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1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1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1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1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1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1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1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1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1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1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1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1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4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91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4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1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4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1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4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1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4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1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1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1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1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1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1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1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1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1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1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1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1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91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1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91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1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1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1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1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1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1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1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1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6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1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1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1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1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1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1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1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91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1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1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1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1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1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1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1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1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1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1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1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1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1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1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5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5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5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5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5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4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1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4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1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1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1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1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1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1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1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1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1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5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5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5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5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1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1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1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1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1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1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1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1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1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1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1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1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1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1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1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1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1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1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1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1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1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1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1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1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1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1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1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1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1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1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5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5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5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5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4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4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4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1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5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5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5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1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1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1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1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4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5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5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1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1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1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1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1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1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1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1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1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4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1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4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1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1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1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1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1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1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1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1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1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1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1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1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1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1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1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1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1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6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1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1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1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1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1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5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5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5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1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1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1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1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1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1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1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1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1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1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1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1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4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1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4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1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4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1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1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1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1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1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1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1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5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5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5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1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1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1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4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1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1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5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5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5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5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1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1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1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1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4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1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1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1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1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5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91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1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91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1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1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1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1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1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1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1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1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1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1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1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1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1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1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1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1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1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1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1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1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1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1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1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1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1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1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1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1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1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1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1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1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1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1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1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6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1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6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1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6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91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6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1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6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1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1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1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1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1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1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1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1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91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1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1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1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1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1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1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1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1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1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1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1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1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91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1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1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1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5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5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5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5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1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1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1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1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6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1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1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1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1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1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1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1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1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1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5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5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1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1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1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1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1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1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1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1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1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1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4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1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1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1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1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1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1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1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1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1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1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1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1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1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1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1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1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1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91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5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5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5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5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4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4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4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1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1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1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1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1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1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1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1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5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5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5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5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5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1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1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4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4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4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4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1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1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5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5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5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4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8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1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1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91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1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1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1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1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1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1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1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1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4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1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1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1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1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1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1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1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9" t="s">
        <v>567</v>
      </c>
      <c r="W788" s="25" t="s">
        <v>176</v>
      </c>
      <c r="X788" s="105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9" t="s">
        <v>567</v>
      </c>
      <c r="W789" s="25" t="s">
        <v>170</v>
      </c>
      <c r="X789" s="105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9" t="s">
        <v>567</v>
      </c>
      <c r="W790" s="25" t="s">
        <v>172</v>
      </c>
      <c r="X790" s="105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9" t="s">
        <v>567</v>
      </c>
      <c r="W791" s="25" t="s">
        <v>150</v>
      </c>
      <c r="X791" s="105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9" t="s">
        <v>567</v>
      </c>
      <c r="W792" s="25" t="s">
        <v>162</v>
      </c>
      <c r="X792" s="105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9" t="s">
        <v>567</v>
      </c>
      <c r="W793" s="25" t="s">
        <v>149</v>
      </c>
      <c r="X793" s="105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9" t="s">
        <v>567</v>
      </c>
      <c r="W794" s="25" t="s">
        <v>162</v>
      </c>
      <c r="X794" s="105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9" t="s">
        <v>568</v>
      </c>
      <c r="W795" s="25" t="s">
        <v>152</v>
      </c>
      <c r="X795" s="105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9" t="s">
        <v>568</v>
      </c>
      <c r="W796" s="25" t="s">
        <v>275</v>
      </c>
      <c r="X796" s="105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9" t="s">
        <v>568</v>
      </c>
      <c r="W797" s="25" t="s">
        <v>151</v>
      </c>
      <c r="X797" s="105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9" t="s">
        <v>568</v>
      </c>
      <c r="W798" s="25" t="s">
        <v>153</v>
      </c>
      <c r="X798" s="105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9" t="s">
        <v>568</v>
      </c>
      <c r="W799" s="25" t="s">
        <v>153</v>
      </c>
      <c r="X799" s="105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9" t="s">
        <v>568</v>
      </c>
      <c r="W800" s="25" t="s">
        <v>450</v>
      </c>
      <c r="X800" s="105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9" t="s">
        <v>568</v>
      </c>
      <c r="W801" s="25" t="s">
        <v>149</v>
      </c>
      <c r="X801" s="105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9" t="s">
        <v>568</v>
      </c>
      <c r="W802" s="25" t="s">
        <v>167</v>
      </c>
      <c r="X802" s="105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9" t="s">
        <v>568</v>
      </c>
      <c r="W803" s="25" t="s">
        <v>154</v>
      </c>
      <c r="X803" s="105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9" t="s">
        <v>568</v>
      </c>
      <c r="W804" s="25" t="s">
        <v>163</v>
      </c>
      <c r="X804" s="105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9" t="s">
        <v>568</v>
      </c>
      <c r="W805" s="25" t="s">
        <v>150</v>
      </c>
      <c r="X805" s="13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9" t="s">
        <v>568</v>
      </c>
      <c r="W806" s="25" t="s">
        <v>162</v>
      </c>
      <c r="X806" s="105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9" t="s">
        <v>568</v>
      </c>
      <c r="W807" s="25" t="s">
        <v>176</v>
      </c>
      <c r="X807" s="105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9" t="s">
        <v>568</v>
      </c>
      <c r="W808" s="25" t="s">
        <v>154</v>
      </c>
      <c r="X808" s="105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9" t="s">
        <v>568</v>
      </c>
      <c r="W809" s="25" t="s">
        <v>152</v>
      </c>
      <c r="X809" s="105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9" t="s">
        <v>568</v>
      </c>
      <c r="W810" s="25" t="s">
        <v>152</v>
      </c>
      <c r="X810" s="105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9" t="s">
        <v>568</v>
      </c>
      <c r="W811" s="25" t="s">
        <v>175</v>
      </c>
      <c r="X811" s="105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9" t="s">
        <v>568</v>
      </c>
      <c r="W812" s="25" t="s">
        <v>149</v>
      </c>
      <c r="X812" s="105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9" t="s">
        <v>568</v>
      </c>
      <c r="W813" s="25" t="s">
        <v>153</v>
      </c>
      <c r="X813" s="105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9" t="s">
        <v>568</v>
      </c>
      <c r="W814" s="25" t="s">
        <v>176</v>
      </c>
      <c r="X814" s="105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9" t="s">
        <v>568</v>
      </c>
      <c r="W815" s="25" t="s">
        <v>150</v>
      </c>
      <c r="X815" s="105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9" t="s">
        <v>568</v>
      </c>
      <c r="W816" s="25" t="s">
        <v>154</v>
      </c>
      <c r="X816" s="105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9" t="s">
        <v>568</v>
      </c>
      <c r="W817" s="25" t="s">
        <v>176</v>
      </c>
      <c r="X817" s="105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9" t="s">
        <v>568</v>
      </c>
      <c r="W818" s="25" t="s">
        <v>149</v>
      </c>
      <c r="X818" s="105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9" t="s">
        <v>568</v>
      </c>
      <c r="W819" s="25" t="s">
        <v>170</v>
      </c>
      <c r="X819" s="105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9" t="s">
        <v>568</v>
      </c>
      <c r="W820" s="25" t="s">
        <v>169</v>
      </c>
      <c r="X820" s="105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9" t="s">
        <v>568</v>
      </c>
      <c r="W821" s="25" t="s">
        <v>375</v>
      </c>
      <c r="X821" s="105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9" t="s">
        <v>568</v>
      </c>
      <c r="W822" s="25" t="s">
        <v>162</v>
      </c>
      <c r="X822" s="105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9" t="s">
        <v>568</v>
      </c>
      <c r="W823" s="25" t="s">
        <v>149</v>
      </c>
      <c r="X823" s="105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9" t="s">
        <v>568</v>
      </c>
      <c r="W824" s="25" t="s">
        <v>151</v>
      </c>
      <c r="X824" s="105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9" t="s">
        <v>568</v>
      </c>
      <c r="W825" s="25" t="s">
        <v>151</v>
      </c>
      <c r="X825" s="105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9" t="s">
        <v>568</v>
      </c>
      <c r="W826" s="25" t="s">
        <v>329</v>
      </c>
      <c r="X826" s="105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9" t="s">
        <v>568</v>
      </c>
      <c r="W827" s="25" t="s">
        <v>155</v>
      </c>
      <c r="X827" s="105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9" t="s">
        <v>568</v>
      </c>
      <c r="W828" s="25" t="s">
        <v>263</v>
      </c>
      <c r="X828" s="105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9" t="s">
        <v>568</v>
      </c>
      <c r="W829" s="25" t="s">
        <v>154</v>
      </c>
      <c r="X829" s="105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9" t="s">
        <v>568</v>
      </c>
      <c r="W830" s="25" t="s">
        <v>450</v>
      </c>
      <c r="X830" s="105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9" t="s">
        <v>568</v>
      </c>
      <c r="W831" s="25" t="s">
        <v>149</v>
      </c>
      <c r="X831" s="105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9" t="s">
        <v>568</v>
      </c>
      <c r="W832" s="25" t="s">
        <v>176</v>
      </c>
      <c r="X832" s="105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9" t="s">
        <v>568</v>
      </c>
      <c r="W833" s="25" t="s">
        <v>275</v>
      </c>
      <c r="X833" s="105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9" t="s">
        <v>568</v>
      </c>
      <c r="W834" s="25" t="s">
        <v>151</v>
      </c>
      <c r="X834" s="105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9" t="s">
        <v>568</v>
      </c>
      <c r="W835" s="25" t="s">
        <v>162</v>
      </c>
      <c r="X835" s="105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9" t="s">
        <v>568</v>
      </c>
      <c r="W836" s="25" t="s">
        <v>162</v>
      </c>
      <c r="X836" s="105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9" t="s">
        <v>568</v>
      </c>
      <c r="W837" s="25" t="s">
        <v>162</v>
      </c>
      <c r="X837" s="105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9" t="s">
        <v>568</v>
      </c>
      <c r="W838" s="25" t="s">
        <v>154</v>
      </c>
      <c r="X838" s="105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9" t="s">
        <v>568</v>
      </c>
      <c r="W839" s="25" t="s">
        <v>154</v>
      </c>
      <c r="X839" s="105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9" t="s">
        <v>568</v>
      </c>
      <c r="W840" s="25" t="s">
        <v>164</v>
      </c>
      <c r="X840" s="105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9" t="s">
        <v>568</v>
      </c>
      <c r="W841" s="25" t="s">
        <v>154</v>
      </c>
      <c r="X841" s="105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9" t="s">
        <v>568</v>
      </c>
      <c r="W842" s="25" t="s">
        <v>154</v>
      </c>
      <c r="X842" s="105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9" t="s">
        <v>568</v>
      </c>
      <c r="W843" s="25" t="s">
        <v>179</v>
      </c>
      <c r="X843" s="105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9" t="s">
        <v>568</v>
      </c>
      <c r="W844" s="25" t="s">
        <v>162</v>
      </c>
      <c r="X844" s="105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9" t="s">
        <v>568</v>
      </c>
      <c r="W845" s="25" t="s">
        <v>155</v>
      </c>
      <c r="X845" s="105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9" t="s">
        <v>568</v>
      </c>
      <c r="W846" s="25" t="s">
        <v>165</v>
      </c>
      <c r="X846" s="105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9" t="s">
        <v>568</v>
      </c>
      <c r="W847" s="25" t="s">
        <v>155</v>
      </c>
      <c r="X847" s="105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9" t="s">
        <v>568</v>
      </c>
      <c r="W848" s="25" t="s">
        <v>151</v>
      </c>
      <c r="X848" s="105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9" t="s">
        <v>568</v>
      </c>
      <c r="W849" s="25" t="s">
        <v>172</v>
      </c>
      <c r="X849" s="105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9" t="s">
        <v>568</v>
      </c>
      <c r="W850" s="25" t="s">
        <v>149</v>
      </c>
      <c r="X850" s="105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9" t="s">
        <v>568</v>
      </c>
      <c r="W851" s="25" t="s">
        <v>165</v>
      </c>
      <c r="X851" s="105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9" t="s">
        <v>568</v>
      </c>
      <c r="W852" s="25" t="s">
        <v>163</v>
      </c>
      <c r="X852" s="105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9" t="s">
        <v>568</v>
      </c>
      <c r="W853" s="25" t="s">
        <v>178</v>
      </c>
      <c r="X853" s="105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9" t="s">
        <v>568</v>
      </c>
      <c r="W854" s="25" t="s">
        <v>154</v>
      </c>
      <c r="X854" s="105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9" t="s">
        <v>568</v>
      </c>
      <c r="W855" s="25" t="s">
        <v>151</v>
      </c>
      <c r="X855" s="105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9" t="s">
        <v>568</v>
      </c>
      <c r="W856" s="25" t="s">
        <v>154</v>
      </c>
      <c r="X856" s="105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9" t="s">
        <v>568</v>
      </c>
      <c r="W857" s="25" t="s">
        <v>155</v>
      </c>
      <c r="X857" s="105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9" t="s">
        <v>568</v>
      </c>
      <c r="W858" s="25" t="s">
        <v>164</v>
      </c>
      <c r="X858" s="105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9" t="s">
        <v>568</v>
      </c>
      <c r="W859" s="25" t="s">
        <v>153</v>
      </c>
      <c r="X859" s="105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9" t="s">
        <v>568</v>
      </c>
      <c r="W860" s="25" t="s">
        <v>152</v>
      </c>
      <c r="X860" s="105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9" t="s">
        <v>568</v>
      </c>
      <c r="W861" s="25" t="s">
        <v>154</v>
      </c>
      <c r="X861" s="105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9" t="s">
        <v>568</v>
      </c>
      <c r="W862" s="25" t="s">
        <v>152</v>
      </c>
      <c r="X862" s="105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9" t="s">
        <v>568</v>
      </c>
      <c r="W863" s="25" t="s">
        <v>164</v>
      </c>
      <c r="X863" s="105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9" t="s">
        <v>568</v>
      </c>
      <c r="W864" s="25" t="s">
        <v>155</v>
      </c>
      <c r="X864" s="105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9" t="s">
        <v>568</v>
      </c>
      <c r="W865" s="25" t="s">
        <v>162</v>
      </c>
      <c r="X865" s="105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9" t="s">
        <v>568</v>
      </c>
      <c r="W866" s="25" t="s">
        <v>149</v>
      </c>
      <c r="X866" s="105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9" t="s">
        <v>568</v>
      </c>
      <c r="W867" s="25" t="s">
        <v>162</v>
      </c>
      <c r="X867" s="105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9" t="s">
        <v>568</v>
      </c>
      <c r="W868" s="25" t="s">
        <v>155</v>
      </c>
      <c r="X868" s="105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9" t="s">
        <v>568</v>
      </c>
      <c r="W869" s="25" t="s">
        <v>149</v>
      </c>
      <c r="X869" s="105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9" t="s">
        <v>568</v>
      </c>
      <c r="W870" s="25" t="s">
        <v>164</v>
      </c>
      <c r="X870" s="105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9" t="s">
        <v>568</v>
      </c>
      <c r="W871" s="25" t="s">
        <v>155</v>
      </c>
      <c r="X871" s="105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9" t="s">
        <v>568</v>
      </c>
      <c r="W872" s="25" t="s">
        <v>162</v>
      </c>
      <c r="X872" s="105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9" t="s">
        <v>568</v>
      </c>
      <c r="W873" s="25" t="s">
        <v>155</v>
      </c>
      <c r="X873" s="105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9" t="s">
        <v>568</v>
      </c>
      <c r="W874" s="25" t="s">
        <v>178</v>
      </c>
      <c r="X874" s="105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9" t="s">
        <v>568</v>
      </c>
      <c r="W875" s="25" t="s">
        <v>152</v>
      </c>
      <c r="X875" s="105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9" t="s">
        <v>568</v>
      </c>
      <c r="W876" s="25" t="s">
        <v>149</v>
      </c>
      <c r="X876" s="105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9" t="s">
        <v>568</v>
      </c>
      <c r="W877" s="25" t="s">
        <v>151</v>
      </c>
      <c r="X877" s="105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9" t="s">
        <v>568</v>
      </c>
      <c r="W878" s="25" t="s">
        <v>167</v>
      </c>
      <c r="X878" s="105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9" t="s">
        <v>568</v>
      </c>
      <c r="W879" s="25" t="s">
        <v>151</v>
      </c>
      <c r="X879" s="105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9" t="s">
        <v>568</v>
      </c>
      <c r="W880" s="25" t="s">
        <v>154</v>
      </c>
      <c r="X880" s="105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9" t="s">
        <v>568</v>
      </c>
      <c r="W881" s="25" t="s">
        <v>360</v>
      </c>
      <c r="X881" s="105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9" t="s">
        <v>568</v>
      </c>
      <c r="W882" s="25" t="s">
        <v>153</v>
      </c>
      <c r="X882" s="105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9" t="s">
        <v>568</v>
      </c>
      <c r="W883" s="25" t="s">
        <v>163</v>
      </c>
      <c r="X883" s="105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9" t="s">
        <v>568</v>
      </c>
      <c r="W884" s="25" t="s">
        <v>149</v>
      </c>
      <c r="X884" s="105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9" t="s">
        <v>568</v>
      </c>
      <c r="W885" s="25" t="s">
        <v>451</v>
      </c>
      <c r="X885" s="105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9" t="s">
        <v>568</v>
      </c>
      <c r="W886" s="25" t="s">
        <v>151</v>
      </c>
      <c r="X886" s="105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9" t="s">
        <v>568</v>
      </c>
      <c r="W887" s="25" t="s">
        <v>155</v>
      </c>
      <c r="X887" s="105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9" t="s">
        <v>568</v>
      </c>
      <c r="W888" s="25" t="s">
        <v>176</v>
      </c>
      <c r="X888" s="105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9" t="s">
        <v>568</v>
      </c>
      <c r="W889" s="25" t="s">
        <v>149</v>
      </c>
      <c r="X889" s="105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9" t="s">
        <v>568</v>
      </c>
      <c r="W890" s="25" t="s">
        <v>170</v>
      </c>
      <c r="X890" s="105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9" t="s">
        <v>568</v>
      </c>
      <c r="W891" s="25" t="s">
        <v>149</v>
      </c>
      <c r="X891" s="105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9" t="s">
        <v>568</v>
      </c>
      <c r="W892" s="25" t="s">
        <v>164</v>
      </c>
      <c r="X892" s="105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9" t="s">
        <v>568</v>
      </c>
      <c r="W893" s="25" t="s">
        <v>165</v>
      </c>
      <c r="X893" s="105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9" t="s">
        <v>568</v>
      </c>
      <c r="W894" s="25" t="s">
        <v>165</v>
      </c>
      <c r="X894" s="105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9" t="s">
        <v>568</v>
      </c>
      <c r="W895" s="25" t="s">
        <v>154</v>
      </c>
      <c r="X895" s="105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9" t="s">
        <v>568</v>
      </c>
      <c r="W896" s="25" t="s">
        <v>152</v>
      </c>
      <c r="X896" s="105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9" t="s">
        <v>568</v>
      </c>
      <c r="W897" s="25" t="s">
        <v>170</v>
      </c>
      <c r="X897" s="105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9" t="s">
        <v>568</v>
      </c>
      <c r="W898" s="25" t="s">
        <v>151</v>
      </c>
      <c r="X898" s="105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9" t="s">
        <v>568</v>
      </c>
      <c r="W899" s="25" t="s">
        <v>359</v>
      </c>
      <c r="X899" s="105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9" t="s">
        <v>568</v>
      </c>
      <c r="W900" s="25" t="s">
        <v>168</v>
      </c>
      <c r="X900" s="105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9" t="s">
        <v>568</v>
      </c>
      <c r="W901" s="25" t="s">
        <v>149</v>
      </c>
      <c r="X901" s="105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9" t="s">
        <v>568</v>
      </c>
      <c r="W902" s="25" t="s">
        <v>162</v>
      </c>
      <c r="X902" s="105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9" t="s">
        <v>568</v>
      </c>
      <c r="W903" s="25" t="s">
        <v>155</v>
      </c>
      <c r="X903" s="105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9" t="s">
        <v>568</v>
      </c>
      <c r="W904" s="25" t="s">
        <v>151</v>
      </c>
      <c r="X904" s="105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9" t="s">
        <v>568</v>
      </c>
      <c r="W905" s="25" t="s">
        <v>154</v>
      </c>
      <c r="X905" s="105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9" t="s">
        <v>568</v>
      </c>
      <c r="W906" s="25" t="s">
        <v>152</v>
      </c>
      <c r="X906" s="105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9" t="s">
        <v>568</v>
      </c>
      <c r="W907" s="25" t="s">
        <v>151</v>
      </c>
      <c r="X907" s="105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9" t="s">
        <v>568</v>
      </c>
      <c r="W908" s="25" t="s">
        <v>170</v>
      </c>
      <c r="X908" s="105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9" t="s">
        <v>568</v>
      </c>
      <c r="W909" s="25" t="s">
        <v>150</v>
      </c>
      <c r="X909" s="105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9" t="s">
        <v>568</v>
      </c>
      <c r="W910" s="25" t="s">
        <v>172</v>
      </c>
      <c r="X910" s="105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9" t="s">
        <v>568</v>
      </c>
      <c r="W911" s="25" t="s">
        <v>151</v>
      </c>
      <c r="X911" s="105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9" t="s">
        <v>568</v>
      </c>
      <c r="W912" s="25" t="s">
        <v>178</v>
      </c>
      <c r="X912" s="105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9" t="s">
        <v>568</v>
      </c>
      <c r="W913" s="25" t="s">
        <v>164</v>
      </c>
      <c r="X913" s="105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9" t="s">
        <v>568</v>
      </c>
      <c r="W914" s="25" t="s">
        <v>165</v>
      </c>
      <c r="X914" s="105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9" t="s">
        <v>568</v>
      </c>
      <c r="W915" s="25" t="s">
        <v>176</v>
      </c>
      <c r="X915" s="105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9" t="s">
        <v>568</v>
      </c>
      <c r="W916" s="25" t="s">
        <v>170</v>
      </c>
      <c r="X916" s="105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9" t="s">
        <v>571</v>
      </c>
      <c r="W917" s="25" t="s">
        <v>468</v>
      </c>
      <c r="X917" s="105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9" t="s">
        <v>571</v>
      </c>
      <c r="W918" s="25" t="s">
        <v>172</v>
      </c>
      <c r="X918" s="105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9" t="s">
        <v>571</v>
      </c>
      <c r="W919" s="25" t="s">
        <v>152</v>
      </c>
      <c r="X919" s="105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9" t="s">
        <v>571</v>
      </c>
      <c r="W920" s="25" t="s">
        <v>151</v>
      </c>
      <c r="X920" s="105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9" t="s">
        <v>571</v>
      </c>
      <c r="W921" s="25" t="s">
        <v>162</v>
      </c>
      <c r="X921" s="105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9" t="s">
        <v>571</v>
      </c>
      <c r="W922" s="25" t="s">
        <v>151</v>
      </c>
      <c r="X922" s="105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9" t="s">
        <v>571</v>
      </c>
      <c r="W923" s="25" t="s">
        <v>178</v>
      </c>
      <c r="X923" s="105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9" t="s">
        <v>571</v>
      </c>
      <c r="W924" s="25" t="s">
        <v>165</v>
      </c>
      <c r="X924" s="105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9" t="s">
        <v>571</v>
      </c>
      <c r="W925" s="25" t="s">
        <v>152</v>
      </c>
      <c r="X925" s="105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9" t="s">
        <v>571</v>
      </c>
      <c r="W926" s="25" t="s">
        <v>162</v>
      </c>
      <c r="X926" s="105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9" t="s">
        <v>571</v>
      </c>
      <c r="W927" s="25" t="s">
        <v>162</v>
      </c>
      <c r="X927" s="105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9" t="s">
        <v>571</v>
      </c>
      <c r="W928" s="25" t="s">
        <v>152</v>
      </c>
      <c r="X928" s="105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9" t="s">
        <v>571</v>
      </c>
      <c r="W929" s="25" t="s">
        <v>150</v>
      </c>
      <c r="X929" s="105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9" t="s">
        <v>571</v>
      </c>
      <c r="W930" s="25" t="s">
        <v>163</v>
      </c>
      <c r="X930" s="105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9" t="s">
        <v>571</v>
      </c>
      <c r="W931" s="25" t="s">
        <v>155</v>
      </c>
      <c r="X931" s="105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9" t="s">
        <v>571</v>
      </c>
      <c r="W932" s="25" t="s">
        <v>170</v>
      </c>
      <c r="X932" s="105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9" t="s">
        <v>571</v>
      </c>
      <c r="W933" s="25" t="s">
        <v>172</v>
      </c>
      <c r="X933" s="105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9" t="s">
        <v>571</v>
      </c>
      <c r="W934" s="25" t="s">
        <v>151</v>
      </c>
      <c r="X934" s="105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9" t="s">
        <v>571</v>
      </c>
      <c r="W935" s="25" t="s">
        <v>153</v>
      </c>
      <c r="X935" s="105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9" t="s">
        <v>571</v>
      </c>
      <c r="W936" s="25" t="s">
        <v>153</v>
      </c>
      <c r="X936" s="105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9" t="s">
        <v>571</v>
      </c>
      <c r="W937" s="25" t="s">
        <v>153</v>
      </c>
      <c r="X937" s="105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9" t="s">
        <v>571</v>
      </c>
      <c r="W938" s="25" t="s">
        <v>165</v>
      </c>
      <c r="X938" s="105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9" t="s">
        <v>571</v>
      </c>
      <c r="W939" s="25" t="s">
        <v>162</v>
      </c>
      <c r="X939" s="105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9" t="s">
        <v>571</v>
      </c>
      <c r="W940" s="25" t="s">
        <v>152</v>
      </c>
      <c r="X940" s="105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9" t="s">
        <v>571</v>
      </c>
      <c r="W941" s="25" t="s">
        <v>176</v>
      </c>
      <c r="X941" s="105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9" t="s">
        <v>571</v>
      </c>
      <c r="W942" s="25" t="s">
        <v>149</v>
      </c>
      <c r="X942" s="105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9" t="s">
        <v>571</v>
      </c>
      <c r="W943" s="25" t="s">
        <v>150</v>
      </c>
      <c r="X943" s="105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9" t="s">
        <v>571</v>
      </c>
      <c r="W944" s="25" t="s">
        <v>172</v>
      </c>
      <c r="X944" s="105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9" t="s">
        <v>571</v>
      </c>
      <c r="W945" s="25" t="s">
        <v>152</v>
      </c>
      <c r="X945" s="105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9" t="s">
        <v>571</v>
      </c>
      <c r="W946" s="25" t="s">
        <v>164</v>
      </c>
      <c r="X946" s="105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9" t="s">
        <v>571</v>
      </c>
      <c r="W947" s="25" t="s">
        <v>170</v>
      </c>
      <c r="X947" s="105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9" t="s">
        <v>571</v>
      </c>
      <c r="W948" s="25" t="s">
        <v>162</v>
      </c>
      <c r="X948" s="105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9" t="s">
        <v>571</v>
      </c>
      <c r="W949" s="25" t="s">
        <v>162</v>
      </c>
      <c r="X949" s="105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9" t="s">
        <v>571</v>
      </c>
      <c r="W950" s="25" t="s">
        <v>170</v>
      </c>
      <c r="X950" s="105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9" t="s">
        <v>571</v>
      </c>
      <c r="W951" s="25" t="s">
        <v>179</v>
      </c>
      <c r="X951" s="105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9" t="s">
        <v>571</v>
      </c>
      <c r="W952" s="25" t="s">
        <v>149</v>
      </c>
      <c r="X952" s="105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9" t="s">
        <v>571</v>
      </c>
      <c r="W953" s="25" t="s">
        <v>151</v>
      </c>
      <c r="X953" s="105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9" t="s">
        <v>571</v>
      </c>
      <c r="W954" s="25" t="s">
        <v>165</v>
      </c>
      <c r="X954" s="105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9" t="s">
        <v>571</v>
      </c>
      <c r="W955" s="25" t="s">
        <v>155</v>
      </c>
      <c r="X955" s="105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9" t="s">
        <v>571</v>
      </c>
      <c r="W956" s="25" t="s">
        <v>150</v>
      </c>
      <c r="X956" s="105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9" t="s">
        <v>571</v>
      </c>
      <c r="W957" s="25" t="s">
        <v>151</v>
      </c>
      <c r="X957" s="105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9" t="s">
        <v>571</v>
      </c>
      <c r="W958" s="25" t="s">
        <v>150</v>
      </c>
      <c r="X958" s="105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9" t="s">
        <v>571</v>
      </c>
      <c r="W959" s="25" t="s">
        <v>149</v>
      </c>
      <c r="X959" s="105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9" t="s">
        <v>571</v>
      </c>
      <c r="W960" s="25" t="s">
        <v>149</v>
      </c>
      <c r="X960" s="105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9" t="s">
        <v>571</v>
      </c>
      <c r="W961" s="25" t="s">
        <v>155</v>
      </c>
      <c r="X961" s="105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9" t="s">
        <v>571</v>
      </c>
      <c r="W962" s="25" t="s">
        <v>167</v>
      </c>
      <c r="X962" s="105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9" t="s">
        <v>571</v>
      </c>
      <c r="W963" s="25" t="s">
        <v>153</v>
      </c>
      <c r="X963" s="105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9" t="s">
        <v>571</v>
      </c>
      <c r="W964" s="25" t="s">
        <v>360</v>
      </c>
      <c r="X964" s="105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9" t="s">
        <v>571</v>
      </c>
      <c r="W965" s="25" t="s">
        <v>170</v>
      </c>
      <c r="X965" s="105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9" t="s">
        <v>571</v>
      </c>
      <c r="W966" s="25" t="s">
        <v>153</v>
      </c>
      <c r="X966" s="105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9" t="s">
        <v>571</v>
      </c>
      <c r="W967" s="25" t="s">
        <v>154</v>
      </c>
      <c r="X967" s="105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9" t="s">
        <v>571</v>
      </c>
      <c r="W968" s="25" t="s">
        <v>151</v>
      </c>
      <c r="X968" s="105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9" t="s">
        <v>571</v>
      </c>
      <c r="W969" s="25" t="s">
        <v>170</v>
      </c>
      <c r="X969" s="105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9" t="s">
        <v>571</v>
      </c>
      <c r="W970" s="25" t="s">
        <v>151</v>
      </c>
      <c r="X970" s="105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9" t="s">
        <v>571</v>
      </c>
      <c r="W971" s="25" t="s">
        <v>153</v>
      </c>
      <c r="X971" s="105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9" t="s">
        <v>571</v>
      </c>
      <c r="W972" s="25" t="s">
        <v>162</v>
      </c>
      <c r="X972" s="105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9" t="s">
        <v>571</v>
      </c>
      <c r="W973" s="25" t="s">
        <v>150</v>
      </c>
      <c r="X973" s="105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9" t="s">
        <v>576</v>
      </c>
      <c r="W974" s="25" t="s">
        <v>152</v>
      </c>
      <c r="X974" s="105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9" t="s">
        <v>576</v>
      </c>
      <c r="W975" s="25" t="s">
        <v>165</v>
      </c>
      <c r="X975" s="105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9" t="s">
        <v>576</v>
      </c>
      <c r="W976" s="25" t="s">
        <v>151</v>
      </c>
      <c r="X976" s="105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9" t="s">
        <v>576</v>
      </c>
      <c r="W977" s="25" t="s">
        <v>149</v>
      </c>
      <c r="X977" s="105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9" t="s">
        <v>576</v>
      </c>
      <c r="W978" s="25" t="s">
        <v>154</v>
      </c>
      <c r="X978" s="105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9" t="s">
        <v>576</v>
      </c>
      <c r="W979" s="25" t="s">
        <v>150</v>
      </c>
      <c r="X979" s="105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9" t="s">
        <v>576</v>
      </c>
      <c r="W980" s="25" t="s">
        <v>155</v>
      </c>
      <c r="X980" s="105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9" t="s">
        <v>576</v>
      </c>
      <c r="W981" s="25" t="s">
        <v>152</v>
      </c>
      <c r="X981" s="105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9" t="s">
        <v>576</v>
      </c>
      <c r="W982" s="25" t="s">
        <v>155</v>
      </c>
      <c r="X982" s="105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9" t="s">
        <v>576</v>
      </c>
      <c r="W983" s="25" t="s">
        <v>168</v>
      </c>
      <c r="X983" s="105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9" t="s">
        <v>576</v>
      </c>
      <c r="W984" s="25" t="s">
        <v>154</v>
      </c>
      <c r="X984" s="105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5">
        <v>0.45697551755947402</v>
      </c>
      <c r="B985" s="135">
        <v>0.54135396338669306</v>
      </c>
      <c r="C985" s="125">
        <f t="shared" si="155"/>
        <v>2.1883010392780022</v>
      </c>
      <c r="D985" s="126">
        <f t="shared" si="155"/>
        <v>1.8472202433764999</v>
      </c>
      <c r="E985" s="140">
        <v>3.3653846153846256E-2</v>
      </c>
      <c r="F985" s="128">
        <f t="shared" si="156"/>
        <v>1.0336538461538463</v>
      </c>
      <c r="G985" s="128">
        <f t="shared" si="157"/>
        <v>2.1170540286968578</v>
      </c>
      <c r="H985" s="128">
        <f t="shared" si="158"/>
        <v>1.7870781889409857</v>
      </c>
      <c r="I985" s="112">
        <v>1.95</v>
      </c>
      <c r="J985" s="112">
        <v>1.92</v>
      </c>
      <c r="K985" s="128">
        <f t="shared" si="159"/>
        <v>2.015625</v>
      </c>
      <c r="L985" s="128">
        <f t="shared" si="160"/>
        <v>1.9846153846153847</v>
      </c>
      <c r="M985" s="129">
        <f t="shared" si="161"/>
        <v>0.49612403100775193</v>
      </c>
      <c r="N985" s="129">
        <f t="shared" si="161"/>
        <v>0.50387596899224807</v>
      </c>
      <c r="O985" s="112">
        <f t="shared" si="162"/>
        <v>0.92109127758081488</v>
      </c>
      <c r="P985" s="112">
        <f t="shared" si="162"/>
        <v>1.0743794042597448</v>
      </c>
      <c r="Q985" s="112" t="s">
        <v>80</v>
      </c>
      <c r="R985" s="112" t="s">
        <v>122</v>
      </c>
      <c r="S985" s="112" t="s">
        <v>147</v>
      </c>
      <c r="T985" s="130" t="s">
        <v>160</v>
      </c>
      <c r="U985" s="130" t="s">
        <v>162</v>
      </c>
      <c r="V985" s="141" t="s">
        <v>576</v>
      </c>
      <c r="W985" s="130" t="s">
        <v>170</v>
      </c>
      <c r="X985" s="111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9" t="s">
        <v>578</v>
      </c>
      <c r="W986" s="25" t="s">
        <v>170</v>
      </c>
      <c r="X986" s="105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9" t="s">
        <v>578</v>
      </c>
      <c r="W987" s="25" t="s">
        <v>163</v>
      </c>
      <c r="X987" s="105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9" t="s">
        <v>578</v>
      </c>
      <c r="W988" s="25" t="s">
        <v>162</v>
      </c>
      <c r="X988" s="105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9" t="s">
        <v>578</v>
      </c>
      <c r="W989" s="25" t="s">
        <v>150</v>
      </c>
      <c r="X989" s="105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9" t="s">
        <v>578</v>
      </c>
      <c r="W990" s="25" t="s">
        <v>165</v>
      </c>
      <c r="X990" s="105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9" t="s">
        <v>578</v>
      </c>
      <c r="W991" s="25" t="s">
        <v>149</v>
      </c>
      <c r="X991" s="105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9" t="s">
        <v>578</v>
      </c>
      <c r="W992" s="25" t="s">
        <v>151</v>
      </c>
      <c r="X992" s="105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9" t="s">
        <v>578</v>
      </c>
      <c r="W993" s="25" t="s">
        <v>152</v>
      </c>
      <c r="X993" s="105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9" t="s">
        <v>578</v>
      </c>
      <c r="W994" s="25" t="s">
        <v>154</v>
      </c>
      <c r="X994" s="105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9" t="s">
        <v>578</v>
      </c>
      <c r="W995" s="25" t="s">
        <v>150</v>
      </c>
      <c r="X995" s="105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9" t="s">
        <v>578</v>
      </c>
      <c r="W996" s="25" t="s">
        <v>447</v>
      </c>
      <c r="X996" s="105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9" t="s">
        <v>578</v>
      </c>
      <c r="W997" s="25" t="s">
        <v>447</v>
      </c>
      <c r="X997" s="105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9" t="s">
        <v>578</v>
      </c>
      <c r="W998" s="25" t="s">
        <v>175</v>
      </c>
      <c r="X998" s="105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9" t="s">
        <v>578</v>
      </c>
      <c r="W999" s="25" t="s">
        <v>165</v>
      </c>
      <c r="X999" s="105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9" t="s">
        <v>578</v>
      </c>
      <c r="W1000" s="25" t="s">
        <v>153</v>
      </c>
      <c r="X1000" s="105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9" t="s">
        <v>578</v>
      </c>
      <c r="W1001" s="25" t="s">
        <v>168</v>
      </c>
      <c r="X1001" s="105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9" t="s">
        <v>578</v>
      </c>
      <c r="W1002" s="25" t="s">
        <v>162</v>
      </c>
      <c r="X1002" s="105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9" t="s">
        <v>578</v>
      </c>
      <c r="W1003" s="25" t="s">
        <v>172</v>
      </c>
      <c r="X1003" s="105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9" t="s">
        <v>578</v>
      </c>
      <c r="W1004" s="25" t="s">
        <v>154</v>
      </c>
      <c r="X1004" s="105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9" t="s">
        <v>578</v>
      </c>
      <c r="W1005" s="25" t="s">
        <v>162</v>
      </c>
      <c r="X1005" s="105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9" t="s">
        <v>579</v>
      </c>
      <c r="W1006" s="25" t="s">
        <v>167</v>
      </c>
      <c r="X1006" s="105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9" t="s">
        <v>579</v>
      </c>
      <c r="W1007" s="25" t="s">
        <v>151</v>
      </c>
      <c r="X1007" s="105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9" t="s">
        <v>579</v>
      </c>
      <c r="W1008" s="25" t="s">
        <v>154</v>
      </c>
      <c r="X1008" s="105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9" t="s">
        <v>579</v>
      </c>
      <c r="W1009" s="25" t="s">
        <v>153</v>
      </c>
      <c r="X1009" s="105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9" t="s">
        <v>579</v>
      </c>
      <c r="W1010" s="25" t="s">
        <v>151</v>
      </c>
      <c r="X1010" s="105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5">
        <v>0.26925665426683892</v>
      </c>
      <c r="B1011" s="135">
        <v>0.73055107668712971</v>
      </c>
      <c r="C1011" s="125">
        <f t="shared" si="164"/>
        <v>3.7139286407717869</v>
      </c>
      <c r="D1011" s="126">
        <f t="shared" si="164"/>
        <v>1.3688296847562735</v>
      </c>
      <c r="E1011" s="140">
        <v>3.3163265306122458E-2</v>
      </c>
      <c r="F1011" s="128">
        <f t="shared" si="156"/>
        <v>1.0331632653061225</v>
      </c>
      <c r="G1011" s="128">
        <f t="shared" si="157"/>
        <v>3.5947161165000998</v>
      </c>
      <c r="H1011" s="128">
        <f t="shared" si="158"/>
        <v>1.3248919417887881</v>
      </c>
      <c r="I1011" s="112">
        <v>2.4500000000000002</v>
      </c>
      <c r="J1011" s="112">
        <v>1.6</v>
      </c>
      <c r="K1011" s="128">
        <f t="shared" si="159"/>
        <v>2.53125</v>
      </c>
      <c r="L1011" s="128">
        <f t="shared" si="160"/>
        <v>1.653061224489796</v>
      </c>
      <c r="M1011" s="129">
        <f t="shared" si="165"/>
        <v>0.39506172839506171</v>
      </c>
      <c r="N1011" s="129">
        <f t="shared" si="165"/>
        <v>0.60493827160493829</v>
      </c>
      <c r="O1011" s="112">
        <f t="shared" si="166"/>
        <v>0.68155590611293604</v>
      </c>
      <c r="P1011" s="112">
        <f t="shared" si="166"/>
        <v>1.2076456573807657</v>
      </c>
      <c r="Q1011" s="112" t="s">
        <v>215</v>
      </c>
      <c r="R1011" s="112" t="s">
        <v>324</v>
      </c>
      <c r="S1011" s="112" t="s">
        <v>202</v>
      </c>
      <c r="T1011" s="130" t="s">
        <v>166</v>
      </c>
      <c r="U1011" s="130" t="s">
        <v>151</v>
      </c>
      <c r="V1011" s="141" t="s">
        <v>579</v>
      </c>
      <c r="W1011" s="130" t="s">
        <v>149</v>
      </c>
      <c r="X1011" s="111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2" t="s">
        <v>580</v>
      </c>
      <c r="W1012" s="25" t="s">
        <v>155</v>
      </c>
      <c r="X1012" s="105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2" t="s">
        <v>580</v>
      </c>
      <c r="W1013" s="25" t="s">
        <v>162</v>
      </c>
      <c r="X1013" s="105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2" t="s">
        <v>580</v>
      </c>
      <c r="W1014" s="25" t="s">
        <v>154</v>
      </c>
      <c r="X1014" s="105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2" t="s">
        <v>580</v>
      </c>
      <c r="W1015" s="25" t="s">
        <v>155</v>
      </c>
      <c r="X1015" s="105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2" t="s">
        <v>580</v>
      </c>
      <c r="W1016" s="25" t="s">
        <v>151</v>
      </c>
      <c r="X1016" s="105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2" t="s">
        <v>580</v>
      </c>
      <c r="W1017" s="25" t="s">
        <v>176</v>
      </c>
      <c r="X1017" s="105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2" t="s">
        <v>580</v>
      </c>
      <c r="W1018" s="25" t="s">
        <v>154</v>
      </c>
      <c r="X1018" s="105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2" t="s">
        <v>580</v>
      </c>
      <c r="W1019" s="25" t="s">
        <v>152</v>
      </c>
      <c r="X1019" s="105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2" t="s">
        <v>580</v>
      </c>
      <c r="W1020" s="25" t="s">
        <v>153</v>
      </c>
      <c r="X1020" s="105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2" t="s">
        <v>580</v>
      </c>
      <c r="W1021" s="25" t="s">
        <v>150</v>
      </c>
      <c r="X1021" s="105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2" t="s">
        <v>580</v>
      </c>
      <c r="W1022" s="25" t="s">
        <v>151</v>
      </c>
      <c r="X1022" s="105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2" t="s">
        <v>580</v>
      </c>
      <c r="W1023" s="25" t="s">
        <v>162</v>
      </c>
      <c r="X1023" s="105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2" t="s">
        <v>580</v>
      </c>
      <c r="W1024" s="25" t="s">
        <v>150</v>
      </c>
      <c r="X1024" s="105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2" t="s">
        <v>580</v>
      </c>
      <c r="W1025" s="25" t="s">
        <v>155</v>
      </c>
      <c r="X1025" s="105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2" t="s">
        <v>580</v>
      </c>
      <c r="W1026" s="25" t="s">
        <v>179</v>
      </c>
      <c r="X1026" s="105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2" t="s">
        <v>580</v>
      </c>
      <c r="W1027" s="25" t="s">
        <v>162</v>
      </c>
      <c r="X1027" s="105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2" t="s">
        <v>580</v>
      </c>
      <c r="W1028" s="25" t="s">
        <v>450</v>
      </c>
      <c r="X1028" s="105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2" t="s">
        <v>581</v>
      </c>
      <c r="W1029" s="25" t="s">
        <v>165</v>
      </c>
      <c r="X1029" s="105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2" t="s">
        <v>581</v>
      </c>
      <c r="W1030" s="25" t="s">
        <v>170</v>
      </c>
      <c r="X1030" s="105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2" t="s">
        <v>581</v>
      </c>
      <c r="W1031" s="25" t="s">
        <v>162</v>
      </c>
      <c r="X1031" s="105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2" t="s">
        <v>581</v>
      </c>
      <c r="W1032" s="25" t="s">
        <v>152</v>
      </c>
      <c r="X1032" s="105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2" t="s">
        <v>581</v>
      </c>
      <c r="W1033" s="25" t="s">
        <v>154</v>
      </c>
      <c r="X1033" s="105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2" t="s">
        <v>581</v>
      </c>
      <c r="W1034" s="25" t="s">
        <v>509</v>
      </c>
      <c r="X1034" s="105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2" t="s">
        <v>581</v>
      </c>
      <c r="W1035" s="25" t="s">
        <v>149</v>
      </c>
      <c r="X1035" s="105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2" t="s">
        <v>581</v>
      </c>
      <c r="W1036" s="25" t="s">
        <v>149</v>
      </c>
      <c r="X1036" s="105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2" t="s">
        <v>581</v>
      </c>
      <c r="W1037" s="25" t="s">
        <v>151</v>
      </c>
      <c r="X1037" s="105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2" t="s">
        <v>581</v>
      </c>
      <c r="W1038" s="25" t="s">
        <v>151</v>
      </c>
      <c r="X1038" s="105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2" t="s">
        <v>581</v>
      </c>
      <c r="W1039" s="25" t="s">
        <v>163</v>
      </c>
      <c r="X1039" s="105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2" t="s">
        <v>581</v>
      </c>
      <c r="W1040" s="25" t="s">
        <v>178</v>
      </c>
      <c r="X1040" s="105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2" t="s">
        <v>581</v>
      </c>
      <c r="W1041" s="25" t="s">
        <v>153</v>
      </c>
      <c r="X1041" s="105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2" t="s">
        <v>581</v>
      </c>
      <c r="W1042" s="25" t="s">
        <v>153</v>
      </c>
      <c r="X1042" s="105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2" t="s">
        <v>581</v>
      </c>
      <c r="W1043" s="25" t="s">
        <v>152</v>
      </c>
      <c r="X1043" s="105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2" t="s">
        <v>581</v>
      </c>
      <c r="W1044" s="25" t="s">
        <v>176</v>
      </c>
      <c r="X1044" s="105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2" t="s">
        <v>581</v>
      </c>
      <c r="W1045" s="25" t="s">
        <v>149</v>
      </c>
      <c r="X1045" s="105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2" t="s">
        <v>581</v>
      </c>
      <c r="W1046" s="25" t="s">
        <v>178</v>
      </c>
      <c r="X1046" s="105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2" t="s">
        <v>581</v>
      </c>
      <c r="W1047" s="25" t="s">
        <v>176</v>
      </c>
      <c r="X1047" s="105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2" t="s">
        <v>581</v>
      </c>
      <c r="W1048" s="25" t="s">
        <v>178</v>
      </c>
      <c r="X1048" s="105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2" t="s">
        <v>581</v>
      </c>
      <c r="W1049" s="25" t="s">
        <v>149</v>
      </c>
      <c r="X1049" s="105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2" t="s">
        <v>581</v>
      </c>
      <c r="W1050" s="25" t="s">
        <v>152</v>
      </c>
      <c r="X1050" s="105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2" t="s">
        <v>581</v>
      </c>
      <c r="W1051" s="25" t="s">
        <v>162</v>
      </c>
      <c r="X1051" s="105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2" t="s">
        <v>581</v>
      </c>
      <c r="W1052" s="25" t="s">
        <v>155</v>
      </c>
      <c r="X1052" s="105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2" t="s">
        <v>581</v>
      </c>
      <c r="W1053" s="25" t="s">
        <v>153</v>
      </c>
      <c r="X1053" s="105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2" t="s">
        <v>581</v>
      </c>
      <c r="W1054" s="25" t="s">
        <v>169</v>
      </c>
      <c r="X1054" s="105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2" t="s">
        <v>581</v>
      </c>
      <c r="W1055" s="25" t="s">
        <v>155</v>
      </c>
      <c r="X1055" s="105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2" t="s">
        <v>581</v>
      </c>
      <c r="W1056" s="25" t="s">
        <v>151</v>
      </c>
      <c r="X1056" s="105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2" t="s">
        <v>581</v>
      </c>
      <c r="W1057" s="25" t="s">
        <v>176</v>
      </c>
      <c r="X1057" s="105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2" t="s">
        <v>581</v>
      </c>
      <c r="W1058" s="25" t="s">
        <v>151</v>
      </c>
      <c r="X1058" s="105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2" t="s">
        <v>581</v>
      </c>
      <c r="W1059" s="25" t="s">
        <v>155</v>
      </c>
      <c r="X1059" s="105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2" t="s">
        <v>581</v>
      </c>
      <c r="W1060" s="25" t="s">
        <v>167</v>
      </c>
      <c r="X1060" s="105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2" t="s">
        <v>581</v>
      </c>
      <c r="W1061" s="25" t="s">
        <v>152</v>
      </c>
      <c r="X1061" s="105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2" t="s">
        <v>581</v>
      </c>
      <c r="W1062" s="25" t="s">
        <v>153</v>
      </c>
      <c r="X1062" s="105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2" t="s">
        <v>581</v>
      </c>
      <c r="W1063" s="25" t="s">
        <v>154</v>
      </c>
      <c r="X1063" s="105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2" t="s">
        <v>581</v>
      </c>
      <c r="W1064" s="25" t="s">
        <v>170</v>
      </c>
      <c r="X1064" s="105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2" t="s">
        <v>581</v>
      </c>
      <c r="W1065" s="25" t="s">
        <v>154</v>
      </c>
      <c r="X1065" s="105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2" t="s">
        <v>581</v>
      </c>
      <c r="W1066" s="25" t="s">
        <v>150</v>
      </c>
      <c r="X1066" s="105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2" t="s">
        <v>581</v>
      </c>
      <c r="W1067" s="25" t="s">
        <v>167</v>
      </c>
      <c r="X1067" s="105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2" t="s">
        <v>581</v>
      </c>
      <c r="W1068" s="25" t="s">
        <v>152</v>
      </c>
      <c r="X1068" s="105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2" t="s">
        <v>581</v>
      </c>
      <c r="W1069" s="25" t="s">
        <v>155</v>
      </c>
      <c r="X1069" s="105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2" t="s">
        <v>581</v>
      </c>
      <c r="W1070" s="25" t="s">
        <v>151</v>
      </c>
      <c r="X1070" s="105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2" t="s">
        <v>581</v>
      </c>
      <c r="W1071" s="25" t="s">
        <v>162</v>
      </c>
      <c r="X1071" s="105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2" t="s">
        <v>581</v>
      </c>
      <c r="W1072" s="25" t="s">
        <v>151</v>
      </c>
      <c r="X1072" s="105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2" t="s">
        <v>581</v>
      </c>
      <c r="W1073" s="25" t="s">
        <v>151</v>
      </c>
      <c r="X1073" s="105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2" t="s">
        <v>581</v>
      </c>
      <c r="W1074" s="25" t="s">
        <v>178</v>
      </c>
      <c r="X1074" s="105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2" t="s">
        <v>581</v>
      </c>
      <c r="W1075" s="25" t="s">
        <v>150</v>
      </c>
      <c r="X1075" s="105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2" t="s">
        <v>581</v>
      </c>
      <c r="W1076" s="25" t="s">
        <v>152</v>
      </c>
      <c r="X1076" s="105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2" t="s">
        <v>581</v>
      </c>
      <c r="W1077" s="25" t="s">
        <v>170</v>
      </c>
      <c r="X1077" s="105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2" t="s">
        <v>581</v>
      </c>
      <c r="W1078" s="25" t="s">
        <v>151</v>
      </c>
      <c r="X1078" s="105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2" t="s">
        <v>581</v>
      </c>
      <c r="W1079" s="25" t="s">
        <v>162</v>
      </c>
      <c r="X1079" s="105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2" t="s">
        <v>581</v>
      </c>
      <c r="W1080" s="25" t="s">
        <v>149</v>
      </c>
      <c r="X1080" s="105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2" t="s">
        <v>581</v>
      </c>
      <c r="W1081" s="25" t="s">
        <v>170</v>
      </c>
      <c r="X1081" s="105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2" t="s">
        <v>581</v>
      </c>
      <c r="W1082" s="25" t="s">
        <v>179</v>
      </c>
      <c r="X1082" s="105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2" t="s">
        <v>581</v>
      </c>
      <c r="W1083" s="25" t="s">
        <v>170</v>
      </c>
      <c r="X1083" s="105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2" t="s">
        <v>581</v>
      </c>
      <c r="W1084" s="25" t="s">
        <v>170</v>
      </c>
      <c r="X1084" s="105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2" t="s">
        <v>581</v>
      </c>
      <c r="W1085" s="25" t="s">
        <v>170</v>
      </c>
      <c r="X1085" s="105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2" t="s">
        <v>581</v>
      </c>
      <c r="W1086" s="25" t="s">
        <v>176</v>
      </c>
      <c r="X1086" s="105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2" t="s">
        <v>581</v>
      </c>
      <c r="W1087" s="25" t="s">
        <v>154</v>
      </c>
      <c r="X1087" s="105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2" t="s">
        <v>581</v>
      </c>
      <c r="W1088" s="25" t="s">
        <v>165</v>
      </c>
      <c r="X1088" s="105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2" t="s">
        <v>581</v>
      </c>
      <c r="W1089" s="25" t="s">
        <v>154</v>
      </c>
      <c r="X1089" s="105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2" t="s">
        <v>581</v>
      </c>
      <c r="W1090" s="25" t="s">
        <v>150</v>
      </c>
      <c r="X1090" s="105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2" t="s">
        <v>581</v>
      </c>
      <c r="W1091" s="25" t="s">
        <v>154</v>
      </c>
      <c r="X1091" s="105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2" t="s">
        <v>581</v>
      </c>
      <c r="W1092" s="25" t="s">
        <v>153</v>
      </c>
      <c r="X1092" s="105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2" t="s">
        <v>581</v>
      </c>
      <c r="W1093" s="25" t="s">
        <v>151</v>
      </c>
      <c r="X1093" s="105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2" t="s">
        <v>581</v>
      </c>
      <c r="W1094" s="25" t="s">
        <v>154</v>
      </c>
      <c r="X1094" s="105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2" t="s">
        <v>581</v>
      </c>
      <c r="W1095" s="25" t="s">
        <v>155</v>
      </c>
      <c r="X1095" s="105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2" t="s">
        <v>581</v>
      </c>
      <c r="W1096" s="25" t="s">
        <v>170</v>
      </c>
      <c r="X1096" s="105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2" t="s">
        <v>581</v>
      </c>
      <c r="W1097" s="25" t="s">
        <v>175</v>
      </c>
      <c r="X1097" s="105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2" t="s">
        <v>581</v>
      </c>
      <c r="W1098" s="25" t="s">
        <v>151</v>
      </c>
      <c r="X1098" s="105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2" t="s">
        <v>581</v>
      </c>
      <c r="W1099" s="25" t="s">
        <v>170</v>
      </c>
      <c r="X1099" s="105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2" t="s">
        <v>581</v>
      </c>
      <c r="W1100" s="25" t="s">
        <v>151</v>
      </c>
      <c r="X1100" s="105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2" t="s">
        <v>581</v>
      </c>
      <c r="W1101" s="25" t="s">
        <v>169</v>
      </c>
      <c r="X1101" s="105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2" t="s">
        <v>581</v>
      </c>
      <c r="W1102" s="25" t="s">
        <v>170</v>
      </c>
      <c r="X1102" s="105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2" t="s">
        <v>581</v>
      </c>
      <c r="W1103" s="25" t="s">
        <v>151</v>
      </c>
      <c r="X1103" s="105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2" t="s">
        <v>581</v>
      </c>
      <c r="W1104" s="25" t="s">
        <v>149</v>
      </c>
      <c r="X1104" s="105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2" t="s">
        <v>581</v>
      </c>
      <c r="W1105" s="25" t="s">
        <v>153</v>
      </c>
      <c r="X1105" s="105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2" t="s">
        <v>581</v>
      </c>
      <c r="W1106" s="25" t="s">
        <v>154</v>
      </c>
      <c r="X1106" s="105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2" t="s">
        <v>581</v>
      </c>
      <c r="W1107" s="25" t="s">
        <v>155</v>
      </c>
      <c r="X1107" s="105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2" t="s">
        <v>581</v>
      </c>
      <c r="W1108" s="25" t="s">
        <v>446</v>
      </c>
      <c r="X1108" s="105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2" t="s">
        <v>581</v>
      </c>
      <c r="W1109" s="25" t="s">
        <v>152</v>
      </c>
      <c r="X1109" s="105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2" t="s">
        <v>581</v>
      </c>
      <c r="W1110" s="25" t="s">
        <v>153</v>
      </c>
      <c r="X1110" s="105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2" t="s">
        <v>581</v>
      </c>
      <c r="W1111" s="25" t="s">
        <v>168</v>
      </c>
      <c r="X1111" s="105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2" t="s">
        <v>581</v>
      </c>
      <c r="W1112" s="25" t="s">
        <v>151</v>
      </c>
      <c r="X1112" s="105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2" t="s">
        <v>581</v>
      </c>
      <c r="W1113" s="25" t="s">
        <v>151</v>
      </c>
      <c r="X1113" s="105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2" t="s">
        <v>581</v>
      </c>
      <c r="W1114" s="25" t="s">
        <v>162</v>
      </c>
      <c r="X1114" s="105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2" t="s">
        <v>581</v>
      </c>
      <c r="W1115" s="25" t="s">
        <v>178</v>
      </c>
      <c r="X1115" s="105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2" t="s">
        <v>581</v>
      </c>
      <c r="W1116" s="25" t="s">
        <v>154</v>
      </c>
      <c r="X1116" s="105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2" t="s">
        <v>581</v>
      </c>
      <c r="W1117" s="25" t="s">
        <v>154</v>
      </c>
      <c r="X1117" s="105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2" t="s">
        <v>581</v>
      </c>
      <c r="W1118" s="25" t="s">
        <v>162</v>
      </c>
      <c r="X1118" s="105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2" t="s">
        <v>581</v>
      </c>
      <c r="W1119" s="25" t="s">
        <v>470</v>
      </c>
      <c r="X1119" s="105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2" t="s">
        <v>581</v>
      </c>
      <c r="W1120" s="25" t="s">
        <v>150</v>
      </c>
      <c r="X1120" s="105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2" t="s">
        <v>581</v>
      </c>
      <c r="W1121" s="25" t="s">
        <v>149</v>
      </c>
      <c r="X1121" s="105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2" t="s">
        <v>581</v>
      </c>
      <c r="W1122" s="25" t="s">
        <v>151</v>
      </c>
      <c r="X1122" s="105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2" t="s">
        <v>581</v>
      </c>
      <c r="W1123" s="25" t="s">
        <v>150</v>
      </c>
      <c r="X1123" s="105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2" t="s">
        <v>581</v>
      </c>
      <c r="W1124" s="25" t="s">
        <v>152</v>
      </c>
      <c r="X1124" s="105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2" t="s">
        <v>581</v>
      </c>
      <c r="W1125" s="25" t="s">
        <v>150</v>
      </c>
      <c r="X1125" s="105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2" t="s">
        <v>581</v>
      </c>
      <c r="W1126" s="25" t="s">
        <v>150</v>
      </c>
      <c r="X1126" s="105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2" t="s">
        <v>581</v>
      </c>
      <c r="W1127" s="25" t="s">
        <v>149</v>
      </c>
      <c r="X1127" s="105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2" t="s">
        <v>581</v>
      </c>
      <c r="W1128" s="25" t="s">
        <v>153</v>
      </c>
      <c r="X1128" s="105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2" t="s">
        <v>581</v>
      </c>
      <c r="W1129" s="25" t="s">
        <v>152</v>
      </c>
      <c r="X1129" s="105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2" t="s">
        <v>581</v>
      </c>
      <c r="W1130" s="25" t="s">
        <v>153</v>
      </c>
      <c r="X1130" s="105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2" t="s">
        <v>581</v>
      </c>
      <c r="W1131" s="25" t="s">
        <v>153</v>
      </c>
      <c r="X1131" s="105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2" t="s">
        <v>581</v>
      </c>
      <c r="W1132" s="25" t="s">
        <v>176</v>
      </c>
      <c r="X1132" s="105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2" t="s">
        <v>581</v>
      </c>
      <c r="W1133" s="25" t="s">
        <v>150</v>
      </c>
      <c r="X1133" s="105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2" t="s">
        <v>581</v>
      </c>
      <c r="W1134" s="25" t="s">
        <v>155</v>
      </c>
      <c r="X1134" s="105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2" t="s">
        <v>581</v>
      </c>
      <c r="W1135" s="25" t="s">
        <v>153</v>
      </c>
      <c r="X1135" s="105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2" t="s">
        <v>581</v>
      </c>
      <c r="W1136" s="25" t="s">
        <v>152</v>
      </c>
      <c r="X1136" s="105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2" t="s">
        <v>581</v>
      </c>
      <c r="W1137" s="25" t="s">
        <v>163</v>
      </c>
      <c r="X1137" s="105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2" t="s">
        <v>581</v>
      </c>
      <c r="W1138" s="25" t="s">
        <v>151</v>
      </c>
      <c r="X1138" s="105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2" t="s">
        <v>581</v>
      </c>
      <c r="W1139" s="25" t="s">
        <v>153</v>
      </c>
      <c r="X1139" s="105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2" t="s">
        <v>581</v>
      </c>
      <c r="W1140" s="25" t="s">
        <v>170</v>
      </c>
      <c r="X1140" s="105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2" t="s">
        <v>581</v>
      </c>
      <c r="W1141" s="25" t="s">
        <v>176</v>
      </c>
      <c r="X1141" s="105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2" t="s">
        <v>581</v>
      </c>
      <c r="W1142" s="25" t="s">
        <v>149</v>
      </c>
      <c r="X1142" s="105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2" t="s">
        <v>581</v>
      </c>
      <c r="W1143" s="25" t="s">
        <v>151</v>
      </c>
      <c r="X1143" s="105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2" t="s">
        <v>581</v>
      </c>
      <c r="W1144" s="25" t="s">
        <v>153</v>
      </c>
      <c r="X1144" s="105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2" t="s">
        <v>581</v>
      </c>
      <c r="W1145" s="25" t="s">
        <v>151</v>
      </c>
      <c r="X1145" s="105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2" t="s">
        <v>581</v>
      </c>
      <c r="W1146" s="25" t="s">
        <v>154</v>
      </c>
      <c r="X1146" s="105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2" t="s">
        <v>581</v>
      </c>
      <c r="W1147" s="25" t="s">
        <v>151</v>
      </c>
      <c r="X1147" s="105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2" t="s">
        <v>581</v>
      </c>
      <c r="W1148" s="25" t="s">
        <v>154</v>
      </c>
      <c r="X1148" s="105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2" t="s">
        <v>581</v>
      </c>
      <c r="W1149" s="25" t="s">
        <v>162</v>
      </c>
      <c r="X1149" s="105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2" t="s">
        <v>581</v>
      </c>
      <c r="W1150" s="25" t="s">
        <v>151</v>
      </c>
      <c r="X1150" s="105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2" t="s">
        <v>581</v>
      </c>
      <c r="W1151" s="25" t="s">
        <v>152</v>
      </c>
      <c r="X1151" s="105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2" t="s">
        <v>581</v>
      </c>
      <c r="W1152" s="25" t="s">
        <v>165</v>
      </c>
      <c r="X1152" s="105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2" t="s">
        <v>581</v>
      </c>
      <c r="W1153" s="25" t="s">
        <v>172</v>
      </c>
      <c r="X1153" s="105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2" t="s">
        <v>582</v>
      </c>
      <c r="W1154" s="25" t="s">
        <v>155</v>
      </c>
      <c r="X1154" s="105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2" t="s">
        <v>582</v>
      </c>
      <c r="W1155" s="25" t="s">
        <v>162</v>
      </c>
      <c r="X1155" s="105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2" t="s">
        <v>582</v>
      </c>
      <c r="W1156" s="25" t="s">
        <v>152</v>
      </c>
      <c r="X1156" s="105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2" t="s">
        <v>582</v>
      </c>
      <c r="W1157" s="25" t="s">
        <v>154</v>
      </c>
      <c r="X1157" s="105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2" t="s">
        <v>582</v>
      </c>
      <c r="W1158" s="25" t="s">
        <v>178</v>
      </c>
      <c r="X1158" s="105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2" t="s">
        <v>582</v>
      </c>
      <c r="W1159" s="25" t="s">
        <v>447</v>
      </c>
      <c r="X1159" s="105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2" t="s">
        <v>582</v>
      </c>
      <c r="W1160" s="25" t="s">
        <v>151</v>
      </c>
      <c r="X1160" s="105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2" t="s">
        <v>582</v>
      </c>
      <c r="W1161" s="25" t="s">
        <v>154</v>
      </c>
      <c r="X1161" s="105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2" t="s">
        <v>582</v>
      </c>
      <c r="W1162" s="25" t="s">
        <v>167</v>
      </c>
      <c r="X1162" s="105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2" t="s">
        <v>582</v>
      </c>
      <c r="W1163" s="25" t="s">
        <v>175</v>
      </c>
      <c r="X1163" s="105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2" t="s">
        <v>582</v>
      </c>
      <c r="W1164" s="25" t="s">
        <v>162</v>
      </c>
      <c r="X1164" s="105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2" t="s">
        <v>582</v>
      </c>
      <c r="W1165" s="25" t="s">
        <v>155</v>
      </c>
      <c r="X1165" s="105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2" t="s">
        <v>582</v>
      </c>
      <c r="W1166" s="25" t="s">
        <v>163</v>
      </c>
      <c r="X1166" s="105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2" t="s">
        <v>582</v>
      </c>
      <c r="W1167" s="25" t="s">
        <v>150</v>
      </c>
      <c r="X1167" s="105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2" t="s">
        <v>582</v>
      </c>
      <c r="W1168" s="25" t="s">
        <v>167</v>
      </c>
      <c r="X1168" s="105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2" t="s">
        <v>582</v>
      </c>
      <c r="W1169" s="25" t="s">
        <v>151</v>
      </c>
      <c r="X1169" s="105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2" t="s">
        <v>582</v>
      </c>
      <c r="W1170" s="25" t="s">
        <v>149</v>
      </c>
      <c r="X1170" s="105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2" t="s">
        <v>582</v>
      </c>
      <c r="W1171" s="25" t="s">
        <v>151</v>
      </c>
      <c r="X1171" s="105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2" t="s">
        <v>582</v>
      </c>
      <c r="W1172" s="25" t="s">
        <v>170</v>
      </c>
      <c r="X1172" s="105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2" t="s">
        <v>582</v>
      </c>
      <c r="W1173" s="25" t="s">
        <v>162</v>
      </c>
      <c r="X1173" s="105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2" t="s">
        <v>582</v>
      </c>
      <c r="W1174" s="25" t="s">
        <v>178</v>
      </c>
      <c r="X1174" s="105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2" t="s">
        <v>582</v>
      </c>
      <c r="W1175" s="25" t="s">
        <v>155</v>
      </c>
      <c r="X1175" s="105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2" t="s">
        <v>582</v>
      </c>
      <c r="W1176" s="25" t="s">
        <v>169</v>
      </c>
      <c r="X1176" s="105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2" t="s">
        <v>582</v>
      </c>
      <c r="W1177" s="25" t="s">
        <v>152</v>
      </c>
      <c r="X1177" s="105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2" t="s">
        <v>582</v>
      </c>
      <c r="W1178" s="25" t="s">
        <v>155</v>
      </c>
      <c r="X1178" s="105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2" t="s">
        <v>582</v>
      </c>
      <c r="W1179" s="25" t="s">
        <v>163</v>
      </c>
      <c r="X1179" s="105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2" t="s">
        <v>582</v>
      </c>
      <c r="W1180" s="25" t="s">
        <v>155</v>
      </c>
      <c r="X1180" s="105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2" t="s">
        <v>582</v>
      </c>
      <c r="W1181" s="25" t="s">
        <v>150</v>
      </c>
      <c r="X1181" s="105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2" t="s">
        <v>582</v>
      </c>
      <c r="W1182" s="25" t="s">
        <v>168</v>
      </c>
      <c r="X1182" s="105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2" t="s">
        <v>582</v>
      </c>
      <c r="W1183" s="25" t="s">
        <v>151</v>
      </c>
      <c r="X1183" s="105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2" t="s">
        <v>582</v>
      </c>
      <c r="W1184" s="25" t="s">
        <v>155</v>
      </c>
      <c r="X1184" s="105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2" t="s">
        <v>582</v>
      </c>
      <c r="W1185" s="25" t="s">
        <v>154</v>
      </c>
      <c r="X1185" s="105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2" t="s">
        <v>582</v>
      </c>
      <c r="W1186" s="25" t="s">
        <v>179</v>
      </c>
      <c r="X1186" s="105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2" t="s">
        <v>582</v>
      </c>
      <c r="W1187" s="25" t="s">
        <v>168</v>
      </c>
      <c r="X1187" s="105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2" t="s">
        <v>582</v>
      </c>
      <c r="W1188" s="25" t="s">
        <v>167</v>
      </c>
      <c r="X1188" s="105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2" t="s">
        <v>582</v>
      </c>
      <c r="W1189" s="25" t="s">
        <v>151</v>
      </c>
      <c r="X1189" s="105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2" t="s">
        <v>582</v>
      </c>
      <c r="W1190" s="25" t="s">
        <v>359</v>
      </c>
      <c r="X1190" s="105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2" t="s">
        <v>582</v>
      </c>
      <c r="W1191" s="25" t="s">
        <v>152</v>
      </c>
      <c r="X1191" s="105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2" t="s">
        <v>582</v>
      </c>
      <c r="W1192" s="25" t="s">
        <v>154</v>
      </c>
      <c r="X1192" s="105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2" t="s">
        <v>582</v>
      </c>
      <c r="W1193" s="25" t="s">
        <v>154</v>
      </c>
      <c r="X1193" s="105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2" t="s">
        <v>582</v>
      </c>
      <c r="W1194" s="25" t="s">
        <v>151</v>
      </c>
      <c r="X1194" s="105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2" t="s">
        <v>582</v>
      </c>
      <c r="W1195" s="25" t="s">
        <v>149</v>
      </c>
      <c r="X1195" s="105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2" t="s">
        <v>582</v>
      </c>
      <c r="W1196" s="25" t="s">
        <v>149</v>
      </c>
      <c r="X1196" s="105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2" t="s">
        <v>582</v>
      </c>
      <c r="W1197" s="25" t="s">
        <v>150</v>
      </c>
      <c r="X1197" s="105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2" t="s">
        <v>582</v>
      </c>
      <c r="W1198" s="25" t="s">
        <v>155</v>
      </c>
      <c r="X1198" s="105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2" t="s">
        <v>582</v>
      </c>
      <c r="W1199" s="25" t="s">
        <v>149</v>
      </c>
      <c r="X1199" s="105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2" t="s">
        <v>582</v>
      </c>
      <c r="W1200" s="25" t="s">
        <v>164</v>
      </c>
      <c r="X1200" s="105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2" t="s">
        <v>582</v>
      </c>
      <c r="W1201" s="25" t="s">
        <v>168</v>
      </c>
      <c r="X1201" s="105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2" t="s">
        <v>582</v>
      </c>
      <c r="W1202" s="25" t="s">
        <v>155</v>
      </c>
      <c r="X1202" s="105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2" t="s">
        <v>582</v>
      </c>
      <c r="W1203" s="25" t="s">
        <v>149</v>
      </c>
      <c r="X1203" s="105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2" t="s">
        <v>582</v>
      </c>
      <c r="W1204" s="25" t="s">
        <v>152</v>
      </c>
      <c r="X1204" s="105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2" t="s">
        <v>582</v>
      </c>
      <c r="W1205" s="25" t="s">
        <v>170</v>
      </c>
      <c r="X1205" s="105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2" t="s">
        <v>582</v>
      </c>
      <c r="W1206" s="25" t="s">
        <v>162</v>
      </c>
      <c r="X1206" s="105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2" t="s">
        <v>583</v>
      </c>
      <c r="W1207" s="13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2" t="s">
        <v>583</v>
      </c>
      <c r="W1208" s="13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2" t="s">
        <v>583</v>
      </c>
      <c r="W1209" s="13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2" t="s">
        <v>583</v>
      </c>
      <c r="W1210" s="13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5" t="e">
        <v>#N/A</v>
      </c>
      <c r="B1211" s="135" t="e">
        <v>#N/A</v>
      </c>
      <c r="C1211" s="125" t="e">
        <f t="shared" si="197"/>
        <v>#N/A</v>
      </c>
      <c r="D1211" s="126" t="e">
        <f t="shared" si="197"/>
        <v>#N/A</v>
      </c>
      <c r="E1211" s="140">
        <v>4.2479792511268322E-2</v>
      </c>
      <c r="F1211" s="128">
        <f t="shared" si="206"/>
        <v>1.0424797925112683</v>
      </c>
      <c r="G1211" s="128" t="e">
        <f t="shared" si="207"/>
        <v>#N/A</v>
      </c>
      <c r="H1211" s="128" t="e">
        <f t="shared" si="208"/>
        <v>#N/A</v>
      </c>
      <c r="I1211" s="112">
        <v>2.63</v>
      </c>
      <c r="J1211" s="112">
        <v>1.51</v>
      </c>
      <c r="K1211" s="128">
        <f t="shared" si="209"/>
        <v>2.7417218543046356</v>
      </c>
      <c r="L1211" s="128">
        <f t="shared" si="210"/>
        <v>1.5741444866920151</v>
      </c>
      <c r="M1211" s="129">
        <f t="shared" si="198"/>
        <v>0.36473429951690822</v>
      </c>
      <c r="N1211" s="129">
        <f t="shared" si="198"/>
        <v>0.63526570048309183</v>
      </c>
      <c r="O1211" s="112" t="e">
        <f t="shared" si="199"/>
        <v>#N/A</v>
      </c>
      <c r="P1211" s="112" t="e">
        <f t="shared" si="199"/>
        <v>#N/A</v>
      </c>
      <c r="Q1211" s="112" t="s">
        <v>547</v>
      </c>
      <c r="R1211" s="112" t="s">
        <v>377</v>
      </c>
      <c r="S1211" s="112" t="s">
        <v>349</v>
      </c>
      <c r="T1211" s="130" t="e">
        <v>#N/A</v>
      </c>
      <c r="U1211" s="130" t="e">
        <v>#N/A</v>
      </c>
      <c r="V1211" s="141" t="s">
        <v>583</v>
      </c>
      <c r="W1211" s="13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9" t="s">
        <v>584</v>
      </c>
      <c r="W1212" s="13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9" t="s">
        <v>584</v>
      </c>
      <c r="W1213" s="13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9" t="s">
        <v>584</v>
      </c>
      <c r="W1214" s="13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9" t="s">
        <v>584</v>
      </c>
      <c r="W1215" s="13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9" t="s">
        <v>584</v>
      </c>
      <c r="W1216" s="13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9" t="s">
        <v>584</v>
      </c>
      <c r="W1217" s="13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9" t="s">
        <v>584</v>
      </c>
      <c r="W1218" s="13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9" t="s">
        <v>584</v>
      </c>
      <c r="W1219" s="13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9" t="s">
        <v>584</v>
      </c>
      <c r="W1220" s="13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9" t="s">
        <v>584</v>
      </c>
      <c r="W1221" s="13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9" t="s">
        <v>584</v>
      </c>
      <c r="W1222" s="13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9" t="s">
        <v>584</v>
      </c>
      <c r="W1223" s="13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9" t="s">
        <v>584</v>
      </c>
      <c r="W1224" s="13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9" t="s">
        <v>584</v>
      </c>
      <c r="W1225" s="13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9" t="s">
        <v>584</v>
      </c>
      <c r="W1226" s="13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9" t="s">
        <v>584</v>
      </c>
      <c r="W1227" s="13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9" t="s">
        <v>584</v>
      </c>
      <c r="W1228" s="13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9" t="s">
        <v>584</v>
      </c>
      <c r="W1229" s="13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9" t="s">
        <v>584</v>
      </c>
      <c r="W1230" s="13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9" t="s">
        <v>584</v>
      </c>
      <c r="W1231" s="13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9" t="s">
        <v>584</v>
      </c>
      <c r="W1232" s="13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9" t="s">
        <v>584</v>
      </c>
      <c r="W1233" s="13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9" t="s">
        <v>584</v>
      </c>
      <c r="W1234" s="13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9" t="s">
        <v>584</v>
      </c>
      <c r="W1235" s="13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8">
        <v>3.2258064516129004E-2</v>
      </c>
      <c r="F1236" s="7">
        <f t="shared" ref="F1236:F1293" si="221">(E1236/100%) + 1</f>
        <v>1.032258064516129</v>
      </c>
      <c r="G1236" s="7">
        <f t="shared" ref="G1236:G1293" si="222">C1236/F1236</f>
        <v>1.8426639057576766</v>
      </c>
      <c r="H1236" s="7">
        <f t="shared" ref="H1236:H1293" si="223">D1236/F1236</f>
        <v>2.0486463873272647</v>
      </c>
      <c r="I1236">
        <v>2.17</v>
      </c>
      <c r="J1236">
        <v>1.75</v>
      </c>
      <c r="K1236" s="7">
        <f t="shared" ref="K1236:K1293" si="224">(I1236*F1236)</f>
        <v>2.2399999999999998</v>
      </c>
      <c r="L1236" s="7">
        <f t="shared" ref="L1236:L1293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9" t="s">
        <v>584</v>
      </c>
      <c r="W1236" s="137" t="s">
        <v>168</v>
      </c>
      <c r="X1236">
        <v>5</v>
      </c>
      <c r="Y1236" s="23" t="str">
        <f t="shared" ref="Y1236:Y1293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9" t="s">
        <v>584</v>
      </c>
      <c r="W1237" s="13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9" t="s">
        <v>584</v>
      </c>
      <c r="W1238" s="13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9" t="s">
        <v>584</v>
      </c>
      <c r="W1239" s="13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9" t="s">
        <v>584</v>
      </c>
      <c r="W1240" s="13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9" t="s">
        <v>584</v>
      </c>
      <c r="W1241" s="13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9" t="s">
        <v>584</v>
      </c>
      <c r="W1242" s="13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9" t="s">
        <v>584</v>
      </c>
      <c r="W1243" s="13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9" t="s">
        <v>584</v>
      </c>
      <c r="W1244" s="13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9" t="s">
        <v>584</v>
      </c>
      <c r="W1245" s="13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9" t="s">
        <v>585</v>
      </c>
      <c r="W1246" s="13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9" t="s">
        <v>585</v>
      </c>
      <c r="W1247" s="13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9" t="s">
        <v>585</v>
      </c>
      <c r="W1248" s="13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9" t="s">
        <v>585</v>
      </c>
      <c r="W1249" s="13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9" t="s">
        <v>585</v>
      </c>
      <c r="W1250" s="13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9" t="s">
        <v>585</v>
      </c>
      <c r="W1251" s="13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9" t="s">
        <v>585</v>
      </c>
      <c r="W1252" s="13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9" t="s">
        <v>585</v>
      </c>
      <c r="W1253" s="13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9" t="s">
        <v>585</v>
      </c>
      <c r="W1254" s="13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9" t="s">
        <v>585</v>
      </c>
      <c r="W1255" s="13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9" t="s">
        <v>585</v>
      </c>
      <c r="W1256" s="13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9" t="s">
        <v>585</v>
      </c>
      <c r="W1257" s="13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9" t="s">
        <v>585</v>
      </c>
      <c r="W1258" s="13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9" t="s">
        <v>585</v>
      </c>
      <c r="W1259" s="13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9" t="s">
        <v>585</v>
      </c>
      <c r="W1260" s="13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9" t="s">
        <v>585</v>
      </c>
      <c r="W1261" s="13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9" t="s">
        <v>585</v>
      </c>
      <c r="W1262" s="13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9" t="s">
        <v>585</v>
      </c>
      <c r="W1263" s="13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9" t="s">
        <v>585</v>
      </c>
      <c r="W1264" s="13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9" t="s">
        <v>585</v>
      </c>
      <c r="W1265" s="13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9" t="s">
        <v>585</v>
      </c>
      <c r="W1266" s="13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9" t="s">
        <v>585</v>
      </c>
      <c r="W1267" s="13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9" t="s">
        <v>585</v>
      </c>
      <c r="W1268" s="13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9" t="s">
        <v>585</v>
      </c>
      <c r="W1269" s="13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9" t="s">
        <v>585</v>
      </c>
      <c r="W1270" s="13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9" t="s">
        <v>585</v>
      </c>
      <c r="W1271" s="13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9" t="s">
        <v>585</v>
      </c>
      <c r="W1272" s="13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9" t="s">
        <v>585</v>
      </c>
      <c r="W1273" s="13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9" t="s">
        <v>585</v>
      </c>
      <c r="W1274" s="13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9" t="s">
        <v>585</v>
      </c>
      <c r="W1275" s="13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9" t="s">
        <v>585</v>
      </c>
      <c r="W1276" s="13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9" t="s">
        <v>585</v>
      </c>
      <c r="W1277" s="13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9" t="s">
        <v>585</v>
      </c>
      <c r="W1278" s="13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9" t="s">
        <v>585</v>
      </c>
      <c r="W1279" s="13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9" t="s">
        <v>586</v>
      </c>
      <c r="W1280" s="13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9" t="s">
        <v>586</v>
      </c>
      <c r="W1281" s="13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9" t="s">
        <v>586</v>
      </c>
      <c r="W1282" s="13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9" t="s">
        <v>586</v>
      </c>
      <c r="W1283" s="13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9" t="s">
        <v>586</v>
      </c>
      <c r="W1284" s="13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293" si="230">IF(AND(O1284&gt;1,Y1284="Y"),Z1284*I1284,IF(AND(P1284&gt;1,Y1284="N"),Z1284*J1284,0))</f>
        <v>0</v>
      </c>
      <c r="AB1284">
        <f t="shared" ref="AB1284:AB1293" si="231">AA1284-Z1284</f>
        <v>-100</v>
      </c>
      <c r="AC1284">
        <f t="shared" ref="AC1284:AC1293" si="232">IF(AND(A1284 &gt; 50%,Y1284 = "Y"),Z1284*I1284,0)</f>
        <v>0</v>
      </c>
      <c r="AD1284">
        <f t="shared" ref="AD1284:AD1293" si="233">AC1284-Z1284</f>
        <v>-100</v>
      </c>
      <c r="AE1284">
        <f t="shared" ref="AE1284:AE1293" si="234">IF(AND(B1284 &gt; 50%,Y1284 = "N"),Z1284*J1284,0)</f>
        <v>0</v>
      </c>
      <c r="AF1284">
        <f t="shared" ref="AF1284:AF1293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9" t="s">
        <v>586</v>
      </c>
      <c r="W1285" s="13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9" t="s">
        <v>586</v>
      </c>
      <c r="W1286" s="13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9" t="s">
        <v>586</v>
      </c>
      <c r="W1287" s="13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9" t="s">
        <v>586</v>
      </c>
      <c r="W1288" s="13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9" t="s">
        <v>586</v>
      </c>
      <c r="W1289" s="13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9" t="s">
        <v>586</v>
      </c>
      <c r="W1290" s="13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9" t="s">
        <v>586</v>
      </c>
      <c r="W1291" s="13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9" t="s">
        <v>586</v>
      </c>
      <c r="W1292" s="13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5" t="e">
        <v>#N/A</v>
      </c>
      <c r="B1293" s="135" t="e">
        <v>#N/A</v>
      </c>
      <c r="C1293" s="125" t="e">
        <f t="shared" si="227"/>
        <v>#N/A</v>
      </c>
      <c r="D1293" s="126" t="e">
        <f t="shared" si="227"/>
        <v>#N/A</v>
      </c>
      <c r="E1293" s="140">
        <v>3.3884036620014824E-2</v>
      </c>
      <c r="F1293" s="128">
        <f t="shared" si="221"/>
        <v>1.0338840366200148</v>
      </c>
      <c r="G1293" s="128" t="e">
        <f t="shared" si="222"/>
        <v>#N/A</v>
      </c>
      <c r="H1293" s="128" t="e">
        <f t="shared" si="223"/>
        <v>#N/A</v>
      </c>
      <c r="I1293" s="112">
        <v>1.72</v>
      </c>
      <c r="J1293" s="112">
        <v>2.21</v>
      </c>
      <c r="K1293" s="128">
        <f t="shared" si="224"/>
        <v>1.7782805429864255</v>
      </c>
      <c r="L1293" s="128">
        <f t="shared" si="225"/>
        <v>2.2848837209302326</v>
      </c>
      <c r="M1293" s="129">
        <f t="shared" si="228"/>
        <v>0.56234096692111957</v>
      </c>
      <c r="N1293" s="129">
        <f t="shared" si="228"/>
        <v>0.43765903307888038</v>
      </c>
      <c r="O1293" s="112" t="e">
        <f t="shared" si="229"/>
        <v>#N/A</v>
      </c>
      <c r="P1293" s="112" t="e">
        <f t="shared" si="229"/>
        <v>#N/A</v>
      </c>
      <c r="Q1293" s="112" t="s">
        <v>81</v>
      </c>
      <c r="R1293" s="112" t="s">
        <v>550</v>
      </c>
      <c r="S1293" s="112" t="s">
        <v>147</v>
      </c>
      <c r="T1293" s="130" t="e">
        <v>#N/A</v>
      </c>
      <c r="U1293" s="130" t="e">
        <v>#N/A</v>
      </c>
      <c r="V1293" s="141" t="s">
        <v>586</v>
      </c>
      <c r="W1293" s="13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39"/>
      <c r="B1294" s="39"/>
      <c r="C1294" s="21"/>
      <c r="D1294" s="22"/>
      <c r="E1294" s="26"/>
      <c r="F1294" s="7"/>
      <c r="G1294" s="7"/>
      <c r="H1294" s="7"/>
      <c r="K1294" s="7"/>
      <c r="L1294" s="7"/>
      <c r="M1294" s="24"/>
      <c r="N1294" s="24"/>
      <c r="O1294" s="23"/>
      <c r="P1294" s="23"/>
      <c r="T1294" s="78"/>
      <c r="U1294" s="78"/>
      <c r="V1294" s="19"/>
      <c r="W1294" s="78"/>
      <c r="Y1294" s="23"/>
    </row>
    <row r="1295" spans="1:32" x14ac:dyDescent="0.25">
      <c r="A1295" s="39"/>
      <c r="B1295" s="39"/>
      <c r="C1295" s="21"/>
      <c r="D1295" s="22"/>
      <c r="E1295" s="26"/>
      <c r="F1295" s="7"/>
      <c r="G1295" s="7"/>
      <c r="H1295" s="7"/>
      <c r="K1295" s="7"/>
      <c r="L1295" s="7"/>
      <c r="M1295" s="24"/>
      <c r="N1295" s="24"/>
      <c r="O1295" s="23"/>
      <c r="P1295" s="23"/>
      <c r="T1295" s="78"/>
      <c r="U1295" s="78"/>
      <c r="V1295" s="19"/>
      <c r="W1295" s="78"/>
      <c r="Y1295" s="23"/>
    </row>
    <row r="1296" spans="1:32" x14ac:dyDescent="0.25">
      <c r="A1296" s="39"/>
      <c r="B1296" s="39"/>
      <c r="C1296" s="21"/>
      <c r="D1296" s="22"/>
      <c r="E1296" s="26"/>
      <c r="F1296" s="7"/>
      <c r="G1296" s="7"/>
      <c r="H1296" s="7"/>
      <c r="K1296" s="7"/>
      <c r="L1296" s="7"/>
      <c r="M1296" s="24"/>
      <c r="N1296" s="24"/>
      <c r="O1296" s="23"/>
      <c r="P1296" s="23"/>
      <c r="T1296" s="78"/>
      <c r="U1296" s="78"/>
      <c r="V1296" s="19"/>
      <c r="W1296" s="78"/>
      <c r="Y1296" s="23"/>
    </row>
    <row r="1297" spans="1:25" x14ac:dyDescent="0.25">
      <c r="A1297" s="39"/>
      <c r="B1297" s="39"/>
      <c r="C1297" s="21"/>
      <c r="D1297" s="22"/>
      <c r="E1297" s="26"/>
      <c r="F1297" s="7"/>
      <c r="G1297" s="7"/>
      <c r="H1297" s="7"/>
      <c r="K1297" s="7"/>
      <c r="L1297" s="7"/>
      <c r="M1297" s="24"/>
      <c r="N1297" s="24"/>
      <c r="O1297" s="23"/>
      <c r="P1297" s="23"/>
      <c r="T1297" s="78"/>
      <c r="U1297" s="78"/>
      <c r="V1297" s="19"/>
      <c r="W1297" s="78"/>
      <c r="Y1297" s="23"/>
    </row>
    <row r="1298" spans="1:25" x14ac:dyDescent="0.25">
      <c r="A1298" s="39"/>
      <c r="B1298" s="39"/>
      <c r="C1298" s="21"/>
      <c r="D1298" s="22"/>
      <c r="E1298" s="26"/>
      <c r="F1298" s="7"/>
      <c r="G1298" s="7"/>
      <c r="H1298" s="7"/>
      <c r="K1298" s="7"/>
      <c r="L1298" s="7"/>
      <c r="M1298" s="24"/>
      <c r="N1298" s="24"/>
      <c r="O1298" s="23"/>
      <c r="P1298" s="23"/>
      <c r="T1298" s="78"/>
      <c r="U1298" s="78"/>
      <c r="V1298" s="19"/>
      <c r="W1298" s="78"/>
      <c r="Y1298" s="23"/>
    </row>
    <row r="1299" spans="1:25" x14ac:dyDescent="0.25">
      <c r="A1299" s="39"/>
      <c r="B1299" s="39"/>
      <c r="C1299" s="21"/>
      <c r="D1299" s="22"/>
      <c r="E1299" s="26"/>
      <c r="F1299" s="7"/>
      <c r="G1299" s="7"/>
      <c r="H1299" s="7"/>
      <c r="K1299" s="7"/>
      <c r="L1299" s="7"/>
      <c r="M1299" s="24"/>
      <c r="N1299" s="24"/>
      <c r="O1299" s="23"/>
      <c r="P1299" s="23"/>
      <c r="T1299" s="78"/>
      <c r="U1299" s="78"/>
      <c r="V1299" s="19"/>
      <c r="W1299" s="78"/>
      <c r="Y1299" s="23"/>
    </row>
    <row r="1300" spans="1:25" x14ac:dyDescent="0.25">
      <c r="A1300" s="39"/>
      <c r="B1300" s="39"/>
      <c r="C1300" s="21"/>
      <c r="D1300" s="22"/>
      <c r="E1300" s="26"/>
      <c r="F1300" s="7"/>
      <c r="G1300" s="7"/>
      <c r="H1300" s="7"/>
      <c r="K1300" s="7"/>
      <c r="L1300" s="7"/>
      <c r="M1300" s="24"/>
      <c r="N1300" s="24"/>
      <c r="O1300" s="23"/>
      <c r="P1300" s="23"/>
      <c r="T1300" s="78"/>
      <c r="U1300" s="78"/>
      <c r="V1300" s="19"/>
      <c r="W1300" s="78"/>
      <c r="Y1300" s="23"/>
    </row>
    <row r="1301" spans="1:25" x14ac:dyDescent="0.25">
      <c r="A1301" s="39"/>
      <c r="B1301" s="39"/>
      <c r="C1301" s="21"/>
      <c r="D1301" s="22"/>
      <c r="E1301" s="26"/>
      <c r="F1301" s="7"/>
      <c r="G1301" s="7"/>
      <c r="H1301" s="7"/>
      <c r="K1301" s="7"/>
      <c r="L1301" s="7"/>
      <c r="M1301" s="24"/>
      <c r="N1301" s="24"/>
      <c r="O1301" s="23"/>
      <c r="P1301" s="23"/>
      <c r="T1301" s="78"/>
      <c r="U1301" s="78"/>
      <c r="V1301" s="19"/>
      <c r="W1301" s="78"/>
      <c r="Y1301" s="23"/>
    </row>
    <row r="1302" spans="1:25" x14ac:dyDescent="0.25">
      <c r="A1302" s="39"/>
      <c r="B1302" s="39"/>
      <c r="C1302" s="21"/>
      <c r="D1302" s="22"/>
      <c r="E1302" s="26"/>
      <c r="F1302" s="7"/>
      <c r="G1302" s="7"/>
      <c r="H1302" s="7"/>
      <c r="K1302" s="7"/>
      <c r="L1302" s="7"/>
      <c r="M1302" s="24"/>
      <c r="N1302" s="24"/>
      <c r="O1302" s="23"/>
      <c r="P1302" s="23"/>
      <c r="T1302" s="78"/>
      <c r="U1302" s="78"/>
      <c r="V1302" s="19"/>
      <c r="W1302" s="78"/>
      <c r="Y1302" s="23"/>
    </row>
    <row r="1303" spans="1:25" x14ac:dyDescent="0.25">
      <c r="A1303" s="39"/>
      <c r="B1303" s="39"/>
      <c r="C1303" s="21"/>
      <c r="D1303" s="22"/>
      <c r="E1303" s="26"/>
      <c r="F1303" s="7"/>
      <c r="G1303" s="7"/>
      <c r="H1303" s="7"/>
      <c r="K1303" s="7"/>
      <c r="L1303" s="7"/>
      <c r="M1303" s="24"/>
      <c r="N1303" s="24"/>
      <c r="O1303" s="23"/>
      <c r="P1303" s="23"/>
      <c r="T1303" s="78"/>
      <c r="U1303" s="78"/>
      <c r="V1303" s="19"/>
      <c r="W1303" s="78"/>
      <c r="Y1303" s="23"/>
    </row>
    <row r="1304" spans="1:25" x14ac:dyDescent="0.25">
      <c r="A1304" s="39"/>
      <c r="B1304" s="39"/>
      <c r="C1304" s="21"/>
      <c r="D1304" s="22"/>
      <c r="E1304" s="26"/>
      <c r="F1304" s="7"/>
      <c r="G1304" s="7"/>
      <c r="H1304" s="7"/>
      <c r="K1304" s="7"/>
      <c r="L1304" s="7"/>
      <c r="M1304" s="24"/>
      <c r="N1304" s="24"/>
      <c r="O1304" s="23"/>
      <c r="P1304" s="23"/>
      <c r="T1304" s="78"/>
      <c r="U1304" s="78"/>
      <c r="V1304" s="19"/>
      <c r="W1304" s="78"/>
      <c r="Y1304" s="23"/>
    </row>
    <row r="1305" spans="1:25" x14ac:dyDescent="0.25">
      <c r="A1305" s="39"/>
      <c r="B1305" s="39"/>
      <c r="C1305" s="21"/>
      <c r="D1305" s="22"/>
      <c r="E1305" s="26"/>
      <c r="F1305" s="7"/>
      <c r="G1305" s="7"/>
      <c r="H1305" s="7"/>
      <c r="K1305" s="7"/>
      <c r="L1305" s="7"/>
      <c r="M1305" s="24"/>
      <c r="N1305" s="24"/>
      <c r="O1305" s="23"/>
      <c r="P1305" s="23"/>
      <c r="T1305" s="78"/>
      <c r="U1305" s="78"/>
      <c r="V1305" s="19"/>
      <c r="W1305" s="30"/>
      <c r="Y1305" s="23"/>
    </row>
    <row r="1306" spans="1:25" x14ac:dyDescent="0.25">
      <c r="A1306" s="39"/>
      <c r="B1306" s="39"/>
      <c r="C1306" s="21"/>
      <c r="D1306" s="22"/>
      <c r="E1306" s="26"/>
      <c r="F1306" s="7"/>
      <c r="G1306" s="7"/>
      <c r="H1306" s="7"/>
      <c r="K1306" s="7"/>
      <c r="L1306" s="7"/>
      <c r="M1306" s="24"/>
      <c r="N1306" s="24"/>
      <c r="O1306" s="23"/>
      <c r="P1306" s="23"/>
      <c r="T1306" s="78"/>
      <c r="U1306" s="78"/>
      <c r="V1306" s="19"/>
      <c r="W1306" s="78"/>
      <c r="Y1306" s="23"/>
    </row>
    <row r="1307" spans="1:25" x14ac:dyDescent="0.25">
      <c r="A1307" s="39"/>
      <c r="B1307" s="39"/>
      <c r="C1307" s="21"/>
      <c r="D1307" s="22"/>
      <c r="E1307" s="26"/>
      <c r="F1307" s="7"/>
      <c r="G1307" s="7"/>
      <c r="H1307" s="7"/>
      <c r="K1307" s="7"/>
      <c r="L1307" s="7"/>
      <c r="M1307" s="24"/>
      <c r="N1307" s="24"/>
      <c r="O1307" s="23"/>
      <c r="P1307" s="23"/>
      <c r="T1307" s="78"/>
      <c r="U1307" s="78"/>
      <c r="V1307" s="19"/>
      <c r="W1307" s="78"/>
      <c r="Y1307" s="23"/>
    </row>
    <row r="1308" spans="1:25" x14ac:dyDescent="0.25">
      <c r="A1308" s="39"/>
      <c r="B1308" s="39"/>
      <c r="C1308" s="21"/>
      <c r="D1308" s="22"/>
      <c r="E1308" s="26"/>
      <c r="F1308" s="7"/>
      <c r="G1308" s="7"/>
      <c r="H1308" s="7"/>
      <c r="K1308" s="7"/>
      <c r="L1308" s="7"/>
      <c r="M1308" s="24"/>
      <c r="N1308" s="24"/>
      <c r="O1308" s="23"/>
      <c r="P1308" s="23"/>
      <c r="T1308" s="78"/>
      <c r="U1308" s="78"/>
      <c r="V1308" s="19"/>
      <c r="W1308" s="78"/>
      <c r="Y1308" s="23"/>
    </row>
    <row r="1309" spans="1:25" x14ac:dyDescent="0.25">
      <c r="A1309" s="39"/>
      <c r="B1309" s="39"/>
      <c r="C1309" s="21"/>
      <c r="D1309" s="22"/>
      <c r="E1309" s="26"/>
      <c r="F1309" s="7"/>
      <c r="G1309" s="7"/>
      <c r="H1309" s="7"/>
      <c r="K1309" s="7"/>
      <c r="L1309" s="7"/>
      <c r="M1309" s="24"/>
      <c r="N1309" s="24"/>
      <c r="O1309" s="23"/>
      <c r="P1309" s="23"/>
      <c r="T1309" s="78"/>
      <c r="U1309" s="78"/>
      <c r="V1309" s="19"/>
      <c r="W1309" s="78"/>
      <c r="Y1309" s="23"/>
    </row>
    <row r="1310" spans="1:25" x14ac:dyDescent="0.25">
      <c r="A1310" s="39"/>
      <c r="B1310" s="39"/>
      <c r="C1310" s="21"/>
      <c r="D1310" s="22"/>
      <c r="E1310" s="26"/>
      <c r="F1310" s="7"/>
      <c r="G1310" s="7"/>
      <c r="H1310" s="7"/>
      <c r="K1310" s="7"/>
      <c r="L1310" s="7"/>
      <c r="M1310" s="24"/>
      <c r="N1310" s="24"/>
      <c r="O1310" s="23"/>
      <c r="P1310" s="23"/>
      <c r="T1310" s="78"/>
      <c r="U1310" s="78"/>
      <c r="V1310" s="19"/>
      <c r="W1310" s="78"/>
      <c r="Y1310" s="23"/>
    </row>
    <row r="1311" spans="1:25" x14ac:dyDescent="0.25">
      <c r="A1311" s="39"/>
      <c r="B1311" s="39"/>
      <c r="C1311" s="21"/>
      <c r="D1311" s="22"/>
      <c r="E1311" s="26"/>
      <c r="F1311" s="7"/>
      <c r="G1311" s="7"/>
      <c r="H1311" s="7"/>
      <c r="K1311" s="7"/>
      <c r="L1311" s="7"/>
      <c r="M1311" s="24"/>
      <c r="N1311" s="24"/>
      <c r="O1311" s="23"/>
      <c r="P1311" s="23"/>
      <c r="T1311" s="78"/>
      <c r="U1311" s="78"/>
      <c r="V1311" s="19"/>
      <c r="W1311" s="78"/>
      <c r="Y1311" s="23"/>
    </row>
    <row r="1312" spans="1:25" x14ac:dyDescent="0.25">
      <c r="A1312" s="39"/>
      <c r="B1312" s="39"/>
      <c r="C1312" s="21"/>
      <c r="D1312" s="22"/>
      <c r="E1312" s="26"/>
      <c r="F1312" s="7"/>
      <c r="G1312" s="7"/>
      <c r="H1312" s="7"/>
      <c r="K1312" s="7"/>
      <c r="L1312" s="7"/>
      <c r="M1312" s="24"/>
      <c r="N1312" s="24"/>
      <c r="O1312" s="23"/>
      <c r="P1312" s="23"/>
      <c r="T1312" s="78"/>
      <c r="U1312" s="78"/>
      <c r="V1312" s="19"/>
      <c r="W1312" s="78"/>
      <c r="Y1312" s="23"/>
    </row>
    <row r="1313" spans="1:25" x14ac:dyDescent="0.25">
      <c r="A1313" s="39"/>
      <c r="B1313" s="39"/>
      <c r="C1313" s="21"/>
      <c r="D1313" s="22"/>
      <c r="E1313" s="26"/>
      <c r="F1313" s="7"/>
      <c r="G1313" s="7"/>
      <c r="H1313" s="7"/>
      <c r="K1313" s="7"/>
      <c r="L1313" s="7"/>
      <c r="M1313" s="24"/>
      <c r="N1313" s="24"/>
      <c r="O1313" s="23"/>
      <c r="P1313" s="23"/>
      <c r="T1313" s="78"/>
      <c r="U1313" s="78"/>
      <c r="V1313" s="19"/>
      <c r="W1313" s="78"/>
      <c r="Y1313" s="23"/>
    </row>
    <row r="1314" spans="1:25" x14ac:dyDescent="0.25">
      <c r="A1314" s="39"/>
      <c r="B1314" s="39"/>
      <c r="C1314" s="21"/>
      <c r="D1314" s="22"/>
      <c r="E1314" s="26"/>
      <c r="F1314" s="7"/>
      <c r="G1314" s="7"/>
      <c r="H1314" s="7"/>
      <c r="K1314" s="7"/>
      <c r="L1314" s="7"/>
      <c r="M1314" s="24"/>
      <c r="N1314" s="24"/>
      <c r="O1314" s="23"/>
      <c r="P1314" s="23"/>
      <c r="T1314" s="78"/>
      <c r="U1314" s="78"/>
      <c r="V1314" s="19"/>
      <c r="W1314" s="78"/>
      <c r="Y1314" s="23"/>
    </row>
    <row r="1315" spans="1:25" x14ac:dyDescent="0.25">
      <c r="A1315" s="39"/>
      <c r="B1315" s="39"/>
      <c r="C1315" s="21"/>
      <c r="D1315" s="22"/>
      <c r="E1315" s="26"/>
      <c r="F1315" s="7"/>
      <c r="G1315" s="7"/>
      <c r="H1315" s="7"/>
      <c r="K1315" s="7"/>
      <c r="L1315" s="7"/>
      <c r="M1315" s="24"/>
      <c r="N1315" s="24"/>
      <c r="O1315" s="23"/>
      <c r="P1315" s="23"/>
      <c r="T1315" s="78"/>
      <c r="U1315" s="78"/>
      <c r="V1315" s="19"/>
      <c r="W1315" s="78"/>
      <c r="Y1315" s="23"/>
    </row>
    <row r="1316" spans="1:25" x14ac:dyDescent="0.25">
      <c r="A1316" s="39"/>
      <c r="B1316" s="39"/>
      <c r="C1316" s="21"/>
      <c r="D1316" s="22"/>
      <c r="E1316" s="26"/>
      <c r="F1316" s="7"/>
      <c r="G1316" s="7"/>
      <c r="H1316" s="7"/>
      <c r="K1316" s="7"/>
      <c r="L1316" s="7"/>
      <c r="M1316" s="24"/>
      <c r="N1316" s="24"/>
      <c r="O1316" s="23"/>
      <c r="P1316" s="23"/>
      <c r="T1316" s="78"/>
      <c r="U1316" s="78"/>
      <c r="V1316" s="19"/>
      <c r="W1316" s="78"/>
      <c r="Y1316" s="23"/>
    </row>
    <row r="1317" spans="1:25" x14ac:dyDescent="0.25">
      <c r="A1317" s="17"/>
      <c r="B1317" s="17"/>
      <c r="C1317" s="84"/>
      <c r="D1317" s="84"/>
      <c r="E1317" s="85"/>
      <c r="F1317" s="5"/>
      <c r="G1317" s="5"/>
      <c r="H1317" s="5"/>
      <c r="K1317" s="5"/>
      <c r="L1317" s="5"/>
      <c r="M1317" s="17"/>
      <c r="N1317" s="17"/>
      <c r="T1317" s="78"/>
      <c r="U1317" s="78"/>
      <c r="V1317" s="19"/>
      <c r="W1317" s="78"/>
      <c r="Y1317" s="23"/>
    </row>
    <row r="1318" spans="1:25" x14ac:dyDescent="0.25">
      <c r="A1318" s="17"/>
      <c r="B1318" s="17"/>
      <c r="C1318" s="84"/>
      <c r="D1318" s="84"/>
      <c r="E1318" s="85"/>
      <c r="F1318" s="5"/>
      <c r="G1318" s="5"/>
      <c r="H1318" s="5"/>
      <c r="K1318" s="5"/>
      <c r="L1318" s="5"/>
      <c r="M1318" s="17"/>
      <c r="N1318" s="17"/>
      <c r="T1318" s="78"/>
      <c r="U1318" s="78"/>
      <c r="V1318" s="19"/>
      <c r="W1318" s="78"/>
      <c r="Y1318" s="23"/>
    </row>
    <row r="1319" spans="1:25" x14ac:dyDescent="0.25">
      <c r="A1319" s="17"/>
      <c r="B1319" s="17"/>
      <c r="C1319" s="84"/>
      <c r="D1319" s="84"/>
      <c r="E1319" s="85"/>
      <c r="F1319" s="5"/>
      <c r="G1319" s="5"/>
      <c r="H1319" s="5"/>
      <c r="K1319" s="5"/>
      <c r="L1319" s="5"/>
      <c r="M1319" s="17"/>
      <c r="N1319" s="17"/>
      <c r="T1319" s="78"/>
      <c r="U1319" s="78"/>
      <c r="V1319" s="19"/>
      <c r="W1319" s="78"/>
      <c r="Y1319" s="23"/>
    </row>
    <row r="1320" spans="1:25" x14ac:dyDescent="0.25">
      <c r="A1320" s="17"/>
      <c r="B1320" s="17"/>
      <c r="C1320" s="84"/>
      <c r="D1320" s="84"/>
      <c r="E1320" s="85"/>
      <c r="F1320" s="5"/>
      <c r="G1320" s="5"/>
      <c r="H1320" s="5"/>
      <c r="K1320" s="5"/>
      <c r="L1320" s="5"/>
      <c r="M1320" s="17"/>
      <c r="N1320" s="17"/>
      <c r="T1320" s="78"/>
      <c r="U1320" s="78"/>
      <c r="V1320" s="19"/>
      <c r="W1320" s="78"/>
      <c r="X1320" s="104"/>
      <c r="Y1320" s="23"/>
    </row>
    <row r="1321" spans="1:25" x14ac:dyDescent="0.25">
      <c r="A1321" s="17"/>
      <c r="B1321" s="17"/>
      <c r="C1321" s="84"/>
      <c r="D1321" s="84"/>
      <c r="E1321" s="85"/>
      <c r="F1321" s="5"/>
      <c r="G1321" s="5"/>
      <c r="H1321" s="5"/>
      <c r="K1321" s="5"/>
      <c r="L1321" s="5"/>
      <c r="M1321" s="17"/>
      <c r="N1321" s="17"/>
      <c r="T1321" s="78"/>
      <c r="U1321" s="78"/>
      <c r="V1321" s="19"/>
      <c r="W1321" s="78"/>
      <c r="Y1321" s="23"/>
    </row>
    <row r="1322" spans="1:25" x14ac:dyDescent="0.25">
      <c r="A1322" s="17"/>
      <c r="B1322" s="17"/>
      <c r="C1322" s="84"/>
      <c r="D1322" s="84"/>
      <c r="E1322" s="85"/>
      <c r="F1322" s="5"/>
      <c r="G1322" s="5"/>
      <c r="H1322" s="5"/>
      <c r="K1322" s="5"/>
      <c r="L1322" s="5"/>
      <c r="M1322" s="17"/>
      <c r="N1322" s="17"/>
      <c r="T1322" s="78"/>
      <c r="U1322" s="78"/>
      <c r="V1322" s="19"/>
      <c r="W1322" s="78"/>
      <c r="Y1322" s="23"/>
    </row>
    <row r="1323" spans="1:25" x14ac:dyDescent="0.25">
      <c r="A1323" s="17"/>
      <c r="B1323" s="17"/>
      <c r="C1323" s="84"/>
      <c r="D1323" s="84"/>
      <c r="E1323" s="85"/>
      <c r="F1323" s="5"/>
      <c r="G1323" s="5"/>
      <c r="H1323" s="5"/>
      <c r="K1323" s="5"/>
      <c r="L1323" s="5"/>
      <c r="M1323" s="17"/>
      <c r="N1323" s="17"/>
      <c r="T1323" s="78"/>
      <c r="U1323" s="78"/>
      <c r="V1323" s="19"/>
      <c r="W1323" s="78"/>
      <c r="Y1323" s="23"/>
    </row>
    <row r="1324" spans="1:25" x14ac:dyDescent="0.25">
      <c r="A1324" s="17"/>
      <c r="B1324" s="17"/>
      <c r="C1324" s="84"/>
      <c r="D1324" s="84"/>
      <c r="E1324" s="85"/>
      <c r="F1324" s="5"/>
      <c r="G1324" s="5"/>
      <c r="H1324" s="5"/>
      <c r="K1324" s="5"/>
      <c r="L1324" s="5"/>
      <c r="M1324" s="17"/>
      <c r="N1324" s="17"/>
      <c r="T1324" s="78"/>
      <c r="U1324" s="78"/>
      <c r="V1324" s="19"/>
      <c r="W1324" s="78"/>
      <c r="Y1324" s="23"/>
    </row>
    <row r="1325" spans="1:25" x14ac:dyDescent="0.25">
      <c r="A1325" s="17"/>
      <c r="B1325" s="17"/>
      <c r="C1325" s="84"/>
      <c r="D1325" s="84"/>
      <c r="E1325" s="85"/>
      <c r="F1325" s="5"/>
      <c r="G1325" s="5"/>
      <c r="H1325" s="5"/>
      <c r="K1325" s="5"/>
      <c r="L1325" s="5"/>
      <c r="M1325" s="17"/>
      <c r="N1325" s="17"/>
      <c r="T1325" s="78"/>
      <c r="U1325" s="78"/>
      <c r="V1325" s="19"/>
      <c r="W1325" s="78"/>
      <c r="Y1325" s="23"/>
    </row>
    <row r="1326" spans="1:25" x14ac:dyDescent="0.25">
      <c r="A1326" s="17"/>
      <c r="B1326" s="17"/>
      <c r="C1326" s="84"/>
      <c r="D1326" s="84"/>
      <c r="E1326" s="85"/>
      <c r="F1326" s="5"/>
      <c r="G1326" s="5"/>
      <c r="H1326" s="5"/>
      <c r="K1326" s="5"/>
      <c r="L1326" s="5"/>
      <c r="M1326" s="17"/>
      <c r="N1326" s="17"/>
      <c r="T1326" s="78"/>
      <c r="U1326" s="78"/>
      <c r="V1326" s="19"/>
      <c r="W1326" s="78"/>
      <c r="Y1326" s="23"/>
    </row>
    <row r="1327" spans="1:25" x14ac:dyDescent="0.25">
      <c r="A1327" s="17"/>
      <c r="B1327" s="17"/>
      <c r="C1327" s="84"/>
      <c r="D1327" s="84"/>
      <c r="E1327" s="85"/>
      <c r="F1327" s="5"/>
      <c r="G1327" s="5"/>
      <c r="H1327" s="5"/>
      <c r="K1327" s="5"/>
      <c r="L1327" s="5"/>
      <c r="M1327" s="17"/>
      <c r="N1327" s="17"/>
      <c r="T1327" s="78"/>
      <c r="U1327" s="78"/>
      <c r="V1327" s="19"/>
      <c r="W1327" s="78"/>
      <c r="Y1327" s="23"/>
    </row>
    <row r="1328" spans="1:25" x14ac:dyDescent="0.25">
      <c r="A1328" s="17"/>
      <c r="B1328" s="17"/>
      <c r="C1328" s="84"/>
      <c r="D1328" s="84"/>
      <c r="E1328" s="85"/>
      <c r="F1328" s="5"/>
      <c r="G1328" s="5"/>
      <c r="H1328" s="5"/>
      <c r="K1328" s="5"/>
      <c r="L1328" s="5"/>
      <c r="M1328" s="17"/>
      <c r="N1328" s="17"/>
      <c r="T1328" s="78"/>
      <c r="U1328" s="78"/>
      <c r="V1328" s="19"/>
      <c r="W1328" s="78"/>
      <c r="Y1328" s="23"/>
    </row>
    <row r="1329" spans="1:25" x14ac:dyDescent="0.25">
      <c r="A1329" s="17"/>
      <c r="B1329" s="17"/>
      <c r="C1329" s="84"/>
      <c r="D1329" s="84"/>
      <c r="E1329" s="85"/>
      <c r="F1329" s="5"/>
      <c r="G1329" s="5"/>
      <c r="H1329" s="5"/>
      <c r="K1329" s="5"/>
      <c r="L1329" s="5"/>
      <c r="M1329" s="17"/>
      <c r="N1329" s="17"/>
      <c r="T1329" s="78"/>
      <c r="U1329" s="78"/>
      <c r="V1329" s="19"/>
      <c r="W1329" s="78"/>
      <c r="X1329" s="104"/>
      <c r="Y1329" s="23"/>
    </row>
    <row r="1330" spans="1:25" x14ac:dyDescent="0.25">
      <c r="A1330" s="17"/>
      <c r="B1330" s="17"/>
      <c r="C1330" s="84"/>
      <c r="D1330" s="84"/>
      <c r="E1330" s="85"/>
      <c r="F1330" s="5"/>
      <c r="G1330" s="5"/>
      <c r="H1330" s="5"/>
      <c r="K1330" s="5"/>
      <c r="L1330" s="5"/>
      <c r="M1330" s="17"/>
      <c r="N1330" s="17"/>
      <c r="T1330" s="78"/>
      <c r="U1330" s="78"/>
      <c r="V1330" s="19"/>
      <c r="W1330" s="78"/>
      <c r="Y1330" s="23"/>
    </row>
    <row r="1331" spans="1:25" x14ac:dyDescent="0.25">
      <c r="A1331" s="17"/>
      <c r="B1331" s="17"/>
      <c r="C1331" s="84"/>
      <c r="D1331" s="84"/>
      <c r="E1331" s="85"/>
      <c r="F1331" s="5"/>
      <c r="G1331" s="5"/>
      <c r="H1331" s="5"/>
      <c r="K1331" s="5"/>
      <c r="L1331" s="5"/>
      <c r="M1331" s="17"/>
      <c r="N1331" s="17"/>
      <c r="T1331" s="78"/>
      <c r="U1331" s="78"/>
      <c r="V1331" s="19"/>
      <c r="W1331" s="78"/>
      <c r="Y1331" s="23"/>
    </row>
    <row r="1332" spans="1:25" x14ac:dyDescent="0.25">
      <c r="A1332" s="17"/>
      <c r="B1332" s="17"/>
      <c r="C1332" s="84"/>
      <c r="D1332" s="84"/>
      <c r="E1332" s="85"/>
      <c r="F1332" s="5"/>
      <c r="G1332" s="5"/>
      <c r="H1332" s="5"/>
      <c r="K1332" s="5"/>
      <c r="L1332" s="5"/>
      <c r="M1332" s="17"/>
      <c r="N1332" s="17"/>
      <c r="T1332" s="78"/>
      <c r="U1332" s="78"/>
      <c r="V1332" s="19"/>
      <c r="W1332" s="78"/>
      <c r="X1332" s="104"/>
      <c r="Y1332" s="23"/>
    </row>
    <row r="1333" spans="1:25" x14ac:dyDescent="0.25">
      <c r="A1333" s="17"/>
      <c r="B1333" s="17"/>
      <c r="C1333" s="84"/>
      <c r="D1333" s="84"/>
      <c r="E1333" s="85"/>
      <c r="F1333" s="5"/>
      <c r="G1333" s="5"/>
      <c r="H1333" s="5"/>
      <c r="K1333" s="5"/>
      <c r="L1333" s="5"/>
      <c r="M1333" s="17"/>
      <c r="N1333" s="17"/>
      <c r="T1333" s="78"/>
      <c r="U1333" s="78"/>
      <c r="V1333" s="19"/>
      <c r="W1333" s="78"/>
      <c r="Y1333" s="23"/>
    </row>
    <row r="1334" spans="1:25" x14ac:dyDescent="0.25">
      <c r="A1334" s="17"/>
      <c r="B1334" s="17"/>
      <c r="C1334" s="84"/>
      <c r="D1334" s="84"/>
      <c r="E1334" s="85"/>
      <c r="F1334" s="5"/>
      <c r="G1334" s="5"/>
      <c r="H1334" s="5"/>
      <c r="K1334" s="5"/>
      <c r="L1334" s="5"/>
      <c r="M1334" s="17"/>
      <c r="N1334" s="17"/>
      <c r="T1334" s="78"/>
      <c r="U1334" s="78"/>
      <c r="V1334" s="19"/>
      <c r="W1334" s="78"/>
      <c r="Y1334" s="23"/>
    </row>
    <row r="1335" spans="1:25" x14ac:dyDescent="0.25">
      <c r="A1335" s="17"/>
      <c r="B1335" s="17"/>
      <c r="C1335" s="84"/>
      <c r="D1335" s="84"/>
      <c r="E1335" s="85"/>
      <c r="F1335" s="5"/>
      <c r="G1335" s="5"/>
      <c r="H1335" s="5"/>
      <c r="K1335" s="5"/>
      <c r="L1335" s="5"/>
      <c r="M1335" s="17"/>
      <c r="N1335" s="17"/>
      <c r="T1335" s="78"/>
      <c r="U1335" s="78"/>
      <c r="V1335" s="19"/>
      <c r="W1335" s="78"/>
      <c r="X1335" s="104"/>
      <c r="Y1335" s="23"/>
    </row>
    <row r="1336" spans="1:25" x14ac:dyDescent="0.25">
      <c r="A1336" s="17"/>
      <c r="B1336" s="17"/>
      <c r="C1336" s="84"/>
      <c r="D1336" s="84"/>
      <c r="E1336" s="85"/>
      <c r="F1336" s="5"/>
      <c r="G1336" s="5"/>
      <c r="H1336" s="5"/>
      <c r="K1336" s="5"/>
      <c r="L1336" s="5"/>
      <c r="M1336" s="17"/>
      <c r="N1336" s="17"/>
      <c r="T1336" s="78"/>
      <c r="U1336" s="78"/>
      <c r="V1336" s="19"/>
      <c r="W1336" s="78"/>
      <c r="Y1336" s="23"/>
    </row>
    <row r="1337" spans="1:25" x14ac:dyDescent="0.25">
      <c r="A1337" s="17"/>
      <c r="B1337" s="17"/>
      <c r="C1337" s="84"/>
      <c r="D1337" s="84"/>
      <c r="E1337" s="85"/>
      <c r="F1337" s="5"/>
      <c r="G1337" s="5"/>
      <c r="H1337" s="5"/>
      <c r="K1337" s="5"/>
      <c r="L1337" s="5"/>
      <c r="M1337" s="17"/>
      <c r="N1337" s="17"/>
      <c r="T1337" s="78"/>
      <c r="U1337" s="78"/>
      <c r="V1337" s="19"/>
      <c r="W1337" s="78"/>
      <c r="Y1337" s="23"/>
    </row>
    <row r="1338" spans="1:25" x14ac:dyDescent="0.25">
      <c r="A1338" s="17"/>
      <c r="B1338" s="17"/>
      <c r="C1338" s="84"/>
      <c r="D1338" s="84"/>
      <c r="E1338" s="85"/>
      <c r="F1338" s="5"/>
      <c r="G1338" s="5"/>
      <c r="H1338" s="5"/>
      <c r="K1338" s="5"/>
      <c r="L1338" s="5"/>
      <c r="M1338" s="17"/>
      <c r="N1338" s="17"/>
      <c r="T1338" s="78"/>
      <c r="U1338" s="78"/>
      <c r="V1338" s="19"/>
      <c r="W1338" s="78"/>
      <c r="Y1338" s="23"/>
    </row>
    <row r="1339" spans="1:25" x14ac:dyDescent="0.25">
      <c r="A1339" s="17"/>
      <c r="B1339" s="17"/>
      <c r="C1339" s="84"/>
      <c r="D1339" s="84"/>
      <c r="E1339" s="85"/>
      <c r="F1339" s="5"/>
      <c r="G1339" s="5"/>
      <c r="H1339" s="5"/>
      <c r="K1339" s="5"/>
      <c r="L1339" s="5"/>
      <c r="M1339" s="17"/>
      <c r="N1339" s="17"/>
      <c r="T1339" s="78"/>
      <c r="U1339" s="78"/>
      <c r="V1339" s="19"/>
      <c r="W1339" s="78"/>
      <c r="Y1339" s="23"/>
    </row>
    <row r="1340" spans="1:25" x14ac:dyDescent="0.25">
      <c r="A1340" s="17"/>
      <c r="B1340" s="17"/>
      <c r="C1340" s="84"/>
      <c r="D1340" s="84"/>
      <c r="E1340" s="85"/>
      <c r="F1340" s="5"/>
      <c r="G1340" s="5"/>
      <c r="H1340" s="5"/>
      <c r="K1340" s="5"/>
      <c r="L1340" s="5"/>
      <c r="M1340" s="17"/>
      <c r="N1340" s="17"/>
      <c r="T1340" s="78"/>
      <c r="U1340" s="78"/>
      <c r="V1340" s="19"/>
      <c r="W1340" s="78"/>
      <c r="X1340" s="104"/>
      <c r="Y1340" s="23"/>
    </row>
    <row r="1341" spans="1:25" x14ac:dyDescent="0.25">
      <c r="A1341" s="17"/>
      <c r="B1341" s="17"/>
      <c r="C1341" s="84"/>
      <c r="D1341" s="84"/>
      <c r="E1341" s="85"/>
      <c r="F1341" s="5"/>
      <c r="G1341" s="5"/>
      <c r="H1341" s="5"/>
      <c r="K1341" s="5"/>
      <c r="L1341" s="5"/>
      <c r="M1341" s="17"/>
      <c r="N1341" s="17"/>
      <c r="T1341" s="78"/>
      <c r="U1341" s="78"/>
      <c r="V1341" s="19"/>
      <c r="W1341" s="78"/>
      <c r="Y1341" s="23"/>
    </row>
    <row r="1342" spans="1:25" x14ac:dyDescent="0.25">
      <c r="A1342" s="17"/>
      <c r="B1342" s="17"/>
      <c r="C1342" s="84"/>
      <c r="D1342" s="84"/>
      <c r="E1342" s="85"/>
      <c r="F1342" s="5"/>
      <c r="G1342" s="5"/>
      <c r="H1342" s="5"/>
      <c r="K1342" s="5"/>
      <c r="L1342" s="5"/>
      <c r="M1342" s="17"/>
      <c r="N1342" s="17"/>
      <c r="T1342" s="78"/>
      <c r="U1342" s="78"/>
      <c r="V1342" s="19"/>
      <c r="W1342" s="78"/>
      <c r="X1342" s="104"/>
      <c r="Y1342" s="23"/>
    </row>
    <row r="1343" spans="1:25" x14ac:dyDescent="0.25">
      <c r="A1343" s="17"/>
      <c r="B1343" s="17"/>
      <c r="C1343" s="84"/>
      <c r="D1343" s="84"/>
      <c r="E1343" s="85"/>
      <c r="F1343" s="5"/>
      <c r="G1343" s="5"/>
      <c r="H1343" s="5"/>
      <c r="K1343" s="5"/>
      <c r="L1343" s="5"/>
      <c r="M1343" s="17"/>
      <c r="N1343" s="17"/>
      <c r="T1343" s="78"/>
      <c r="U1343" s="78"/>
      <c r="V1343" s="19"/>
      <c r="W1343" s="78"/>
      <c r="Y1343" s="23"/>
    </row>
    <row r="1344" spans="1:25" x14ac:dyDescent="0.25">
      <c r="A1344" s="17"/>
      <c r="B1344" s="17"/>
      <c r="C1344" s="84"/>
      <c r="D1344" s="84"/>
      <c r="E1344" s="85"/>
      <c r="F1344" s="5"/>
      <c r="G1344" s="5"/>
      <c r="H1344" s="5"/>
      <c r="K1344" s="5"/>
      <c r="L1344" s="5"/>
      <c r="M1344" s="17"/>
      <c r="N1344" s="17"/>
      <c r="T1344" s="78"/>
      <c r="U1344" s="78"/>
      <c r="V1344" s="19"/>
      <c r="W1344" s="78"/>
      <c r="X1344" s="104"/>
      <c r="Y1344" s="23"/>
    </row>
    <row r="1345" spans="1:25" x14ac:dyDescent="0.25">
      <c r="A1345" s="17"/>
      <c r="B1345" s="17"/>
      <c r="C1345" s="84"/>
      <c r="D1345" s="84"/>
      <c r="E1345" s="85"/>
      <c r="F1345" s="5"/>
      <c r="G1345" s="5"/>
      <c r="H1345" s="5"/>
      <c r="K1345" s="5"/>
      <c r="L1345" s="5"/>
      <c r="M1345" s="17"/>
      <c r="N1345" s="17"/>
      <c r="T1345" s="78"/>
      <c r="U1345" s="78"/>
      <c r="V1345" s="19"/>
      <c r="W1345" s="78"/>
      <c r="Y1345" s="23"/>
    </row>
    <row r="1346" spans="1:25" x14ac:dyDescent="0.25">
      <c r="A1346" s="17"/>
      <c r="B1346" s="17"/>
      <c r="C1346" s="84"/>
      <c r="D1346" s="84"/>
      <c r="E1346" s="85"/>
      <c r="F1346" s="5"/>
      <c r="G1346" s="5"/>
      <c r="H1346" s="5"/>
      <c r="K1346" s="5"/>
      <c r="L1346" s="5"/>
      <c r="M1346" s="17"/>
      <c r="N1346" s="17"/>
      <c r="T1346" s="78"/>
      <c r="U1346" s="78"/>
      <c r="V1346" s="19"/>
      <c r="W1346" s="78"/>
      <c r="X1346" s="104"/>
      <c r="Y1346" s="23"/>
    </row>
    <row r="1347" spans="1:25" x14ac:dyDescent="0.25">
      <c r="A1347" s="17"/>
      <c r="B1347" s="17"/>
      <c r="C1347" s="84"/>
      <c r="D1347" s="84"/>
      <c r="E1347" s="85"/>
      <c r="F1347" s="5"/>
      <c r="G1347" s="5"/>
      <c r="H1347" s="5"/>
      <c r="K1347" s="5"/>
      <c r="L1347" s="5"/>
      <c r="M1347" s="17"/>
      <c r="N1347" s="17"/>
      <c r="T1347" s="78"/>
      <c r="U1347" s="78"/>
      <c r="V1347" s="19"/>
      <c r="W1347" s="78"/>
      <c r="Y1347" s="23"/>
    </row>
    <row r="1348" spans="1:25" x14ac:dyDescent="0.25">
      <c r="A1348" s="17"/>
      <c r="B1348" s="17"/>
      <c r="C1348" s="84"/>
      <c r="D1348" s="84"/>
      <c r="E1348" s="85"/>
      <c r="F1348" s="5"/>
      <c r="G1348" s="5"/>
      <c r="H1348" s="5"/>
      <c r="K1348" s="5"/>
      <c r="L1348" s="5"/>
      <c r="M1348" s="17"/>
      <c r="N1348" s="17"/>
      <c r="T1348" s="78"/>
      <c r="U1348" s="78"/>
      <c r="V1348" s="19"/>
      <c r="W1348" s="78"/>
      <c r="X1348" s="104"/>
      <c r="Y1348" s="23"/>
    </row>
    <row r="1349" spans="1:25" x14ac:dyDescent="0.25">
      <c r="A1349" s="17"/>
      <c r="B1349" s="17"/>
      <c r="C1349" s="84"/>
      <c r="D1349" s="84"/>
      <c r="E1349" s="85"/>
      <c r="F1349" s="5"/>
      <c r="G1349" s="5"/>
      <c r="H1349" s="5"/>
      <c r="K1349" s="5"/>
      <c r="L1349" s="5"/>
      <c r="M1349" s="17"/>
      <c r="N1349" s="17"/>
      <c r="T1349" s="78"/>
      <c r="U1349" s="78"/>
      <c r="V1349" s="19"/>
      <c r="W1349" s="78"/>
      <c r="Y1349" s="23"/>
    </row>
    <row r="1350" spans="1:25" x14ac:dyDescent="0.25">
      <c r="A1350" s="17"/>
      <c r="B1350" s="17"/>
      <c r="C1350" s="84"/>
      <c r="D1350" s="84"/>
      <c r="E1350" s="85"/>
      <c r="F1350" s="5"/>
      <c r="G1350" s="5"/>
      <c r="H1350" s="5"/>
      <c r="K1350" s="5"/>
      <c r="L1350" s="5"/>
      <c r="M1350" s="17"/>
      <c r="N1350" s="17"/>
      <c r="T1350" s="78"/>
      <c r="U1350" s="78"/>
      <c r="V1350" s="19"/>
      <c r="W1350" s="78"/>
      <c r="X1350" s="104"/>
      <c r="Y1350" s="23"/>
    </row>
    <row r="1351" spans="1:25" x14ac:dyDescent="0.25">
      <c r="A1351" s="17"/>
      <c r="B1351" s="17"/>
      <c r="C1351" s="84"/>
      <c r="D1351" s="84"/>
      <c r="E1351" s="85"/>
      <c r="F1351" s="5"/>
      <c r="G1351" s="5"/>
      <c r="H1351" s="5"/>
      <c r="K1351" s="5"/>
      <c r="L1351" s="5"/>
      <c r="M1351" s="17"/>
      <c r="N1351" s="17"/>
      <c r="T1351" s="78"/>
      <c r="U1351" s="78"/>
      <c r="V1351" s="19"/>
      <c r="W1351" s="78"/>
      <c r="Y1351" s="23"/>
    </row>
    <row r="1352" spans="1:25" x14ac:dyDescent="0.25">
      <c r="A1352" s="17"/>
      <c r="B1352" s="17"/>
      <c r="C1352" s="84"/>
      <c r="D1352" s="84"/>
      <c r="E1352" s="85"/>
      <c r="F1352" s="5"/>
      <c r="G1352" s="5"/>
      <c r="H1352" s="5"/>
      <c r="K1352" s="5"/>
      <c r="L1352" s="5"/>
      <c r="M1352" s="17"/>
      <c r="N1352" s="17"/>
      <c r="T1352" s="78"/>
      <c r="U1352" s="78"/>
      <c r="V1352" s="19"/>
      <c r="W1352" s="78"/>
      <c r="X1352" s="104"/>
      <c r="Y1352" s="23"/>
    </row>
    <row r="1353" spans="1:25" x14ac:dyDescent="0.25">
      <c r="A1353" s="17"/>
      <c r="B1353" s="17"/>
      <c r="C1353" s="84"/>
      <c r="D1353" s="84"/>
      <c r="E1353" s="85"/>
      <c r="F1353" s="5"/>
      <c r="G1353" s="5"/>
      <c r="H1353" s="5"/>
      <c r="K1353" s="5"/>
      <c r="L1353" s="5"/>
      <c r="M1353" s="17"/>
      <c r="N1353" s="17"/>
      <c r="T1353" s="78"/>
      <c r="U1353" s="78"/>
      <c r="V1353" s="19"/>
      <c r="W1353" s="78"/>
      <c r="Y1353" s="23"/>
    </row>
    <row r="1354" spans="1:25" x14ac:dyDescent="0.25">
      <c r="A1354" s="17"/>
      <c r="B1354" s="17"/>
      <c r="C1354" s="84"/>
      <c r="D1354" s="84"/>
      <c r="E1354" s="85"/>
      <c r="F1354" s="5"/>
      <c r="G1354" s="5"/>
      <c r="H1354" s="5"/>
      <c r="K1354" s="5"/>
      <c r="L1354" s="5"/>
      <c r="M1354" s="17"/>
      <c r="N1354" s="17"/>
      <c r="T1354" s="78"/>
      <c r="U1354" s="78"/>
      <c r="V1354" s="19"/>
      <c r="W1354" s="78"/>
      <c r="X1354" s="104"/>
      <c r="Y1354" s="23"/>
    </row>
    <row r="1355" spans="1:25" x14ac:dyDescent="0.25">
      <c r="A1355" s="17"/>
      <c r="B1355" s="17"/>
      <c r="C1355" s="84"/>
      <c r="D1355" s="84"/>
      <c r="E1355" s="85"/>
      <c r="F1355" s="5"/>
      <c r="G1355" s="5"/>
      <c r="H1355" s="5"/>
      <c r="K1355" s="5"/>
      <c r="L1355" s="5"/>
      <c r="M1355" s="17"/>
      <c r="N1355" s="17"/>
      <c r="T1355" s="78"/>
      <c r="U1355" s="78"/>
      <c r="V1355" s="19"/>
      <c r="W1355" s="78"/>
      <c r="Y1355" s="23"/>
    </row>
    <row r="1356" spans="1:25" x14ac:dyDescent="0.25">
      <c r="A1356" s="17"/>
      <c r="B1356" s="17"/>
      <c r="C1356" s="84"/>
      <c r="D1356" s="84"/>
      <c r="E1356" s="85"/>
      <c r="F1356" s="5"/>
      <c r="G1356" s="5"/>
      <c r="H1356" s="5"/>
      <c r="K1356" s="5"/>
      <c r="L1356" s="5"/>
      <c r="M1356" s="17"/>
      <c r="N1356" s="17"/>
      <c r="T1356" s="78"/>
      <c r="U1356" s="78"/>
      <c r="V1356" s="19"/>
      <c r="W1356" s="78"/>
      <c r="X1356" s="104"/>
      <c r="Y1356" s="23"/>
    </row>
    <row r="1357" spans="1:25" x14ac:dyDescent="0.25">
      <c r="A1357" s="17"/>
      <c r="B1357" s="17"/>
      <c r="C1357" s="84"/>
      <c r="D1357" s="84"/>
      <c r="E1357" s="85"/>
      <c r="F1357" s="5"/>
      <c r="G1357" s="5"/>
      <c r="H1357" s="5"/>
      <c r="K1357" s="5"/>
      <c r="L1357" s="5"/>
      <c r="M1357" s="17"/>
      <c r="N1357" s="17"/>
      <c r="T1357" s="78"/>
      <c r="U1357" s="78"/>
      <c r="V1357" s="19"/>
      <c r="W1357" s="78"/>
      <c r="Y1357" s="23"/>
    </row>
    <row r="1358" spans="1:25" x14ac:dyDescent="0.25">
      <c r="A1358" s="17"/>
      <c r="B1358" s="17"/>
      <c r="C1358" s="84"/>
      <c r="D1358" s="84"/>
      <c r="E1358" s="85"/>
      <c r="F1358" s="5"/>
      <c r="G1358" s="5"/>
      <c r="H1358" s="5"/>
      <c r="K1358" s="5"/>
      <c r="L1358" s="5"/>
      <c r="M1358" s="17"/>
      <c r="N1358" s="17"/>
      <c r="T1358" s="78"/>
      <c r="U1358" s="78"/>
      <c r="V1358" s="19"/>
      <c r="W1358" s="78"/>
      <c r="X1358" s="104"/>
      <c r="Y1358" s="23"/>
    </row>
    <row r="1359" spans="1:25" x14ac:dyDescent="0.25">
      <c r="A1359" s="17"/>
      <c r="B1359" s="17"/>
      <c r="C1359" s="84"/>
      <c r="D1359" s="84"/>
      <c r="E1359" s="85"/>
      <c r="F1359" s="5"/>
      <c r="G1359" s="5"/>
      <c r="H1359" s="5"/>
      <c r="K1359" s="5"/>
      <c r="L1359" s="5"/>
      <c r="M1359" s="17"/>
      <c r="N1359" s="17"/>
      <c r="T1359" s="78"/>
      <c r="U1359" s="78"/>
      <c r="V1359" s="19"/>
      <c r="W1359" s="78"/>
      <c r="Y1359" s="23"/>
    </row>
    <row r="1360" spans="1:25" x14ac:dyDescent="0.25">
      <c r="A1360" s="17"/>
      <c r="B1360" s="17"/>
      <c r="C1360" s="84"/>
      <c r="D1360" s="84"/>
      <c r="E1360" s="85"/>
      <c r="F1360" s="5"/>
      <c r="G1360" s="5"/>
      <c r="H1360" s="5"/>
      <c r="K1360" s="5"/>
      <c r="L1360" s="5"/>
      <c r="M1360" s="17"/>
      <c r="N1360" s="17"/>
      <c r="T1360" s="78"/>
      <c r="U1360" s="78"/>
      <c r="V1360" s="19"/>
      <c r="W1360" s="78"/>
      <c r="Y1360" s="23"/>
    </row>
    <row r="1361" spans="1:25" x14ac:dyDescent="0.25">
      <c r="A1361" s="17"/>
      <c r="B1361" s="17"/>
      <c r="C1361" s="84"/>
      <c r="D1361" s="84"/>
      <c r="E1361" s="85"/>
      <c r="F1361" s="5"/>
      <c r="G1361" s="5"/>
      <c r="H1361" s="5"/>
      <c r="K1361" s="5"/>
      <c r="L1361" s="5"/>
      <c r="M1361" s="17"/>
      <c r="N1361" s="17"/>
      <c r="T1361" s="78"/>
      <c r="U1361" s="78"/>
      <c r="V1361" s="19"/>
      <c r="W1361" s="78"/>
      <c r="Y1361" s="23"/>
    </row>
    <row r="1362" spans="1:25" x14ac:dyDescent="0.25">
      <c r="A1362" s="17"/>
      <c r="B1362" s="17"/>
      <c r="C1362" s="84"/>
      <c r="D1362" s="84"/>
      <c r="E1362" s="85"/>
      <c r="F1362" s="5"/>
      <c r="G1362" s="5"/>
      <c r="H1362" s="5"/>
      <c r="K1362" s="5"/>
      <c r="L1362" s="5"/>
      <c r="M1362" s="17"/>
      <c r="N1362" s="17"/>
      <c r="T1362" s="78"/>
      <c r="U1362" s="78"/>
      <c r="V1362" s="19"/>
      <c r="W1362" s="78"/>
      <c r="Y1362" s="23"/>
    </row>
    <row r="1363" spans="1:25" x14ac:dyDescent="0.25">
      <c r="A1363" s="17"/>
      <c r="B1363" s="17"/>
      <c r="C1363" s="84"/>
      <c r="D1363" s="84"/>
      <c r="E1363" s="85"/>
      <c r="F1363" s="5"/>
      <c r="G1363" s="5"/>
      <c r="H1363" s="5"/>
      <c r="K1363" s="5"/>
      <c r="L1363" s="5"/>
      <c r="M1363" s="17"/>
      <c r="N1363" s="17"/>
      <c r="T1363" s="78"/>
      <c r="U1363" s="78"/>
      <c r="V1363" s="19"/>
      <c r="W1363" s="78"/>
      <c r="Y1363" s="23"/>
    </row>
    <row r="1364" spans="1:25" x14ac:dyDescent="0.25">
      <c r="A1364" s="17"/>
      <c r="B1364" s="17"/>
      <c r="C1364" s="84"/>
      <c r="D1364" s="84"/>
      <c r="E1364" s="85"/>
      <c r="F1364" s="5"/>
      <c r="G1364" s="5"/>
      <c r="H1364" s="5"/>
      <c r="K1364" s="5"/>
      <c r="L1364" s="5"/>
      <c r="M1364" s="17"/>
      <c r="N1364" s="17"/>
      <c r="T1364" s="78"/>
      <c r="U1364" s="78"/>
      <c r="V1364" s="19"/>
      <c r="W1364" s="78"/>
      <c r="Y1364" s="23"/>
    </row>
    <row r="1365" spans="1:25" x14ac:dyDescent="0.25">
      <c r="A1365" s="17"/>
      <c r="B1365" s="17"/>
      <c r="C1365" s="84"/>
      <c r="D1365" s="84"/>
      <c r="E1365" s="85"/>
      <c r="F1365" s="5"/>
      <c r="G1365" s="5"/>
      <c r="H1365" s="5"/>
      <c r="K1365" s="5"/>
      <c r="L1365" s="5"/>
      <c r="M1365" s="17"/>
      <c r="N1365" s="17"/>
      <c r="T1365" s="78"/>
      <c r="U1365" s="78"/>
      <c r="V1365" s="19"/>
      <c r="W1365" s="78"/>
      <c r="Y1365" s="23"/>
    </row>
    <row r="1366" spans="1:25" x14ac:dyDescent="0.25">
      <c r="A1366" s="17"/>
      <c r="B1366" s="17"/>
      <c r="C1366" s="84"/>
      <c r="D1366" s="84"/>
      <c r="E1366" s="85"/>
      <c r="F1366" s="5"/>
      <c r="G1366" s="5"/>
      <c r="H1366" s="5"/>
      <c r="K1366" s="5"/>
      <c r="L1366" s="5"/>
      <c r="M1366" s="17"/>
      <c r="N1366" s="17"/>
      <c r="T1366" s="78"/>
      <c r="U1366" s="78"/>
      <c r="V1366" s="19"/>
      <c r="W1366" s="78"/>
      <c r="Y1366" s="23"/>
    </row>
    <row r="1367" spans="1:25" x14ac:dyDescent="0.25">
      <c r="A1367" s="17"/>
      <c r="B1367" s="17"/>
      <c r="C1367" s="84"/>
      <c r="D1367" s="84"/>
      <c r="E1367" s="85"/>
      <c r="F1367" s="5"/>
      <c r="G1367" s="5"/>
      <c r="H1367" s="5"/>
      <c r="K1367" s="5"/>
      <c r="L1367" s="5"/>
      <c r="M1367" s="17"/>
      <c r="N1367" s="17"/>
      <c r="T1367" s="78"/>
      <c r="U1367" s="78"/>
      <c r="V1367" s="19"/>
      <c r="W1367" s="78"/>
    </row>
    <row r="1368" spans="1:25" x14ac:dyDescent="0.25">
      <c r="A1368" s="17"/>
      <c r="B1368" s="17"/>
      <c r="C1368" s="84"/>
      <c r="D1368" s="84"/>
      <c r="E1368" s="85"/>
      <c r="F1368" s="5"/>
      <c r="G1368" s="5"/>
      <c r="H1368" s="5"/>
      <c r="K1368" s="5"/>
      <c r="L1368" s="5"/>
      <c r="M1368" s="17"/>
      <c r="N1368" s="17"/>
      <c r="T1368" s="78"/>
      <c r="U1368" s="78"/>
      <c r="V1368" s="19"/>
      <c r="W1368" s="78"/>
    </row>
    <row r="1369" spans="1:25" x14ac:dyDescent="0.25">
      <c r="A1369" s="17"/>
      <c r="B1369" s="17"/>
      <c r="C1369" s="84"/>
      <c r="D1369" s="84"/>
      <c r="E1369" s="85"/>
      <c r="F1369" s="5"/>
      <c r="G1369" s="5"/>
      <c r="H1369" s="5"/>
      <c r="K1369" s="5"/>
      <c r="L1369" s="5"/>
      <c r="M1369" s="17"/>
      <c r="N1369" s="17"/>
      <c r="T1369" s="78"/>
      <c r="U1369" s="78"/>
      <c r="V1369" s="19"/>
      <c r="W1369" s="78"/>
    </row>
    <row r="1370" spans="1:25" x14ac:dyDescent="0.25">
      <c r="A1370" s="17"/>
      <c r="B1370" s="17"/>
      <c r="C1370" s="84"/>
      <c r="D1370" s="84"/>
      <c r="E1370" s="85"/>
      <c r="F1370" s="5"/>
      <c r="G1370" s="5"/>
      <c r="H1370" s="5"/>
      <c r="K1370" s="5"/>
      <c r="L1370" s="5"/>
      <c r="M1370" s="17"/>
      <c r="N1370" s="17"/>
      <c r="T1370" s="78"/>
      <c r="U1370" s="78"/>
      <c r="V1370" s="19"/>
      <c r="W1370" s="78"/>
    </row>
    <row r="1371" spans="1:25" x14ac:dyDescent="0.25">
      <c r="A1371" s="17"/>
      <c r="B1371" s="17"/>
      <c r="C1371" s="84"/>
      <c r="D1371" s="84"/>
      <c r="E1371" s="85"/>
      <c r="F1371" s="5"/>
      <c r="G1371" s="5"/>
      <c r="H1371" s="5"/>
      <c r="K1371" s="5"/>
      <c r="L1371" s="5"/>
      <c r="M1371" s="17"/>
      <c r="N1371" s="17"/>
      <c r="T1371" s="78"/>
      <c r="U1371" s="78"/>
      <c r="V1371" s="19"/>
      <c r="W1371" s="78"/>
    </row>
    <row r="1372" spans="1:25" x14ac:dyDescent="0.25">
      <c r="A1372" s="17"/>
      <c r="B1372" s="17"/>
      <c r="C1372" s="84"/>
      <c r="D1372" s="84"/>
      <c r="E1372" s="85"/>
      <c r="F1372" s="5"/>
      <c r="G1372" s="5"/>
      <c r="H1372" s="5"/>
      <c r="K1372" s="5"/>
      <c r="L1372" s="5"/>
      <c r="M1372" s="17"/>
      <c r="N1372" s="17"/>
      <c r="T1372" s="78"/>
      <c r="U1372" s="78"/>
      <c r="V1372" s="19"/>
      <c r="W1372" s="78"/>
    </row>
    <row r="1373" spans="1:25" x14ac:dyDescent="0.25">
      <c r="A1373" s="17"/>
      <c r="B1373" s="17"/>
      <c r="C1373" s="84"/>
      <c r="D1373" s="84"/>
      <c r="E1373" s="85"/>
      <c r="F1373" s="5"/>
      <c r="G1373" s="5"/>
      <c r="H1373" s="5"/>
      <c r="K1373" s="5"/>
      <c r="L1373" s="5"/>
      <c r="M1373" s="17"/>
      <c r="N1373" s="17"/>
      <c r="T1373" s="78"/>
      <c r="U1373" s="78"/>
      <c r="V1373" s="19"/>
      <c r="W1373" s="78"/>
    </row>
    <row r="1374" spans="1:25" x14ac:dyDescent="0.25">
      <c r="A1374" s="17"/>
      <c r="B1374" s="17"/>
      <c r="C1374" s="84"/>
      <c r="D1374" s="84"/>
      <c r="E1374" s="85"/>
      <c r="F1374" s="5"/>
      <c r="G1374" s="5"/>
      <c r="H1374" s="5"/>
      <c r="K1374" s="5"/>
      <c r="L1374" s="5"/>
      <c r="M1374" s="17"/>
      <c r="N1374" s="17"/>
      <c r="T1374" s="78"/>
      <c r="U1374" s="78"/>
      <c r="V1374" s="19"/>
      <c r="W1374" s="78"/>
    </row>
    <row r="1375" spans="1:25" x14ac:dyDescent="0.25">
      <c r="A1375" s="17"/>
      <c r="B1375" s="17"/>
      <c r="C1375" s="84"/>
      <c r="D1375" s="84"/>
      <c r="E1375" s="85"/>
      <c r="F1375" s="5"/>
      <c r="G1375" s="5"/>
      <c r="H1375" s="5"/>
      <c r="K1375" s="5"/>
      <c r="L1375" s="5"/>
      <c r="M1375" s="17"/>
      <c r="N1375" s="17"/>
      <c r="T1375" s="78"/>
      <c r="U1375" s="78"/>
      <c r="V1375" s="19"/>
      <c r="W1375" s="78"/>
    </row>
    <row r="1376" spans="1:25" x14ac:dyDescent="0.25">
      <c r="A1376" s="17"/>
      <c r="B1376" s="17"/>
      <c r="C1376" s="84"/>
      <c r="D1376" s="84"/>
      <c r="E1376" s="85"/>
      <c r="F1376" s="5"/>
      <c r="G1376" s="5"/>
      <c r="H1376" s="5"/>
      <c r="K1376" s="5"/>
      <c r="L1376" s="5"/>
      <c r="M1376" s="17"/>
      <c r="N1376" s="17"/>
      <c r="T1376" s="78"/>
      <c r="U1376" s="78"/>
      <c r="V1376" s="19"/>
      <c r="W1376" s="78"/>
    </row>
    <row r="1377" spans="1:23" x14ac:dyDescent="0.25">
      <c r="A1377" s="17"/>
      <c r="B1377" s="17"/>
      <c r="C1377" s="84"/>
      <c r="D1377" s="84"/>
      <c r="E1377" s="85"/>
      <c r="F1377" s="5"/>
      <c r="G1377" s="5"/>
      <c r="H1377" s="5"/>
      <c r="K1377" s="5"/>
      <c r="L1377" s="5"/>
      <c r="M1377" s="17"/>
      <c r="N1377" s="17"/>
      <c r="T1377" s="78"/>
      <c r="U1377" s="78"/>
      <c r="V1377" s="19"/>
      <c r="W1377" s="78"/>
    </row>
    <row r="1378" spans="1:23" x14ac:dyDescent="0.25">
      <c r="A1378" s="17"/>
      <c r="B1378" s="17"/>
      <c r="C1378" s="84"/>
      <c r="D1378" s="84"/>
      <c r="E1378" s="85"/>
      <c r="F1378" s="5"/>
      <c r="G1378" s="5"/>
      <c r="H1378" s="5"/>
      <c r="K1378" s="5"/>
      <c r="L1378" s="5"/>
      <c r="M1378" s="17"/>
      <c r="N1378" s="17"/>
      <c r="T1378" s="78"/>
      <c r="U1378" s="78"/>
      <c r="V1378" s="19"/>
      <c r="W1378" s="78"/>
    </row>
    <row r="1379" spans="1:23" x14ac:dyDescent="0.25">
      <c r="A1379" s="17"/>
      <c r="B1379" s="17"/>
      <c r="C1379" s="84"/>
      <c r="D1379" s="84"/>
      <c r="E1379" s="85"/>
      <c r="F1379" s="5"/>
      <c r="G1379" s="5"/>
      <c r="H1379" s="5"/>
      <c r="K1379" s="5"/>
      <c r="L1379" s="5"/>
      <c r="M1379" s="17"/>
      <c r="N1379" s="17"/>
      <c r="T1379" s="78"/>
      <c r="U1379" s="78"/>
      <c r="V1379" s="19"/>
      <c r="W1379" s="78"/>
    </row>
    <row r="1380" spans="1:23" x14ac:dyDescent="0.25">
      <c r="A1380" s="17"/>
      <c r="B1380" s="17"/>
      <c r="C1380" s="84"/>
      <c r="D1380" s="84"/>
      <c r="E1380" s="85"/>
      <c r="F1380" s="5"/>
      <c r="G1380" s="5"/>
      <c r="H1380" s="5"/>
      <c r="K1380" s="5"/>
      <c r="L1380" s="5"/>
      <c r="M1380" s="17"/>
      <c r="N1380" s="17"/>
      <c r="T1380" s="78"/>
      <c r="U1380" s="78"/>
      <c r="W1380" s="78"/>
    </row>
    <row r="1381" spans="1:23" x14ac:dyDescent="0.25">
      <c r="A1381" s="17"/>
      <c r="B1381" s="17"/>
      <c r="C1381" s="84"/>
      <c r="D1381" s="84"/>
      <c r="E1381" s="85"/>
      <c r="F1381" s="5"/>
      <c r="G1381" s="5"/>
      <c r="H1381" s="5"/>
      <c r="K1381" s="5"/>
      <c r="L1381" s="5"/>
      <c r="M1381" s="17"/>
      <c r="N1381" s="17"/>
      <c r="T1381" s="78"/>
      <c r="U1381" s="78"/>
      <c r="W1381" s="78"/>
    </row>
    <row r="1382" spans="1:23" x14ac:dyDescent="0.25">
      <c r="A1382" s="17"/>
      <c r="B1382" s="17"/>
      <c r="C1382" s="84"/>
      <c r="D1382" s="84"/>
      <c r="E1382" s="85"/>
      <c r="F1382" s="5"/>
      <c r="G1382" s="5"/>
      <c r="H1382" s="5"/>
      <c r="K1382" s="5"/>
      <c r="L1382" s="5"/>
      <c r="M1382" s="17"/>
      <c r="N1382" s="17"/>
      <c r="T1382" s="78"/>
      <c r="U1382" s="78"/>
      <c r="W1382" s="78"/>
    </row>
    <row r="1383" spans="1:23" x14ac:dyDescent="0.25">
      <c r="A1383" s="17"/>
      <c r="B1383" s="17"/>
      <c r="C1383" s="84"/>
      <c r="D1383" s="84"/>
      <c r="E1383" s="85"/>
      <c r="F1383" s="5"/>
      <c r="G1383" s="5"/>
      <c r="H1383" s="5"/>
      <c r="K1383" s="5"/>
      <c r="L1383" s="5"/>
      <c r="M1383" s="17"/>
      <c r="N1383" s="17"/>
      <c r="T1383" s="78"/>
      <c r="U1383" s="78"/>
      <c r="W1383" s="78"/>
    </row>
    <row r="1384" spans="1:23" x14ac:dyDescent="0.25">
      <c r="A1384" s="17"/>
      <c r="B1384" s="17"/>
      <c r="C1384" s="84"/>
      <c r="D1384" s="84"/>
      <c r="E1384" s="85"/>
      <c r="F1384" s="5"/>
      <c r="G1384" s="5"/>
      <c r="H1384" s="5"/>
      <c r="K1384" s="5"/>
      <c r="L1384" s="5"/>
      <c r="M1384" s="17"/>
      <c r="N1384" s="17"/>
      <c r="T1384" s="78"/>
      <c r="U1384" s="78"/>
      <c r="W1384" s="78"/>
    </row>
    <row r="1385" spans="1:23" x14ac:dyDescent="0.25">
      <c r="A1385" s="17"/>
      <c r="B1385" s="17"/>
      <c r="C1385" s="84"/>
      <c r="D1385" s="84"/>
      <c r="E1385" s="85"/>
      <c r="F1385" s="5"/>
      <c r="G1385" s="5"/>
      <c r="H1385" s="5"/>
      <c r="K1385" s="5"/>
      <c r="L1385" s="5"/>
      <c r="M1385" s="17"/>
      <c r="N1385" s="17"/>
      <c r="T1385" s="78"/>
      <c r="U1385" s="78"/>
      <c r="W1385" s="78"/>
    </row>
    <row r="1386" spans="1:23" x14ac:dyDescent="0.25">
      <c r="A1386" s="17"/>
      <c r="B1386" s="17"/>
      <c r="C1386" s="84"/>
      <c r="D1386" s="84"/>
      <c r="E1386" s="85"/>
      <c r="F1386" s="5"/>
      <c r="G1386" s="5"/>
      <c r="H1386" s="5"/>
      <c r="K1386" s="5"/>
      <c r="L1386" s="5"/>
      <c r="M1386" s="17"/>
      <c r="N1386" s="17"/>
      <c r="T1386" s="78"/>
      <c r="U1386" s="78"/>
      <c r="W1386" s="78"/>
    </row>
    <row r="1387" spans="1:23" x14ac:dyDescent="0.25">
      <c r="A1387" s="17"/>
      <c r="B1387" s="17"/>
      <c r="C1387" s="84"/>
      <c r="D1387" s="84"/>
      <c r="E1387" s="85"/>
      <c r="F1387" s="5"/>
      <c r="G1387" s="5"/>
      <c r="H1387" s="5"/>
      <c r="K1387" s="5"/>
      <c r="L1387" s="5"/>
      <c r="M1387" s="17"/>
      <c r="N1387" s="17"/>
      <c r="T1387" s="78"/>
      <c r="U1387" s="78"/>
      <c r="W1387" s="78"/>
    </row>
    <row r="1388" spans="1:23" x14ac:dyDescent="0.25">
      <c r="A1388" s="17"/>
      <c r="B1388" s="17"/>
      <c r="C1388" s="84"/>
      <c r="D1388" s="84"/>
      <c r="E1388" s="85"/>
      <c r="F1388" s="5"/>
      <c r="G1388" s="5"/>
      <c r="H1388" s="5"/>
      <c r="K1388" s="5"/>
      <c r="L1388" s="5"/>
      <c r="M1388" s="17"/>
      <c r="N1388" s="17"/>
      <c r="T1388" s="78"/>
      <c r="U1388" s="78"/>
      <c r="W1388" s="78"/>
    </row>
    <row r="1389" spans="1:23" x14ac:dyDescent="0.25">
      <c r="A1389" s="17"/>
      <c r="B1389" s="17"/>
      <c r="C1389" s="84"/>
      <c r="D1389" s="84"/>
      <c r="E1389" s="85"/>
      <c r="F1389" s="5"/>
      <c r="G1389" s="5"/>
      <c r="H1389" s="5"/>
      <c r="K1389" s="5"/>
      <c r="L1389" s="5"/>
      <c r="M1389" s="17"/>
      <c r="N1389" s="17"/>
      <c r="T1389" s="78"/>
      <c r="U1389" s="78"/>
      <c r="W1389" s="78"/>
    </row>
    <row r="1390" spans="1:23" x14ac:dyDescent="0.25">
      <c r="A1390" s="17"/>
      <c r="B1390" s="17"/>
      <c r="C1390" s="84"/>
      <c r="D1390" s="84"/>
      <c r="E1390" s="85"/>
      <c r="F1390" s="5"/>
      <c r="G1390" s="5"/>
      <c r="H1390" s="5"/>
      <c r="K1390" s="5"/>
      <c r="L1390" s="5"/>
      <c r="M1390" s="17"/>
      <c r="N1390" s="17"/>
      <c r="T1390" s="78"/>
      <c r="U1390" s="78"/>
      <c r="W1390" s="78"/>
    </row>
    <row r="1391" spans="1:23" x14ac:dyDescent="0.25">
      <c r="A1391" s="17"/>
      <c r="B1391" s="17"/>
      <c r="C1391" s="84"/>
      <c r="D1391" s="84"/>
      <c r="E1391" s="85"/>
      <c r="F1391" s="5"/>
      <c r="G1391" s="5"/>
      <c r="H1391" s="5"/>
      <c r="K1391" s="5"/>
      <c r="L1391" s="5"/>
      <c r="M1391" s="17"/>
      <c r="N1391" s="17"/>
      <c r="T1391" s="78"/>
      <c r="U1391" s="78"/>
      <c r="W1391" s="78"/>
    </row>
    <row r="1392" spans="1:23" x14ac:dyDescent="0.25">
      <c r="A1392" s="17"/>
      <c r="B1392" s="17"/>
      <c r="C1392" s="84"/>
      <c r="D1392" s="84"/>
      <c r="E1392" s="85"/>
      <c r="F1392" s="5"/>
      <c r="G1392" s="5"/>
      <c r="H1392" s="5"/>
      <c r="K1392" s="5"/>
      <c r="L1392" s="5"/>
      <c r="M1392" s="17"/>
      <c r="N1392" s="17"/>
      <c r="T1392" s="78"/>
      <c r="U1392" s="78"/>
      <c r="W1392" s="78"/>
    </row>
    <row r="1393" spans="1:23" x14ac:dyDescent="0.25">
      <c r="A1393" s="17"/>
      <c r="B1393" s="17"/>
      <c r="C1393" s="84"/>
      <c r="D1393" s="84"/>
      <c r="E1393" s="85"/>
      <c r="F1393" s="5"/>
      <c r="G1393" s="5"/>
      <c r="H1393" s="5"/>
      <c r="K1393" s="5"/>
      <c r="L1393" s="5"/>
      <c r="M1393" s="17"/>
      <c r="N1393" s="17"/>
      <c r="T1393" s="78"/>
      <c r="U1393" s="78"/>
      <c r="W1393" s="78"/>
    </row>
    <row r="1394" spans="1:23" x14ac:dyDescent="0.25">
      <c r="A1394" s="17"/>
      <c r="B1394" s="17"/>
      <c r="C1394" s="84"/>
      <c r="D1394" s="84"/>
      <c r="E1394" s="85"/>
      <c r="F1394" s="5"/>
      <c r="G1394" s="5"/>
      <c r="H1394" s="5"/>
      <c r="K1394" s="5"/>
      <c r="L1394" s="5"/>
      <c r="M1394" s="17"/>
      <c r="N1394" s="17"/>
      <c r="T1394" s="78"/>
      <c r="U1394" s="78"/>
      <c r="W1394" s="78"/>
    </row>
    <row r="1395" spans="1:23" x14ac:dyDescent="0.25">
      <c r="A1395" s="17"/>
      <c r="B1395" s="17"/>
      <c r="C1395" s="84"/>
      <c r="D1395" s="84"/>
      <c r="E1395" s="85"/>
      <c r="F1395" s="5"/>
      <c r="G1395" s="5"/>
      <c r="H1395" s="5"/>
      <c r="K1395" s="5"/>
      <c r="L1395" s="5"/>
      <c r="M1395" s="17"/>
      <c r="N1395" s="17"/>
      <c r="T1395" s="78"/>
      <c r="U1395" s="78"/>
      <c r="W1395" s="78"/>
    </row>
    <row r="1396" spans="1:23" x14ac:dyDescent="0.25">
      <c r="A1396" s="17"/>
      <c r="B1396" s="17"/>
      <c r="C1396" s="84"/>
      <c r="D1396" s="84"/>
      <c r="E1396" s="85"/>
      <c r="F1396" s="5"/>
      <c r="G1396" s="5"/>
      <c r="H1396" s="5"/>
      <c r="K1396" s="5"/>
      <c r="L1396" s="5"/>
      <c r="M1396" s="17"/>
      <c r="N1396" s="17"/>
      <c r="T1396" s="78"/>
      <c r="U1396" s="78"/>
      <c r="W1396" s="78"/>
    </row>
    <row r="1397" spans="1:23" x14ac:dyDescent="0.25">
      <c r="A1397" s="17"/>
      <c r="B1397" s="17"/>
      <c r="C1397" s="84"/>
      <c r="D1397" s="84"/>
      <c r="E1397" s="85"/>
      <c r="F1397" s="5"/>
      <c r="G1397" s="5"/>
      <c r="H1397" s="5"/>
      <c r="K1397" s="5"/>
      <c r="L1397" s="5"/>
      <c r="M1397" s="17"/>
      <c r="N1397" s="17"/>
      <c r="T1397" s="78"/>
      <c r="U1397" s="78"/>
      <c r="W1397" s="78"/>
    </row>
    <row r="1398" spans="1:23" x14ac:dyDescent="0.25">
      <c r="A1398" s="17"/>
      <c r="B1398" s="17"/>
      <c r="C1398" s="84"/>
      <c r="D1398" s="84"/>
      <c r="E1398" s="85"/>
      <c r="F1398" s="5"/>
      <c r="G1398" s="5"/>
      <c r="H1398" s="5"/>
      <c r="K1398" s="5"/>
      <c r="L1398" s="5"/>
      <c r="M1398" s="17"/>
      <c r="N1398" s="17"/>
      <c r="T1398" s="78"/>
      <c r="U1398" s="78"/>
      <c r="W1398" s="78"/>
    </row>
    <row r="1399" spans="1:23" x14ac:dyDescent="0.25">
      <c r="A1399" s="17"/>
      <c r="B1399" s="17"/>
      <c r="C1399" s="84"/>
      <c r="D1399" s="84"/>
      <c r="E1399" s="85"/>
      <c r="F1399" s="5"/>
      <c r="G1399" s="5"/>
      <c r="H1399" s="5"/>
      <c r="K1399" s="5"/>
      <c r="L1399" s="5"/>
      <c r="M1399" s="17"/>
      <c r="N1399" s="17"/>
      <c r="T1399" s="78"/>
      <c r="U1399" s="78"/>
      <c r="W1399" s="78"/>
    </row>
    <row r="1400" spans="1:23" x14ac:dyDescent="0.25">
      <c r="A1400" s="17"/>
      <c r="B1400" s="17"/>
      <c r="C1400" s="84"/>
      <c r="D1400" s="84"/>
      <c r="E1400" s="85"/>
      <c r="F1400" s="5"/>
      <c r="G1400" s="5"/>
      <c r="H1400" s="5"/>
      <c r="K1400" s="5"/>
      <c r="L1400" s="5"/>
      <c r="M1400" s="17"/>
      <c r="N1400" s="17"/>
      <c r="T1400" s="78"/>
      <c r="U1400" s="78"/>
      <c r="W1400" s="78"/>
    </row>
    <row r="1401" spans="1:23" x14ac:dyDescent="0.25">
      <c r="A1401" s="17"/>
      <c r="B1401" s="17"/>
      <c r="C1401" s="84"/>
      <c r="D1401" s="84"/>
      <c r="E1401" s="85"/>
      <c r="F1401" s="5"/>
      <c r="G1401" s="5"/>
      <c r="H1401" s="5"/>
      <c r="K1401" s="5"/>
      <c r="L1401" s="5"/>
      <c r="M1401" s="17"/>
      <c r="N1401" s="17"/>
      <c r="T1401" s="78"/>
      <c r="U1401" s="78"/>
      <c r="W1401" s="78"/>
    </row>
    <row r="1402" spans="1:23" x14ac:dyDescent="0.25">
      <c r="A1402" s="17"/>
      <c r="B1402" s="17"/>
      <c r="C1402" s="84"/>
      <c r="D1402" s="84"/>
      <c r="E1402" s="85"/>
      <c r="F1402" s="5"/>
      <c r="G1402" s="5"/>
      <c r="H1402" s="5"/>
      <c r="K1402" s="5"/>
      <c r="L1402" s="5"/>
      <c r="M1402" s="17"/>
      <c r="N1402" s="17"/>
      <c r="T1402" s="78"/>
      <c r="U1402" s="78"/>
      <c r="W1402" s="78"/>
    </row>
    <row r="1403" spans="1:23" x14ac:dyDescent="0.25">
      <c r="A1403" s="17"/>
      <c r="B1403" s="17"/>
      <c r="C1403" s="84"/>
      <c r="D1403" s="84"/>
      <c r="E1403" s="85"/>
      <c r="F1403" s="5"/>
      <c r="G1403" s="5"/>
      <c r="H1403" s="5"/>
      <c r="K1403" s="5"/>
      <c r="L1403" s="5"/>
      <c r="M1403" s="17"/>
      <c r="N1403" s="17"/>
      <c r="T1403" s="78"/>
      <c r="U1403" s="78"/>
      <c r="W1403" s="78"/>
    </row>
    <row r="1404" spans="1:23" x14ac:dyDescent="0.25">
      <c r="A1404" s="17"/>
      <c r="B1404" s="17"/>
      <c r="C1404" s="84"/>
      <c r="D1404" s="84"/>
      <c r="E1404" s="85"/>
      <c r="F1404" s="5"/>
      <c r="G1404" s="5"/>
      <c r="H1404" s="5"/>
      <c r="K1404" s="5"/>
      <c r="L1404" s="5"/>
      <c r="M1404" s="17"/>
      <c r="N1404" s="17"/>
      <c r="T1404" s="78"/>
      <c r="U1404" s="78"/>
      <c r="W1404" s="78"/>
    </row>
    <row r="1405" spans="1:23" x14ac:dyDescent="0.25">
      <c r="A1405" s="17"/>
      <c r="B1405" s="17"/>
      <c r="C1405" s="84"/>
      <c r="D1405" s="84"/>
      <c r="E1405" s="85"/>
      <c r="F1405" s="5"/>
      <c r="G1405" s="5"/>
      <c r="H1405" s="5"/>
      <c r="K1405" s="5"/>
      <c r="L1405" s="5"/>
      <c r="M1405" s="17"/>
      <c r="N1405" s="17"/>
      <c r="T1405" s="78"/>
      <c r="U1405" s="78"/>
      <c r="W1405" s="78"/>
    </row>
    <row r="1406" spans="1:23" x14ac:dyDescent="0.25">
      <c r="A1406" s="17"/>
      <c r="B1406" s="17"/>
      <c r="C1406" s="84"/>
      <c r="D1406" s="84"/>
      <c r="E1406" s="85"/>
      <c r="F1406" s="5"/>
      <c r="G1406" s="5"/>
      <c r="H1406" s="5"/>
      <c r="K1406" s="5"/>
      <c r="L1406" s="5"/>
      <c r="M1406" s="17"/>
      <c r="N1406" s="17"/>
      <c r="T1406" s="78"/>
      <c r="U1406" s="78"/>
      <c r="W1406" s="78"/>
    </row>
    <row r="1407" spans="1:23" x14ac:dyDescent="0.25">
      <c r="A1407" s="17"/>
      <c r="B1407" s="17"/>
      <c r="C1407" s="84"/>
      <c r="D1407" s="84"/>
      <c r="E1407" s="85"/>
      <c r="F1407" s="5"/>
      <c r="G1407" s="5"/>
      <c r="H1407" s="5"/>
      <c r="K1407" s="5"/>
      <c r="L1407" s="5"/>
      <c r="M1407" s="17"/>
      <c r="N1407" s="17"/>
      <c r="T1407" s="78"/>
      <c r="U1407" s="78"/>
      <c r="W1407" s="78"/>
    </row>
    <row r="1408" spans="1:23" x14ac:dyDescent="0.25">
      <c r="A1408" s="17"/>
      <c r="B1408" s="17"/>
      <c r="C1408" s="84"/>
      <c r="D1408" s="84"/>
      <c r="E1408" s="85"/>
      <c r="F1408" s="5"/>
      <c r="G1408" s="5"/>
      <c r="H1408" s="5"/>
      <c r="K1408" s="5"/>
      <c r="L1408" s="5"/>
      <c r="M1408" s="17"/>
      <c r="N1408" s="17"/>
      <c r="T1408" s="78"/>
      <c r="U1408" s="78"/>
      <c r="W1408" s="78"/>
    </row>
    <row r="1409" spans="1:23" x14ac:dyDescent="0.25">
      <c r="A1409" s="17"/>
      <c r="B1409" s="17"/>
      <c r="C1409" s="84"/>
      <c r="D1409" s="84"/>
      <c r="E1409" s="85"/>
      <c r="F1409" s="5"/>
      <c r="G1409" s="5"/>
      <c r="H1409" s="5"/>
      <c r="K1409" s="5"/>
      <c r="L1409" s="5"/>
      <c r="M1409" s="17"/>
      <c r="N1409" s="17"/>
      <c r="T1409" s="78"/>
      <c r="U1409" s="78"/>
      <c r="W1409" s="78"/>
    </row>
    <row r="1410" spans="1:23" x14ac:dyDescent="0.25">
      <c r="A1410" s="17"/>
      <c r="B1410" s="17"/>
      <c r="C1410" s="84"/>
      <c r="D1410" s="84"/>
      <c r="E1410" s="85"/>
      <c r="F1410" s="5"/>
      <c r="G1410" s="5"/>
      <c r="H1410" s="5"/>
      <c r="K1410" s="5"/>
      <c r="L1410" s="5"/>
      <c r="M1410" s="17"/>
      <c r="N1410" s="17"/>
      <c r="T1410" s="78"/>
      <c r="U1410" s="78"/>
      <c r="W1410" s="78"/>
    </row>
    <row r="1411" spans="1:23" x14ac:dyDescent="0.25">
      <c r="A1411" s="17"/>
      <c r="B1411" s="17"/>
      <c r="C1411" s="84"/>
      <c r="D1411" s="84"/>
      <c r="E1411" s="85"/>
      <c r="F1411" s="5"/>
      <c r="G1411" s="5"/>
      <c r="H1411" s="5"/>
      <c r="K1411" s="5"/>
      <c r="L1411" s="5"/>
      <c r="M1411" s="17"/>
      <c r="N1411" s="17"/>
      <c r="T1411" s="78"/>
      <c r="U1411" s="78"/>
      <c r="W1411" s="78"/>
    </row>
    <row r="1412" spans="1:23" x14ac:dyDescent="0.25">
      <c r="A1412" s="17"/>
      <c r="B1412" s="17"/>
      <c r="C1412" s="84"/>
      <c r="D1412" s="84"/>
      <c r="E1412" s="85"/>
      <c r="F1412" s="5"/>
      <c r="G1412" s="5"/>
      <c r="H1412" s="5"/>
      <c r="K1412" s="5"/>
      <c r="L1412" s="5"/>
      <c r="M1412" s="17"/>
      <c r="N1412" s="17"/>
      <c r="T1412" s="78"/>
      <c r="U1412" s="78"/>
      <c r="W1412" s="78"/>
    </row>
    <row r="1413" spans="1:23" x14ac:dyDescent="0.25">
      <c r="A1413" s="17"/>
      <c r="B1413" s="17"/>
      <c r="C1413" s="84"/>
      <c r="D1413" s="84"/>
      <c r="E1413" s="85"/>
      <c r="F1413" s="5"/>
      <c r="G1413" s="5"/>
      <c r="H1413" s="5"/>
      <c r="K1413" s="5"/>
      <c r="L1413" s="5"/>
      <c r="M1413" s="17"/>
      <c r="N1413" s="17"/>
      <c r="T1413" s="78"/>
      <c r="U1413" s="78"/>
      <c r="W1413" s="78"/>
    </row>
    <row r="1414" spans="1:23" x14ac:dyDescent="0.25">
      <c r="A1414" s="17"/>
      <c r="B1414" s="17"/>
      <c r="C1414" s="84"/>
      <c r="D1414" s="84"/>
      <c r="E1414" s="85"/>
      <c r="F1414" s="5"/>
      <c r="G1414" s="5"/>
      <c r="H1414" s="5"/>
      <c r="K1414" s="5"/>
      <c r="L1414" s="5"/>
      <c r="M1414" s="17"/>
      <c r="N1414" s="17"/>
      <c r="T1414" s="78"/>
      <c r="U1414" s="78"/>
      <c r="W1414" s="78"/>
    </row>
    <row r="1415" spans="1:23" x14ac:dyDescent="0.25">
      <c r="A1415" s="17"/>
      <c r="B1415" s="17"/>
      <c r="C1415" s="84"/>
      <c r="D1415" s="84"/>
      <c r="E1415" s="85"/>
      <c r="F1415" s="5"/>
      <c r="G1415" s="5"/>
      <c r="H1415" s="5"/>
      <c r="K1415" s="5"/>
      <c r="L1415" s="5"/>
      <c r="M1415" s="17"/>
      <c r="N1415" s="17"/>
      <c r="T1415" s="78"/>
      <c r="U1415" s="78"/>
      <c r="W1415" s="78"/>
    </row>
    <row r="1416" spans="1:23" x14ac:dyDescent="0.25">
      <c r="A1416" s="17"/>
      <c r="B1416" s="17"/>
      <c r="C1416" s="84"/>
      <c r="D1416" s="84"/>
      <c r="E1416" s="85"/>
      <c r="F1416" s="5"/>
      <c r="G1416" s="5"/>
      <c r="H1416" s="5"/>
      <c r="K1416" s="5"/>
      <c r="L1416" s="5"/>
      <c r="M1416" s="17"/>
      <c r="N1416" s="17"/>
      <c r="T1416" s="78"/>
      <c r="U1416" s="78"/>
      <c r="W1416" s="78"/>
    </row>
    <row r="1417" spans="1:23" x14ac:dyDescent="0.25">
      <c r="A1417" s="17"/>
      <c r="B1417" s="17"/>
      <c r="C1417" s="84"/>
      <c r="D1417" s="84"/>
      <c r="E1417" s="85"/>
      <c r="F1417" s="5"/>
      <c r="G1417" s="5"/>
      <c r="H1417" s="5"/>
      <c r="K1417" s="5"/>
      <c r="L1417" s="5"/>
      <c r="M1417" s="17"/>
      <c r="N1417" s="17"/>
      <c r="T1417" s="78"/>
      <c r="U1417" s="78"/>
      <c r="W1417" s="78"/>
    </row>
    <row r="1418" spans="1:23" x14ac:dyDescent="0.25">
      <c r="A1418" s="17"/>
      <c r="B1418" s="17"/>
      <c r="C1418" s="84"/>
      <c r="D1418" s="84"/>
      <c r="E1418" s="85"/>
      <c r="F1418" s="5"/>
      <c r="G1418" s="5"/>
      <c r="H1418" s="5"/>
      <c r="K1418" s="5"/>
      <c r="L1418" s="5"/>
      <c r="M1418" s="17"/>
      <c r="N1418" s="17"/>
      <c r="T1418" s="78"/>
      <c r="U1418" s="78"/>
      <c r="W1418" s="78"/>
    </row>
    <row r="1419" spans="1:23" x14ac:dyDescent="0.25">
      <c r="A1419" s="17"/>
      <c r="B1419" s="17"/>
      <c r="C1419" s="84"/>
      <c r="D1419" s="84"/>
      <c r="E1419" s="85"/>
      <c r="F1419" s="5"/>
      <c r="G1419" s="5"/>
      <c r="H1419" s="5"/>
      <c r="K1419" s="5"/>
      <c r="L1419" s="5"/>
      <c r="M1419" s="17"/>
      <c r="N1419" s="17"/>
      <c r="T1419" s="78"/>
      <c r="U1419" s="78"/>
      <c r="W1419" s="78"/>
    </row>
    <row r="1420" spans="1:23" x14ac:dyDescent="0.25">
      <c r="A1420" s="17"/>
      <c r="B1420" s="17"/>
      <c r="C1420" s="84"/>
      <c r="D1420" s="84"/>
      <c r="E1420" s="85"/>
      <c r="F1420" s="5"/>
      <c r="G1420" s="5"/>
      <c r="H1420" s="5"/>
      <c r="K1420" s="5"/>
      <c r="L1420" s="5"/>
      <c r="M1420" s="17"/>
      <c r="N1420" s="17"/>
      <c r="T1420" s="78"/>
      <c r="U1420" s="78"/>
      <c r="W1420" s="78"/>
    </row>
    <row r="1421" spans="1:23" x14ac:dyDescent="0.25">
      <c r="A1421" s="17"/>
      <c r="B1421" s="17"/>
      <c r="C1421" s="84"/>
      <c r="D1421" s="84"/>
      <c r="E1421" s="85"/>
      <c r="F1421" s="5"/>
      <c r="G1421" s="5"/>
      <c r="H1421" s="5"/>
      <c r="K1421" s="5"/>
      <c r="L1421" s="5"/>
      <c r="M1421" s="17"/>
      <c r="N1421" s="17"/>
      <c r="T1421" s="78"/>
      <c r="U1421" s="78"/>
      <c r="W1421" s="78"/>
    </row>
    <row r="1422" spans="1:23" x14ac:dyDescent="0.25">
      <c r="A1422" s="17"/>
      <c r="B1422" s="17"/>
      <c r="C1422" s="84"/>
      <c r="D1422" s="84"/>
      <c r="E1422" s="85"/>
      <c r="F1422" s="5"/>
      <c r="G1422" s="5"/>
      <c r="H1422" s="5"/>
      <c r="K1422" s="5"/>
      <c r="L1422" s="5"/>
      <c r="M1422" s="17"/>
      <c r="N1422" s="17"/>
      <c r="T1422" s="78"/>
      <c r="U1422" s="78"/>
      <c r="W1422" s="78"/>
    </row>
    <row r="1423" spans="1:23" x14ac:dyDescent="0.25">
      <c r="A1423" s="17"/>
      <c r="B1423" s="17"/>
      <c r="C1423" s="84"/>
      <c r="D1423" s="84"/>
      <c r="E1423" s="85"/>
      <c r="F1423" s="5"/>
      <c r="G1423" s="5"/>
      <c r="H1423" s="5"/>
      <c r="K1423" s="5"/>
      <c r="L1423" s="5"/>
      <c r="M1423" s="17"/>
      <c r="N1423" s="17"/>
      <c r="T1423" s="78"/>
      <c r="U1423" s="78"/>
      <c r="W1423" s="78"/>
    </row>
    <row r="1424" spans="1:23" x14ac:dyDescent="0.25">
      <c r="A1424" s="17"/>
      <c r="B1424" s="17"/>
      <c r="C1424" s="84"/>
      <c r="D1424" s="84"/>
      <c r="E1424" s="85"/>
      <c r="F1424" s="5"/>
      <c r="G1424" s="5"/>
      <c r="H1424" s="5"/>
      <c r="K1424" s="5"/>
      <c r="L1424" s="5"/>
      <c r="M1424" s="17"/>
      <c r="N1424" s="17"/>
      <c r="T1424" s="78"/>
      <c r="U1424" s="78"/>
      <c r="W1424" s="78"/>
    </row>
    <row r="1425" spans="1:23" x14ac:dyDescent="0.25">
      <c r="A1425" s="17"/>
      <c r="B1425" s="17"/>
      <c r="C1425" s="84"/>
      <c r="D1425" s="84"/>
      <c r="E1425" s="85"/>
      <c r="F1425" s="5"/>
      <c r="G1425" s="5"/>
      <c r="H1425" s="5"/>
      <c r="K1425" s="5"/>
      <c r="L1425" s="5"/>
      <c r="M1425" s="17"/>
      <c r="N1425" s="17"/>
      <c r="T1425" s="78"/>
      <c r="U1425" s="78"/>
      <c r="W1425" s="78"/>
    </row>
    <row r="1426" spans="1:23" x14ac:dyDescent="0.25">
      <c r="A1426" s="17"/>
      <c r="B1426" s="17"/>
      <c r="C1426" s="84"/>
      <c r="D1426" s="84"/>
      <c r="E1426" s="85"/>
      <c r="F1426" s="5"/>
      <c r="G1426" s="5"/>
      <c r="H1426" s="5"/>
      <c r="K1426" s="5"/>
      <c r="L1426" s="5"/>
      <c r="M1426" s="17"/>
      <c r="N1426" s="17"/>
      <c r="T1426" s="78"/>
      <c r="U1426" s="78"/>
      <c r="W1426" s="78"/>
    </row>
    <row r="1427" spans="1:23" x14ac:dyDescent="0.25">
      <c r="A1427" s="17"/>
      <c r="B1427" s="17"/>
      <c r="C1427" s="84"/>
      <c r="D1427" s="84"/>
      <c r="E1427" s="85"/>
      <c r="F1427" s="5"/>
      <c r="G1427" s="5"/>
      <c r="H1427" s="5"/>
      <c r="K1427" s="5"/>
      <c r="L1427" s="5"/>
      <c r="M1427" s="17"/>
      <c r="N1427" s="17"/>
      <c r="T1427" s="78"/>
      <c r="U1427" s="78"/>
      <c r="W1427" s="78"/>
    </row>
    <row r="1428" spans="1:23" x14ac:dyDescent="0.25">
      <c r="A1428" s="17"/>
      <c r="B1428" s="17"/>
      <c r="C1428" s="84"/>
      <c r="D1428" s="84"/>
      <c r="E1428" s="85"/>
      <c r="F1428" s="5"/>
      <c r="G1428" s="5"/>
      <c r="H1428" s="5"/>
      <c r="K1428" s="5"/>
      <c r="L1428" s="5"/>
      <c r="M1428" s="17"/>
      <c r="N1428" s="17"/>
      <c r="T1428" s="78"/>
      <c r="U1428" s="78"/>
      <c r="W1428" s="78"/>
    </row>
    <row r="1429" spans="1:23" x14ac:dyDescent="0.25">
      <c r="A1429" s="17"/>
      <c r="B1429" s="17"/>
      <c r="C1429" s="84"/>
      <c r="D1429" s="84"/>
      <c r="E1429" s="85"/>
      <c r="F1429" s="5"/>
      <c r="G1429" s="5"/>
      <c r="H1429" s="5"/>
      <c r="K1429" s="5"/>
      <c r="L1429" s="5"/>
      <c r="M1429" s="17"/>
      <c r="N1429" s="17"/>
      <c r="T1429" s="78"/>
      <c r="U1429" s="78"/>
      <c r="W1429" s="78"/>
    </row>
    <row r="1430" spans="1:23" x14ac:dyDescent="0.25">
      <c r="A1430" s="17"/>
      <c r="B1430" s="17"/>
      <c r="C1430" s="84"/>
      <c r="D1430" s="84"/>
      <c r="E1430" s="85"/>
      <c r="F1430" s="5"/>
      <c r="G1430" s="5"/>
      <c r="H1430" s="5"/>
      <c r="K1430" s="5"/>
      <c r="L1430" s="5"/>
      <c r="M1430" s="17"/>
      <c r="N1430" s="17"/>
      <c r="T1430" s="78"/>
      <c r="U1430" s="78"/>
      <c r="W1430" s="78"/>
    </row>
    <row r="1431" spans="1:23" x14ac:dyDescent="0.25">
      <c r="A1431" s="17"/>
      <c r="B1431" s="17"/>
      <c r="C1431" s="84"/>
      <c r="D1431" s="84"/>
      <c r="E1431" s="85"/>
      <c r="F1431" s="5"/>
      <c r="G1431" s="5"/>
      <c r="H1431" s="5"/>
      <c r="K1431" s="5"/>
      <c r="L1431" s="5"/>
      <c r="M1431" s="17"/>
      <c r="N1431" s="17"/>
      <c r="T1431" s="78"/>
      <c r="U1431" s="78"/>
      <c r="W1431" s="78"/>
    </row>
    <row r="1432" spans="1:23" x14ac:dyDescent="0.25">
      <c r="A1432" s="17"/>
      <c r="B1432" s="17"/>
      <c r="C1432" s="84"/>
      <c r="D1432" s="84"/>
      <c r="E1432" s="85"/>
      <c r="F1432" s="5"/>
      <c r="G1432" s="5"/>
      <c r="H1432" s="5"/>
      <c r="K1432" s="5"/>
      <c r="L1432" s="5"/>
      <c r="M1432" s="17"/>
      <c r="N1432" s="17"/>
      <c r="T1432" s="78"/>
      <c r="U1432" s="78"/>
      <c r="W1432" s="78"/>
    </row>
    <row r="1433" spans="1:23" x14ac:dyDescent="0.25">
      <c r="A1433" s="17"/>
      <c r="B1433" s="17"/>
      <c r="C1433" s="84"/>
      <c r="D1433" s="84"/>
      <c r="E1433" s="85"/>
      <c r="F1433" s="5"/>
      <c r="G1433" s="5"/>
      <c r="H1433" s="5"/>
      <c r="K1433" s="5"/>
      <c r="L1433" s="5"/>
      <c r="M1433" s="17"/>
      <c r="N1433" s="17"/>
      <c r="T1433" s="78"/>
      <c r="U1433" s="78"/>
      <c r="W1433" s="78"/>
    </row>
    <row r="1434" spans="1:23" x14ac:dyDescent="0.25">
      <c r="A1434" s="17"/>
      <c r="B1434" s="17"/>
      <c r="C1434" s="84"/>
      <c r="D1434" s="84"/>
      <c r="E1434" s="85"/>
      <c r="F1434" s="5"/>
      <c r="G1434" s="5"/>
      <c r="H1434" s="5"/>
      <c r="K1434" s="5"/>
      <c r="L1434" s="5"/>
      <c r="M1434" s="17"/>
      <c r="N1434" s="17"/>
      <c r="T1434" s="78"/>
      <c r="U1434" s="78"/>
      <c r="W1434" s="78"/>
    </row>
    <row r="1435" spans="1:23" x14ac:dyDescent="0.25">
      <c r="A1435" s="17"/>
      <c r="B1435" s="17"/>
      <c r="C1435" s="84"/>
      <c r="D1435" s="84"/>
      <c r="E1435" s="85"/>
      <c r="F1435" s="5"/>
      <c r="G1435" s="5"/>
      <c r="H1435" s="5"/>
      <c r="K1435" s="5"/>
      <c r="L1435" s="5"/>
      <c r="M1435" s="17"/>
      <c r="N1435" s="17"/>
      <c r="T1435" s="78"/>
      <c r="U1435" s="78"/>
      <c r="W1435" s="78"/>
    </row>
    <row r="1436" spans="1:23" x14ac:dyDescent="0.25">
      <c r="A1436" s="17"/>
      <c r="B1436" s="17"/>
      <c r="C1436" s="84"/>
      <c r="D1436" s="84"/>
      <c r="E1436" s="85"/>
      <c r="F1436" s="5"/>
      <c r="G1436" s="5"/>
      <c r="H1436" s="5"/>
      <c r="K1436" s="5"/>
      <c r="L1436" s="5"/>
      <c r="M1436" s="17"/>
      <c r="N1436" s="17"/>
      <c r="T1436" s="78"/>
      <c r="U1436" s="78"/>
      <c r="W1436" s="78"/>
    </row>
    <row r="1437" spans="1:23" x14ac:dyDescent="0.25">
      <c r="A1437" s="17"/>
      <c r="B1437" s="17"/>
      <c r="C1437" s="84"/>
      <c r="D1437" s="84"/>
      <c r="E1437" s="85"/>
      <c r="F1437" s="5"/>
      <c r="G1437" s="5"/>
      <c r="H1437" s="5"/>
      <c r="K1437" s="5"/>
      <c r="L1437" s="5"/>
      <c r="M1437" s="17"/>
      <c r="N1437" s="17"/>
      <c r="T1437" s="78"/>
      <c r="U1437" s="78"/>
      <c r="W1437" s="78"/>
    </row>
    <row r="1438" spans="1:23" x14ac:dyDescent="0.25">
      <c r="A1438" s="17"/>
      <c r="B1438" s="17"/>
      <c r="C1438" s="84"/>
      <c r="D1438" s="84"/>
      <c r="E1438" s="85"/>
      <c r="F1438" s="5"/>
      <c r="G1438" s="5"/>
      <c r="H1438" s="5"/>
      <c r="K1438" s="5"/>
      <c r="L1438" s="5"/>
      <c r="M1438" s="17"/>
      <c r="N1438" s="17"/>
      <c r="T1438" s="78"/>
      <c r="U1438" s="78"/>
      <c r="W1438" s="78"/>
    </row>
    <row r="1439" spans="1:23" x14ac:dyDescent="0.25">
      <c r="A1439" s="17"/>
      <c r="B1439" s="17"/>
      <c r="C1439" s="84"/>
      <c r="D1439" s="84"/>
      <c r="E1439" s="85"/>
      <c r="F1439" s="5"/>
      <c r="G1439" s="5"/>
      <c r="H1439" s="5"/>
      <c r="K1439" s="5"/>
      <c r="L1439" s="5"/>
      <c r="M1439" s="17"/>
      <c r="N1439" s="17"/>
      <c r="T1439" s="78"/>
      <c r="U1439" s="78"/>
      <c r="W1439" s="78"/>
    </row>
    <row r="1440" spans="1:23" x14ac:dyDescent="0.25">
      <c r="A1440" s="17"/>
      <c r="B1440" s="17"/>
      <c r="C1440" s="84"/>
      <c r="D1440" s="84"/>
      <c r="E1440" s="85"/>
      <c r="F1440" s="5"/>
      <c r="G1440" s="5"/>
      <c r="H1440" s="5"/>
      <c r="K1440" s="5"/>
      <c r="L1440" s="5"/>
      <c r="M1440" s="17"/>
      <c r="N1440" s="17"/>
      <c r="T1440" s="78"/>
      <c r="U1440" s="78"/>
      <c r="W1440" s="78"/>
    </row>
    <row r="1441" spans="1:23" x14ac:dyDescent="0.25">
      <c r="A1441" s="17"/>
      <c r="B1441" s="17"/>
      <c r="C1441" s="84"/>
      <c r="D1441" s="84"/>
      <c r="E1441" s="85"/>
      <c r="F1441" s="5"/>
      <c r="G1441" s="5"/>
      <c r="H1441" s="5"/>
      <c r="K1441" s="5"/>
      <c r="L1441" s="5"/>
      <c r="M1441" s="17"/>
      <c r="N1441" s="17"/>
      <c r="T1441" s="78"/>
      <c r="U1441" s="78"/>
      <c r="W1441" s="78"/>
    </row>
    <row r="1442" spans="1:23" x14ac:dyDescent="0.25">
      <c r="A1442" s="17"/>
      <c r="B1442" s="17"/>
      <c r="C1442" s="84"/>
      <c r="D1442" s="84"/>
      <c r="E1442" s="85"/>
      <c r="F1442" s="5"/>
      <c r="G1442" s="5"/>
      <c r="H1442" s="5"/>
      <c r="K1442" s="5"/>
      <c r="L1442" s="5"/>
      <c r="M1442" s="17"/>
      <c r="N1442" s="17"/>
      <c r="T1442" s="78"/>
      <c r="U1442" s="78"/>
      <c r="W1442" s="78"/>
    </row>
    <row r="1443" spans="1:23" x14ac:dyDescent="0.25">
      <c r="A1443" s="17"/>
      <c r="B1443" s="17"/>
      <c r="C1443" s="84"/>
      <c r="D1443" s="84"/>
      <c r="E1443" s="85"/>
      <c r="F1443" s="5"/>
      <c r="G1443" s="5"/>
      <c r="H1443" s="5"/>
      <c r="K1443" s="5"/>
      <c r="L1443" s="5"/>
      <c r="M1443" s="17"/>
      <c r="N1443" s="17"/>
      <c r="T1443" s="78"/>
      <c r="U1443" s="78"/>
      <c r="W1443" s="78"/>
    </row>
    <row r="1444" spans="1:23" x14ac:dyDescent="0.25">
      <c r="A1444" s="17"/>
      <c r="B1444" s="17"/>
      <c r="C1444" s="84"/>
      <c r="D1444" s="84"/>
      <c r="E1444" s="85"/>
      <c r="F1444" s="5"/>
      <c r="G1444" s="5"/>
      <c r="H1444" s="5"/>
      <c r="K1444" s="5"/>
      <c r="L1444" s="5"/>
      <c r="M1444" s="17"/>
      <c r="N1444" s="17"/>
      <c r="T1444" s="78"/>
      <c r="U1444" s="78"/>
      <c r="W1444" s="78"/>
    </row>
    <row r="1445" spans="1:23" x14ac:dyDescent="0.25">
      <c r="A1445" s="17"/>
      <c r="B1445" s="17"/>
      <c r="C1445" s="84"/>
      <c r="D1445" s="84"/>
      <c r="E1445" s="85"/>
      <c r="F1445" s="5"/>
      <c r="G1445" s="5"/>
      <c r="H1445" s="5"/>
      <c r="K1445" s="5"/>
      <c r="L1445" s="5"/>
      <c r="M1445" s="17"/>
      <c r="N1445" s="17"/>
      <c r="T1445" s="78"/>
      <c r="U1445" s="78"/>
      <c r="W1445" s="78"/>
    </row>
    <row r="1446" spans="1:23" x14ac:dyDescent="0.25">
      <c r="A1446" s="17"/>
      <c r="B1446" s="17"/>
      <c r="C1446" s="84"/>
      <c r="D1446" s="84"/>
      <c r="E1446" s="85"/>
      <c r="F1446" s="5"/>
      <c r="G1446" s="5"/>
      <c r="H1446" s="5"/>
      <c r="K1446" s="5"/>
      <c r="L1446" s="5"/>
      <c r="M1446" s="17"/>
      <c r="N1446" s="17"/>
      <c r="T1446" s="78"/>
      <c r="U1446" s="78"/>
      <c r="W1446" s="78"/>
    </row>
    <row r="1447" spans="1:23" x14ac:dyDescent="0.25">
      <c r="A1447" s="17"/>
      <c r="B1447" s="17"/>
      <c r="C1447" s="84"/>
      <c r="D1447" s="84"/>
      <c r="E1447" s="85"/>
      <c r="F1447" s="5"/>
      <c r="G1447" s="5"/>
      <c r="H1447" s="5"/>
      <c r="K1447" s="5"/>
      <c r="L1447" s="5"/>
      <c r="M1447" s="17"/>
      <c r="N1447" s="17"/>
      <c r="T1447" s="78"/>
      <c r="U1447" s="78"/>
      <c r="W1447" s="78"/>
    </row>
    <row r="1448" spans="1:23" x14ac:dyDescent="0.25">
      <c r="A1448" s="17"/>
      <c r="B1448" s="17"/>
      <c r="C1448" s="84"/>
      <c r="D1448" s="84"/>
      <c r="E1448" s="85"/>
      <c r="F1448" s="5"/>
      <c r="G1448" s="5"/>
      <c r="H1448" s="5"/>
      <c r="K1448" s="5"/>
      <c r="L1448" s="5"/>
      <c r="M1448" s="17"/>
      <c r="N1448" s="17"/>
      <c r="T1448" s="78"/>
      <c r="U1448" s="78"/>
      <c r="W1448" s="78"/>
    </row>
    <row r="1449" spans="1:23" x14ac:dyDescent="0.25">
      <c r="A1449" s="17"/>
      <c r="B1449" s="17"/>
      <c r="C1449" s="84"/>
      <c r="D1449" s="84"/>
      <c r="E1449" s="85"/>
      <c r="F1449" s="5"/>
      <c r="G1449" s="5"/>
      <c r="H1449" s="5"/>
      <c r="K1449" s="5"/>
      <c r="L1449" s="5"/>
      <c r="M1449" s="17"/>
      <c r="N1449" s="17"/>
      <c r="T1449" s="78"/>
      <c r="U1449" s="78"/>
      <c r="W1449" s="78"/>
    </row>
    <row r="1450" spans="1:23" x14ac:dyDescent="0.25">
      <c r="A1450" s="17"/>
      <c r="B1450" s="17"/>
      <c r="C1450" s="84"/>
      <c r="D1450" s="84"/>
      <c r="E1450" s="85"/>
      <c r="F1450" s="5"/>
      <c r="G1450" s="5"/>
      <c r="H1450" s="5"/>
      <c r="K1450" s="5"/>
      <c r="L1450" s="5"/>
      <c r="M1450" s="17"/>
      <c r="N1450" s="17"/>
      <c r="T1450" s="78"/>
      <c r="U1450" s="78"/>
      <c r="W1450" s="78"/>
    </row>
    <row r="1451" spans="1:23" x14ac:dyDescent="0.25">
      <c r="A1451" s="17"/>
      <c r="B1451" s="17"/>
      <c r="C1451" s="84"/>
      <c r="D1451" s="84"/>
      <c r="E1451" s="85"/>
      <c r="F1451" s="5"/>
      <c r="G1451" s="5"/>
      <c r="H1451" s="5"/>
      <c r="K1451" s="5"/>
      <c r="L1451" s="5"/>
      <c r="M1451" s="17"/>
      <c r="N1451" s="17"/>
      <c r="T1451" s="78"/>
      <c r="U1451" s="78"/>
      <c r="W1451" s="78"/>
    </row>
    <row r="1452" spans="1:23" x14ac:dyDescent="0.25">
      <c r="A1452" s="17"/>
      <c r="B1452" s="17"/>
      <c r="C1452" s="84"/>
      <c r="D1452" s="84"/>
      <c r="E1452" s="85"/>
      <c r="F1452" s="5"/>
      <c r="G1452" s="5"/>
      <c r="H1452" s="5"/>
      <c r="K1452" s="5"/>
      <c r="L1452" s="5"/>
      <c r="M1452" s="17"/>
      <c r="N1452" s="17"/>
      <c r="T1452" s="78"/>
      <c r="U1452" s="78"/>
      <c r="W1452" s="78"/>
    </row>
    <row r="1453" spans="1:23" x14ac:dyDescent="0.25">
      <c r="A1453" s="17"/>
      <c r="B1453" s="17"/>
      <c r="C1453" s="84"/>
      <c r="D1453" s="84"/>
      <c r="E1453" s="85"/>
      <c r="F1453" s="5"/>
      <c r="G1453" s="5"/>
      <c r="H1453" s="5"/>
      <c r="K1453" s="5"/>
      <c r="L1453" s="5"/>
      <c r="M1453" s="17"/>
      <c r="N1453" s="17"/>
      <c r="T1453" s="78"/>
      <c r="U1453" s="78"/>
      <c r="W1453" s="78"/>
    </row>
    <row r="1454" spans="1:23" x14ac:dyDescent="0.25">
      <c r="A1454" s="17"/>
      <c r="B1454" s="17"/>
      <c r="C1454" s="84"/>
      <c r="D1454" s="84"/>
      <c r="E1454" s="85"/>
      <c r="F1454" s="5"/>
      <c r="G1454" s="5"/>
      <c r="H1454" s="5"/>
      <c r="K1454" s="5"/>
      <c r="L1454" s="5"/>
      <c r="M1454" s="17"/>
      <c r="N1454" s="17"/>
      <c r="T1454" s="78"/>
      <c r="U1454" s="78"/>
      <c r="W1454" s="78"/>
    </row>
    <row r="1455" spans="1:23" x14ac:dyDescent="0.25">
      <c r="A1455" s="17"/>
      <c r="B1455" s="17"/>
      <c r="C1455" s="84"/>
      <c r="D1455" s="84"/>
      <c r="E1455" s="85"/>
      <c r="F1455" s="5"/>
      <c r="G1455" s="5"/>
      <c r="H1455" s="5"/>
      <c r="K1455" s="5"/>
      <c r="L1455" s="5"/>
      <c r="M1455" s="17"/>
      <c r="N1455" s="17"/>
      <c r="T1455" s="78"/>
      <c r="U1455" s="78"/>
      <c r="W1455" s="78"/>
    </row>
    <row r="1456" spans="1:23" x14ac:dyDescent="0.25">
      <c r="A1456" s="17"/>
      <c r="B1456" s="17"/>
      <c r="C1456" s="84"/>
      <c r="D1456" s="84"/>
      <c r="E1456" s="85"/>
      <c r="F1456" s="5"/>
      <c r="G1456" s="5"/>
      <c r="H1456" s="5"/>
      <c r="K1456" s="5"/>
      <c r="L1456" s="5"/>
      <c r="M1456" s="17"/>
      <c r="N1456" s="17"/>
      <c r="T1456" s="78"/>
      <c r="U1456" s="78"/>
      <c r="W1456" s="78"/>
    </row>
    <row r="1457" spans="1:23" x14ac:dyDescent="0.25">
      <c r="A1457" s="17"/>
      <c r="B1457" s="17"/>
      <c r="C1457" s="84"/>
      <c r="D1457" s="84"/>
      <c r="E1457" s="85"/>
      <c r="F1457" s="5"/>
      <c r="G1457" s="5"/>
      <c r="H1457" s="5"/>
      <c r="K1457" s="5"/>
      <c r="L1457" s="5"/>
      <c r="M1457" s="17"/>
      <c r="N1457" s="17"/>
      <c r="T1457" s="78"/>
      <c r="U1457" s="78"/>
      <c r="W1457" s="78"/>
    </row>
    <row r="1458" spans="1:23" x14ac:dyDescent="0.25">
      <c r="A1458" s="17"/>
      <c r="B1458" s="17"/>
      <c r="C1458" s="84"/>
      <c r="D1458" s="84"/>
      <c r="E1458" s="85"/>
      <c r="F1458" s="5"/>
      <c r="G1458" s="5"/>
      <c r="H1458" s="5"/>
      <c r="K1458" s="5"/>
      <c r="L1458" s="5"/>
      <c r="M1458" s="17"/>
      <c r="N1458" s="17"/>
      <c r="T1458" s="78"/>
      <c r="U1458" s="78"/>
      <c r="W1458" s="78"/>
    </row>
    <row r="1459" spans="1:23" x14ac:dyDescent="0.25">
      <c r="A1459" s="17"/>
      <c r="B1459" s="17"/>
      <c r="C1459" s="84"/>
      <c r="D1459" s="84"/>
      <c r="E1459" s="85"/>
      <c r="F1459" s="5"/>
      <c r="G1459" s="5"/>
      <c r="H1459" s="5"/>
      <c r="K1459" s="5"/>
      <c r="L1459" s="5"/>
      <c r="M1459" s="17"/>
      <c r="N1459" s="17"/>
      <c r="T1459" s="78"/>
      <c r="U1459" s="78"/>
      <c r="W1459" s="78"/>
    </row>
    <row r="1460" spans="1:23" x14ac:dyDescent="0.25">
      <c r="A1460" s="17"/>
      <c r="B1460" s="17"/>
      <c r="C1460" s="84"/>
      <c r="D1460" s="84"/>
      <c r="E1460" s="85"/>
      <c r="F1460" s="5"/>
      <c r="G1460" s="5"/>
      <c r="H1460" s="5"/>
      <c r="K1460" s="5"/>
      <c r="L1460" s="5"/>
      <c r="M1460" s="17"/>
      <c r="N1460" s="17"/>
      <c r="T1460" s="78"/>
      <c r="U1460" s="78"/>
      <c r="W1460" s="78"/>
    </row>
    <row r="1461" spans="1:23" x14ac:dyDescent="0.25">
      <c r="A1461" s="17"/>
      <c r="B1461" s="17"/>
      <c r="C1461" s="84"/>
      <c r="D1461" s="84"/>
      <c r="E1461" s="85"/>
      <c r="F1461" s="5"/>
      <c r="G1461" s="5"/>
      <c r="H1461" s="5"/>
      <c r="K1461" s="5"/>
      <c r="L1461" s="5"/>
      <c r="M1461" s="17"/>
      <c r="N1461" s="17"/>
      <c r="T1461" s="78"/>
      <c r="U1461" s="78"/>
      <c r="W1461" s="78"/>
    </row>
    <row r="1462" spans="1:23" x14ac:dyDescent="0.25">
      <c r="A1462" s="17"/>
      <c r="B1462" s="17"/>
      <c r="C1462" s="84"/>
      <c r="D1462" s="84"/>
      <c r="E1462" s="85"/>
      <c r="F1462" s="5"/>
      <c r="G1462" s="5"/>
      <c r="H1462" s="5"/>
      <c r="K1462" s="5"/>
      <c r="L1462" s="5"/>
      <c r="M1462" s="17"/>
      <c r="N1462" s="17"/>
      <c r="T1462" s="78"/>
      <c r="U1462" s="78"/>
      <c r="W1462" s="78"/>
    </row>
    <row r="1463" spans="1:23" x14ac:dyDescent="0.25">
      <c r="A1463" s="17"/>
      <c r="B1463" s="17"/>
      <c r="C1463" s="84"/>
      <c r="D1463" s="84"/>
      <c r="E1463" s="85"/>
      <c r="F1463" s="5"/>
      <c r="G1463" s="5"/>
      <c r="H1463" s="5"/>
      <c r="K1463" s="5"/>
      <c r="L1463" s="5"/>
      <c r="M1463" s="17"/>
      <c r="N1463" s="17"/>
      <c r="T1463" s="78"/>
      <c r="U1463" s="78"/>
      <c r="W1463" s="78"/>
    </row>
    <row r="1464" spans="1:23" x14ac:dyDescent="0.25">
      <c r="A1464" s="17"/>
      <c r="B1464" s="17"/>
      <c r="C1464" s="84"/>
      <c r="D1464" s="84"/>
      <c r="E1464" s="85"/>
      <c r="F1464" s="5"/>
      <c r="G1464" s="5"/>
      <c r="H1464" s="5"/>
      <c r="K1464" s="5"/>
      <c r="L1464" s="5"/>
      <c r="M1464" s="17"/>
      <c r="N1464" s="17"/>
      <c r="T1464" s="78"/>
      <c r="U1464" s="78"/>
      <c r="W1464" s="78"/>
    </row>
    <row r="1465" spans="1:23" x14ac:dyDescent="0.25">
      <c r="A1465" s="17"/>
      <c r="B1465" s="17"/>
      <c r="C1465" s="84"/>
      <c r="D1465" s="84"/>
      <c r="E1465" s="85"/>
      <c r="F1465" s="5"/>
      <c r="G1465" s="5"/>
      <c r="H1465" s="5"/>
      <c r="K1465" s="5"/>
      <c r="L1465" s="5"/>
      <c r="M1465" s="17"/>
      <c r="N1465" s="17"/>
      <c r="T1465" s="78"/>
      <c r="U1465" s="78"/>
      <c r="W1465" s="78"/>
    </row>
    <row r="1466" spans="1:23" x14ac:dyDescent="0.25">
      <c r="A1466" s="17"/>
      <c r="B1466" s="17"/>
      <c r="C1466" s="84"/>
      <c r="D1466" s="84"/>
      <c r="E1466" s="85"/>
      <c r="F1466" s="5"/>
      <c r="G1466" s="5"/>
      <c r="H1466" s="5"/>
      <c r="K1466" s="5"/>
      <c r="L1466" s="5"/>
      <c r="M1466" s="17"/>
      <c r="N1466" s="17"/>
      <c r="T1466" s="78"/>
      <c r="U1466" s="78"/>
      <c r="W1466" s="78"/>
    </row>
    <row r="1467" spans="1:23" x14ac:dyDescent="0.25">
      <c r="A1467" s="17"/>
      <c r="B1467" s="17"/>
      <c r="C1467" s="84"/>
      <c r="D1467" s="84"/>
      <c r="E1467" s="85"/>
      <c r="F1467" s="5"/>
      <c r="G1467" s="5"/>
      <c r="H1467" s="5"/>
      <c r="K1467" s="5"/>
      <c r="L1467" s="5"/>
      <c r="M1467" s="17"/>
      <c r="N1467" s="17"/>
      <c r="T1467" s="78"/>
      <c r="U1467" s="78"/>
      <c r="W1467" s="78"/>
    </row>
    <row r="1468" spans="1:23" x14ac:dyDescent="0.25">
      <c r="A1468" s="17"/>
      <c r="B1468" s="17"/>
      <c r="C1468" s="84"/>
      <c r="D1468" s="84"/>
      <c r="E1468" s="85"/>
      <c r="F1468" s="5"/>
      <c r="G1468" s="5"/>
      <c r="H1468" s="5"/>
      <c r="K1468" s="5"/>
      <c r="L1468" s="5"/>
      <c r="M1468" s="17"/>
      <c r="N1468" s="17"/>
      <c r="T1468" s="78"/>
      <c r="U1468" s="78"/>
      <c r="W1468" s="78"/>
    </row>
    <row r="1469" spans="1:23" x14ac:dyDescent="0.25">
      <c r="A1469" s="17"/>
      <c r="B1469" s="17"/>
      <c r="C1469" s="84"/>
      <c r="D1469" s="84"/>
      <c r="E1469" s="85"/>
      <c r="F1469" s="5"/>
      <c r="G1469" s="5"/>
      <c r="H1469" s="5"/>
      <c r="K1469" s="5"/>
      <c r="L1469" s="5"/>
      <c r="M1469" s="17"/>
      <c r="N1469" s="17"/>
      <c r="T1469" s="78"/>
      <c r="U1469" s="78"/>
      <c r="W1469" s="78"/>
    </row>
    <row r="1470" spans="1:23" x14ac:dyDescent="0.25">
      <c r="A1470" s="17"/>
      <c r="B1470" s="17"/>
      <c r="C1470" s="84"/>
      <c r="D1470" s="84"/>
      <c r="E1470" s="85"/>
      <c r="F1470" s="5"/>
      <c r="G1470" s="5"/>
      <c r="H1470" s="5"/>
      <c r="K1470" s="5"/>
      <c r="L1470" s="5"/>
      <c r="M1470" s="17"/>
      <c r="N1470" s="17"/>
      <c r="T1470" s="78"/>
      <c r="U1470" s="78"/>
      <c r="W1470" s="78"/>
    </row>
    <row r="1471" spans="1:23" x14ac:dyDescent="0.25">
      <c r="A1471" s="17"/>
      <c r="B1471" s="17"/>
      <c r="C1471" s="84"/>
      <c r="D1471" s="84"/>
      <c r="E1471" s="85"/>
      <c r="F1471" s="5"/>
      <c r="G1471" s="5"/>
      <c r="H1471" s="5"/>
      <c r="K1471" s="5"/>
      <c r="L1471" s="5"/>
      <c r="M1471" s="17"/>
      <c r="N1471" s="17"/>
      <c r="T1471" s="78"/>
      <c r="U1471" s="78"/>
      <c r="W1471" s="78"/>
    </row>
    <row r="1472" spans="1:23" x14ac:dyDescent="0.25">
      <c r="A1472" s="17"/>
      <c r="B1472" s="17"/>
      <c r="C1472" s="84"/>
      <c r="D1472" s="84"/>
      <c r="E1472" s="85"/>
      <c r="F1472" s="5"/>
      <c r="G1472" s="5"/>
      <c r="H1472" s="5"/>
      <c r="K1472" s="5"/>
      <c r="L1472" s="5"/>
      <c r="M1472" s="17"/>
      <c r="N1472" s="17"/>
      <c r="T1472" s="78"/>
      <c r="U1472" s="78"/>
      <c r="W1472" s="78"/>
    </row>
    <row r="1473" spans="1:23" x14ac:dyDescent="0.25">
      <c r="A1473" s="17"/>
      <c r="B1473" s="17"/>
      <c r="C1473" s="84"/>
      <c r="D1473" s="84"/>
      <c r="E1473" s="85"/>
      <c r="F1473" s="5"/>
      <c r="G1473" s="5"/>
      <c r="H1473" s="5"/>
      <c r="K1473" s="5"/>
      <c r="L1473" s="5"/>
      <c r="M1473" s="17"/>
      <c r="N1473" s="17"/>
      <c r="T1473" s="78"/>
      <c r="U1473" s="78"/>
      <c r="W1473" s="78"/>
    </row>
    <row r="1474" spans="1:23" x14ac:dyDescent="0.25">
      <c r="A1474" s="17"/>
      <c r="B1474" s="17"/>
      <c r="C1474" s="84"/>
      <c r="D1474" s="84"/>
      <c r="E1474" s="85"/>
      <c r="F1474" s="5"/>
      <c r="G1474" s="5"/>
      <c r="H1474" s="5"/>
      <c r="K1474" s="5"/>
      <c r="L1474" s="5"/>
      <c r="M1474" s="17"/>
      <c r="N1474" s="17"/>
      <c r="T1474" s="78"/>
      <c r="U1474" s="78"/>
      <c r="W1474" s="78"/>
    </row>
    <row r="1475" spans="1:23" x14ac:dyDescent="0.25">
      <c r="A1475" s="17"/>
      <c r="B1475" s="17"/>
      <c r="C1475" s="84"/>
      <c r="D1475" s="84"/>
      <c r="E1475" s="85"/>
      <c r="F1475" s="5"/>
      <c r="G1475" s="5"/>
      <c r="H1475" s="5"/>
      <c r="K1475" s="5"/>
      <c r="L1475" s="5"/>
      <c r="M1475" s="17"/>
      <c r="N1475" s="17"/>
      <c r="T1475" s="78"/>
      <c r="U1475" s="78"/>
      <c r="W1475" s="78"/>
    </row>
    <row r="1476" spans="1:23" x14ac:dyDescent="0.25">
      <c r="A1476" s="17"/>
      <c r="B1476" s="17"/>
      <c r="C1476" s="84"/>
      <c r="D1476" s="84"/>
      <c r="E1476" s="85"/>
      <c r="F1476" s="5"/>
      <c r="G1476" s="5"/>
      <c r="H1476" s="5"/>
      <c r="K1476" s="5"/>
      <c r="L1476" s="5"/>
      <c r="M1476" s="17"/>
      <c r="N1476" s="17"/>
      <c r="T1476" s="78"/>
      <c r="U1476" s="78"/>
      <c r="W1476" s="78"/>
    </row>
    <row r="1477" spans="1:23" x14ac:dyDescent="0.25">
      <c r="A1477" s="17"/>
      <c r="B1477" s="17"/>
      <c r="C1477" s="84"/>
      <c r="D1477" s="84"/>
      <c r="E1477" s="85"/>
      <c r="F1477" s="5"/>
      <c r="G1477" s="5"/>
      <c r="H1477" s="5"/>
      <c r="K1477" s="5"/>
      <c r="L1477" s="5"/>
      <c r="M1477" s="17"/>
      <c r="N1477" s="17"/>
      <c r="T1477" s="78"/>
      <c r="U1477" s="78"/>
      <c r="W1477" s="78"/>
    </row>
    <row r="1478" spans="1:23" x14ac:dyDescent="0.25">
      <c r="A1478" s="17"/>
      <c r="B1478" s="17"/>
      <c r="C1478" s="84"/>
      <c r="D1478" s="84"/>
      <c r="E1478" s="85"/>
      <c r="F1478" s="5"/>
      <c r="G1478" s="5"/>
      <c r="H1478" s="5"/>
      <c r="K1478" s="5"/>
      <c r="L1478" s="5"/>
      <c r="M1478" s="17"/>
      <c r="N1478" s="17"/>
      <c r="T1478" s="78"/>
      <c r="U1478" s="78"/>
      <c r="W1478" s="78"/>
    </row>
    <row r="1479" spans="1:23" x14ac:dyDescent="0.25">
      <c r="A1479" s="17"/>
      <c r="B1479" s="17"/>
      <c r="C1479" s="84"/>
      <c r="D1479" s="84"/>
      <c r="E1479" s="85"/>
      <c r="F1479" s="5"/>
      <c r="G1479" s="5"/>
      <c r="H1479" s="5"/>
      <c r="K1479" s="5"/>
      <c r="L1479" s="5"/>
      <c r="M1479" s="17"/>
      <c r="N1479" s="17"/>
      <c r="T1479" s="78"/>
      <c r="U1479" s="78"/>
      <c r="W1479" s="78"/>
    </row>
    <row r="1480" spans="1:23" x14ac:dyDescent="0.25">
      <c r="A1480" s="17"/>
      <c r="B1480" s="17"/>
      <c r="C1480" s="84"/>
      <c r="D1480" s="84"/>
      <c r="E1480" s="85"/>
      <c r="F1480" s="5"/>
      <c r="G1480" s="5"/>
      <c r="H1480" s="5"/>
      <c r="K1480" s="5"/>
      <c r="L1480" s="5"/>
      <c r="M1480" s="17"/>
      <c r="N1480" s="17"/>
      <c r="T1480" s="78"/>
      <c r="U1480" s="78"/>
      <c r="W1480" s="78"/>
    </row>
    <row r="1481" spans="1:23" x14ac:dyDescent="0.25">
      <c r="A1481" s="17"/>
      <c r="B1481" s="17"/>
      <c r="C1481" s="84"/>
      <c r="D1481" s="84"/>
      <c r="E1481" s="85"/>
      <c r="F1481" s="5"/>
      <c r="G1481" s="5"/>
      <c r="H1481" s="5"/>
      <c r="K1481" s="5"/>
      <c r="L1481" s="5"/>
      <c r="M1481" s="17"/>
      <c r="N1481" s="17"/>
      <c r="T1481" s="78"/>
      <c r="U1481" s="78"/>
      <c r="W1481" s="78"/>
    </row>
    <row r="1482" spans="1:23" x14ac:dyDescent="0.25">
      <c r="A1482" s="17"/>
      <c r="B1482" s="17"/>
      <c r="C1482" s="84"/>
      <c r="D1482" s="84"/>
      <c r="E1482" s="85"/>
      <c r="F1482" s="5"/>
      <c r="G1482" s="5"/>
      <c r="H1482" s="5"/>
      <c r="K1482" s="5"/>
      <c r="L1482" s="5"/>
      <c r="M1482" s="17"/>
      <c r="N1482" s="17"/>
      <c r="T1482" s="78"/>
      <c r="U1482" s="78"/>
      <c r="W1482" s="78"/>
    </row>
    <row r="1483" spans="1:23" x14ac:dyDescent="0.25">
      <c r="A1483" s="17"/>
      <c r="B1483" s="17"/>
      <c r="C1483" s="84"/>
      <c r="D1483" s="84"/>
      <c r="E1483" s="85"/>
      <c r="F1483" s="5"/>
      <c r="G1483" s="5"/>
      <c r="H1483" s="5"/>
      <c r="K1483" s="5"/>
      <c r="L1483" s="5"/>
      <c r="M1483" s="17"/>
      <c r="N1483" s="17"/>
      <c r="T1483" s="78"/>
      <c r="U1483" s="78"/>
      <c r="W1483" s="78"/>
    </row>
    <row r="1484" spans="1:23" x14ac:dyDescent="0.25">
      <c r="A1484" s="17"/>
      <c r="B1484" s="17"/>
      <c r="C1484" s="84"/>
      <c r="D1484" s="84"/>
      <c r="E1484" s="85"/>
      <c r="F1484" s="5"/>
      <c r="G1484" s="5"/>
      <c r="H1484" s="5"/>
      <c r="K1484" s="5"/>
      <c r="L1484" s="5"/>
      <c r="M1484" s="17"/>
      <c r="N1484" s="17"/>
      <c r="T1484" s="78"/>
      <c r="U1484" s="78"/>
      <c r="W1484" s="78"/>
    </row>
    <row r="1485" spans="1:23" x14ac:dyDescent="0.25">
      <c r="A1485" s="17"/>
      <c r="B1485" s="17"/>
      <c r="C1485" s="84"/>
      <c r="D1485" s="84"/>
      <c r="E1485" s="85"/>
      <c r="F1485" s="5"/>
      <c r="G1485" s="5"/>
      <c r="H1485" s="5"/>
      <c r="K1485" s="5"/>
      <c r="L1485" s="5"/>
      <c r="M1485" s="17"/>
      <c r="N1485" s="17"/>
      <c r="T1485" s="78"/>
      <c r="U1485" s="78"/>
      <c r="W1485" s="78"/>
    </row>
    <row r="1486" spans="1:23" x14ac:dyDescent="0.25">
      <c r="A1486" s="17"/>
      <c r="B1486" s="17"/>
      <c r="C1486" s="84"/>
      <c r="D1486" s="84"/>
      <c r="E1486" s="85"/>
      <c r="F1486" s="5"/>
      <c r="G1486" s="5"/>
      <c r="H1486" s="5"/>
      <c r="K1486" s="5"/>
      <c r="L1486" s="5"/>
      <c r="M1486" s="17"/>
      <c r="N1486" s="17"/>
      <c r="T1486" s="78"/>
      <c r="U1486" s="78"/>
      <c r="W1486" s="78"/>
    </row>
    <row r="1487" spans="1:23" x14ac:dyDescent="0.25">
      <c r="A1487" s="17"/>
      <c r="B1487" s="17"/>
      <c r="C1487" s="84"/>
      <c r="D1487" s="84"/>
      <c r="E1487" s="85"/>
      <c r="F1487" s="5"/>
      <c r="G1487" s="5"/>
      <c r="H1487" s="5"/>
      <c r="K1487" s="5"/>
      <c r="L1487" s="5"/>
      <c r="M1487" s="17"/>
      <c r="N1487" s="17"/>
      <c r="T1487" s="78"/>
      <c r="U1487" s="78"/>
      <c r="W1487" s="78"/>
    </row>
    <row r="1488" spans="1:23" x14ac:dyDescent="0.25">
      <c r="A1488" s="17"/>
      <c r="B1488" s="17"/>
      <c r="C1488" s="84"/>
      <c r="D1488" s="84"/>
      <c r="E1488" s="85"/>
      <c r="F1488" s="5"/>
      <c r="G1488" s="5"/>
      <c r="H1488" s="5"/>
      <c r="K1488" s="5"/>
      <c r="L1488" s="5"/>
      <c r="M1488" s="17"/>
      <c r="N1488" s="17"/>
      <c r="T1488" s="78"/>
      <c r="U1488" s="78"/>
      <c r="W1488" s="78"/>
    </row>
    <row r="1489" spans="1:23" x14ac:dyDescent="0.25">
      <c r="A1489" s="17"/>
      <c r="B1489" s="17"/>
      <c r="C1489" s="84"/>
      <c r="D1489" s="84"/>
      <c r="E1489" s="85"/>
      <c r="F1489" s="5"/>
      <c r="G1489" s="5"/>
      <c r="H1489" s="5"/>
      <c r="K1489" s="5"/>
      <c r="L1489" s="5"/>
      <c r="M1489" s="17"/>
      <c r="N1489" s="17"/>
      <c r="T1489" s="78"/>
      <c r="U1489" s="78"/>
      <c r="W1489" s="78"/>
    </row>
    <row r="1490" spans="1:23" x14ac:dyDescent="0.25">
      <c r="A1490" s="17"/>
      <c r="B1490" s="17"/>
      <c r="C1490" s="84"/>
      <c r="D1490" s="84"/>
      <c r="E1490" s="85"/>
      <c r="F1490" s="5"/>
      <c r="G1490" s="5"/>
      <c r="H1490" s="5"/>
      <c r="K1490" s="5"/>
      <c r="L1490" s="5"/>
      <c r="M1490" s="17"/>
      <c r="N1490" s="17"/>
      <c r="T1490" s="78"/>
      <c r="U1490" s="78"/>
      <c r="W1490" s="78"/>
    </row>
    <row r="1491" spans="1:23" x14ac:dyDescent="0.25">
      <c r="A1491" s="17"/>
      <c r="B1491" s="17"/>
      <c r="C1491" s="84"/>
      <c r="D1491" s="84"/>
      <c r="E1491" s="85"/>
      <c r="F1491" s="5"/>
      <c r="G1491" s="5"/>
      <c r="H1491" s="5"/>
      <c r="K1491" s="5"/>
      <c r="L1491" s="5"/>
      <c r="M1491" s="17"/>
      <c r="N1491" s="17"/>
      <c r="T1491" s="78"/>
      <c r="U1491" s="78"/>
      <c r="W1491" s="78"/>
    </row>
    <row r="1492" spans="1:23" x14ac:dyDescent="0.25">
      <c r="A1492" s="17"/>
      <c r="B1492" s="17"/>
      <c r="C1492" s="84"/>
      <c r="D1492" s="84"/>
      <c r="E1492" s="85"/>
      <c r="F1492" s="5"/>
      <c r="G1492" s="5"/>
      <c r="H1492" s="5"/>
      <c r="K1492" s="5"/>
      <c r="L1492" s="5"/>
      <c r="M1492" s="17"/>
      <c r="N1492" s="17"/>
      <c r="T1492" s="78"/>
      <c r="U1492" s="78"/>
      <c r="W1492" s="78"/>
    </row>
    <row r="1493" spans="1:23" x14ac:dyDescent="0.25">
      <c r="A1493" s="17"/>
      <c r="B1493" s="17"/>
      <c r="C1493" s="84"/>
      <c r="D1493" s="84"/>
      <c r="E1493" s="85"/>
      <c r="F1493" s="5"/>
      <c r="G1493" s="5"/>
      <c r="H1493" s="5"/>
      <c r="K1493" s="5"/>
      <c r="L1493" s="5"/>
      <c r="M1493" s="17"/>
      <c r="N1493" s="17"/>
      <c r="T1493" s="78"/>
      <c r="U1493" s="78"/>
      <c r="W1493" s="78"/>
    </row>
    <row r="1494" spans="1:23" x14ac:dyDescent="0.25">
      <c r="A1494" s="17"/>
      <c r="B1494" s="17"/>
      <c r="C1494" s="84"/>
      <c r="D1494" s="84"/>
      <c r="E1494" s="85"/>
      <c r="F1494" s="5"/>
      <c r="G1494" s="5"/>
      <c r="H1494" s="5"/>
      <c r="K1494" s="5"/>
      <c r="L1494" s="5"/>
      <c r="M1494" s="17"/>
      <c r="N1494" s="17"/>
      <c r="T1494" s="78"/>
      <c r="U1494" s="78"/>
      <c r="W1494" s="78"/>
    </row>
    <row r="1495" spans="1:23" x14ac:dyDescent="0.25">
      <c r="A1495" s="17"/>
      <c r="B1495" s="17"/>
      <c r="C1495" s="84"/>
      <c r="D1495" s="84"/>
      <c r="E1495" s="85"/>
      <c r="F1495" s="5"/>
      <c r="G1495" s="5"/>
      <c r="H1495" s="5"/>
      <c r="K1495" s="5"/>
      <c r="L1495" s="5"/>
      <c r="M1495" s="17"/>
      <c r="N1495" s="17"/>
      <c r="T1495" s="78"/>
      <c r="U1495" s="78"/>
      <c r="W1495" s="78"/>
    </row>
    <row r="1496" spans="1:23" x14ac:dyDescent="0.25">
      <c r="A1496" s="17"/>
      <c r="B1496" s="17"/>
      <c r="C1496" s="84"/>
      <c r="D1496" s="84"/>
      <c r="E1496" s="85"/>
      <c r="F1496" s="5"/>
      <c r="G1496" s="5"/>
      <c r="H1496" s="5"/>
      <c r="K1496" s="5"/>
      <c r="L1496" s="5"/>
      <c r="M1496" s="17"/>
      <c r="N1496" s="17"/>
      <c r="T1496" s="78"/>
      <c r="U1496" s="78"/>
      <c r="W1496" s="78"/>
    </row>
    <row r="1497" spans="1:23" x14ac:dyDescent="0.25">
      <c r="A1497" s="17"/>
      <c r="B1497" s="17"/>
      <c r="C1497" s="84"/>
      <c r="D1497" s="84"/>
      <c r="E1497" s="85"/>
      <c r="F1497" s="5"/>
      <c r="G1497" s="5"/>
      <c r="H1497" s="5"/>
      <c r="K1497" s="5"/>
      <c r="L1497" s="5"/>
      <c r="M1497" s="17"/>
      <c r="N1497" s="17"/>
      <c r="T1497" s="78"/>
      <c r="U1497" s="78"/>
      <c r="W1497" s="78"/>
    </row>
    <row r="1498" spans="1:23" x14ac:dyDescent="0.25">
      <c r="A1498" s="17"/>
      <c r="B1498" s="17"/>
      <c r="C1498" s="84"/>
      <c r="D1498" s="84"/>
      <c r="E1498" s="85"/>
      <c r="F1498" s="5"/>
      <c r="G1498" s="5"/>
      <c r="H1498" s="5"/>
      <c r="K1498" s="5"/>
      <c r="L1498" s="5"/>
      <c r="M1498" s="17"/>
      <c r="N1498" s="17"/>
      <c r="T1498" s="78"/>
      <c r="U1498" s="78"/>
      <c r="W1498" s="78"/>
    </row>
    <row r="1499" spans="1:23" x14ac:dyDescent="0.25">
      <c r="A1499" s="17"/>
      <c r="B1499" s="17"/>
      <c r="C1499" s="84"/>
      <c r="D1499" s="84"/>
      <c r="E1499" s="85"/>
      <c r="F1499" s="5"/>
      <c r="G1499" s="5"/>
      <c r="H1499" s="5"/>
      <c r="K1499" s="5"/>
      <c r="L1499" s="5"/>
      <c r="M1499" s="17"/>
      <c r="N1499" s="17"/>
      <c r="T1499" s="78"/>
      <c r="U1499" s="78"/>
      <c r="W1499" s="78"/>
    </row>
    <row r="1500" spans="1:23" x14ac:dyDescent="0.25">
      <c r="A1500" s="17"/>
      <c r="B1500" s="17"/>
      <c r="C1500" s="84"/>
      <c r="D1500" s="84"/>
      <c r="E1500" s="85"/>
      <c r="F1500" s="5"/>
      <c r="G1500" s="5"/>
      <c r="H1500" s="5"/>
      <c r="K1500" s="5"/>
      <c r="L1500" s="5"/>
      <c r="M1500" s="17"/>
      <c r="N1500" s="17"/>
      <c r="T1500" s="78"/>
      <c r="U1500" s="78"/>
      <c r="W1500" s="78"/>
    </row>
    <row r="1501" spans="1:23" x14ac:dyDescent="0.25">
      <c r="A1501" s="17"/>
      <c r="B1501" s="17"/>
      <c r="C1501" s="84"/>
      <c r="D1501" s="84"/>
      <c r="E1501" s="85"/>
      <c r="F1501" s="5"/>
      <c r="G1501" s="5"/>
      <c r="H1501" s="5"/>
      <c r="K1501" s="5"/>
      <c r="L1501" s="5"/>
      <c r="M1501" s="17"/>
      <c r="N1501" s="17"/>
      <c r="T1501" s="78"/>
      <c r="U1501" s="78"/>
      <c r="W1501" s="78"/>
    </row>
    <row r="1502" spans="1:23" x14ac:dyDescent="0.25">
      <c r="A1502" s="17"/>
      <c r="B1502" s="17"/>
      <c r="C1502" s="84"/>
      <c r="D1502" s="84"/>
      <c r="E1502" s="85"/>
      <c r="F1502" s="5"/>
      <c r="G1502" s="5"/>
      <c r="H1502" s="5"/>
      <c r="K1502" s="5"/>
      <c r="L1502" s="5"/>
      <c r="M1502" s="17"/>
      <c r="N1502" s="17"/>
      <c r="T1502" s="78"/>
      <c r="U1502" s="78"/>
      <c r="W1502" s="78"/>
    </row>
    <row r="1503" spans="1:23" x14ac:dyDescent="0.25">
      <c r="A1503" s="17"/>
      <c r="B1503" s="17"/>
      <c r="C1503" s="84"/>
      <c r="D1503" s="84"/>
      <c r="E1503" s="85"/>
      <c r="F1503" s="5"/>
      <c r="G1503" s="5"/>
      <c r="H1503" s="5"/>
      <c r="K1503" s="5"/>
      <c r="L1503" s="5"/>
      <c r="M1503" s="17"/>
      <c r="N1503" s="17"/>
      <c r="T1503" s="78"/>
      <c r="U1503" s="78"/>
      <c r="W1503" s="78"/>
    </row>
    <row r="1504" spans="1:23" x14ac:dyDescent="0.25">
      <c r="A1504" s="17"/>
      <c r="B1504" s="17"/>
      <c r="C1504" s="84"/>
      <c r="D1504" s="84"/>
      <c r="E1504" s="85"/>
      <c r="F1504" s="5"/>
      <c r="G1504" s="5"/>
      <c r="H1504" s="5"/>
      <c r="K1504" s="5"/>
      <c r="L1504" s="5"/>
      <c r="M1504" s="17"/>
      <c r="N1504" s="17"/>
      <c r="T1504" s="78"/>
      <c r="U1504" s="78"/>
      <c r="W1504" s="78"/>
    </row>
    <row r="1505" spans="1:23" x14ac:dyDescent="0.25">
      <c r="A1505" s="17"/>
      <c r="B1505" s="17"/>
      <c r="C1505" s="84"/>
      <c r="D1505" s="84"/>
      <c r="E1505" s="85"/>
      <c r="F1505" s="5"/>
      <c r="G1505" s="5"/>
      <c r="H1505" s="5"/>
      <c r="K1505" s="5"/>
      <c r="L1505" s="5"/>
      <c r="M1505" s="17"/>
      <c r="N1505" s="17"/>
      <c r="T1505" s="78"/>
      <c r="U1505" s="78"/>
      <c r="W1505" s="78"/>
    </row>
    <row r="1506" spans="1:23" x14ac:dyDescent="0.25">
      <c r="A1506" s="17"/>
      <c r="B1506" s="17"/>
      <c r="C1506" s="84"/>
      <c r="D1506" s="84"/>
      <c r="E1506" s="85"/>
      <c r="F1506" s="5"/>
      <c r="G1506" s="5"/>
      <c r="H1506" s="5"/>
      <c r="K1506" s="5"/>
      <c r="L1506" s="5"/>
      <c r="M1506" s="17"/>
      <c r="N1506" s="17"/>
      <c r="T1506" s="78"/>
      <c r="U1506" s="78"/>
      <c r="W1506" s="78"/>
    </row>
    <row r="1507" spans="1:23" x14ac:dyDescent="0.25">
      <c r="A1507" s="17"/>
      <c r="B1507" s="17"/>
      <c r="C1507" s="84"/>
      <c r="D1507" s="84"/>
      <c r="E1507" s="85"/>
      <c r="F1507" s="5"/>
      <c r="G1507" s="5"/>
      <c r="H1507" s="5"/>
      <c r="K1507" s="5"/>
      <c r="L1507" s="5"/>
      <c r="M1507" s="17"/>
      <c r="N1507" s="17"/>
      <c r="T1507" s="78"/>
      <c r="U1507" s="78"/>
      <c r="W1507" s="78"/>
    </row>
    <row r="1508" spans="1:23" x14ac:dyDescent="0.25">
      <c r="A1508" s="17"/>
      <c r="B1508" s="17"/>
      <c r="C1508" s="84"/>
      <c r="D1508" s="84"/>
      <c r="E1508" s="85"/>
      <c r="F1508" s="5"/>
      <c r="G1508" s="5"/>
      <c r="H1508" s="5"/>
      <c r="K1508" s="5"/>
      <c r="L1508" s="5"/>
      <c r="M1508" s="17"/>
      <c r="N1508" s="17"/>
      <c r="T1508" s="78"/>
      <c r="U1508" s="78"/>
      <c r="W1508" s="78"/>
    </row>
    <row r="1509" spans="1:23" x14ac:dyDescent="0.25">
      <c r="A1509" s="17"/>
      <c r="B1509" s="17"/>
      <c r="C1509" s="84"/>
      <c r="D1509" s="84"/>
      <c r="E1509" s="85"/>
      <c r="F1509" s="5"/>
      <c r="G1509" s="5"/>
      <c r="H1509" s="5"/>
      <c r="K1509" s="5"/>
      <c r="L1509" s="5"/>
      <c r="M1509" s="17"/>
      <c r="N1509" s="17"/>
      <c r="T1509" s="78"/>
      <c r="U1509" s="78"/>
      <c r="W1509" s="78"/>
    </row>
    <row r="1510" spans="1:23" x14ac:dyDescent="0.25">
      <c r="A1510" s="17"/>
      <c r="B1510" s="17"/>
      <c r="C1510" s="84"/>
      <c r="D1510" s="84"/>
      <c r="E1510" s="85"/>
      <c r="F1510" s="5"/>
      <c r="G1510" s="5"/>
      <c r="H1510" s="5"/>
      <c r="K1510" s="5"/>
      <c r="L1510" s="5"/>
      <c r="M1510" s="17"/>
      <c r="N1510" s="17"/>
      <c r="T1510" s="78"/>
      <c r="U1510" s="78"/>
      <c r="W1510" s="78"/>
    </row>
    <row r="1511" spans="1:23" x14ac:dyDescent="0.25">
      <c r="A1511" s="17"/>
      <c r="B1511" s="17"/>
      <c r="C1511" s="84"/>
      <c r="D1511" s="84"/>
      <c r="E1511" s="85"/>
      <c r="F1511" s="5"/>
      <c r="G1511" s="5"/>
      <c r="H1511" s="5"/>
      <c r="K1511" s="5"/>
      <c r="L1511" s="5"/>
      <c r="M1511" s="17"/>
      <c r="N1511" s="17"/>
      <c r="T1511" s="78"/>
      <c r="U1511" s="78"/>
      <c r="W1511" s="78"/>
    </row>
    <row r="1512" spans="1:23" x14ac:dyDescent="0.25">
      <c r="A1512" s="17"/>
      <c r="B1512" s="17"/>
      <c r="C1512" s="84"/>
      <c r="D1512" s="84"/>
      <c r="E1512" s="85"/>
      <c r="F1512" s="5"/>
      <c r="G1512" s="5"/>
      <c r="H1512" s="5"/>
      <c r="K1512" s="5"/>
      <c r="L1512" s="5"/>
      <c r="M1512" s="17"/>
      <c r="N1512" s="17"/>
      <c r="T1512" s="78"/>
      <c r="U1512" s="78"/>
      <c r="W1512" s="78"/>
    </row>
    <row r="1513" spans="1:23" x14ac:dyDescent="0.25">
      <c r="A1513" s="17"/>
      <c r="B1513" s="17"/>
      <c r="C1513" s="84"/>
      <c r="D1513" s="84"/>
      <c r="E1513" s="85"/>
      <c r="F1513" s="5"/>
      <c r="G1513" s="5"/>
      <c r="H1513" s="5"/>
      <c r="K1513" s="5"/>
      <c r="L1513" s="5"/>
      <c r="M1513" s="17"/>
      <c r="N1513" s="17"/>
      <c r="T1513" s="78"/>
      <c r="U1513" s="78"/>
      <c r="W1513" s="78"/>
    </row>
    <row r="1514" spans="1:23" x14ac:dyDescent="0.25">
      <c r="A1514" s="17"/>
      <c r="B1514" s="17"/>
      <c r="C1514" s="84"/>
      <c r="D1514" s="84"/>
      <c r="E1514" s="85"/>
      <c r="F1514" s="5"/>
      <c r="G1514" s="5"/>
      <c r="H1514" s="5"/>
      <c r="K1514" s="5"/>
      <c r="L1514" s="5"/>
      <c r="M1514" s="17"/>
      <c r="N1514" s="17"/>
      <c r="T1514" s="78"/>
      <c r="U1514" s="78"/>
      <c r="W1514" s="78"/>
    </row>
    <row r="1515" spans="1:23" x14ac:dyDescent="0.25">
      <c r="A1515" s="17"/>
      <c r="B1515" s="17"/>
      <c r="C1515" s="84"/>
      <c r="D1515" s="84"/>
      <c r="E1515" s="85"/>
      <c r="F1515" s="5"/>
      <c r="G1515" s="5"/>
      <c r="H1515" s="5"/>
      <c r="K1515" s="5"/>
      <c r="L1515" s="5"/>
      <c r="M1515" s="17"/>
      <c r="N1515" s="17"/>
      <c r="T1515" s="78"/>
      <c r="U1515" s="78"/>
      <c r="W1515" s="78"/>
    </row>
    <row r="1516" spans="1:23" x14ac:dyDescent="0.25">
      <c r="A1516" s="17"/>
      <c r="B1516" s="17"/>
      <c r="C1516" s="84"/>
      <c r="D1516" s="84"/>
      <c r="E1516" s="85"/>
      <c r="F1516" s="5"/>
      <c r="G1516" s="5"/>
      <c r="H1516" s="5"/>
      <c r="K1516" s="5"/>
      <c r="L1516" s="5"/>
      <c r="M1516" s="17"/>
      <c r="N1516" s="17"/>
      <c r="T1516" s="78"/>
      <c r="U1516" s="78"/>
      <c r="W1516" s="78"/>
    </row>
    <row r="1517" spans="1:23" x14ac:dyDescent="0.25">
      <c r="A1517" s="17"/>
      <c r="B1517" s="17"/>
      <c r="C1517" s="84"/>
      <c r="D1517" s="84"/>
      <c r="E1517" s="85"/>
      <c r="F1517" s="5"/>
      <c r="G1517" s="5"/>
      <c r="H1517" s="5"/>
      <c r="K1517" s="5"/>
      <c r="L1517" s="5"/>
      <c r="M1517" s="17"/>
      <c r="N1517" s="17"/>
      <c r="T1517" s="78"/>
      <c r="U1517" s="78"/>
      <c r="W1517" s="78"/>
    </row>
    <row r="1518" spans="1:23" x14ac:dyDescent="0.25">
      <c r="A1518" s="17"/>
      <c r="B1518" s="17"/>
      <c r="C1518" s="84"/>
      <c r="D1518" s="84"/>
      <c r="E1518" s="85"/>
      <c r="F1518" s="5"/>
      <c r="G1518" s="5"/>
      <c r="H1518" s="5"/>
      <c r="K1518" s="5"/>
      <c r="L1518" s="5"/>
      <c r="M1518" s="17"/>
      <c r="N1518" s="17"/>
      <c r="T1518" s="78"/>
      <c r="U1518" s="78"/>
      <c r="W1518" s="78"/>
    </row>
    <row r="1519" spans="1:23" x14ac:dyDescent="0.25">
      <c r="A1519" s="17"/>
      <c r="B1519" s="17"/>
      <c r="C1519" s="84"/>
      <c r="D1519" s="84"/>
      <c r="E1519" s="85"/>
      <c r="F1519" s="5"/>
      <c r="G1519" s="5"/>
      <c r="H1519" s="5"/>
      <c r="K1519" s="5"/>
      <c r="L1519" s="5"/>
      <c r="M1519" s="17"/>
      <c r="N1519" s="17"/>
      <c r="T1519" s="78"/>
      <c r="U1519" s="78"/>
      <c r="W1519" s="78"/>
    </row>
    <row r="1520" spans="1:23" x14ac:dyDescent="0.25">
      <c r="A1520" s="17"/>
      <c r="B1520" s="17"/>
      <c r="C1520" s="84"/>
      <c r="D1520" s="84"/>
      <c r="E1520" s="85"/>
      <c r="F1520" s="5"/>
      <c r="G1520" s="5"/>
      <c r="H1520" s="5"/>
      <c r="K1520" s="5"/>
      <c r="L1520" s="5"/>
      <c r="M1520" s="17"/>
      <c r="N1520" s="17"/>
      <c r="T1520" s="78"/>
      <c r="U1520" s="78"/>
      <c r="W1520" s="78"/>
    </row>
    <row r="1521" spans="1:23" x14ac:dyDescent="0.25">
      <c r="A1521" s="17"/>
      <c r="B1521" s="17"/>
      <c r="C1521" s="84"/>
      <c r="D1521" s="84"/>
      <c r="E1521" s="85"/>
      <c r="F1521" s="5"/>
      <c r="G1521" s="5"/>
      <c r="H1521" s="5"/>
      <c r="K1521" s="5"/>
      <c r="L1521" s="5"/>
      <c r="M1521" s="17"/>
      <c r="N1521" s="17"/>
      <c r="T1521" s="78"/>
      <c r="U1521" s="78"/>
      <c r="W1521" s="78"/>
    </row>
    <row r="1522" spans="1:23" x14ac:dyDescent="0.25">
      <c r="A1522" s="17"/>
      <c r="B1522" s="17"/>
      <c r="C1522" s="84"/>
      <c r="D1522" s="84"/>
      <c r="E1522" s="85"/>
      <c r="F1522" s="5"/>
      <c r="G1522" s="5"/>
      <c r="H1522" s="5"/>
      <c r="K1522" s="5"/>
      <c r="L1522" s="5"/>
      <c r="M1522" s="17"/>
      <c r="N1522" s="17"/>
      <c r="T1522" s="78"/>
      <c r="U1522" s="78"/>
      <c r="W1522" s="78"/>
    </row>
    <row r="1523" spans="1:23" x14ac:dyDescent="0.25">
      <c r="A1523" s="17"/>
      <c r="B1523" s="17"/>
      <c r="C1523" s="84"/>
      <c r="D1523" s="84"/>
      <c r="E1523" s="85"/>
      <c r="F1523" s="5"/>
      <c r="G1523" s="5"/>
      <c r="H1523" s="5"/>
      <c r="K1523" s="5"/>
      <c r="L1523" s="5"/>
      <c r="M1523" s="17"/>
      <c r="N1523" s="17"/>
      <c r="T1523" s="78"/>
      <c r="U1523" s="78"/>
      <c r="W1523" s="78"/>
    </row>
    <row r="1524" spans="1:23" x14ac:dyDescent="0.25">
      <c r="A1524" s="17"/>
      <c r="B1524" s="17"/>
      <c r="C1524" s="84"/>
      <c r="D1524" s="84"/>
      <c r="E1524" s="85"/>
      <c r="F1524" s="5"/>
      <c r="G1524" s="5"/>
      <c r="H1524" s="5"/>
      <c r="K1524" s="5"/>
      <c r="L1524" s="5"/>
      <c r="M1524" s="17"/>
      <c r="N1524" s="17"/>
      <c r="T1524" s="78"/>
      <c r="U1524" s="78"/>
      <c r="W1524" s="78"/>
    </row>
    <row r="1525" spans="1:23" x14ac:dyDescent="0.25">
      <c r="A1525" s="17"/>
      <c r="B1525" s="17"/>
      <c r="C1525" s="84"/>
      <c r="D1525" s="84"/>
      <c r="E1525" s="85"/>
      <c r="F1525" s="5"/>
      <c r="G1525" s="5"/>
      <c r="H1525" s="5"/>
      <c r="K1525" s="5"/>
      <c r="L1525" s="5"/>
      <c r="M1525" s="17"/>
      <c r="N1525" s="17"/>
      <c r="T1525" s="78"/>
      <c r="U1525" s="78"/>
      <c r="W1525" s="78"/>
    </row>
    <row r="1526" spans="1:23" x14ac:dyDescent="0.25">
      <c r="A1526" s="17"/>
      <c r="B1526" s="17"/>
      <c r="C1526" s="84"/>
      <c r="D1526" s="84"/>
      <c r="E1526" s="85"/>
      <c r="F1526" s="5"/>
      <c r="G1526" s="5"/>
      <c r="H1526" s="5"/>
      <c r="K1526" s="5"/>
      <c r="L1526" s="5"/>
      <c r="M1526" s="17"/>
      <c r="N1526" s="17"/>
      <c r="T1526" s="78"/>
      <c r="U1526" s="78"/>
      <c r="W1526" s="78"/>
    </row>
    <row r="1527" spans="1:23" x14ac:dyDescent="0.25">
      <c r="A1527" s="17"/>
      <c r="B1527" s="17"/>
      <c r="C1527" s="84"/>
      <c r="D1527" s="84"/>
      <c r="E1527" s="85"/>
      <c r="F1527" s="5"/>
      <c r="G1527" s="5"/>
      <c r="H1527" s="5"/>
      <c r="K1527" s="5"/>
      <c r="L1527" s="5"/>
      <c r="M1527" s="17"/>
      <c r="N1527" s="17"/>
      <c r="T1527" s="78"/>
      <c r="U1527" s="78"/>
      <c r="W1527" s="78"/>
    </row>
    <row r="1528" spans="1:23" x14ac:dyDescent="0.25">
      <c r="A1528" s="17"/>
      <c r="B1528" s="17"/>
      <c r="C1528" s="84"/>
      <c r="D1528" s="84"/>
      <c r="E1528" s="85"/>
      <c r="F1528" s="5"/>
      <c r="G1528" s="5"/>
      <c r="H1528" s="5"/>
      <c r="K1528" s="5"/>
      <c r="L1528" s="5"/>
      <c r="M1528" s="17"/>
      <c r="N1528" s="17"/>
      <c r="T1528" s="78"/>
      <c r="U1528" s="78"/>
      <c r="W1528" s="78"/>
    </row>
    <row r="1529" spans="1:23" x14ac:dyDescent="0.25">
      <c r="A1529" s="17"/>
      <c r="B1529" s="17"/>
      <c r="C1529" s="84"/>
      <c r="D1529" s="84"/>
      <c r="E1529" s="85"/>
      <c r="F1529" s="5"/>
      <c r="G1529" s="5"/>
      <c r="H1529" s="5"/>
      <c r="K1529" s="5"/>
      <c r="L1529" s="5"/>
      <c r="M1529" s="17"/>
      <c r="N1529" s="17"/>
      <c r="T1529" s="78"/>
      <c r="U1529" s="78"/>
      <c r="W1529" s="78"/>
    </row>
    <row r="1530" spans="1:23" x14ac:dyDescent="0.25">
      <c r="A1530" s="17"/>
      <c r="B1530" s="17"/>
      <c r="C1530" s="84"/>
      <c r="D1530" s="84"/>
      <c r="E1530" s="85"/>
      <c r="F1530" s="5"/>
      <c r="G1530" s="5"/>
      <c r="H1530" s="5"/>
      <c r="K1530" s="5"/>
      <c r="L1530" s="5"/>
      <c r="M1530" s="17"/>
      <c r="N1530" s="17"/>
      <c r="T1530" s="78"/>
      <c r="U1530" s="78"/>
      <c r="W1530" s="78"/>
    </row>
    <row r="1531" spans="1:23" x14ac:dyDescent="0.25">
      <c r="A1531" s="17"/>
      <c r="B1531" s="17"/>
      <c r="C1531" s="84"/>
      <c r="D1531" s="84"/>
      <c r="E1531" s="85"/>
      <c r="F1531" s="5"/>
      <c r="G1531" s="5"/>
      <c r="H1531" s="5"/>
      <c r="K1531" s="5"/>
      <c r="L1531" s="5"/>
      <c r="M1531" s="17"/>
      <c r="N1531" s="17"/>
      <c r="T1531" s="78"/>
      <c r="U1531" s="78"/>
      <c r="W1531" s="78"/>
    </row>
    <row r="1532" spans="1:23" x14ac:dyDescent="0.25">
      <c r="A1532" s="17"/>
      <c r="B1532" s="17"/>
      <c r="C1532" s="84"/>
      <c r="D1532" s="84"/>
      <c r="E1532" s="85"/>
      <c r="F1532" s="5"/>
      <c r="G1532" s="5"/>
      <c r="H1532" s="5"/>
      <c r="K1532" s="5"/>
      <c r="L1532" s="5"/>
      <c r="M1532" s="17"/>
      <c r="N1532" s="17"/>
      <c r="T1532" s="78"/>
      <c r="U1532" s="78"/>
      <c r="W1532" s="78"/>
    </row>
    <row r="1533" spans="1:23" x14ac:dyDescent="0.25">
      <c r="A1533" s="17"/>
      <c r="B1533" s="17"/>
      <c r="C1533" s="84"/>
      <c r="D1533" s="84"/>
      <c r="E1533" s="85"/>
      <c r="F1533" s="5"/>
      <c r="G1533" s="5"/>
      <c r="H1533" s="5"/>
      <c r="K1533" s="5"/>
      <c r="L1533" s="5"/>
      <c r="M1533" s="17"/>
      <c r="N1533" s="17"/>
      <c r="T1533" s="78"/>
      <c r="U1533" s="78"/>
      <c r="W1533" s="78"/>
    </row>
    <row r="1534" spans="1:23" x14ac:dyDescent="0.25">
      <c r="A1534" s="17"/>
      <c r="B1534" s="17"/>
      <c r="C1534" s="84"/>
      <c r="D1534" s="84"/>
      <c r="E1534" s="85"/>
      <c r="F1534" s="5"/>
      <c r="G1534" s="5"/>
      <c r="H1534" s="5"/>
      <c r="K1534" s="5"/>
      <c r="L1534" s="5"/>
      <c r="M1534" s="17"/>
      <c r="N1534" s="17"/>
      <c r="T1534" s="78"/>
      <c r="U1534" s="78"/>
      <c r="W1534" s="78"/>
    </row>
    <row r="1535" spans="1:23" x14ac:dyDescent="0.25">
      <c r="A1535" s="17"/>
      <c r="B1535" s="17"/>
      <c r="C1535" s="84"/>
      <c r="D1535" s="84"/>
      <c r="E1535" s="85"/>
      <c r="F1535" s="5"/>
      <c r="G1535" s="5"/>
      <c r="H1535" s="5"/>
      <c r="K1535" s="5"/>
      <c r="L1535" s="5"/>
      <c r="M1535" s="17"/>
      <c r="N1535" s="17"/>
      <c r="T1535" s="78"/>
      <c r="U1535" s="78"/>
      <c r="W1535" s="78"/>
    </row>
    <row r="1536" spans="1:23" x14ac:dyDescent="0.25">
      <c r="A1536" s="17"/>
      <c r="B1536" s="17"/>
      <c r="C1536" s="84"/>
      <c r="D1536" s="84"/>
      <c r="E1536" s="85"/>
      <c r="F1536" s="5"/>
      <c r="G1536" s="5"/>
      <c r="H1536" s="5"/>
      <c r="K1536" s="5"/>
      <c r="L1536" s="5"/>
      <c r="M1536" s="17"/>
      <c r="N1536" s="17"/>
      <c r="T1536" s="78"/>
      <c r="U1536" s="78"/>
      <c r="W1536" s="78"/>
    </row>
    <row r="1537" spans="1:23" x14ac:dyDescent="0.25">
      <c r="A1537" s="17"/>
      <c r="B1537" s="17"/>
      <c r="C1537" s="84"/>
      <c r="D1537" s="84"/>
      <c r="E1537" s="85"/>
      <c r="F1537" s="5"/>
      <c r="G1537" s="5"/>
      <c r="H1537" s="5"/>
      <c r="K1537" s="5"/>
      <c r="L1537" s="5"/>
      <c r="M1537" s="17"/>
      <c r="N1537" s="17"/>
      <c r="T1537" s="78"/>
      <c r="U1537" s="78"/>
      <c r="W1537" s="78"/>
    </row>
    <row r="1538" spans="1:23" x14ac:dyDescent="0.25">
      <c r="A1538" s="17"/>
      <c r="B1538" s="17"/>
      <c r="C1538" s="84"/>
      <c r="D1538" s="84"/>
      <c r="E1538" s="85"/>
      <c r="F1538" s="5"/>
      <c r="G1538" s="5"/>
      <c r="H1538" s="5"/>
      <c r="K1538" s="5"/>
      <c r="L1538" s="5"/>
      <c r="M1538" s="17"/>
      <c r="N1538" s="17"/>
      <c r="T1538" s="78"/>
      <c r="U1538" s="78"/>
      <c r="W1538" s="78"/>
    </row>
    <row r="1539" spans="1:23" x14ac:dyDescent="0.25">
      <c r="A1539" s="17"/>
      <c r="B1539" s="17"/>
      <c r="C1539" s="84"/>
      <c r="D1539" s="84"/>
      <c r="E1539" s="85"/>
      <c r="F1539" s="5"/>
      <c r="G1539" s="5"/>
      <c r="H1539" s="5"/>
      <c r="K1539" s="5"/>
      <c r="L1539" s="5"/>
      <c r="M1539" s="17"/>
      <c r="N1539" s="17"/>
      <c r="T1539" s="78"/>
      <c r="U1539" s="78"/>
      <c r="W1539" s="78"/>
    </row>
    <row r="1540" spans="1:23" x14ac:dyDescent="0.25">
      <c r="A1540" s="17"/>
      <c r="B1540" s="17"/>
      <c r="C1540" s="84"/>
      <c r="D1540" s="84"/>
      <c r="E1540" s="85"/>
      <c r="F1540" s="5"/>
      <c r="G1540" s="5"/>
      <c r="H1540" s="5"/>
      <c r="K1540" s="5"/>
      <c r="L1540" s="5"/>
      <c r="M1540" s="17"/>
      <c r="N1540" s="17"/>
      <c r="T1540" s="78"/>
      <c r="U1540" s="78"/>
      <c r="W1540" s="78"/>
    </row>
    <row r="1541" spans="1:23" x14ac:dyDescent="0.25">
      <c r="A1541" s="17"/>
      <c r="B1541" s="17"/>
      <c r="C1541" s="84"/>
      <c r="D1541" s="84"/>
      <c r="E1541" s="85"/>
      <c r="F1541" s="5"/>
      <c r="G1541" s="5"/>
      <c r="H1541" s="5"/>
      <c r="K1541" s="5"/>
      <c r="L1541" s="5"/>
      <c r="M1541" s="17"/>
      <c r="N1541" s="17"/>
      <c r="T1541" s="78"/>
      <c r="U1541" s="78"/>
      <c r="W1541" s="78"/>
    </row>
    <row r="1542" spans="1:23" x14ac:dyDescent="0.25">
      <c r="A1542" s="17"/>
      <c r="B1542" s="17"/>
      <c r="C1542" s="84"/>
      <c r="D1542" s="84"/>
      <c r="E1542" s="85"/>
      <c r="F1542" s="5"/>
      <c r="G1542" s="5"/>
      <c r="H1542" s="5"/>
      <c r="K1542" s="5"/>
      <c r="L1542" s="5"/>
      <c r="M1542" s="17"/>
      <c r="N1542" s="17"/>
      <c r="T1542" s="78"/>
      <c r="U1542" s="78"/>
      <c r="W1542" s="78"/>
    </row>
    <row r="1543" spans="1:23" x14ac:dyDescent="0.25">
      <c r="A1543" s="17"/>
      <c r="B1543" s="17"/>
      <c r="C1543" s="84"/>
      <c r="D1543" s="84"/>
      <c r="E1543" s="85"/>
      <c r="F1543" s="5"/>
      <c r="G1543" s="5"/>
      <c r="H1543" s="5"/>
      <c r="K1543" s="5"/>
      <c r="L1543" s="5"/>
      <c r="M1543" s="17"/>
      <c r="N1543" s="17"/>
      <c r="T1543" s="78"/>
      <c r="U1543" s="78"/>
      <c r="W1543" s="78"/>
    </row>
    <row r="1544" spans="1:23" x14ac:dyDescent="0.25">
      <c r="A1544" s="17"/>
      <c r="B1544" s="17"/>
      <c r="C1544" s="84"/>
      <c r="D1544" s="84"/>
      <c r="E1544" s="85"/>
      <c r="F1544" s="5"/>
      <c r="G1544" s="5"/>
      <c r="H1544" s="5"/>
      <c r="K1544" s="5"/>
      <c r="L1544" s="5"/>
      <c r="M1544" s="17"/>
      <c r="N1544" s="17"/>
      <c r="T1544" s="78"/>
      <c r="U1544" s="78"/>
      <c r="W1544" s="78"/>
    </row>
    <row r="1545" spans="1:23" x14ac:dyDescent="0.25">
      <c r="A1545" s="17"/>
      <c r="B1545" s="17"/>
      <c r="C1545" s="84"/>
      <c r="D1545" s="84"/>
      <c r="E1545" s="85"/>
      <c r="F1545" s="5"/>
      <c r="G1545" s="5"/>
      <c r="H1545" s="5"/>
      <c r="K1545" s="5"/>
      <c r="L1545" s="5"/>
      <c r="M1545" s="17"/>
      <c r="N1545" s="17"/>
      <c r="T1545" s="78"/>
      <c r="U1545" s="78"/>
      <c r="W1545" s="78"/>
    </row>
    <row r="1546" spans="1:23" x14ac:dyDescent="0.25">
      <c r="A1546" s="17"/>
      <c r="B1546" s="17"/>
      <c r="C1546" s="84"/>
      <c r="D1546" s="84"/>
      <c r="E1546" s="85"/>
      <c r="F1546" s="5"/>
      <c r="G1546" s="5"/>
      <c r="H1546" s="5"/>
      <c r="K1546" s="5"/>
      <c r="L1546" s="5"/>
      <c r="M1546" s="17"/>
      <c r="N1546" s="17"/>
      <c r="T1546" s="78"/>
      <c r="U1546" s="78"/>
      <c r="V1546" s="19"/>
      <c r="W1546" s="78"/>
    </row>
    <row r="1547" spans="1:23" x14ac:dyDescent="0.25">
      <c r="A1547" s="17"/>
      <c r="B1547" s="17"/>
      <c r="C1547" s="84"/>
      <c r="D1547" s="84"/>
      <c r="E1547" s="85"/>
      <c r="F1547" s="5"/>
      <c r="G1547" s="5"/>
      <c r="H1547" s="5"/>
      <c r="K1547" s="5"/>
      <c r="L1547" s="5"/>
      <c r="M1547" s="17"/>
      <c r="N1547" s="17"/>
      <c r="T1547" s="78"/>
      <c r="U1547" s="78"/>
      <c r="W1547" s="78"/>
    </row>
    <row r="1548" spans="1:23" x14ac:dyDescent="0.25">
      <c r="A1548" s="17"/>
      <c r="B1548" s="17"/>
      <c r="C1548" s="84"/>
      <c r="D1548" s="84"/>
      <c r="E1548" s="85"/>
      <c r="F1548" s="5"/>
      <c r="G1548" s="5"/>
      <c r="H1548" s="5"/>
      <c r="K1548" s="5"/>
      <c r="L1548" s="5"/>
      <c r="M1548" s="17"/>
      <c r="N1548" s="17"/>
      <c r="T1548" s="78"/>
      <c r="U1548" s="78"/>
      <c r="W1548" s="78"/>
    </row>
    <row r="1549" spans="1:23" x14ac:dyDescent="0.25">
      <c r="A1549" s="17"/>
      <c r="B1549" s="17"/>
      <c r="C1549" s="84"/>
      <c r="D1549" s="84"/>
      <c r="E1549" s="85"/>
      <c r="F1549" s="5"/>
      <c r="G1549" s="5"/>
      <c r="H1549" s="5"/>
      <c r="K1549" s="5"/>
      <c r="L1549" s="5"/>
      <c r="M1549" s="17"/>
      <c r="N1549" s="17"/>
      <c r="T1549" s="78"/>
      <c r="U1549" s="78"/>
      <c r="W1549" s="78"/>
    </row>
    <row r="1550" spans="1:23" x14ac:dyDescent="0.25">
      <c r="A1550" s="17"/>
      <c r="B1550" s="17"/>
      <c r="C1550" s="84"/>
      <c r="D1550" s="84"/>
      <c r="E1550" s="85"/>
      <c r="F1550" s="5"/>
      <c r="G1550" s="5"/>
      <c r="H1550" s="5"/>
      <c r="K1550" s="5"/>
      <c r="L1550" s="5"/>
      <c r="M1550" s="17"/>
      <c r="N1550" s="17"/>
      <c r="T1550" s="78"/>
      <c r="U1550" s="78"/>
      <c r="W1550" s="78"/>
    </row>
    <row r="1551" spans="1:23" x14ac:dyDescent="0.25">
      <c r="A1551" s="17"/>
      <c r="B1551" s="17"/>
      <c r="C1551" s="84"/>
      <c r="D1551" s="84"/>
      <c r="E1551" s="85"/>
      <c r="F1551" s="5"/>
      <c r="G1551" s="5"/>
      <c r="H1551" s="5"/>
      <c r="K1551" s="5"/>
      <c r="L1551" s="5"/>
      <c r="M1551" s="17"/>
      <c r="N1551" s="17"/>
      <c r="T1551" s="78"/>
      <c r="U1551" s="78"/>
      <c r="W1551" s="78"/>
    </row>
    <row r="1552" spans="1:23" x14ac:dyDescent="0.25">
      <c r="A1552" s="17"/>
      <c r="B1552" s="17"/>
      <c r="C1552" s="84"/>
      <c r="D1552" s="84"/>
      <c r="E1552" s="85"/>
      <c r="F1552" s="5"/>
      <c r="G1552" s="5"/>
      <c r="H1552" s="5"/>
      <c r="K1552" s="5"/>
      <c r="L1552" s="5"/>
      <c r="M1552" s="17"/>
      <c r="N1552" s="17"/>
      <c r="T1552" s="78"/>
      <c r="U1552" s="78"/>
      <c r="W1552" s="78"/>
    </row>
    <row r="1553" spans="1:23" x14ac:dyDescent="0.25">
      <c r="A1553" s="17"/>
      <c r="B1553" s="17"/>
      <c r="C1553" s="84"/>
      <c r="D1553" s="84"/>
      <c r="E1553" s="85"/>
      <c r="F1553" s="5"/>
      <c r="G1553" s="5"/>
      <c r="H1553" s="5"/>
      <c r="K1553" s="5"/>
      <c r="L1553" s="5"/>
      <c r="M1553" s="17"/>
      <c r="N1553" s="17"/>
      <c r="T1553" s="78"/>
      <c r="U1553" s="78"/>
      <c r="W1553" s="78"/>
    </row>
    <row r="1554" spans="1:23" x14ac:dyDescent="0.25">
      <c r="A1554" s="17"/>
      <c r="B1554" s="17"/>
      <c r="C1554" s="84"/>
      <c r="D1554" s="84"/>
      <c r="E1554" s="85"/>
      <c r="F1554" s="5"/>
      <c r="G1554" s="5"/>
      <c r="H1554" s="5"/>
      <c r="K1554" s="5"/>
      <c r="L1554" s="5"/>
      <c r="M1554" s="17"/>
      <c r="N1554" s="17"/>
      <c r="T1554" s="78"/>
      <c r="U1554" s="78"/>
      <c r="W1554" s="78"/>
    </row>
    <row r="1555" spans="1:23" x14ac:dyDescent="0.25">
      <c r="A1555" s="17"/>
      <c r="B1555" s="17"/>
      <c r="C1555" s="84"/>
      <c r="D1555" s="84"/>
      <c r="E1555" s="85"/>
      <c r="F1555" s="5"/>
      <c r="G1555" s="5"/>
      <c r="H1555" s="5"/>
      <c r="K1555" s="5"/>
      <c r="L1555" s="5"/>
      <c r="M1555" s="17"/>
      <c r="N1555" s="17"/>
      <c r="T1555" s="78"/>
      <c r="U1555" s="78"/>
      <c r="W1555" s="78"/>
    </row>
    <row r="1556" spans="1:23" x14ac:dyDescent="0.25">
      <c r="A1556" s="17"/>
      <c r="B1556" s="17"/>
      <c r="C1556" s="84"/>
      <c r="D1556" s="84"/>
      <c r="E1556" s="85"/>
      <c r="F1556" s="5"/>
      <c r="G1556" s="5"/>
      <c r="H1556" s="5"/>
      <c r="K1556" s="5"/>
      <c r="L1556" s="5"/>
      <c r="M1556" s="17"/>
      <c r="N1556" s="17"/>
      <c r="T1556" s="78"/>
      <c r="U1556" s="78"/>
      <c r="W1556" s="78"/>
    </row>
    <row r="1557" spans="1:23" x14ac:dyDescent="0.25">
      <c r="A1557" s="17"/>
      <c r="B1557" s="17"/>
      <c r="C1557" s="84"/>
      <c r="D1557" s="84"/>
      <c r="E1557" s="85"/>
      <c r="F1557" s="5"/>
      <c r="G1557" s="5"/>
      <c r="H1557" s="5"/>
      <c r="K1557" s="5"/>
      <c r="L1557" s="5"/>
      <c r="M1557" s="17"/>
      <c r="N1557" s="17"/>
      <c r="T1557" s="78"/>
      <c r="U1557" s="78"/>
      <c r="W1557" s="78"/>
    </row>
    <row r="1558" spans="1:23" x14ac:dyDescent="0.25">
      <c r="A1558" s="17"/>
      <c r="B1558" s="17"/>
      <c r="C1558" s="84"/>
      <c r="D1558" s="84"/>
      <c r="E1558" s="85"/>
      <c r="F1558" s="5"/>
      <c r="G1558" s="5"/>
      <c r="H1558" s="5"/>
      <c r="K1558" s="5"/>
      <c r="L1558" s="5"/>
      <c r="M1558" s="17"/>
      <c r="N1558" s="17"/>
      <c r="T1558" s="78"/>
      <c r="U1558" s="78"/>
      <c r="W1558" s="78"/>
    </row>
    <row r="1559" spans="1:23" x14ac:dyDescent="0.25">
      <c r="A1559" s="17"/>
      <c r="B1559" s="17"/>
      <c r="C1559" s="84"/>
      <c r="D1559" s="84"/>
      <c r="E1559" s="85"/>
      <c r="F1559" s="5"/>
      <c r="G1559" s="5"/>
      <c r="H1559" s="5"/>
      <c r="K1559" s="5"/>
      <c r="L1559" s="5"/>
      <c r="M1559" s="17"/>
      <c r="N1559" s="17"/>
      <c r="T1559" s="78"/>
      <c r="U1559" s="78"/>
      <c r="W1559" s="78"/>
    </row>
    <row r="1560" spans="1:23" x14ac:dyDescent="0.25">
      <c r="A1560" s="17"/>
      <c r="B1560" s="17"/>
      <c r="C1560" s="84"/>
      <c r="D1560" s="84"/>
      <c r="E1560" s="85"/>
      <c r="F1560" s="5"/>
      <c r="G1560" s="5"/>
      <c r="H1560" s="5"/>
      <c r="K1560" s="5"/>
      <c r="L1560" s="5"/>
      <c r="M1560" s="17"/>
      <c r="N1560" s="17"/>
      <c r="T1560" s="78"/>
      <c r="U1560" s="78"/>
      <c r="W1560" s="78"/>
    </row>
    <row r="1561" spans="1:23" x14ac:dyDescent="0.25">
      <c r="A1561" s="17"/>
      <c r="B1561" s="17"/>
      <c r="C1561" s="84"/>
      <c r="D1561" s="84"/>
      <c r="E1561" s="85"/>
      <c r="F1561" s="5"/>
      <c r="G1561" s="5"/>
      <c r="H1561" s="5"/>
      <c r="K1561" s="5"/>
      <c r="L1561" s="5"/>
      <c r="M1561" s="17"/>
      <c r="N1561" s="17"/>
      <c r="T1561" s="78"/>
      <c r="U1561" s="78"/>
      <c r="W1561" s="78"/>
    </row>
    <row r="1562" spans="1:23" x14ac:dyDescent="0.25">
      <c r="A1562" s="17"/>
      <c r="B1562" s="17"/>
      <c r="C1562" s="84"/>
      <c r="D1562" s="84"/>
      <c r="E1562" s="85"/>
      <c r="F1562" s="5"/>
      <c r="G1562" s="5"/>
      <c r="H1562" s="5"/>
      <c r="K1562" s="5"/>
      <c r="L1562" s="5"/>
      <c r="M1562" s="17"/>
      <c r="N1562" s="17"/>
      <c r="T1562" s="78"/>
      <c r="U1562" s="78"/>
      <c r="W1562" s="78"/>
    </row>
    <row r="1563" spans="1:23" x14ac:dyDescent="0.25">
      <c r="A1563" s="17"/>
      <c r="B1563" s="17"/>
      <c r="C1563" s="84"/>
      <c r="D1563" s="84"/>
      <c r="E1563" s="85"/>
      <c r="F1563" s="5"/>
      <c r="G1563" s="5"/>
      <c r="H1563" s="5"/>
      <c r="K1563" s="5"/>
      <c r="L1563" s="5"/>
      <c r="M1563" s="17"/>
      <c r="N1563" s="17"/>
      <c r="T1563" s="78"/>
      <c r="U1563" s="78"/>
      <c r="W1563" s="78"/>
    </row>
    <row r="1564" spans="1:23" x14ac:dyDescent="0.25">
      <c r="A1564" s="17"/>
      <c r="B1564" s="17"/>
      <c r="C1564" s="84"/>
      <c r="D1564" s="84"/>
      <c r="E1564" s="85"/>
      <c r="F1564" s="5"/>
      <c r="G1564" s="5"/>
      <c r="H1564" s="5"/>
      <c r="K1564" s="5"/>
      <c r="L1564" s="5"/>
      <c r="M1564" s="17"/>
      <c r="N1564" s="17"/>
      <c r="T1564" s="78"/>
      <c r="U1564" s="78"/>
      <c r="W1564" s="78"/>
    </row>
    <row r="1565" spans="1:23" x14ac:dyDescent="0.25">
      <c r="A1565" s="17"/>
      <c r="B1565" s="17"/>
      <c r="C1565" s="84"/>
      <c r="D1565" s="84"/>
      <c r="E1565" s="85"/>
      <c r="F1565" s="5"/>
      <c r="G1565" s="5"/>
      <c r="H1565" s="5"/>
      <c r="K1565" s="5"/>
      <c r="L1565" s="5"/>
      <c r="M1565" s="17"/>
      <c r="N1565" s="17"/>
      <c r="T1565" s="78"/>
      <c r="U1565" s="78"/>
      <c r="W1565" s="78"/>
    </row>
    <row r="1566" spans="1:23" x14ac:dyDescent="0.25">
      <c r="A1566" s="17"/>
      <c r="B1566" s="17"/>
      <c r="C1566" s="84"/>
      <c r="D1566" s="84"/>
      <c r="E1566" s="85"/>
      <c r="F1566" s="5"/>
      <c r="G1566" s="5"/>
      <c r="H1566" s="5"/>
      <c r="K1566" s="5"/>
      <c r="L1566" s="5"/>
      <c r="M1566" s="17"/>
      <c r="N1566" s="17"/>
      <c r="T1566" s="78"/>
      <c r="U1566" s="78"/>
      <c r="W1566" s="78"/>
    </row>
    <row r="1567" spans="1:23" x14ac:dyDescent="0.25">
      <c r="A1567" s="17"/>
      <c r="B1567" s="17"/>
      <c r="C1567" s="84"/>
      <c r="D1567" s="84"/>
      <c r="E1567" s="85"/>
      <c r="F1567" s="5"/>
      <c r="G1567" s="5"/>
      <c r="H1567" s="5"/>
      <c r="K1567" s="5"/>
      <c r="L1567" s="5"/>
      <c r="M1567" s="17"/>
      <c r="N1567" s="17"/>
      <c r="T1567" s="78"/>
      <c r="U1567" s="78"/>
      <c r="W1567" s="78"/>
    </row>
    <row r="1568" spans="1:23" x14ac:dyDescent="0.25">
      <c r="A1568" s="17"/>
      <c r="B1568" s="17"/>
      <c r="C1568" s="84"/>
      <c r="D1568" s="84"/>
      <c r="E1568" s="85"/>
      <c r="F1568" s="5"/>
      <c r="G1568" s="5"/>
      <c r="H1568" s="5"/>
      <c r="K1568" s="5"/>
      <c r="L1568" s="5"/>
      <c r="M1568" s="17"/>
      <c r="N1568" s="17"/>
      <c r="T1568" s="78"/>
      <c r="U1568" s="78"/>
      <c r="W1568" s="78"/>
    </row>
    <row r="1569" spans="1:23" x14ac:dyDescent="0.25">
      <c r="A1569" s="17"/>
      <c r="B1569" s="17"/>
      <c r="C1569" s="84"/>
      <c r="D1569" s="84"/>
      <c r="E1569" s="85"/>
      <c r="F1569" s="5"/>
      <c r="G1569" s="5"/>
      <c r="H1569" s="5"/>
      <c r="K1569" s="5"/>
      <c r="L1569" s="5"/>
      <c r="M1569" s="17"/>
      <c r="N1569" s="17"/>
      <c r="T1569" s="78"/>
      <c r="U1569" s="78"/>
      <c r="W1569" s="78"/>
    </row>
    <row r="1570" spans="1:23" x14ac:dyDescent="0.25">
      <c r="A1570" s="17"/>
      <c r="B1570" s="17"/>
      <c r="C1570" s="84"/>
      <c r="D1570" s="84"/>
      <c r="E1570" s="85"/>
      <c r="F1570" s="5"/>
      <c r="G1570" s="5"/>
      <c r="H1570" s="5"/>
      <c r="K1570" s="5"/>
      <c r="L1570" s="5"/>
      <c r="M1570" s="17"/>
      <c r="N1570" s="17"/>
      <c r="T1570" s="78"/>
      <c r="U1570" s="78"/>
      <c r="W1570" s="78"/>
    </row>
    <row r="1571" spans="1:23" x14ac:dyDescent="0.25">
      <c r="A1571" s="17"/>
      <c r="B1571" s="17"/>
      <c r="C1571" s="84"/>
      <c r="D1571" s="84"/>
      <c r="E1571" s="85"/>
      <c r="F1571" s="5"/>
      <c r="G1571" s="5"/>
      <c r="H1571" s="5"/>
      <c r="K1571" s="5"/>
      <c r="L1571" s="5"/>
      <c r="M1571" s="17"/>
      <c r="N1571" s="17"/>
      <c r="T1571" s="78"/>
      <c r="U1571" s="78"/>
      <c r="W1571" s="78"/>
    </row>
    <row r="1572" spans="1:23" x14ac:dyDescent="0.25">
      <c r="A1572" s="17"/>
      <c r="B1572" s="17"/>
      <c r="C1572" s="84"/>
      <c r="D1572" s="84"/>
      <c r="E1572" s="85"/>
      <c r="F1572" s="5"/>
      <c r="G1572" s="5"/>
      <c r="H1572" s="5"/>
      <c r="K1572" s="5"/>
      <c r="L1572" s="5"/>
      <c r="M1572" s="17"/>
      <c r="N1572" s="17"/>
      <c r="T1572" s="78"/>
      <c r="U1572" s="78"/>
      <c r="W1572" s="78"/>
    </row>
    <row r="1573" spans="1:23" x14ac:dyDescent="0.25">
      <c r="A1573" s="17"/>
      <c r="B1573" s="17"/>
      <c r="C1573" s="84"/>
      <c r="D1573" s="84"/>
      <c r="E1573" s="85"/>
      <c r="F1573" s="5"/>
      <c r="G1573" s="5"/>
      <c r="H1573" s="5"/>
      <c r="K1573" s="5"/>
      <c r="L1573" s="5"/>
      <c r="M1573" s="17"/>
      <c r="N1573" s="17"/>
      <c r="T1573" s="78"/>
      <c r="U1573" s="78"/>
      <c r="W1573" s="78"/>
    </row>
    <row r="1574" spans="1:23" x14ac:dyDescent="0.25">
      <c r="A1574" s="17"/>
      <c r="B1574" s="17"/>
      <c r="C1574" s="84"/>
      <c r="D1574" s="84"/>
      <c r="E1574" s="85"/>
      <c r="F1574" s="5"/>
      <c r="G1574" s="5"/>
      <c r="H1574" s="5"/>
      <c r="K1574" s="5"/>
      <c r="L1574" s="5"/>
      <c r="M1574" s="17"/>
      <c r="N1574" s="17"/>
      <c r="T1574" s="78"/>
      <c r="U1574" s="78"/>
      <c r="W1574" s="78"/>
    </row>
    <row r="1575" spans="1:23" x14ac:dyDescent="0.25">
      <c r="A1575" s="17"/>
      <c r="B1575" s="17"/>
      <c r="C1575" s="84"/>
      <c r="D1575" s="84"/>
      <c r="E1575" s="85"/>
      <c r="F1575" s="5"/>
      <c r="G1575" s="5"/>
      <c r="H1575" s="5"/>
      <c r="K1575" s="5"/>
      <c r="L1575" s="5"/>
      <c r="M1575" s="17"/>
      <c r="N1575" s="17"/>
      <c r="T1575" s="78"/>
      <c r="U1575" s="78"/>
      <c r="W1575" s="78"/>
    </row>
    <row r="1576" spans="1:23" x14ac:dyDescent="0.25">
      <c r="A1576" s="17"/>
      <c r="B1576" s="17"/>
      <c r="C1576" s="84"/>
      <c r="D1576" s="84"/>
      <c r="E1576" s="85"/>
      <c r="F1576" s="5"/>
      <c r="G1576" s="5"/>
      <c r="H1576" s="5"/>
      <c r="K1576" s="5"/>
      <c r="L1576" s="5"/>
      <c r="M1576" s="17"/>
      <c r="N1576" s="17"/>
      <c r="T1576" s="78"/>
      <c r="U1576" s="78"/>
      <c r="W1576" s="78"/>
    </row>
    <row r="1577" spans="1:23" x14ac:dyDescent="0.25">
      <c r="A1577" s="17"/>
      <c r="B1577" s="17"/>
      <c r="C1577" s="84"/>
      <c r="D1577" s="84"/>
      <c r="E1577" s="85"/>
      <c r="F1577" s="5"/>
      <c r="G1577" s="5"/>
      <c r="H1577" s="5"/>
      <c r="K1577" s="5"/>
      <c r="L1577" s="5"/>
      <c r="M1577" s="17"/>
      <c r="N1577" s="17"/>
      <c r="T1577" s="78"/>
      <c r="U1577" s="78"/>
      <c r="W1577" s="78"/>
    </row>
    <row r="1578" spans="1:23" x14ac:dyDescent="0.25">
      <c r="A1578" s="17"/>
      <c r="B1578" s="17"/>
      <c r="C1578" s="84"/>
      <c r="D1578" s="84"/>
      <c r="E1578" s="85"/>
      <c r="F1578" s="5"/>
      <c r="G1578" s="5"/>
      <c r="H1578" s="5"/>
      <c r="K1578" s="5"/>
      <c r="L1578" s="5"/>
      <c r="M1578" s="17"/>
      <c r="N1578" s="17"/>
      <c r="T1578" s="78"/>
      <c r="U1578" s="78"/>
      <c r="W1578" s="78"/>
    </row>
    <row r="1579" spans="1:23" x14ac:dyDescent="0.25">
      <c r="A1579" s="17"/>
      <c r="B1579" s="17"/>
      <c r="C1579" s="84"/>
      <c r="D1579" s="84"/>
      <c r="E1579" s="85"/>
      <c r="F1579" s="5"/>
      <c r="G1579" s="5"/>
      <c r="H1579" s="5"/>
      <c r="K1579" s="5"/>
      <c r="L1579" s="5"/>
      <c r="M1579" s="17"/>
      <c r="N1579" s="17"/>
      <c r="T1579" s="78"/>
      <c r="U1579" s="78"/>
      <c r="W1579" s="78"/>
    </row>
    <row r="1580" spans="1:23" x14ac:dyDescent="0.25">
      <c r="A1580" s="17"/>
      <c r="B1580" s="17"/>
      <c r="C1580" s="84"/>
      <c r="D1580" s="84"/>
      <c r="E1580" s="85"/>
      <c r="F1580" s="5"/>
      <c r="G1580" s="5"/>
      <c r="H1580" s="5"/>
      <c r="K1580" s="5"/>
      <c r="L1580" s="5"/>
      <c r="M1580" s="17"/>
      <c r="N1580" s="17"/>
      <c r="T1580" s="78"/>
      <c r="U1580" s="78"/>
      <c r="W1580" s="78"/>
    </row>
    <row r="1581" spans="1:23" x14ac:dyDescent="0.25">
      <c r="A1581" s="17"/>
      <c r="B1581" s="17"/>
      <c r="C1581" s="84"/>
      <c r="D1581" s="84"/>
      <c r="E1581" s="85"/>
      <c r="F1581" s="5"/>
      <c r="G1581" s="5"/>
      <c r="H1581" s="5"/>
      <c r="K1581" s="5"/>
      <c r="L1581" s="5"/>
      <c r="M1581" s="17"/>
      <c r="N1581" s="17"/>
      <c r="T1581" s="78"/>
      <c r="U1581" s="78"/>
      <c r="W1581" s="78"/>
    </row>
    <row r="1582" spans="1:23" x14ac:dyDescent="0.25">
      <c r="A1582" s="17"/>
      <c r="B1582" s="17"/>
      <c r="C1582" s="84"/>
      <c r="D1582" s="84"/>
      <c r="E1582" s="85"/>
      <c r="F1582" s="5"/>
      <c r="G1582" s="5"/>
      <c r="H1582" s="5"/>
      <c r="K1582" s="5"/>
      <c r="L1582" s="5"/>
      <c r="M1582" s="17"/>
      <c r="N1582" s="17"/>
      <c r="T1582" s="78"/>
      <c r="U1582" s="78"/>
      <c r="W1582" s="78"/>
    </row>
    <row r="1583" spans="1:23" x14ac:dyDescent="0.25">
      <c r="A1583" s="17"/>
      <c r="B1583" s="17"/>
      <c r="C1583" s="84"/>
      <c r="D1583" s="84"/>
      <c r="E1583" s="85"/>
      <c r="F1583" s="5"/>
      <c r="G1583" s="5"/>
      <c r="H1583" s="5"/>
      <c r="K1583" s="5"/>
      <c r="L1583" s="5"/>
      <c r="M1583" s="17"/>
      <c r="N1583" s="17"/>
      <c r="T1583" s="78"/>
      <c r="U1583" s="78"/>
      <c r="W1583" s="78"/>
    </row>
    <row r="1584" spans="1:23" x14ac:dyDescent="0.25">
      <c r="A1584" s="17"/>
      <c r="B1584" s="17"/>
      <c r="C1584" s="84"/>
      <c r="D1584" s="84"/>
      <c r="E1584" s="85"/>
      <c r="F1584" s="5"/>
      <c r="G1584" s="5"/>
      <c r="H1584" s="5"/>
      <c r="K1584" s="5"/>
      <c r="L1584" s="5"/>
      <c r="M1584" s="17"/>
      <c r="N1584" s="17"/>
      <c r="T1584" s="78"/>
      <c r="U1584" s="78"/>
      <c r="W1584" s="78"/>
    </row>
    <row r="1585" spans="1:23" x14ac:dyDescent="0.25">
      <c r="A1585" s="17"/>
      <c r="B1585" s="17"/>
      <c r="C1585" s="84"/>
      <c r="D1585" s="84"/>
      <c r="E1585" s="85"/>
      <c r="F1585" s="5"/>
      <c r="G1585" s="5"/>
      <c r="H1585" s="5"/>
      <c r="K1585" s="5"/>
      <c r="L1585" s="5"/>
      <c r="M1585" s="17"/>
      <c r="N1585" s="17"/>
      <c r="T1585" s="78"/>
      <c r="U1585" s="78"/>
      <c r="W1585" s="78"/>
    </row>
    <row r="1586" spans="1:23" x14ac:dyDescent="0.25">
      <c r="A1586" s="17"/>
      <c r="B1586" s="17"/>
      <c r="C1586" s="84"/>
      <c r="D1586" s="84"/>
      <c r="E1586" s="85"/>
      <c r="F1586" s="5"/>
      <c r="G1586" s="5"/>
      <c r="H1586" s="5"/>
      <c r="K1586" s="5"/>
      <c r="L1586" s="5"/>
      <c r="M1586" s="17"/>
      <c r="N1586" s="17"/>
      <c r="T1586" s="78"/>
      <c r="U1586" s="78"/>
      <c r="W1586" s="78"/>
    </row>
    <row r="1587" spans="1:23" x14ac:dyDescent="0.25">
      <c r="A1587" s="17"/>
      <c r="B1587" s="17"/>
      <c r="C1587" s="84"/>
      <c r="D1587" s="84"/>
      <c r="E1587" s="85"/>
      <c r="F1587" s="5"/>
      <c r="G1587" s="5"/>
      <c r="H1587" s="5"/>
      <c r="K1587" s="5"/>
      <c r="L1587" s="5"/>
      <c r="M1587" s="17"/>
      <c r="N1587" s="17"/>
      <c r="T1587" s="78"/>
      <c r="U1587" s="78"/>
      <c r="W1587" s="78"/>
    </row>
    <row r="1588" spans="1:23" x14ac:dyDescent="0.25">
      <c r="A1588" s="17"/>
      <c r="B1588" s="17"/>
      <c r="C1588" s="84"/>
      <c r="D1588" s="84"/>
      <c r="E1588" s="85"/>
      <c r="F1588" s="5"/>
      <c r="G1588" s="5"/>
      <c r="H1588" s="5"/>
      <c r="K1588" s="5"/>
      <c r="L1588" s="5"/>
      <c r="M1588" s="17"/>
      <c r="N1588" s="17"/>
      <c r="T1588" s="78"/>
      <c r="U1588" s="78"/>
      <c r="W1588" s="78"/>
    </row>
    <row r="1589" spans="1:23" x14ac:dyDescent="0.25">
      <c r="A1589" s="17"/>
      <c r="B1589" s="17"/>
      <c r="C1589" s="84"/>
      <c r="D1589" s="84"/>
      <c r="E1589" s="85"/>
      <c r="F1589" s="5"/>
      <c r="G1589" s="5"/>
      <c r="H1589" s="5"/>
      <c r="K1589" s="5"/>
      <c r="L1589" s="5"/>
      <c r="M1589" s="17"/>
      <c r="N1589" s="17"/>
      <c r="T1589" s="78"/>
      <c r="U1589" s="78"/>
      <c r="W1589" s="78"/>
    </row>
    <row r="1590" spans="1:23" x14ac:dyDescent="0.25">
      <c r="A1590" s="17"/>
      <c r="B1590" s="17"/>
      <c r="C1590" s="84"/>
      <c r="D1590" s="84"/>
      <c r="E1590" s="85"/>
      <c r="F1590" s="5"/>
      <c r="G1590" s="5"/>
      <c r="H1590" s="5"/>
      <c r="K1590" s="5"/>
      <c r="L1590" s="5"/>
      <c r="M1590" s="17"/>
      <c r="N1590" s="17"/>
      <c r="T1590" s="78"/>
      <c r="U1590" s="78"/>
      <c r="W1590" s="78"/>
    </row>
    <row r="1591" spans="1:23" x14ac:dyDescent="0.25">
      <c r="A1591" s="17"/>
      <c r="B1591" s="17"/>
      <c r="C1591" s="84"/>
      <c r="D1591" s="84"/>
      <c r="E1591" s="85"/>
      <c r="F1591" s="5"/>
      <c r="G1591" s="5"/>
      <c r="H1591" s="5"/>
      <c r="K1591" s="5"/>
      <c r="L1591" s="5"/>
      <c r="M1591" s="17"/>
      <c r="N1591" s="17"/>
      <c r="T1591" s="78"/>
      <c r="U1591" s="78"/>
      <c r="W1591" s="78"/>
    </row>
    <row r="1592" spans="1:23" x14ac:dyDescent="0.25">
      <c r="A1592" s="17"/>
      <c r="B1592" s="17"/>
      <c r="C1592" s="84"/>
      <c r="D1592" s="84"/>
      <c r="E1592" s="85"/>
      <c r="F1592" s="5"/>
      <c r="G1592" s="5"/>
      <c r="H1592" s="5"/>
      <c r="K1592" s="5"/>
      <c r="L1592" s="5"/>
      <c r="M1592" s="17"/>
      <c r="N1592" s="17"/>
      <c r="T1592" s="78"/>
      <c r="U1592" s="78"/>
      <c r="W1592" s="78"/>
    </row>
    <row r="1593" spans="1:23" x14ac:dyDescent="0.25">
      <c r="A1593" s="17"/>
      <c r="B1593" s="17"/>
      <c r="C1593" s="84"/>
      <c r="D1593" s="84"/>
      <c r="E1593" s="85"/>
      <c r="F1593" s="5"/>
      <c r="G1593" s="5"/>
      <c r="H1593" s="5"/>
      <c r="K1593" s="5"/>
      <c r="L1593" s="5"/>
      <c r="M1593" s="17"/>
      <c r="N1593" s="17"/>
      <c r="T1593" s="78"/>
      <c r="U1593" s="78"/>
      <c r="W1593" s="78"/>
    </row>
    <row r="1594" spans="1:23" x14ac:dyDescent="0.25">
      <c r="A1594" s="17"/>
      <c r="B1594" s="17"/>
      <c r="C1594" s="84"/>
      <c r="D1594" s="84"/>
      <c r="E1594" s="85"/>
      <c r="F1594" s="5"/>
      <c r="G1594" s="5"/>
      <c r="H1594" s="5"/>
      <c r="K1594" s="5"/>
      <c r="L1594" s="5"/>
      <c r="M1594" s="17"/>
      <c r="N1594" s="17"/>
      <c r="T1594" s="78"/>
      <c r="U1594" s="78"/>
      <c r="W1594" s="78"/>
    </row>
    <row r="1595" spans="1:23" x14ac:dyDescent="0.25">
      <c r="A1595" s="17"/>
      <c r="B1595" s="17"/>
      <c r="C1595" s="84"/>
      <c r="D1595" s="84"/>
      <c r="E1595" s="85"/>
      <c r="F1595" s="5"/>
      <c r="G1595" s="5"/>
      <c r="H1595" s="5"/>
      <c r="K1595" s="5"/>
      <c r="L1595" s="5"/>
      <c r="M1595" s="17"/>
      <c r="N1595" s="17"/>
      <c r="T1595" s="78"/>
      <c r="U1595" s="78"/>
      <c r="W1595" s="78"/>
    </row>
    <row r="1596" spans="1:23" x14ac:dyDescent="0.25">
      <c r="A1596" s="17"/>
      <c r="B1596" s="17"/>
      <c r="C1596" s="84"/>
      <c r="D1596" s="84"/>
      <c r="E1596" s="85"/>
      <c r="F1596" s="5"/>
      <c r="G1596" s="5"/>
      <c r="H1596" s="5"/>
      <c r="K1596" s="5"/>
      <c r="L1596" s="5"/>
      <c r="M1596" s="17"/>
      <c r="N1596" s="17"/>
      <c r="T1596" s="78"/>
      <c r="U1596" s="78"/>
      <c r="W1596" s="78"/>
    </row>
    <row r="1597" spans="1:23" x14ac:dyDescent="0.25">
      <c r="A1597" s="17"/>
      <c r="B1597" s="17"/>
      <c r="C1597" s="84"/>
      <c r="D1597" s="84"/>
      <c r="E1597" s="85"/>
      <c r="F1597" s="5"/>
      <c r="G1597" s="5"/>
      <c r="H1597" s="5"/>
      <c r="K1597" s="5"/>
      <c r="L1597" s="5"/>
      <c r="M1597" s="17"/>
      <c r="N1597" s="17"/>
      <c r="T1597" s="78"/>
      <c r="U1597" s="78"/>
      <c r="W1597" s="78"/>
    </row>
    <row r="1598" spans="1:23" x14ac:dyDescent="0.25">
      <c r="A1598" s="17"/>
      <c r="B1598" s="17"/>
      <c r="C1598" s="84"/>
      <c r="D1598" s="84"/>
      <c r="E1598" s="85"/>
      <c r="F1598" s="5"/>
      <c r="G1598" s="5"/>
      <c r="H1598" s="5"/>
      <c r="K1598" s="5"/>
      <c r="L1598" s="5"/>
      <c r="M1598" s="17"/>
      <c r="N1598" s="17"/>
      <c r="T1598" s="78"/>
      <c r="U1598" s="78"/>
      <c r="W1598" s="78"/>
    </row>
    <row r="1599" spans="1:23" x14ac:dyDescent="0.25">
      <c r="A1599" s="17"/>
      <c r="B1599" s="17"/>
      <c r="C1599" s="84"/>
      <c r="D1599" s="84"/>
      <c r="E1599" s="85"/>
      <c r="F1599" s="5"/>
      <c r="G1599" s="5"/>
      <c r="H1599" s="5"/>
      <c r="K1599" s="5"/>
      <c r="L1599" s="5"/>
      <c r="M1599" s="17"/>
      <c r="N1599" s="17"/>
      <c r="T1599" s="78"/>
      <c r="U1599" s="78"/>
      <c r="W1599" s="78"/>
    </row>
    <row r="1600" spans="1:23" x14ac:dyDescent="0.25">
      <c r="A1600" s="17"/>
      <c r="B1600" s="17"/>
      <c r="C1600" s="84"/>
      <c r="D1600" s="84"/>
      <c r="E1600" s="85"/>
      <c r="F1600" s="5"/>
      <c r="G1600" s="5"/>
      <c r="H1600" s="5"/>
      <c r="K1600" s="5"/>
      <c r="L1600" s="5"/>
      <c r="M1600" s="17"/>
      <c r="N1600" s="17"/>
      <c r="T1600" s="78"/>
      <c r="U1600" s="78"/>
      <c r="W1600" s="78"/>
    </row>
    <row r="1601" spans="1:23" x14ac:dyDescent="0.25">
      <c r="A1601" s="17"/>
      <c r="B1601" s="17"/>
      <c r="C1601" s="84"/>
      <c r="D1601" s="84"/>
      <c r="E1601" s="85"/>
      <c r="F1601" s="5"/>
      <c r="G1601" s="5"/>
      <c r="H1601" s="5"/>
      <c r="K1601" s="5"/>
      <c r="L1601" s="5"/>
      <c r="M1601" s="17"/>
      <c r="N1601" s="17"/>
      <c r="T1601" s="78"/>
      <c r="U1601" s="78"/>
      <c r="W1601" s="78"/>
    </row>
    <row r="1602" spans="1:23" x14ac:dyDescent="0.25">
      <c r="A1602" s="17"/>
      <c r="B1602" s="17"/>
      <c r="C1602" s="84"/>
      <c r="D1602" s="84"/>
      <c r="E1602" s="85"/>
      <c r="F1602" s="5"/>
      <c r="G1602" s="5"/>
      <c r="H1602" s="5"/>
      <c r="K1602" s="5"/>
      <c r="L1602" s="5"/>
      <c r="M1602" s="17"/>
      <c r="N1602" s="17"/>
      <c r="T1602" s="78"/>
      <c r="U1602" s="78"/>
      <c r="W1602" s="78"/>
    </row>
    <row r="1603" spans="1:23" x14ac:dyDescent="0.25">
      <c r="A1603" s="17"/>
      <c r="B1603" s="17"/>
      <c r="C1603" s="84"/>
      <c r="D1603" s="84"/>
      <c r="E1603" s="85"/>
      <c r="F1603" s="5"/>
      <c r="G1603" s="5"/>
      <c r="H1603" s="5"/>
      <c r="K1603" s="5"/>
      <c r="L1603" s="5"/>
      <c r="M1603" s="17"/>
      <c r="N1603" s="17"/>
      <c r="T1603" s="78"/>
      <c r="U1603" s="78"/>
      <c r="W1603" s="78"/>
    </row>
    <row r="1604" spans="1:23" x14ac:dyDescent="0.25">
      <c r="A1604" s="17"/>
      <c r="B1604" s="17"/>
      <c r="C1604" s="84"/>
      <c r="D1604" s="84"/>
      <c r="E1604" s="85"/>
      <c r="F1604" s="5"/>
      <c r="G1604" s="5"/>
      <c r="H1604" s="5"/>
      <c r="K1604" s="5"/>
      <c r="L1604" s="5"/>
      <c r="M1604" s="17"/>
      <c r="N1604" s="17"/>
      <c r="T1604" s="78"/>
      <c r="U1604" s="78"/>
      <c r="W1604" s="78"/>
    </row>
    <row r="1605" spans="1:23" x14ac:dyDescent="0.25">
      <c r="A1605" s="17"/>
      <c r="B1605" s="17"/>
      <c r="C1605" s="84"/>
      <c r="D1605" s="84"/>
      <c r="E1605" s="85"/>
      <c r="F1605" s="5"/>
      <c r="G1605" s="5"/>
      <c r="H1605" s="5"/>
      <c r="K1605" s="5"/>
      <c r="L1605" s="5"/>
      <c r="M1605" s="17"/>
      <c r="N1605" s="17"/>
      <c r="T1605" s="78"/>
      <c r="U1605" s="78"/>
      <c r="W1605" s="78"/>
    </row>
    <row r="1606" spans="1:23" x14ac:dyDescent="0.25">
      <c r="A1606" s="17"/>
      <c r="B1606" s="17"/>
      <c r="C1606" s="84"/>
      <c r="D1606" s="84"/>
      <c r="E1606" s="85"/>
      <c r="F1606" s="5"/>
      <c r="G1606" s="5"/>
      <c r="H1606" s="5"/>
      <c r="K1606" s="5"/>
      <c r="L1606" s="5"/>
      <c r="M1606" s="17"/>
      <c r="N1606" s="17"/>
      <c r="T1606" s="78"/>
      <c r="U1606" s="78"/>
      <c r="W1606" s="78"/>
    </row>
    <row r="1607" spans="1:23" x14ac:dyDescent="0.25">
      <c r="A1607" s="17"/>
      <c r="B1607" s="17"/>
      <c r="C1607" s="84"/>
      <c r="D1607" s="84"/>
      <c r="E1607" s="85"/>
      <c r="F1607" s="5"/>
      <c r="G1607" s="5"/>
      <c r="H1607" s="5"/>
      <c r="K1607" s="5"/>
      <c r="L1607" s="5"/>
      <c r="M1607" s="17"/>
      <c r="N1607" s="17"/>
      <c r="T1607" s="78"/>
      <c r="U1607" s="78"/>
      <c r="W1607" s="78"/>
    </row>
    <row r="1608" spans="1:23" x14ac:dyDescent="0.25">
      <c r="A1608" s="17"/>
      <c r="B1608" s="17"/>
      <c r="C1608" s="84"/>
      <c r="D1608" s="84"/>
      <c r="E1608" s="85"/>
      <c r="F1608" s="5"/>
      <c r="G1608" s="5"/>
      <c r="H1608" s="5"/>
      <c r="K1608" s="5"/>
      <c r="L1608" s="5"/>
      <c r="M1608" s="17"/>
      <c r="N1608" s="17"/>
      <c r="T1608" s="78"/>
      <c r="U1608" s="78"/>
      <c r="W1608" s="78"/>
    </row>
    <row r="1609" spans="1:23" x14ac:dyDescent="0.25">
      <c r="A1609" s="17"/>
      <c r="B1609" s="17"/>
      <c r="C1609" s="84"/>
      <c r="D1609" s="84"/>
      <c r="E1609" s="85"/>
      <c r="F1609" s="5"/>
      <c r="G1609" s="5"/>
      <c r="H1609" s="5"/>
      <c r="K1609" s="5"/>
      <c r="L1609" s="5"/>
      <c r="M1609" s="17"/>
      <c r="N1609" s="17"/>
      <c r="T1609" s="78"/>
      <c r="U1609" s="78"/>
      <c r="W1609" s="78"/>
    </row>
    <row r="1610" spans="1:23" x14ac:dyDescent="0.25">
      <c r="A1610" s="17"/>
      <c r="B1610" s="17"/>
      <c r="C1610" s="84"/>
      <c r="D1610" s="84"/>
      <c r="E1610" s="85"/>
      <c r="F1610" s="5"/>
      <c r="G1610" s="5"/>
      <c r="H1610" s="5"/>
      <c r="K1610" s="5"/>
      <c r="L1610" s="5"/>
      <c r="M1610" s="17"/>
      <c r="N1610" s="17"/>
      <c r="T1610" s="78"/>
      <c r="U1610" s="78"/>
      <c r="W1610" s="78"/>
    </row>
    <row r="1611" spans="1:23" x14ac:dyDescent="0.25">
      <c r="A1611" s="17"/>
      <c r="B1611" s="17"/>
      <c r="C1611" s="84"/>
      <c r="D1611" s="84"/>
      <c r="E1611" s="85"/>
      <c r="F1611" s="5"/>
      <c r="G1611" s="5"/>
      <c r="H1611" s="5"/>
      <c r="K1611" s="5"/>
      <c r="L1611" s="5"/>
      <c r="M1611" s="17"/>
      <c r="N1611" s="17"/>
      <c r="T1611" s="78"/>
      <c r="U1611" s="78"/>
      <c r="W1611" s="78"/>
    </row>
    <row r="1612" spans="1:23" x14ac:dyDescent="0.25">
      <c r="A1612" s="17"/>
      <c r="B1612" s="17"/>
      <c r="C1612" s="84"/>
      <c r="D1612" s="84"/>
      <c r="E1612" s="85"/>
      <c r="F1612" s="5"/>
      <c r="G1612" s="5"/>
      <c r="H1612" s="5"/>
      <c r="K1612" s="5"/>
      <c r="L1612" s="5"/>
      <c r="M1612" s="17"/>
      <c r="N1612" s="17"/>
      <c r="T1612" s="78"/>
      <c r="U1612" s="78"/>
      <c r="W1612" s="78"/>
    </row>
    <row r="1613" spans="1:23" x14ac:dyDescent="0.25">
      <c r="A1613" s="17"/>
      <c r="B1613" s="17"/>
      <c r="C1613" s="84"/>
      <c r="D1613" s="84"/>
      <c r="E1613" s="85"/>
      <c r="F1613" s="5"/>
      <c r="G1613" s="5"/>
      <c r="H1613" s="5"/>
      <c r="K1613" s="5"/>
      <c r="L1613" s="5"/>
      <c r="M1613" s="17"/>
      <c r="N1613" s="17"/>
      <c r="T1613" s="78"/>
      <c r="U1613" s="78"/>
      <c r="W1613" s="78"/>
    </row>
    <row r="1614" spans="1:23" x14ac:dyDescent="0.25">
      <c r="A1614" s="17"/>
      <c r="B1614" s="17"/>
      <c r="C1614" s="84"/>
      <c r="D1614" s="84"/>
      <c r="E1614" s="85"/>
      <c r="F1614" s="5"/>
      <c r="G1614" s="5"/>
      <c r="H1614" s="5"/>
      <c r="K1614" s="5"/>
      <c r="L1614" s="5"/>
      <c r="M1614" s="17"/>
      <c r="N1614" s="17"/>
      <c r="T1614" s="78"/>
      <c r="U1614" s="78"/>
      <c r="W1614" s="78"/>
    </row>
    <row r="1615" spans="1:23" x14ac:dyDescent="0.25">
      <c r="A1615" s="17"/>
      <c r="B1615" s="17"/>
      <c r="C1615" s="84"/>
      <c r="D1615" s="84"/>
      <c r="E1615" s="85"/>
      <c r="F1615" s="5"/>
      <c r="G1615" s="5"/>
      <c r="H1615" s="5"/>
      <c r="K1615" s="5"/>
      <c r="L1615" s="5"/>
      <c r="M1615" s="17"/>
      <c r="N1615" s="17"/>
      <c r="T1615" s="78"/>
      <c r="U1615" s="78"/>
      <c r="W1615" s="78"/>
    </row>
    <row r="1616" spans="1:23" x14ac:dyDescent="0.25">
      <c r="A1616" s="17"/>
      <c r="B1616" s="17"/>
      <c r="C1616" s="84"/>
      <c r="D1616" s="84"/>
      <c r="E1616" s="85"/>
      <c r="F1616" s="5"/>
      <c r="G1616" s="5"/>
      <c r="H1616" s="5"/>
      <c r="K1616" s="5"/>
      <c r="L1616" s="5"/>
      <c r="M1616" s="17"/>
      <c r="N1616" s="17"/>
      <c r="T1616" s="78"/>
      <c r="U1616" s="78"/>
      <c r="W1616" s="78"/>
    </row>
    <row r="1617" spans="1:23" x14ac:dyDescent="0.25">
      <c r="A1617" s="17"/>
      <c r="B1617" s="17"/>
      <c r="C1617" s="84"/>
      <c r="D1617" s="84"/>
      <c r="E1617" s="85"/>
      <c r="F1617" s="5"/>
      <c r="G1617" s="5"/>
      <c r="H1617" s="5"/>
      <c r="K1617" s="5"/>
      <c r="L1617" s="5"/>
      <c r="M1617" s="17"/>
      <c r="N1617" s="17"/>
      <c r="T1617" s="78"/>
      <c r="U1617" s="78"/>
      <c r="W1617" s="78"/>
    </row>
    <row r="1618" spans="1:23" x14ac:dyDescent="0.25">
      <c r="A1618" s="17"/>
      <c r="B1618" s="17"/>
      <c r="C1618" s="84"/>
      <c r="D1618" s="84"/>
      <c r="E1618" s="85"/>
      <c r="F1618" s="5"/>
      <c r="G1618" s="5"/>
      <c r="H1618" s="5"/>
      <c r="K1618" s="5"/>
      <c r="L1618" s="5"/>
      <c r="M1618" s="17"/>
      <c r="N1618" s="17"/>
      <c r="T1618" s="78"/>
      <c r="U1618" s="78"/>
      <c r="W1618" s="78"/>
    </row>
    <row r="1619" spans="1:23" x14ac:dyDescent="0.25">
      <c r="A1619" s="17"/>
      <c r="B1619" s="17"/>
      <c r="C1619" s="84"/>
      <c r="D1619" s="84"/>
      <c r="E1619" s="85"/>
      <c r="F1619" s="5"/>
      <c r="G1619" s="5"/>
      <c r="H1619" s="5"/>
      <c r="K1619" s="5"/>
      <c r="L1619" s="5"/>
      <c r="M1619" s="17"/>
      <c r="N1619" s="17"/>
      <c r="T1619" s="78"/>
      <c r="U1619" s="78"/>
      <c r="W1619" s="78"/>
    </row>
    <row r="1620" spans="1:23" x14ac:dyDescent="0.25">
      <c r="A1620" s="17"/>
      <c r="B1620" s="17"/>
      <c r="C1620" s="84"/>
      <c r="D1620" s="84"/>
      <c r="E1620" s="85"/>
      <c r="F1620" s="5"/>
      <c r="G1620" s="5"/>
      <c r="H1620" s="5"/>
      <c r="K1620" s="5"/>
      <c r="L1620" s="5"/>
      <c r="M1620" s="17"/>
      <c r="N1620" s="17"/>
      <c r="T1620" s="78"/>
      <c r="U1620" s="78"/>
      <c r="W1620" s="78"/>
    </row>
    <row r="1621" spans="1:23" x14ac:dyDescent="0.25">
      <c r="A1621" s="17"/>
      <c r="B1621" s="17"/>
      <c r="C1621" s="84"/>
      <c r="D1621" s="84"/>
      <c r="E1621" s="85"/>
      <c r="F1621" s="5"/>
      <c r="G1621" s="5"/>
      <c r="H1621" s="5"/>
      <c r="K1621" s="5"/>
      <c r="L1621" s="5"/>
      <c r="M1621" s="17"/>
      <c r="N1621" s="17"/>
      <c r="T1621" s="78"/>
      <c r="U1621" s="78"/>
      <c r="W1621" s="78"/>
    </row>
    <row r="1622" spans="1:23" x14ac:dyDescent="0.25">
      <c r="A1622" s="17"/>
      <c r="B1622" s="17"/>
      <c r="C1622" s="84"/>
      <c r="D1622" s="84"/>
      <c r="E1622" s="85"/>
      <c r="F1622" s="5"/>
      <c r="G1622" s="5"/>
      <c r="H1622" s="5"/>
      <c r="K1622" s="5"/>
      <c r="L1622" s="5"/>
      <c r="M1622" s="17"/>
      <c r="N1622" s="17"/>
      <c r="T1622" s="78"/>
      <c r="U1622" s="78"/>
      <c r="W1622" s="78"/>
    </row>
    <row r="1623" spans="1:23" x14ac:dyDescent="0.25">
      <c r="A1623" s="17"/>
      <c r="B1623" s="17"/>
      <c r="C1623" s="84"/>
      <c r="D1623" s="84"/>
      <c r="E1623" s="85"/>
      <c r="F1623" s="5"/>
      <c r="G1623" s="5"/>
      <c r="H1623" s="5"/>
      <c r="K1623" s="5"/>
      <c r="L1623" s="5"/>
      <c r="M1623" s="17"/>
      <c r="N1623" s="17"/>
      <c r="T1623" s="78"/>
      <c r="U1623" s="78"/>
      <c r="W1623" s="78"/>
    </row>
    <row r="1624" spans="1:23" x14ac:dyDescent="0.25">
      <c r="A1624" s="17"/>
      <c r="B1624" s="17"/>
      <c r="C1624" s="84"/>
      <c r="D1624" s="84"/>
      <c r="E1624" s="85"/>
      <c r="F1624" s="5"/>
      <c r="G1624" s="5"/>
      <c r="H1624" s="5"/>
      <c r="K1624" s="5"/>
      <c r="L1624" s="5"/>
      <c r="M1624" s="17"/>
      <c r="N1624" s="17"/>
      <c r="T1624" s="78"/>
      <c r="U1624" s="78"/>
      <c r="W1624" s="78"/>
    </row>
    <row r="1625" spans="1:23" x14ac:dyDescent="0.25">
      <c r="A1625" s="17"/>
      <c r="B1625" s="17"/>
      <c r="C1625" s="84"/>
      <c r="D1625" s="84"/>
      <c r="E1625" s="85"/>
      <c r="F1625" s="5"/>
      <c r="G1625" s="5"/>
      <c r="H1625" s="5"/>
      <c r="K1625" s="5"/>
      <c r="L1625" s="5"/>
      <c r="M1625" s="17"/>
      <c r="N1625" s="17"/>
      <c r="T1625" s="78"/>
      <c r="U1625" s="78"/>
      <c r="W1625" s="78"/>
    </row>
    <row r="1626" spans="1:23" x14ac:dyDescent="0.25">
      <c r="A1626" s="17"/>
      <c r="B1626" s="17"/>
      <c r="C1626" s="84"/>
      <c r="D1626" s="84"/>
      <c r="E1626" s="85"/>
      <c r="F1626" s="5"/>
      <c r="G1626" s="5"/>
      <c r="H1626" s="5"/>
      <c r="K1626" s="5"/>
      <c r="L1626" s="5"/>
      <c r="M1626" s="17"/>
      <c r="N1626" s="17"/>
      <c r="T1626" s="78"/>
      <c r="U1626" s="78"/>
      <c r="W1626" s="78"/>
    </row>
    <row r="1627" spans="1:23" x14ac:dyDescent="0.25">
      <c r="A1627" s="17"/>
      <c r="B1627" s="17"/>
      <c r="C1627" s="84"/>
      <c r="D1627" s="84"/>
      <c r="E1627" s="85"/>
      <c r="F1627" s="5"/>
      <c r="G1627" s="5"/>
      <c r="H1627" s="5"/>
      <c r="K1627" s="5"/>
      <c r="L1627" s="5"/>
      <c r="M1627" s="17"/>
      <c r="N1627" s="17"/>
      <c r="T1627" s="78"/>
      <c r="U1627" s="78"/>
      <c r="W1627" s="78"/>
    </row>
    <row r="1628" spans="1:23" x14ac:dyDescent="0.25">
      <c r="A1628" s="17"/>
      <c r="B1628" s="17"/>
      <c r="C1628" s="84"/>
      <c r="D1628" s="84"/>
      <c r="E1628" s="85"/>
      <c r="F1628" s="5"/>
      <c r="G1628" s="5"/>
      <c r="H1628" s="5"/>
      <c r="K1628" s="5"/>
      <c r="L1628" s="5"/>
      <c r="M1628" s="17"/>
      <c r="N1628" s="17"/>
      <c r="T1628" s="78"/>
      <c r="U1628" s="78"/>
      <c r="W1628" s="78"/>
    </row>
    <row r="1629" spans="1:23" x14ac:dyDescent="0.25">
      <c r="A1629" s="17"/>
      <c r="B1629" s="17"/>
      <c r="C1629" s="84"/>
      <c r="D1629" s="84"/>
      <c r="E1629" s="85"/>
      <c r="F1629" s="5"/>
      <c r="G1629" s="5"/>
      <c r="H1629" s="5"/>
      <c r="K1629" s="5"/>
      <c r="L1629" s="5"/>
      <c r="M1629" s="17"/>
      <c r="N1629" s="17"/>
      <c r="T1629" s="78"/>
      <c r="U1629" s="78"/>
      <c r="W1629" s="78"/>
    </row>
    <row r="1630" spans="1:23" x14ac:dyDescent="0.25">
      <c r="A1630" s="17"/>
      <c r="B1630" s="17"/>
      <c r="C1630" s="84"/>
      <c r="D1630" s="84"/>
      <c r="E1630" s="85"/>
      <c r="F1630" s="5"/>
      <c r="G1630" s="5"/>
      <c r="H1630" s="5"/>
      <c r="K1630" s="5"/>
      <c r="L1630" s="5"/>
      <c r="M1630" s="17"/>
      <c r="N1630" s="17"/>
      <c r="T1630" s="78"/>
      <c r="U1630" s="78"/>
      <c r="W1630" s="78"/>
    </row>
    <row r="1631" spans="1:23" x14ac:dyDescent="0.25">
      <c r="A1631" s="17"/>
      <c r="B1631" s="17"/>
      <c r="C1631" s="84"/>
      <c r="D1631" s="84"/>
      <c r="E1631" s="85"/>
      <c r="F1631" s="5"/>
      <c r="G1631" s="5"/>
      <c r="H1631" s="5"/>
      <c r="K1631" s="5"/>
      <c r="L1631" s="5"/>
      <c r="M1631" s="17"/>
      <c r="N1631" s="17"/>
      <c r="T1631" s="78"/>
      <c r="U1631" s="78"/>
      <c r="W1631" s="78"/>
    </row>
    <row r="1632" spans="1:23" x14ac:dyDescent="0.25">
      <c r="A1632" s="17"/>
      <c r="B1632" s="17"/>
      <c r="C1632" s="84"/>
      <c r="D1632" s="84"/>
      <c r="E1632" s="85"/>
      <c r="F1632" s="5"/>
      <c r="G1632" s="5"/>
      <c r="H1632" s="5"/>
      <c r="K1632" s="5"/>
      <c r="L1632" s="5"/>
      <c r="M1632" s="17"/>
      <c r="N1632" s="17"/>
      <c r="T1632" s="78"/>
      <c r="U1632" s="78"/>
      <c r="W1632" s="78"/>
    </row>
    <row r="1633" spans="1:23" x14ac:dyDescent="0.25">
      <c r="A1633" s="17"/>
      <c r="B1633" s="17"/>
      <c r="C1633" s="84"/>
      <c r="D1633" s="84"/>
      <c r="E1633" s="85"/>
      <c r="F1633" s="5"/>
      <c r="G1633" s="5"/>
      <c r="H1633" s="5"/>
      <c r="K1633" s="5"/>
      <c r="L1633" s="5"/>
      <c r="M1633" s="17"/>
      <c r="N1633" s="17"/>
      <c r="T1633" s="78"/>
      <c r="U1633" s="78"/>
      <c r="W1633" s="78"/>
    </row>
    <row r="1634" spans="1:23" x14ac:dyDescent="0.25">
      <c r="A1634" s="17"/>
      <c r="B1634" s="17"/>
      <c r="C1634" s="84"/>
      <c r="D1634" s="84"/>
      <c r="E1634" s="85"/>
      <c r="F1634" s="5"/>
      <c r="G1634" s="5"/>
      <c r="H1634" s="5"/>
      <c r="K1634" s="5"/>
      <c r="L1634" s="5"/>
      <c r="M1634" s="17"/>
      <c r="N1634" s="17"/>
      <c r="T1634" s="78"/>
      <c r="U1634" s="78"/>
      <c r="W1634" s="78"/>
    </row>
    <row r="1635" spans="1:23" x14ac:dyDescent="0.25">
      <c r="A1635" s="17"/>
      <c r="B1635" s="17"/>
      <c r="C1635" s="84"/>
      <c r="D1635" s="84"/>
      <c r="E1635" s="85"/>
      <c r="F1635" s="5"/>
      <c r="G1635" s="5"/>
      <c r="H1635" s="5"/>
      <c r="K1635" s="5"/>
      <c r="L1635" s="5"/>
      <c r="M1635" s="17"/>
      <c r="N1635" s="17"/>
      <c r="T1635" s="78"/>
      <c r="U1635" s="78"/>
      <c r="W1635" s="78"/>
    </row>
    <row r="1636" spans="1:23" x14ac:dyDescent="0.25">
      <c r="A1636" s="17"/>
      <c r="B1636" s="17"/>
      <c r="C1636" s="84"/>
      <c r="D1636" s="84"/>
      <c r="E1636" s="85"/>
      <c r="F1636" s="5"/>
      <c r="G1636" s="5"/>
      <c r="H1636" s="5"/>
      <c r="K1636" s="5"/>
      <c r="L1636" s="5"/>
      <c r="M1636" s="17"/>
      <c r="N1636" s="17"/>
      <c r="T1636" s="78"/>
      <c r="U1636" s="78"/>
      <c r="W1636" s="78"/>
    </row>
    <row r="1637" spans="1:23" x14ac:dyDescent="0.25">
      <c r="A1637" s="17"/>
      <c r="B1637" s="17"/>
      <c r="C1637" s="84"/>
      <c r="D1637" s="84"/>
      <c r="E1637" s="85"/>
      <c r="F1637" s="5"/>
      <c r="G1637" s="5"/>
      <c r="H1637" s="5"/>
      <c r="K1637" s="5"/>
      <c r="L1637" s="5"/>
      <c r="M1637" s="17"/>
      <c r="N1637" s="17"/>
      <c r="T1637" s="78"/>
      <c r="U1637" s="78"/>
      <c r="W1637" s="78"/>
    </row>
    <row r="1638" spans="1:23" x14ac:dyDescent="0.25">
      <c r="A1638" s="17"/>
      <c r="B1638" s="17"/>
      <c r="C1638" s="84"/>
      <c r="D1638" s="84"/>
      <c r="E1638" s="85"/>
      <c r="F1638" s="5"/>
      <c r="G1638" s="5"/>
      <c r="H1638" s="5"/>
      <c r="K1638" s="5"/>
      <c r="L1638" s="5"/>
      <c r="M1638" s="17"/>
      <c r="N1638" s="17"/>
      <c r="T1638" s="78"/>
      <c r="U1638" s="78"/>
      <c r="W1638" s="78"/>
    </row>
    <row r="1639" spans="1:23" x14ac:dyDescent="0.25">
      <c r="A1639" s="17"/>
      <c r="B1639" s="17"/>
      <c r="C1639" s="84"/>
      <c r="D1639" s="84"/>
      <c r="E1639" s="85"/>
      <c r="F1639" s="5"/>
      <c r="G1639" s="5"/>
      <c r="H1639" s="5"/>
      <c r="K1639" s="5"/>
      <c r="L1639" s="5"/>
      <c r="M1639" s="17"/>
      <c r="N1639" s="17"/>
      <c r="T1639" s="78"/>
      <c r="U1639" s="78"/>
      <c r="W1639" s="78"/>
    </row>
    <row r="1640" spans="1:23" x14ac:dyDescent="0.25">
      <c r="A1640" s="17"/>
      <c r="B1640" s="17"/>
      <c r="C1640" s="84"/>
      <c r="D1640" s="84"/>
      <c r="E1640" s="85"/>
      <c r="F1640" s="5"/>
      <c r="G1640" s="5"/>
      <c r="H1640" s="5"/>
      <c r="K1640" s="5"/>
      <c r="L1640" s="5"/>
      <c r="M1640" s="17"/>
      <c r="N1640" s="17"/>
      <c r="T1640" s="78"/>
      <c r="U1640" s="78"/>
      <c r="W1640" s="78"/>
    </row>
    <row r="1641" spans="1:23" x14ac:dyDescent="0.25">
      <c r="A1641" s="17"/>
      <c r="B1641" s="17"/>
      <c r="C1641" s="84"/>
      <c r="D1641" s="84"/>
      <c r="E1641" s="85"/>
      <c r="F1641" s="5"/>
      <c r="G1641" s="5"/>
      <c r="H1641" s="5"/>
      <c r="K1641" s="5"/>
      <c r="L1641" s="5"/>
      <c r="M1641" s="17"/>
      <c r="N1641" s="17"/>
      <c r="T1641" s="78"/>
      <c r="U1641" s="78"/>
      <c r="W1641" s="78"/>
    </row>
    <row r="1642" spans="1:23" x14ac:dyDescent="0.25">
      <c r="A1642" s="17"/>
      <c r="B1642" s="17"/>
      <c r="C1642" s="84"/>
      <c r="D1642" s="84"/>
      <c r="E1642" s="85"/>
      <c r="F1642" s="5"/>
      <c r="G1642" s="5"/>
      <c r="H1642" s="5"/>
      <c r="K1642" s="5"/>
      <c r="L1642" s="5"/>
      <c r="M1642" s="17"/>
      <c r="N1642" s="17"/>
      <c r="T1642" s="78"/>
      <c r="U1642" s="78"/>
      <c r="W1642" s="78"/>
    </row>
    <row r="1643" spans="1:23" x14ac:dyDescent="0.25">
      <c r="A1643" s="17"/>
      <c r="B1643" s="17"/>
      <c r="C1643" s="84"/>
      <c r="D1643" s="84"/>
      <c r="E1643" s="85"/>
      <c r="F1643" s="5"/>
      <c r="G1643" s="5"/>
      <c r="H1643" s="5"/>
      <c r="K1643" s="5"/>
      <c r="L1643" s="5"/>
      <c r="M1643" s="17"/>
      <c r="N1643" s="17"/>
      <c r="T1643" s="78"/>
      <c r="U1643" s="78"/>
      <c r="W1643" s="78"/>
    </row>
    <row r="1644" spans="1:23" x14ac:dyDescent="0.25">
      <c r="A1644" s="17"/>
      <c r="B1644" s="17"/>
      <c r="C1644" s="84"/>
      <c r="D1644" s="84"/>
      <c r="E1644" s="85"/>
      <c r="F1644" s="5"/>
      <c r="G1644" s="5"/>
      <c r="H1644" s="5"/>
      <c r="K1644" s="5"/>
      <c r="L1644" s="5"/>
      <c r="M1644" s="17"/>
      <c r="N1644" s="17"/>
      <c r="T1644" s="78"/>
      <c r="U1644" s="78"/>
      <c r="W1644" s="78"/>
    </row>
    <row r="1645" spans="1:23" x14ac:dyDescent="0.25">
      <c r="A1645" s="17"/>
      <c r="B1645" s="17"/>
      <c r="C1645" s="84"/>
      <c r="D1645" s="84"/>
      <c r="E1645" s="85"/>
      <c r="F1645" s="5"/>
      <c r="G1645" s="5"/>
      <c r="H1645" s="5"/>
      <c r="K1645" s="5"/>
      <c r="L1645" s="5"/>
      <c r="M1645" s="17"/>
      <c r="N1645" s="17"/>
      <c r="T1645" s="78"/>
      <c r="U1645" s="78"/>
      <c r="W1645" s="78"/>
    </row>
    <row r="1646" spans="1:23" x14ac:dyDescent="0.25">
      <c r="A1646" s="17"/>
      <c r="B1646" s="17"/>
      <c r="C1646" s="84"/>
      <c r="D1646" s="84"/>
      <c r="E1646" s="85"/>
      <c r="F1646" s="5"/>
      <c r="G1646" s="5"/>
      <c r="H1646" s="5"/>
      <c r="K1646" s="5"/>
      <c r="L1646" s="5"/>
      <c r="M1646" s="17"/>
      <c r="N1646" s="17"/>
      <c r="T1646" s="78"/>
      <c r="U1646" s="78"/>
      <c r="W1646" s="78"/>
    </row>
    <row r="1647" spans="1:23" x14ac:dyDescent="0.25">
      <c r="A1647" s="17"/>
      <c r="B1647" s="17"/>
      <c r="C1647" s="84"/>
      <c r="D1647" s="84"/>
      <c r="E1647" s="85"/>
      <c r="F1647" s="5"/>
      <c r="G1647" s="5"/>
      <c r="H1647" s="5"/>
      <c r="K1647" s="5"/>
      <c r="L1647" s="5"/>
      <c r="M1647" s="17"/>
      <c r="N1647" s="17"/>
      <c r="T1647" s="78"/>
      <c r="U1647" s="78"/>
      <c r="W1647" s="78"/>
    </row>
    <row r="1648" spans="1:23" x14ac:dyDescent="0.25">
      <c r="A1648" s="17"/>
      <c r="B1648" s="17"/>
      <c r="C1648" s="84"/>
      <c r="D1648" s="84"/>
      <c r="E1648" s="85"/>
      <c r="F1648" s="5"/>
      <c r="G1648" s="5"/>
      <c r="H1648" s="5"/>
      <c r="K1648" s="5"/>
      <c r="L1648" s="5"/>
      <c r="M1648" s="17"/>
      <c r="N1648" s="17"/>
      <c r="T1648" s="78"/>
      <c r="U1648" s="78"/>
      <c r="W1648" s="78"/>
    </row>
    <row r="1649" spans="1:23" x14ac:dyDescent="0.25">
      <c r="A1649" s="17"/>
      <c r="B1649" s="17"/>
      <c r="C1649" s="84"/>
      <c r="D1649" s="84"/>
      <c r="E1649" s="85"/>
      <c r="F1649" s="5"/>
      <c r="G1649" s="5"/>
      <c r="H1649" s="5"/>
      <c r="K1649" s="5"/>
      <c r="L1649" s="5"/>
      <c r="M1649" s="17"/>
      <c r="N1649" s="17"/>
      <c r="T1649" s="78"/>
      <c r="U1649" s="78"/>
      <c r="W1649" s="78"/>
    </row>
    <row r="1650" spans="1:23" x14ac:dyDescent="0.25">
      <c r="A1650" s="17"/>
      <c r="B1650" s="17"/>
      <c r="C1650" s="84"/>
      <c r="D1650" s="84"/>
      <c r="E1650" s="85"/>
      <c r="F1650" s="5"/>
      <c r="G1650" s="5"/>
      <c r="H1650" s="5"/>
      <c r="K1650" s="5"/>
      <c r="L1650" s="5"/>
      <c r="M1650" s="17"/>
      <c r="N1650" s="17"/>
      <c r="T1650" s="78"/>
      <c r="U1650" s="78"/>
      <c r="W1650" s="78"/>
    </row>
    <row r="1651" spans="1:23" x14ac:dyDescent="0.25">
      <c r="A1651" s="17"/>
      <c r="B1651" s="17"/>
      <c r="C1651" s="84"/>
      <c r="D1651" s="84"/>
      <c r="E1651" s="85"/>
      <c r="F1651" s="5"/>
      <c r="G1651" s="5"/>
      <c r="H1651" s="5"/>
      <c r="K1651" s="5"/>
      <c r="L1651" s="5"/>
      <c r="M1651" s="17"/>
      <c r="N1651" s="17"/>
      <c r="T1651" s="78"/>
      <c r="U1651" s="78"/>
      <c r="W1651" s="78"/>
    </row>
    <row r="1652" spans="1:23" x14ac:dyDescent="0.25">
      <c r="A1652" s="17"/>
      <c r="B1652" s="17"/>
      <c r="C1652" s="84"/>
      <c r="D1652" s="84"/>
      <c r="E1652" s="85"/>
      <c r="F1652" s="5"/>
      <c r="G1652" s="5"/>
      <c r="H1652" s="5"/>
      <c r="K1652" s="5"/>
      <c r="L1652" s="5"/>
      <c r="M1652" s="17"/>
      <c r="N1652" s="17"/>
      <c r="T1652" s="78"/>
      <c r="U1652" s="78"/>
      <c r="W1652" s="78"/>
    </row>
    <row r="1653" spans="1:23" x14ac:dyDescent="0.25">
      <c r="A1653" s="17"/>
      <c r="B1653" s="17"/>
      <c r="C1653" s="84"/>
      <c r="D1653" s="84"/>
      <c r="E1653" s="85"/>
      <c r="F1653" s="5"/>
      <c r="G1653" s="5"/>
      <c r="H1653" s="5"/>
      <c r="K1653" s="5"/>
      <c r="L1653" s="5"/>
      <c r="M1653" s="17"/>
      <c r="N1653" s="17"/>
      <c r="T1653" s="78"/>
      <c r="U1653" s="78"/>
      <c r="W1653" s="78"/>
    </row>
    <row r="1654" spans="1:23" x14ac:dyDescent="0.25">
      <c r="A1654" s="17"/>
      <c r="B1654" s="17"/>
      <c r="C1654" s="84"/>
      <c r="D1654" s="84"/>
      <c r="E1654" s="85"/>
      <c r="F1654" s="5"/>
      <c r="G1654" s="5"/>
      <c r="H1654" s="5"/>
      <c r="K1654" s="5"/>
      <c r="L1654" s="5"/>
      <c r="M1654" s="17"/>
      <c r="N1654" s="17"/>
      <c r="T1654" s="78"/>
      <c r="U1654" s="78"/>
      <c r="W1654" s="78"/>
    </row>
    <row r="1655" spans="1:23" x14ac:dyDescent="0.25">
      <c r="A1655" s="17"/>
      <c r="B1655" s="17"/>
      <c r="C1655" s="84"/>
      <c r="D1655" s="84"/>
      <c r="E1655" s="85"/>
      <c r="F1655" s="5"/>
      <c r="G1655" s="5"/>
      <c r="H1655" s="5"/>
      <c r="K1655" s="5"/>
      <c r="L1655" s="5"/>
      <c r="M1655" s="17"/>
      <c r="N1655" s="17"/>
      <c r="T1655" s="78"/>
      <c r="U1655" s="78"/>
      <c r="W1655" s="78"/>
    </row>
    <row r="1656" spans="1:23" x14ac:dyDescent="0.25">
      <c r="A1656" s="17"/>
      <c r="B1656" s="17"/>
      <c r="C1656" s="84"/>
      <c r="D1656" s="84"/>
      <c r="E1656" s="85"/>
      <c r="F1656" s="5"/>
      <c r="G1656" s="5"/>
      <c r="H1656" s="5"/>
      <c r="K1656" s="5"/>
      <c r="L1656" s="5"/>
      <c r="M1656" s="17"/>
      <c r="N1656" s="17"/>
      <c r="T1656" s="78"/>
      <c r="U1656" s="78"/>
      <c r="W1656" s="78"/>
    </row>
    <row r="1657" spans="1:23" x14ac:dyDescent="0.25">
      <c r="A1657" s="17"/>
      <c r="B1657" s="17"/>
      <c r="C1657" s="84"/>
      <c r="D1657" s="84"/>
      <c r="E1657" s="85"/>
      <c r="F1657" s="5"/>
      <c r="G1657" s="5"/>
      <c r="H1657" s="5"/>
      <c r="K1657" s="5"/>
      <c r="L1657" s="5"/>
      <c r="M1657" s="17"/>
      <c r="N1657" s="17"/>
      <c r="T1657" s="78"/>
      <c r="U1657" s="78"/>
      <c r="W1657" s="78"/>
    </row>
    <row r="1658" spans="1:23" x14ac:dyDescent="0.25">
      <c r="A1658" s="17"/>
      <c r="B1658" s="17"/>
      <c r="C1658" s="84"/>
      <c r="D1658" s="84"/>
      <c r="E1658" s="85"/>
      <c r="F1658" s="5"/>
      <c r="G1658" s="5"/>
      <c r="H1658" s="5"/>
      <c r="K1658" s="5"/>
      <c r="L1658" s="5"/>
      <c r="M1658" s="17"/>
      <c r="N1658" s="17"/>
      <c r="T1658" s="78"/>
      <c r="U1658" s="78"/>
      <c r="W1658" s="78"/>
    </row>
    <row r="1659" spans="1:23" x14ac:dyDescent="0.25">
      <c r="A1659" s="17"/>
      <c r="B1659" s="17"/>
      <c r="C1659" s="84"/>
      <c r="D1659" s="84"/>
      <c r="E1659" s="85"/>
      <c r="F1659" s="5"/>
      <c r="G1659" s="5"/>
      <c r="H1659" s="5"/>
      <c r="K1659" s="5"/>
      <c r="L1659" s="5"/>
      <c r="M1659" s="17"/>
      <c r="N1659" s="17"/>
      <c r="T1659" s="78"/>
      <c r="U1659" s="78"/>
      <c r="W1659" s="78"/>
    </row>
    <row r="1660" spans="1:23" x14ac:dyDescent="0.25">
      <c r="A1660" s="17"/>
      <c r="B1660" s="17"/>
      <c r="C1660" s="84"/>
      <c r="D1660" s="84"/>
      <c r="E1660" s="85"/>
      <c r="F1660" s="5"/>
      <c r="G1660" s="5"/>
      <c r="H1660" s="5"/>
      <c r="K1660" s="5"/>
      <c r="L1660" s="5"/>
      <c r="M1660" s="17"/>
      <c r="N1660" s="17"/>
      <c r="T1660" s="78"/>
      <c r="U1660" s="78"/>
      <c r="W1660" s="78"/>
    </row>
    <row r="1661" spans="1:23" x14ac:dyDescent="0.25">
      <c r="A1661" s="17"/>
      <c r="B1661" s="17"/>
      <c r="C1661" s="84"/>
      <c r="D1661" s="84"/>
      <c r="E1661" s="85"/>
      <c r="F1661" s="5"/>
      <c r="G1661" s="5"/>
      <c r="H1661" s="5"/>
      <c r="K1661" s="5"/>
      <c r="L1661" s="5"/>
      <c r="M1661" s="17"/>
      <c r="N1661" s="17"/>
      <c r="T1661" s="78"/>
      <c r="U1661" s="78"/>
      <c r="W1661" s="78"/>
    </row>
    <row r="1662" spans="1:23" x14ac:dyDescent="0.25">
      <c r="A1662" s="17"/>
      <c r="B1662" s="17"/>
      <c r="C1662" s="84"/>
      <c r="D1662" s="84"/>
      <c r="E1662" s="85"/>
      <c r="F1662" s="5"/>
      <c r="G1662" s="5"/>
      <c r="H1662" s="5"/>
      <c r="K1662" s="5"/>
      <c r="L1662" s="5"/>
      <c r="M1662" s="17"/>
      <c r="N1662" s="17"/>
      <c r="T1662" s="78"/>
      <c r="U1662" s="78"/>
      <c r="W1662" s="78"/>
    </row>
    <row r="1663" spans="1:23" x14ac:dyDescent="0.25">
      <c r="A1663" s="17"/>
      <c r="B1663" s="17"/>
      <c r="C1663" s="84"/>
      <c r="D1663" s="84"/>
      <c r="E1663" s="85"/>
      <c r="F1663" s="5"/>
      <c r="G1663" s="5"/>
      <c r="H1663" s="5"/>
      <c r="K1663" s="5"/>
      <c r="L1663" s="5"/>
      <c r="M1663" s="17"/>
      <c r="N1663" s="17"/>
      <c r="T1663" s="78"/>
      <c r="U1663" s="78"/>
      <c r="W1663" s="78"/>
    </row>
    <row r="1664" spans="1:23" x14ac:dyDescent="0.25">
      <c r="A1664" s="17"/>
      <c r="B1664" s="17"/>
      <c r="C1664" s="84"/>
      <c r="D1664" s="84"/>
      <c r="E1664" s="85"/>
      <c r="F1664" s="5"/>
      <c r="G1664" s="5"/>
      <c r="H1664" s="5"/>
      <c r="K1664" s="5"/>
      <c r="L1664" s="5"/>
      <c r="M1664" s="17"/>
      <c r="N1664" s="17"/>
      <c r="T1664" s="78"/>
      <c r="U1664" s="78"/>
      <c r="W1664" s="78"/>
    </row>
    <row r="1665" spans="1:23" x14ac:dyDescent="0.25">
      <c r="A1665" s="17"/>
      <c r="B1665" s="17"/>
      <c r="C1665" s="84"/>
      <c r="D1665" s="84"/>
      <c r="E1665" s="85"/>
      <c r="F1665" s="5"/>
      <c r="G1665" s="5"/>
      <c r="H1665" s="5"/>
      <c r="K1665" s="5"/>
      <c r="L1665" s="5"/>
      <c r="M1665" s="17"/>
      <c r="N1665" s="17"/>
      <c r="T1665" s="78"/>
      <c r="U1665" s="78"/>
      <c r="W1665" s="78"/>
    </row>
    <row r="1666" spans="1:23" x14ac:dyDescent="0.25">
      <c r="A1666" s="17"/>
      <c r="B1666" s="17"/>
      <c r="C1666" s="84"/>
      <c r="D1666" s="84"/>
      <c r="E1666" s="85"/>
      <c r="F1666" s="5"/>
      <c r="G1666" s="5"/>
      <c r="H1666" s="5"/>
      <c r="K1666" s="5"/>
      <c r="L1666" s="5"/>
      <c r="M1666" s="17"/>
      <c r="N1666" s="17"/>
      <c r="T1666" s="78"/>
      <c r="U1666" s="78"/>
      <c r="W1666" s="78"/>
    </row>
    <row r="1667" spans="1:23" x14ac:dyDescent="0.25">
      <c r="A1667" s="17"/>
      <c r="B1667" s="17"/>
      <c r="C1667" s="84"/>
      <c r="D1667" s="84"/>
      <c r="E1667" s="85"/>
      <c r="F1667" s="5"/>
      <c r="G1667" s="5"/>
      <c r="H1667" s="5"/>
      <c r="K1667" s="5"/>
      <c r="L1667" s="5"/>
      <c r="M1667" s="17"/>
      <c r="N1667" s="17"/>
      <c r="T1667" s="78"/>
      <c r="U1667" s="78"/>
      <c r="W1667" s="78"/>
    </row>
    <row r="1668" spans="1:23" x14ac:dyDescent="0.25">
      <c r="A1668" s="17"/>
      <c r="B1668" s="17"/>
      <c r="C1668" s="84"/>
      <c r="D1668" s="84"/>
      <c r="E1668" s="85"/>
      <c r="F1668" s="5"/>
      <c r="G1668" s="5"/>
      <c r="H1668" s="5"/>
      <c r="K1668" s="5"/>
      <c r="L1668" s="5"/>
      <c r="M1668" s="17"/>
      <c r="N1668" s="17"/>
      <c r="T1668" s="78"/>
      <c r="U1668" s="78"/>
      <c r="W1668" s="78"/>
    </row>
    <row r="1669" spans="1:23" x14ac:dyDescent="0.25">
      <c r="A1669" s="17"/>
      <c r="B1669" s="17"/>
      <c r="C1669" s="84"/>
      <c r="D1669" s="84"/>
      <c r="E1669" s="85"/>
      <c r="F1669" s="5"/>
      <c r="G1669" s="5"/>
      <c r="H1669" s="5"/>
      <c r="K1669" s="5"/>
      <c r="L1669" s="5"/>
      <c r="M1669" s="17"/>
      <c r="N1669" s="17"/>
      <c r="T1669" s="78"/>
      <c r="U1669" s="78"/>
      <c r="W1669" s="78"/>
    </row>
    <row r="1670" spans="1:23" x14ac:dyDescent="0.25">
      <c r="A1670" s="17"/>
      <c r="B1670" s="17"/>
      <c r="C1670" s="84"/>
      <c r="D1670" s="84"/>
      <c r="E1670" s="85"/>
      <c r="F1670" s="5"/>
      <c r="G1670" s="5"/>
      <c r="H1670" s="5"/>
      <c r="K1670" s="5"/>
      <c r="L1670" s="5"/>
      <c r="M1670" s="17"/>
      <c r="N1670" s="17"/>
      <c r="T1670" s="78"/>
      <c r="U1670" s="78"/>
      <c r="W1670" s="78"/>
    </row>
    <row r="1671" spans="1:23" x14ac:dyDescent="0.25">
      <c r="A1671" s="17"/>
      <c r="B1671" s="17"/>
      <c r="C1671" s="84"/>
      <c r="D1671" s="84"/>
      <c r="E1671" s="85"/>
      <c r="F1671" s="5"/>
      <c r="G1671" s="5"/>
      <c r="H1671" s="5"/>
      <c r="K1671" s="5"/>
      <c r="L1671" s="5"/>
      <c r="M1671" s="17"/>
      <c r="N1671" s="17"/>
      <c r="T1671" s="78"/>
      <c r="U1671" s="78"/>
      <c r="W1671" s="78"/>
    </row>
    <row r="1672" spans="1:23" x14ac:dyDescent="0.25">
      <c r="A1672" s="17"/>
      <c r="B1672" s="17"/>
      <c r="C1672" s="84"/>
      <c r="D1672" s="84"/>
      <c r="E1672" s="85"/>
      <c r="F1672" s="5"/>
      <c r="G1672" s="5"/>
      <c r="H1672" s="5"/>
      <c r="K1672" s="5"/>
      <c r="L1672" s="5"/>
      <c r="M1672" s="17"/>
      <c r="N1672" s="17"/>
      <c r="T1672" s="78"/>
      <c r="U1672" s="78"/>
      <c r="W1672" s="78"/>
    </row>
    <row r="1673" spans="1:23" x14ac:dyDescent="0.25">
      <c r="A1673" s="17"/>
      <c r="B1673" s="17"/>
      <c r="C1673" s="84"/>
      <c r="D1673" s="84"/>
      <c r="E1673" s="85"/>
      <c r="F1673" s="5"/>
      <c r="G1673" s="5"/>
      <c r="H1673" s="5"/>
      <c r="K1673" s="5"/>
      <c r="L1673" s="5"/>
      <c r="M1673" s="17"/>
      <c r="N1673" s="17"/>
      <c r="T1673" s="78"/>
      <c r="U1673" s="78"/>
      <c r="W1673" s="78"/>
    </row>
    <row r="1674" spans="1:23" x14ac:dyDescent="0.25">
      <c r="A1674" s="17"/>
      <c r="B1674" s="17"/>
      <c r="C1674" s="84"/>
      <c r="D1674" s="84"/>
      <c r="E1674" s="85"/>
      <c r="F1674" s="5"/>
      <c r="G1674" s="5"/>
      <c r="H1674" s="5"/>
      <c r="K1674" s="5"/>
      <c r="L1674" s="5"/>
      <c r="M1674" s="17"/>
      <c r="N1674" s="17"/>
      <c r="T1674" s="78"/>
      <c r="U1674" s="78"/>
      <c r="W1674" s="78"/>
    </row>
    <row r="1675" spans="1:23" x14ac:dyDescent="0.25">
      <c r="A1675" s="17"/>
      <c r="B1675" s="17"/>
      <c r="C1675" s="84"/>
      <c r="D1675" s="84"/>
      <c r="E1675" s="85"/>
      <c r="F1675" s="5"/>
      <c r="G1675" s="5"/>
      <c r="H1675" s="5"/>
      <c r="K1675" s="5"/>
      <c r="L1675" s="5"/>
      <c r="M1675" s="17"/>
      <c r="N1675" s="17"/>
      <c r="T1675" s="78"/>
      <c r="U1675" s="78"/>
      <c r="W1675" s="78"/>
    </row>
    <row r="1676" spans="1:23" x14ac:dyDescent="0.25">
      <c r="A1676" s="17"/>
      <c r="B1676" s="17"/>
      <c r="C1676" s="84"/>
      <c r="D1676" s="84"/>
      <c r="E1676" s="85"/>
      <c r="F1676" s="5"/>
      <c r="G1676" s="5"/>
      <c r="H1676" s="5"/>
      <c r="K1676" s="5"/>
      <c r="L1676" s="5"/>
      <c r="M1676" s="17"/>
      <c r="N1676" s="17"/>
      <c r="T1676" s="78"/>
      <c r="U1676" s="78"/>
      <c r="W1676" s="78"/>
    </row>
    <row r="1677" spans="1:23" x14ac:dyDescent="0.25">
      <c r="A1677" s="17"/>
      <c r="B1677" s="17"/>
      <c r="C1677" s="84"/>
      <c r="D1677" s="84"/>
      <c r="E1677" s="85"/>
      <c r="F1677" s="5"/>
      <c r="G1677" s="5"/>
      <c r="H1677" s="5"/>
      <c r="K1677" s="5"/>
      <c r="L1677" s="5"/>
      <c r="M1677" s="17"/>
      <c r="N1677" s="17"/>
      <c r="T1677" s="78"/>
      <c r="U1677" s="78"/>
      <c r="W1677" s="78"/>
    </row>
    <row r="1678" spans="1:23" x14ac:dyDescent="0.25">
      <c r="A1678" s="17"/>
      <c r="B1678" s="17"/>
      <c r="C1678" s="84"/>
      <c r="D1678" s="84"/>
      <c r="E1678" s="85"/>
      <c r="F1678" s="5"/>
      <c r="G1678" s="5"/>
      <c r="H1678" s="5"/>
      <c r="K1678" s="5"/>
      <c r="L1678" s="5"/>
      <c r="M1678" s="17"/>
      <c r="N1678" s="17"/>
      <c r="T1678" s="78"/>
      <c r="U1678" s="78"/>
      <c r="W1678" s="78"/>
    </row>
    <row r="1679" spans="1:23" x14ac:dyDescent="0.25">
      <c r="A1679" s="17"/>
      <c r="B1679" s="17"/>
      <c r="C1679" s="84"/>
      <c r="D1679" s="84"/>
      <c r="E1679" s="85"/>
      <c r="F1679" s="5"/>
      <c r="G1679" s="5"/>
      <c r="H1679" s="5"/>
      <c r="K1679" s="5"/>
      <c r="L1679" s="5"/>
      <c r="M1679" s="17"/>
      <c r="N1679" s="17"/>
      <c r="T1679" s="78"/>
      <c r="U1679" s="78"/>
      <c r="W1679" s="78"/>
    </row>
    <row r="1680" spans="1:23" x14ac:dyDescent="0.25">
      <c r="A1680" s="17"/>
      <c r="B1680" s="17"/>
      <c r="C1680" s="84"/>
      <c r="D1680" s="84"/>
      <c r="E1680" s="85"/>
      <c r="F1680" s="5"/>
      <c r="G1680" s="5"/>
      <c r="H1680" s="5"/>
      <c r="K1680" s="5"/>
      <c r="L1680" s="5"/>
      <c r="M1680" s="17"/>
      <c r="N1680" s="17"/>
      <c r="T1680" s="78"/>
      <c r="U1680" s="78"/>
      <c r="W1680" s="78"/>
    </row>
    <row r="1681" spans="1:23" x14ac:dyDescent="0.25">
      <c r="A1681" s="17"/>
      <c r="B1681" s="17"/>
      <c r="C1681" s="84"/>
      <c r="D1681" s="84"/>
      <c r="E1681" s="85"/>
      <c r="F1681" s="5"/>
      <c r="G1681" s="5"/>
      <c r="H1681" s="5"/>
      <c r="K1681" s="5"/>
      <c r="L1681" s="5"/>
      <c r="M1681" s="17"/>
      <c r="N1681" s="17"/>
      <c r="T1681" s="78"/>
      <c r="U1681" s="78"/>
      <c r="W1681" s="78"/>
    </row>
    <row r="1682" spans="1:23" x14ac:dyDescent="0.25">
      <c r="A1682" s="17"/>
      <c r="B1682" s="17"/>
      <c r="C1682" s="84"/>
      <c r="D1682" s="84"/>
      <c r="E1682" s="85"/>
      <c r="F1682" s="5"/>
      <c r="G1682" s="5"/>
      <c r="H1682" s="5"/>
      <c r="K1682" s="5"/>
      <c r="L1682" s="5"/>
      <c r="M1682" s="17"/>
      <c r="N1682" s="17"/>
      <c r="T1682" s="78"/>
      <c r="U1682" s="78"/>
      <c r="W1682" s="78"/>
    </row>
    <row r="1683" spans="1:23" x14ac:dyDescent="0.25">
      <c r="A1683" s="17"/>
      <c r="B1683" s="17"/>
      <c r="C1683" s="84"/>
      <c r="D1683" s="84"/>
      <c r="E1683" s="85"/>
      <c r="F1683" s="5"/>
      <c r="G1683" s="5"/>
      <c r="H1683" s="5"/>
      <c r="K1683" s="5"/>
      <c r="L1683" s="5"/>
      <c r="M1683" s="17"/>
      <c r="N1683" s="17"/>
      <c r="T1683" s="78"/>
      <c r="U1683" s="78"/>
      <c r="W1683" s="78"/>
    </row>
    <row r="1684" spans="1:23" x14ac:dyDescent="0.25">
      <c r="A1684" s="17"/>
      <c r="B1684" s="17"/>
      <c r="C1684" s="84"/>
      <c r="D1684" s="84"/>
      <c r="E1684" s="85"/>
      <c r="F1684" s="5"/>
      <c r="G1684" s="5"/>
      <c r="H1684" s="5"/>
      <c r="K1684" s="5"/>
      <c r="L1684" s="5"/>
      <c r="M1684" s="17"/>
      <c r="N1684" s="17"/>
      <c r="T1684" s="78"/>
      <c r="U1684" s="78"/>
      <c r="W1684" s="78"/>
    </row>
    <row r="1685" spans="1:23" x14ac:dyDescent="0.25">
      <c r="A1685" s="17"/>
      <c r="B1685" s="17"/>
      <c r="C1685" s="84"/>
      <c r="D1685" s="84"/>
      <c r="E1685" s="85"/>
      <c r="F1685" s="5"/>
      <c r="G1685" s="5"/>
      <c r="H1685" s="5"/>
      <c r="K1685" s="5"/>
      <c r="L1685" s="5"/>
      <c r="M1685" s="17"/>
      <c r="N1685" s="17"/>
      <c r="T1685" s="78"/>
      <c r="U1685" s="78"/>
      <c r="W1685" s="78"/>
    </row>
    <row r="1686" spans="1:23" x14ac:dyDescent="0.25">
      <c r="A1686" s="17"/>
      <c r="B1686" s="17"/>
      <c r="C1686" s="84"/>
      <c r="D1686" s="84"/>
      <c r="E1686" s="85"/>
      <c r="F1686" s="5"/>
      <c r="G1686" s="5"/>
      <c r="H1686" s="5"/>
      <c r="K1686" s="5"/>
      <c r="L1686" s="5"/>
      <c r="M1686" s="17"/>
      <c r="N1686" s="17"/>
      <c r="T1686" s="78"/>
      <c r="U1686" s="78"/>
      <c r="W1686" s="78"/>
    </row>
    <row r="1687" spans="1:23" x14ac:dyDescent="0.25">
      <c r="A1687" s="17"/>
      <c r="B1687" s="17"/>
      <c r="C1687" s="84"/>
      <c r="D1687" s="84"/>
      <c r="E1687" s="85"/>
      <c r="F1687" s="5"/>
      <c r="G1687" s="5"/>
      <c r="H1687" s="5"/>
      <c r="K1687" s="5"/>
      <c r="L1687" s="5"/>
      <c r="M1687" s="17"/>
      <c r="N1687" s="17"/>
      <c r="T1687" s="78"/>
      <c r="U1687" s="78"/>
      <c r="W1687" s="78"/>
    </row>
    <row r="1688" spans="1:23" x14ac:dyDescent="0.25">
      <c r="A1688" s="17"/>
      <c r="B1688" s="17"/>
      <c r="C1688" s="84"/>
      <c r="D1688" s="84"/>
      <c r="E1688" s="85"/>
      <c r="F1688" s="5"/>
      <c r="G1688" s="5"/>
      <c r="H1688" s="5"/>
      <c r="K1688" s="5"/>
      <c r="L1688" s="5"/>
      <c r="M1688" s="17"/>
      <c r="N1688" s="17"/>
      <c r="T1688" s="78"/>
      <c r="U1688" s="78"/>
      <c r="W1688" s="78"/>
    </row>
    <row r="1689" spans="1:23" x14ac:dyDescent="0.25">
      <c r="A1689" s="17"/>
      <c r="B1689" s="17"/>
      <c r="C1689" s="84"/>
      <c r="D1689" s="84"/>
      <c r="E1689" s="85"/>
      <c r="F1689" s="5"/>
      <c r="G1689" s="5"/>
      <c r="H1689" s="5"/>
      <c r="K1689" s="5"/>
      <c r="L1689" s="5"/>
      <c r="M1689" s="17"/>
      <c r="N1689" s="17"/>
      <c r="T1689" s="78"/>
      <c r="U1689" s="78"/>
      <c r="W1689" s="78"/>
    </row>
    <row r="1690" spans="1:23" x14ac:dyDescent="0.25">
      <c r="A1690" s="17"/>
      <c r="B1690" s="17"/>
      <c r="C1690" s="84"/>
      <c r="D1690" s="84"/>
      <c r="E1690" s="85"/>
      <c r="F1690" s="5"/>
      <c r="G1690" s="5"/>
      <c r="H1690" s="5"/>
      <c r="K1690" s="5"/>
      <c r="L1690" s="5"/>
      <c r="M1690" s="17"/>
      <c r="N1690" s="17"/>
      <c r="T1690" s="78"/>
      <c r="U1690" s="78"/>
      <c r="W1690" s="78"/>
    </row>
    <row r="1691" spans="1:23" x14ac:dyDescent="0.25">
      <c r="A1691" s="17"/>
      <c r="B1691" s="17"/>
      <c r="C1691" s="84"/>
      <c r="D1691" s="84"/>
      <c r="E1691" s="85"/>
      <c r="F1691" s="5"/>
      <c r="G1691" s="5"/>
      <c r="H1691" s="5"/>
      <c r="K1691" s="5"/>
      <c r="L1691" s="5"/>
      <c r="M1691" s="17"/>
      <c r="N1691" s="17"/>
      <c r="T1691" s="78"/>
      <c r="U1691" s="78"/>
      <c r="W1691" s="78"/>
    </row>
    <row r="1692" spans="1:23" x14ac:dyDescent="0.25">
      <c r="A1692" s="17"/>
      <c r="B1692" s="17"/>
      <c r="C1692" s="84"/>
      <c r="D1692" s="84"/>
      <c r="E1692" s="85"/>
      <c r="F1692" s="5"/>
      <c r="G1692" s="5"/>
      <c r="H1692" s="5"/>
      <c r="K1692" s="5"/>
      <c r="L1692" s="5"/>
      <c r="M1692" s="17"/>
      <c r="N1692" s="17"/>
      <c r="T1692" s="78"/>
      <c r="U1692" s="78"/>
      <c r="W1692" s="78"/>
    </row>
    <row r="1693" spans="1:23" x14ac:dyDescent="0.25">
      <c r="A1693" s="17"/>
      <c r="B1693" s="17"/>
      <c r="C1693" s="84"/>
      <c r="D1693" s="84"/>
      <c r="E1693" s="85"/>
      <c r="F1693" s="5"/>
      <c r="G1693" s="5"/>
      <c r="H1693" s="5"/>
      <c r="K1693" s="5"/>
      <c r="L1693" s="5"/>
      <c r="M1693" s="17"/>
      <c r="N1693" s="17"/>
      <c r="T1693" s="78"/>
      <c r="U1693" s="78"/>
      <c r="W1693" s="78"/>
    </row>
    <row r="1694" spans="1:23" x14ac:dyDescent="0.25">
      <c r="A1694" s="17"/>
      <c r="B1694" s="17"/>
      <c r="C1694" s="84"/>
      <c r="D1694" s="84"/>
      <c r="E1694" s="85"/>
      <c r="F1694" s="5"/>
      <c r="G1694" s="5"/>
      <c r="H1694" s="5"/>
      <c r="K1694" s="5"/>
      <c r="L1694" s="5"/>
      <c r="M1694" s="17"/>
      <c r="N1694" s="17"/>
      <c r="T1694" s="78"/>
      <c r="U1694" s="78"/>
      <c r="W1694" s="78"/>
    </row>
    <row r="1695" spans="1:23" x14ac:dyDescent="0.25">
      <c r="A1695" s="17"/>
      <c r="B1695" s="17"/>
      <c r="C1695" s="84"/>
      <c r="D1695" s="84"/>
      <c r="E1695" s="85"/>
      <c r="F1695" s="5"/>
      <c r="G1695" s="5"/>
      <c r="H1695" s="5"/>
      <c r="K1695" s="5"/>
      <c r="L1695" s="5"/>
      <c r="M1695" s="17"/>
      <c r="N1695" s="17"/>
      <c r="T1695" s="78"/>
      <c r="U1695" s="78"/>
      <c r="W1695" s="78"/>
    </row>
    <row r="1696" spans="1:23" x14ac:dyDescent="0.25">
      <c r="A1696" s="17"/>
      <c r="B1696" s="17"/>
      <c r="C1696" s="84"/>
      <c r="D1696" s="84"/>
      <c r="E1696" s="85"/>
      <c r="F1696" s="5"/>
      <c r="G1696" s="5"/>
      <c r="H1696" s="5"/>
      <c r="K1696" s="5"/>
      <c r="L1696" s="5"/>
      <c r="M1696" s="17"/>
      <c r="N1696" s="17"/>
      <c r="T1696" s="78"/>
      <c r="U1696" s="78"/>
      <c r="W1696" s="78"/>
    </row>
    <row r="1697" spans="1:23" x14ac:dyDescent="0.25">
      <c r="A1697" s="17"/>
      <c r="B1697" s="17"/>
      <c r="C1697" s="84"/>
      <c r="D1697" s="84"/>
      <c r="E1697" s="85"/>
      <c r="F1697" s="5"/>
      <c r="G1697" s="5"/>
      <c r="H1697" s="5"/>
      <c r="K1697" s="5"/>
      <c r="L1697" s="5"/>
      <c r="M1697" s="17"/>
      <c r="N1697" s="17"/>
      <c r="T1697" s="78"/>
      <c r="U1697" s="78"/>
      <c r="W1697" s="78"/>
    </row>
    <row r="1698" spans="1:23" x14ac:dyDescent="0.25">
      <c r="A1698" s="17"/>
      <c r="B1698" s="17"/>
      <c r="C1698" s="84"/>
      <c r="D1698" s="84"/>
      <c r="E1698" s="85"/>
      <c r="F1698" s="5"/>
      <c r="G1698" s="5"/>
      <c r="H1698" s="5"/>
      <c r="K1698" s="5"/>
      <c r="L1698" s="5"/>
      <c r="M1698" s="17"/>
      <c r="N1698" s="17"/>
      <c r="T1698" s="78"/>
      <c r="U1698" s="78"/>
      <c r="W1698" s="78"/>
    </row>
    <row r="1699" spans="1:23" x14ac:dyDescent="0.25">
      <c r="A1699" s="17"/>
      <c r="B1699" s="17"/>
      <c r="C1699" s="84"/>
      <c r="D1699" s="84"/>
      <c r="E1699" s="85"/>
      <c r="F1699" s="5"/>
      <c r="G1699" s="5"/>
      <c r="H1699" s="5"/>
      <c r="K1699" s="5"/>
      <c r="L1699" s="5"/>
      <c r="M1699" s="17"/>
      <c r="N1699" s="17"/>
      <c r="T1699" s="78"/>
      <c r="U1699" s="78"/>
      <c r="W1699" s="78"/>
    </row>
    <row r="1700" spans="1:23" x14ac:dyDescent="0.25">
      <c r="A1700" s="17"/>
      <c r="B1700" s="17"/>
      <c r="C1700" s="84"/>
      <c r="D1700" s="84"/>
      <c r="E1700" s="85"/>
      <c r="F1700" s="5"/>
      <c r="G1700" s="5"/>
      <c r="H1700" s="5"/>
      <c r="K1700" s="5"/>
      <c r="L1700" s="5"/>
      <c r="M1700" s="17"/>
      <c r="N1700" s="17"/>
      <c r="T1700" s="78"/>
      <c r="U1700" s="78"/>
      <c r="W1700" s="78"/>
    </row>
    <row r="1701" spans="1:23" x14ac:dyDescent="0.25">
      <c r="A1701" s="17"/>
      <c r="B1701" s="17"/>
      <c r="C1701" s="84"/>
      <c r="D1701" s="84"/>
      <c r="E1701" s="85"/>
      <c r="F1701" s="5"/>
      <c r="G1701" s="5"/>
      <c r="H1701" s="5"/>
      <c r="K1701" s="5"/>
      <c r="L1701" s="5"/>
      <c r="M1701" s="17"/>
      <c r="N1701" s="17"/>
      <c r="T1701" s="78"/>
      <c r="U1701" s="78"/>
      <c r="W1701" s="78"/>
    </row>
    <row r="1702" spans="1:23" x14ac:dyDescent="0.25">
      <c r="A1702" s="17"/>
      <c r="B1702" s="17"/>
      <c r="C1702" s="84"/>
      <c r="D1702" s="84"/>
      <c r="E1702" s="85"/>
      <c r="F1702" s="5"/>
      <c r="G1702" s="5"/>
      <c r="H1702" s="5"/>
      <c r="K1702" s="5"/>
      <c r="L1702" s="5"/>
      <c r="M1702" s="17"/>
      <c r="N1702" s="17"/>
      <c r="T1702" s="78"/>
      <c r="U1702" s="78"/>
      <c r="W1702" s="78"/>
    </row>
    <row r="1703" spans="1:23" x14ac:dyDescent="0.25">
      <c r="A1703" s="17"/>
      <c r="B1703" s="17"/>
      <c r="C1703" s="84"/>
      <c r="D1703" s="84"/>
      <c r="E1703" s="85"/>
      <c r="F1703" s="5"/>
      <c r="G1703" s="5"/>
      <c r="H1703" s="5"/>
      <c r="K1703" s="5"/>
      <c r="L1703" s="5"/>
      <c r="M1703" s="17"/>
      <c r="N1703" s="17"/>
      <c r="T1703" s="78"/>
      <c r="U1703" s="78"/>
      <c r="W1703" s="78"/>
    </row>
    <row r="1704" spans="1:23" x14ac:dyDescent="0.25">
      <c r="A1704" s="17"/>
      <c r="B1704" s="17"/>
      <c r="C1704" s="84"/>
      <c r="D1704" s="84"/>
      <c r="E1704" s="85"/>
      <c r="F1704" s="5"/>
      <c r="G1704" s="5"/>
      <c r="H1704" s="5"/>
      <c r="K1704" s="5"/>
      <c r="L1704" s="5"/>
      <c r="M1704" s="17"/>
      <c r="N1704" s="17"/>
      <c r="T1704" s="78"/>
      <c r="U1704" s="78"/>
      <c r="W1704" s="78"/>
    </row>
    <row r="1705" spans="1:23" x14ac:dyDescent="0.25">
      <c r="A1705" s="17"/>
      <c r="B1705" s="17"/>
      <c r="C1705" s="84"/>
      <c r="D1705" s="84"/>
      <c r="E1705" s="85"/>
      <c r="F1705" s="5"/>
      <c r="G1705" s="5"/>
      <c r="H1705" s="5"/>
      <c r="K1705" s="5"/>
      <c r="L1705" s="5"/>
      <c r="M1705" s="17"/>
      <c r="N1705" s="17"/>
      <c r="T1705" s="78"/>
      <c r="U1705" s="78"/>
      <c r="W1705" s="78"/>
    </row>
    <row r="1706" spans="1:23" x14ac:dyDescent="0.25">
      <c r="A1706" s="17"/>
      <c r="B1706" s="17"/>
      <c r="C1706" s="84"/>
      <c r="D1706" s="84"/>
      <c r="E1706" s="85"/>
      <c r="F1706" s="5"/>
      <c r="G1706" s="5"/>
      <c r="H1706" s="5"/>
      <c r="K1706" s="5"/>
      <c r="L1706" s="5"/>
      <c r="M1706" s="17"/>
      <c r="N1706" s="17"/>
      <c r="T1706" s="78"/>
      <c r="U1706" s="78"/>
      <c r="W1706" s="78"/>
    </row>
    <row r="1707" spans="1:23" x14ac:dyDescent="0.25">
      <c r="A1707" s="17"/>
      <c r="B1707" s="17"/>
      <c r="C1707" s="84"/>
      <c r="D1707" s="84"/>
      <c r="E1707" s="85"/>
      <c r="F1707" s="5"/>
      <c r="G1707" s="5"/>
      <c r="H1707" s="5"/>
      <c r="K1707" s="5"/>
      <c r="L1707" s="5"/>
      <c r="M1707" s="17"/>
      <c r="N1707" s="17"/>
      <c r="T1707" s="78"/>
      <c r="U1707" s="78"/>
      <c r="W1707" s="78"/>
    </row>
    <row r="1708" spans="1:23" x14ac:dyDescent="0.25">
      <c r="A1708" s="17"/>
      <c r="B1708" s="17"/>
      <c r="C1708" s="84"/>
      <c r="D1708" s="84"/>
      <c r="E1708" s="85"/>
      <c r="F1708" s="5"/>
      <c r="G1708" s="5"/>
      <c r="H1708" s="5"/>
      <c r="K1708" s="5"/>
      <c r="L1708" s="5"/>
      <c r="M1708" s="17"/>
      <c r="N1708" s="17"/>
      <c r="T1708" s="78"/>
      <c r="U1708" s="78"/>
      <c r="W1708" s="78"/>
    </row>
    <row r="1709" spans="1:23" x14ac:dyDescent="0.25">
      <c r="A1709" s="17"/>
      <c r="B1709" s="17"/>
      <c r="C1709" s="84"/>
      <c r="D1709" s="84"/>
      <c r="E1709" s="85"/>
      <c r="F1709" s="5"/>
      <c r="G1709" s="5"/>
      <c r="H1709" s="5"/>
      <c r="K1709" s="5"/>
      <c r="L1709" s="5"/>
      <c r="M1709" s="17"/>
      <c r="N1709" s="17"/>
      <c r="T1709" s="78"/>
      <c r="U1709" s="78"/>
      <c r="W1709" s="78"/>
    </row>
    <row r="1710" spans="1:23" x14ac:dyDescent="0.25">
      <c r="A1710" s="17"/>
      <c r="B1710" s="17"/>
      <c r="C1710" s="84"/>
      <c r="D1710" s="84"/>
      <c r="E1710" s="85"/>
      <c r="F1710" s="5"/>
      <c r="G1710" s="5"/>
      <c r="H1710" s="5"/>
      <c r="K1710" s="5"/>
      <c r="L1710" s="5"/>
      <c r="M1710" s="17"/>
      <c r="N1710" s="17"/>
      <c r="T1710" s="78"/>
      <c r="U1710" s="78"/>
      <c r="W1710" s="78"/>
    </row>
    <row r="1711" spans="1:23" x14ac:dyDescent="0.25">
      <c r="A1711" s="17"/>
      <c r="B1711" s="17"/>
      <c r="C1711" s="84"/>
      <c r="D1711" s="84"/>
      <c r="E1711" s="85"/>
      <c r="F1711" s="5"/>
      <c r="G1711" s="5"/>
      <c r="H1711" s="5"/>
      <c r="K1711" s="5"/>
      <c r="L1711" s="5"/>
      <c r="M1711" s="17"/>
      <c r="N1711" s="17"/>
      <c r="T1711" s="78"/>
      <c r="U1711" s="78"/>
      <c r="W1711" s="78"/>
    </row>
    <row r="1712" spans="1:23" x14ac:dyDescent="0.25">
      <c r="A1712" s="17"/>
      <c r="B1712" s="17"/>
      <c r="C1712" s="84"/>
      <c r="D1712" s="84"/>
      <c r="E1712" s="85"/>
      <c r="F1712" s="5"/>
      <c r="G1712" s="5"/>
      <c r="H1712" s="5"/>
      <c r="K1712" s="5"/>
      <c r="L1712" s="5"/>
      <c r="M1712" s="17"/>
      <c r="N1712" s="17"/>
      <c r="T1712" s="78"/>
      <c r="U1712" s="78"/>
      <c r="W1712" s="78"/>
    </row>
    <row r="1713" spans="1:23" x14ac:dyDescent="0.25">
      <c r="A1713" s="17"/>
      <c r="B1713" s="17"/>
      <c r="C1713" s="84"/>
      <c r="D1713" s="84"/>
      <c r="E1713" s="85"/>
      <c r="F1713" s="5"/>
      <c r="G1713" s="5"/>
      <c r="H1713" s="5"/>
      <c r="K1713" s="5"/>
      <c r="L1713" s="5"/>
      <c r="M1713" s="17"/>
      <c r="N1713" s="17"/>
      <c r="T1713" s="78"/>
      <c r="U1713" s="78"/>
      <c r="W1713" s="78"/>
    </row>
    <row r="1714" spans="1:23" x14ac:dyDescent="0.25">
      <c r="A1714" s="17"/>
      <c r="B1714" s="17"/>
      <c r="C1714" s="84"/>
      <c r="D1714" s="84"/>
      <c r="E1714" s="85"/>
      <c r="F1714" s="5"/>
      <c r="G1714" s="5"/>
      <c r="H1714" s="5"/>
      <c r="K1714" s="5"/>
      <c r="L1714" s="5"/>
      <c r="M1714" s="17"/>
      <c r="N1714" s="17"/>
      <c r="T1714" s="78"/>
      <c r="U1714" s="78"/>
      <c r="W1714" s="78"/>
    </row>
    <row r="1715" spans="1:23" x14ac:dyDescent="0.25">
      <c r="A1715" s="17"/>
      <c r="B1715" s="17"/>
      <c r="C1715" s="84"/>
      <c r="D1715" s="84"/>
      <c r="E1715" s="85"/>
      <c r="F1715" s="5"/>
      <c r="G1715" s="5"/>
      <c r="H1715" s="5"/>
      <c r="K1715" s="5"/>
      <c r="L1715" s="5"/>
      <c r="M1715" s="17"/>
      <c r="N1715" s="17"/>
      <c r="T1715" s="78"/>
      <c r="U1715" s="78"/>
      <c r="W1715" s="78"/>
    </row>
    <row r="1716" spans="1:23" x14ac:dyDescent="0.25">
      <c r="A1716" s="17"/>
      <c r="B1716" s="17"/>
      <c r="C1716" s="84"/>
      <c r="D1716" s="84"/>
      <c r="E1716" s="85"/>
      <c r="F1716" s="5"/>
      <c r="G1716" s="5"/>
      <c r="H1716" s="5"/>
      <c r="K1716" s="5"/>
      <c r="L1716" s="5"/>
      <c r="M1716" s="17"/>
      <c r="N1716" s="17"/>
      <c r="T1716" s="78"/>
      <c r="U1716" s="78"/>
      <c r="W1716" s="78"/>
    </row>
    <row r="1717" spans="1:23" x14ac:dyDescent="0.25">
      <c r="A1717" s="17"/>
      <c r="B1717" s="17"/>
      <c r="C1717" s="84"/>
      <c r="D1717" s="84"/>
      <c r="E1717" s="85"/>
      <c r="F1717" s="5"/>
      <c r="G1717" s="5"/>
      <c r="H1717" s="5"/>
      <c r="K1717" s="5"/>
      <c r="L1717" s="5"/>
      <c r="M1717" s="17"/>
      <c r="N1717" s="17"/>
      <c r="T1717" s="78"/>
      <c r="U1717" s="78"/>
      <c r="W1717" s="78"/>
    </row>
    <row r="1718" spans="1:23" x14ac:dyDescent="0.25">
      <c r="A1718" s="17"/>
      <c r="B1718" s="17"/>
      <c r="C1718" s="84"/>
      <c r="D1718" s="84"/>
      <c r="E1718" s="85"/>
      <c r="F1718" s="5"/>
      <c r="G1718" s="5"/>
      <c r="H1718" s="5"/>
      <c r="K1718" s="5"/>
      <c r="L1718" s="5"/>
      <c r="M1718" s="17"/>
      <c r="N1718" s="17"/>
      <c r="T1718" s="78"/>
      <c r="U1718" s="78"/>
      <c r="W1718" s="78"/>
    </row>
    <row r="1719" spans="1:23" x14ac:dyDescent="0.25">
      <c r="A1719" s="17"/>
      <c r="B1719" s="17"/>
      <c r="C1719" s="84"/>
      <c r="D1719" s="84"/>
      <c r="E1719" s="85"/>
      <c r="F1719" s="5"/>
      <c r="G1719" s="5"/>
      <c r="H1719" s="5"/>
      <c r="K1719" s="5"/>
      <c r="L1719" s="5"/>
      <c r="M1719" s="17"/>
      <c r="N1719" s="17"/>
      <c r="T1719" s="78"/>
      <c r="U1719" s="78"/>
      <c r="W1719" s="78"/>
    </row>
    <row r="1720" spans="1:23" x14ac:dyDescent="0.25">
      <c r="A1720" s="17"/>
      <c r="B1720" s="17"/>
      <c r="C1720" s="84"/>
      <c r="D1720" s="84"/>
      <c r="E1720" s="85"/>
      <c r="F1720" s="5"/>
      <c r="G1720" s="5"/>
      <c r="H1720" s="5"/>
      <c r="K1720" s="5"/>
      <c r="L1720" s="5"/>
      <c r="M1720" s="17"/>
      <c r="N1720" s="17"/>
      <c r="T1720" s="78"/>
      <c r="U1720" s="78"/>
      <c r="W1720" s="78"/>
    </row>
    <row r="1721" spans="1:23" x14ac:dyDescent="0.25">
      <c r="A1721" s="17"/>
      <c r="B1721" s="17"/>
      <c r="C1721" s="84"/>
      <c r="D1721" s="84"/>
      <c r="E1721" s="85"/>
      <c r="F1721" s="5"/>
      <c r="G1721" s="5"/>
      <c r="H1721" s="5"/>
      <c r="K1721" s="5"/>
      <c r="L1721" s="5"/>
      <c r="M1721" s="17"/>
      <c r="N1721" s="17"/>
      <c r="T1721" s="78"/>
      <c r="U1721" s="78"/>
      <c r="W1721" s="78"/>
    </row>
    <row r="1722" spans="1:23" x14ac:dyDescent="0.25">
      <c r="A1722" s="17"/>
      <c r="B1722" s="17"/>
      <c r="C1722" s="84"/>
      <c r="D1722" s="84"/>
      <c r="E1722" s="85"/>
      <c r="F1722" s="5"/>
      <c r="G1722" s="5"/>
      <c r="H1722" s="5"/>
      <c r="K1722" s="5"/>
      <c r="L1722" s="5"/>
      <c r="M1722" s="17"/>
      <c r="N1722" s="17"/>
      <c r="T1722" s="78"/>
      <c r="U1722" s="78"/>
      <c r="W1722" s="78"/>
    </row>
    <row r="1723" spans="1:23" x14ac:dyDescent="0.25">
      <c r="A1723" s="17"/>
      <c r="B1723" s="17"/>
      <c r="C1723" s="84"/>
      <c r="D1723" s="84"/>
      <c r="E1723" s="85"/>
      <c r="F1723" s="5"/>
      <c r="G1723" s="5"/>
      <c r="H1723" s="5"/>
      <c r="K1723" s="5"/>
      <c r="L1723" s="5"/>
      <c r="M1723" s="17"/>
      <c r="N1723" s="17"/>
      <c r="T1723" s="78"/>
      <c r="U1723" s="78"/>
      <c r="W1723" s="78"/>
    </row>
    <row r="1724" spans="1:23" x14ac:dyDescent="0.25">
      <c r="A1724" s="17"/>
      <c r="B1724" s="17"/>
      <c r="C1724" s="84"/>
      <c r="D1724" s="84"/>
      <c r="E1724" s="85"/>
      <c r="F1724" s="5"/>
      <c r="G1724" s="5"/>
      <c r="H1724" s="5"/>
      <c r="K1724" s="5"/>
      <c r="L1724" s="5"/>
      <c r="M1724" s="17"/>
      <c r="N1724" s="17"/>
      <c r="T1724" s="78"/>
      <c r="U1724" s="78"/>
      <c r="W1724" s="78"/>
    </row>
    <row r="1725" spans="1:23" x14ac:dyDescent="0.25">
      <c r="A1725" s="17"/>
      <c r="B1725" s="17"/>
      <c r="C1725" s="84"/>
      <c r="D1725" s="84"/>
      <c r="E1725" s="85"/>
      <c r="F1725" s="5"/>
      <c r="G1725" s="5"/>
      <c r="H1725" s="5"/>
      <c r="K1725" s="5"/>
      <c r="L1725" s="5"/>
      <c r="M1725" s="17"/>
      <c r="N1725" s="17"/>
      <c r="T1725" s="78"/>
      <c r="U1725" s="78"/>
      <c r="W1725" s="78"/>
    </row>
    <row r="1726" spans="1:23" x14ac:dyDescent="0.25">
      <c r="A1726" s="17"/>
      <c r="B1726" s="17"/>
      <c r="C1726" s="84"/>
      <c r="D1726" s="84"/>
      <c r="E1726" s="85"/>
      <c r="F1726" s="5"/>
      <c r="G1726" s="5"/>
      <c r="H1726" s="5"/>
      <c r="K1726" s="5"/>
      <c r="L1726" s="5"/>
      <c r="M1726" s="17"/>
      <c r="N1726" s="17"/>
      <c r="T1726" s="78"/>
      <c r="U1726" s="78"/>
      <c r="W1726" s="78"/>
    </row>
    <row r="1727" spans="1:23" x14ac:dyDescent="0.25">
      <c r="A1727" s="17"/>
      <c r="B1727" s="17"/>
      <c r="C1727" s="84"/>
      <c r="D1727" s="84"/>
      <c r="E1727" s="85"/>
      <c r="F1727" s="5"/>
      <c r="G1727" s="5"/>
      <c r="H1727" s="5"/>
      <c r="K1727" s="5"/>
      <c r="L1727" s="5"/>
      <c r="M1727" s="17"/>
      <c r="N1727" s="17"/>
      <c r="T1727" s="78"/>
      <c r="U1727" s="78"/>
      <c r="W1727" s="78"/>
    </row>
    <row r="1728" spans="1:23" x14ac:dyDescent="0.25">
      <c r="A1728" s="17"/>
      <c r="B1728" s="17"/>
      <c r="C1728" s="84"/>
      <c r="D1728" s="84"/>
      <c r="E1728" s="85"/>
      <c r="F1728" s="5"/>
      <c r="G1728" s="5"/>
      <c r="H1728" s="5"/>
      <c r="K1728" s="5"/>
      <c r="L1728" s="5"/>
      <c r="M1728" s="17"/>
      <c r="N1728" s="17"/>
      <c r="T1728" s="78"/>
      <c r="U1728" s="78"/>
      <c r="W1728" s="78"/>
    </row>
    <row r="1729" spans="1:23" x14ac:dyDescent="0.25">
      <c r="A1729" s="17"/>
      <c r="B1729" s="17"/>
      <c r="C1729" s="84"/>
      <c r="D1729" s="84"/>
      <c r="E1729" s="85"/>
      <c r="F1729" s="5"/>
      <c r="G1729" s="5"/>
      <c r="H1729" s="5"/>
      <c r="K1729" s="5"/>
      <c r="L1729" s="5"/>
      <c r="M1729" s="17"/>
      <c r="N1729" s="17"/>
      <c r="T1729" s="78"/>
      <c r="U1729" s="78"/>
      <c r="W1729" s="78"/>
    </row>
    <row r="1730" spans="1:23" x14ac:dyDescent="0.25">
      <c r="A1730" s="17"/>
      <c r="B1730" s="17"/>
      <c r="C1730" s="84"/>
      <c r="D1730" s="84"/>
      <c r="E1730" s="85"/>
      <c r="F1730" s="5"/>
      <c r="G1730" s="5"/>
      <c r="H1730" s="5"/>
      <c r="K1730" s="5"/>
      <c r="L1730" s="5"/>
      <c r="M1730" s="17"/>
      <c r="N1730" s="17"/>
      <c r="T1730" s="78"/>
      <c r="U1730" s="78"/>
      <c r="W1730" s="78"/>
    </row>
    <row r="1731" spans="1:23" x14ac:dyDescent="0.25">
      <c r="A1731" s="17"/>
      <c r="B1731" s="17"/>
      <c r="C1731" s="84"/>
      <c r="D1731" s="84"/>
      <c r="E1731" s="85"/>
      <c r="F1731" s="5"/>
      <c r="G1731" s="5"/>
      <c r="H1731" s="5"/>
      <c r="K1731" s="5"/>
      <c r="L1731" s="5"/>
      <c r="M1731" s="17"/>
      <c r="N1731" s="17"/>
      <c r="T1731" s="78"/>
      <c r="U1731" s="78"/>
      <c r="W1731" s="78"/>
    </row>
    <row r="1732" spans="1:23" x14ac:dyDescent="0.25">
      <c r="A1732" s="17"/>
      <c r="B1732" s="17"/>
      <c r="C1732" s="84"/>
      <c r="D1732" s="84"/>
      <c r="E1732" s="85"/>
      <c r="F1732" s="5"/>
      <c r="G1732" s="5"/>
      <c r="H1732" s="5"/>
      <c r="K1732" s="5"/>
      <c r="L1732" s="5"/>
      <c r="M1732" s="17"/>
      <c r="N1732" s="17"/>
      <c r="T1732" s="78"/>
      <c r="U1732" s="78"/>
      <c r="W1732" s="78"/>
    </row>
    <row r="1733" spans="1:23" x14ac:dyDescent="0.25">
      <c r="A1733" s="17"/>
      <c r="B1733" s="17"/>
      <c r="C1733" s="84"/>
      <c r="D1733" s="84"/>
      <c r="E1733" s="85"/>
      <c r="F1733" s="5"/>
      <c r="G1733" s="5"/>
      <c r="H1733" s="5"/>
      <c r="K1733" s="5"/>
      <c r="L1733" s="5"/>
      <c r="M1733" s="17"/>
      <c r="N1733" s="17"/>
      <c r="T1733" s="78"/>
      <c r="U1733" s="78"/>
      <c r="W1733" s="78"/>
    </row>
    <row r="1734" spans="1:23" x14ac:dyDescent="0.25">
      <c r="A1734" s="17"/>
      <c r="B1734" s="17"/>
      <c r="C1734" s="84"/>
      <c r="D1734" s="84"/>
      <c r="E1734" s="85"/>
      <c r="F1734" s="5"/>
      <c r="G1734" s="5"/>
      <c r="H1734" s="5"/>
      <c r="K1734" s="5"/>
      <c r="L1734" s="5"/>
      <c r="M1734" s="17"/>
      <c r="N1734" s="17"/>
      <c r="T1734" s="78"/>
      <c r="U1734" s="78"/>
      <c r="W1734" s="78"/>
    </row>
    <row r="1735" spans="1:23" x14ac:dyDescent="0.25">
      <c r="A1735" s="17"/>
      <c r="B1735" s="17"/>
      <c r="C1735" s="84"/>
      <c r="D1735" s="84"/>
      <c r="E1735" s="85"/>
      <c r="F1735" s="5"/>
      <c r="G1735" s="5"/>
      <c r="H1735" s="5"/>
      <c r="K1735" s="5"/>
      <c r="L1735" s="5"/>
      <c r="M1735" s="17"/>
      <c r="N1735" s="17"/>
      <c r="T1735" s="78"/>
      <c r="U1735" s="78"/>
      <c r="W1735" s="78"/>
    </row>
    <row r="1736" spans="1:23" x14ac:dyDescent="0.25">
      <c r="A1736" s="17"/>
      <c r="B1736" s="17"/>
      <c r="C1736" s="84"/>
      <c r="D1736" s="84"/>
      <c r="E1736" s="85"/>
      <c r="F1736" s="5"/>
      <c r="G1736" s="5"/>
      <c r="H1736" s="5"/>
      <c r="K1736" s="5"/>
      <c r="L1736" s="5"/>
      <c r="M1736" s="17"/>
      <c r="N1736" s="17"/>
      <c r="T1736" s="78"/>
      <c r="U1736" s="78"/>
      <c r="W1736" s="78"/>
    </row>
    <row r="1737" spans="1:23" x14ac:dyDescent="0.25">
      <c r="A1737" s="17"/>
      <c r="B1737" s="17"/>
      <c r="C1737" s="84"/>
      <c r="D1737" s="84"/>
      <c r="E1737" s="85"/>
      <c r="F1737" s="5"/>
      <c r="G1737" s="5"/>
      <c r="H1737" s="5"/>
      <c r="K1737" s="5"/>
      <c r="L1737" s="5"/>
      <c r="M1737" s="17"/>
      <c r="N1737" s="17"/>
      <c r="T1737" s="78"/>
      <c r="U1737" s="78"/>
      <c r="W1737" s="78"/>
    </row>
    <row r="1738" spans="1:23" x14ac:dyDescent="0.25">
      <c r="A1738" s="17"/>
      <c r="B1738" s="17"/>
      <c r="C1738" s="84"/>
      <c r="D1738" s="84"/>
      <c r="E1738" s="85"/>
      <c r="F1738" s="5"/>
      <c r="G1738" s="5"/>
      <c r="H1738" s="5"/>
      <c r="K1738" s="5"/>
      <c r="L1738" s="5"/>
      <c r="M1738" s="17"/>
      <c r="N1738" s="17"/>
      <c r="T1738" s="78"/>
      <c r="U1738" s="78"/>
      <c r="W1738" s="78"/>
    </row>
    <row r="1739" spans="1:23" x14ac:dyDescent="0.25">
      <c r="A1739" s="17"/>
      <c r="B1739" s="17"/>
      <c r="C1739" s="84"/>
      <c r="D1739" s="84"/>
      <c r="E1739" s="85"/>
      <c r="F1739" s="5"/>
      <c r="G1739" s="5"/>
      <c r="H1739" s="5"/>
      <c r="K1739" s="5"/>
      <c r="L1739" s="5"/>
      <c r="M1739" s="17"/>
      <c r="N1739" s="17"/>
      <c r="T1739" s="78"/>
      <c r="U1739" s="78"/>
      <c r="W1739" s="78"/>
    </row>
    <row r="1740" spans="1:23" x14ac:dyDescent="0.25">
      <c r="A1740" s="17"/>
      <c r="B1740" s="17"/>
      <c r="C1740" s="84"/>
      <c r="D1740" s="84"/>
      <c r="E1740" s="85"/>
      <c r="F1740" s="5"/>
      <c r="G1740" s="5"/>
      <c r="H1740" s="5"/>
      <c r="K1740" s="5"/>
      <c r="L1740" s="5"/>
      <c r="M1740" s="17"/>
      <c r="N1740" s="17"/>
      <c r="T1740" s="78"/>
      <c r="U1740" s="78"/>
      <c r="W1740" s="78"/>
    </row>
    <row r="1741" spans="1:23" x14ac:dyDescent="0.25">
      <c r="A1741" s="17"/>
      <c r="B1741" s="17"/>
      <c r="C1741" s="84"/>
      <c r="D1741" s="84"/>
      <c r="E1741" s="85"/>
      <c r="F1741" s="5"/>
      <c r="G1741" s="5"/>
      <c r="H1741" s="5"/>
      <c r="K1741" s="5"/>
      <c r="L1741" s="5"/>
      <c r="M1741" s="17"/>
      <c r="N1741" s="17"/>
      <c r="T1741" s="78"/>
      <c r="U1741" s="78"/>
      <c r="W1741" s="78"/>
    </row>
    <row r="1742" spans="1:23" x14ac:dyDescent="0.25">
      <c r="A1742" s="17"/>
      <c r="B1742" s="17"/>
      <c r="C1742" s="84"/>
      <c r="D1742" s="84"/>
      <c r="E1742" s="85"/>
      <c r="F1742" s="5"/>
      <c r="G1742" s="5"/>
      <c r="H1742" s="5"/>
      <c r="K1742" s="5"/>
      <c r="L1742" s="5"/>
      <c r="M1742" s="17"/>
      <c r="N1742" s="17"/>
      <c r="T1742" s="78"/>
      <c r="U1742" s="78"/>
      <c r="W1742" s="78"/>
    </row>
    <row r="1743" spans="1:23" x14ac:dyDescent="0.25">
      <c r="A1743" s="17"/>
      <c r="B1743" s="17"/>
      <c r="C1743" s="84"/>
      <c r="D1743" s="84"/>
      <c r="E1743" s="85"/>
      <c r="F1743" s="5"/>
      <c r="G1743" s="5"/>
      <c r="H1743" s="5"/>
      <c r="K1743" s="5"/>
      <c r="L1743" s="5"/>
      <c r="M1743" s="17"/>
      <c r="N1743" s="17"/>
      <c r="T1743" s="78"/>
      <c r="U1743" s="78"/>
      <c r="W1743" s="78"/>
    </row>
    <row r="1744" spans="1:23" x14ac:dyDescent="0.25">
      <c r="A1744" s="17"/>
      <c r="B1744" s="17"/>
      <c r="C1744" s="84"/>
      <c r="D1744" s="84"/>
      <c r="E1744" s="85"/>
      <c r="F1744" s="5"/>
      <c r="G1744" s="5"/>
      <c r="H1744" s="5"/>
      <c r="K1744" s="5"/>
      <c r="L1744" s="5"/>
      <c r="M1744" s="17"/>
      <c r="N1744" s="17"/>
      <c r="T1744" s="78"/>
      <c r="U1744" s="78"/>
      <c r="W1744" s="78"/>
    </row>
    <row r="1745" spans="1:23" x14ac:dyDescent="0.25">
      <c r="A1745" s="17"/>
      <c r="B1745" s="17"/>
      <c r="C1745" s="84"/>
      <c r="D1745" s="84"/>
      <c r="E1745" s="85"/>
      <c r="F1745" s="5"/>
      <c r="G1745" s="5"/>
      <c r="H1745" s="5"/>
      <c r="K1745" s="5"/>
      <c r="L1745" s="5"/>
      <c r="M1745" s="17"/>
      <c r="N1745" s="17"/>
      <c r="T1745" s="78"/>
      <c r="U1745" s="78"/>
      <c r="W1745" s="78"/>
    </row>
    <row r="1746" spans="1:23" x14ac:dyDescent="0.25">
      <c r="A1746" s="17"/>
      <c r="B1746" s="17"/>
      <c r="C1746" s="84"/>
      <c r="D1746" s="84"/>
      <c r="E1746" s="85"/>
      <c r="F1746" s="5"/>
      <c r="G1746" s="5"/>
      <c r="H1746" s="5"/>
      <c r="K1746" s="5"/>
      <c r="L1746" s="5"/>
      <c r="M1746" s="17"/>
      <c r="N1746" s="17"/>
      <c r="T1746" s="78"/>
      <c r="U1746" s="78"/>
      <c r="W1746" s="78"/>
    </row>
    <row r="1747" spans="1:23" x14ac:dyDescent="0.25">
      <c r="A1747" s="17"/>
      <c r="B1747" s="17"/>
      <c r="C1747" s="84"/>
      <c r="D1747" s="84"/>
      <c r="E1747" s="85"/>
      <c r="F1747" s="5"/>
      <c r="G1747" s="5"/>
      <c r="H1747" s="5"/>
      <c r="K1747" s="5"/>
      <c r="L1747" s="5"/>
      <c r="M1747" s="17"/>
      <c r="N1747" s="17"/>
      <c r="T1747" s="78"/>
      <c r="U1747" s="78"/>
      <c r="W1747" s="78"/>
    </row>
    <row r="1748" spans="1:23" x14ac:dyDescent="0.25">
      <c r="A1748" s="17"/>
      <c r="B1748" s="17"/>
      <c r="C1748" s="84"/>
      <c r="D1748" s="84"/>
      <c r="E1748" s="85"/>
      <c r="F1748" s="5"/>
      <c r="G1748" s="5"/>
      <c r="H1748" s="5"/>
      <c r="K1748" s="5"/>
      <c r="L1748" s="5"/>
      <c r="M1748" s="17"/>
      <c r="N1748" s="17"/>
      <c r="T1748" s="78"/>
      <c r="U1748" s="78"/>
      <c r="W1748" s="78"/>
    </row>
    <row r="1749" spans="1:23" x14ac:dyDescent="0.25">
      <c r="A1749" s="17"/>
      <c r="B1749" s="17"/>
      <c r="C1749" s="84"/>
      <c r="D1749" s="84"/>
      <c r="E1749" s="85"/>
      <c r="F1749" s="5"/>
      <c r="G1749" s="5"/>
      <c r="H1749" s="5"/>
      <c r="K1749" s="5"/>
      <c r="L1749" s="5"/>
      <c r="M1749" s="17"/>
      <c r="N1749" s="17"/>
      <c r="T1749" s="78"/>
      <c r="U1749" s="78"/>
      <c r="W1749" s="78"/>
    </row>
    <row r="1750" spans="1:23" x14ac:dyDescent="0.25">
      <c r="A1750" s="17"/>
      <c r="B1750" s="17"/>
      <c r="C1750" s="84"/>
      <c r="D1750" s="84"/>
      <c r="E1750" s="85"/>
      <c r="F1750" s="5"/>
      <c r="G1750" s="5"/>
      <c r="H1750" s="5"/>
      <c r="K1750" s="5"/>
      <c r="L1750" s="5"/>
      <c r="M1750" s="17"/>
      <c r="N1750" s="17"/>
      <c r="T1750" s="78"/>
      <c r="U1750" s="78"/>
      <c r="W1750" s="78"/>
    </row>
    <row r="1751" spans="1:23" x14ac:dyDescent="0.25">
      <c r="A1751" s="17"/>
      <c r="B1751" s="17"/>
      <c r="C1751" s="84"/>
      <c r="D1751" s="84"/>
      <c r="E1751" s="85"/>
      <c r="F1751" s="5"/>
      <c r="G1751" s="5"/>
      <c r="H1751" s="5"/>
      <c r="K1751" s="5"/>
      <c r="L1751" s="5"/>
      <c r="M1751" s="17"/>
      <c r="N1751" s="17"/>
      <c r="T1751" s="78"/>
      <c r="U1751" s="78"/>
      <c r="W1751" s="78"/>
    </row>
    <row r="1752" spans="1:23" x14ac:dyDescent="0.25">
      <c r="A1752" s="17"/>
      <c r="B1752" s="17"/>
      <c r="C1752" s="84"/>
      <c r="D1752" s="84"/>
      <c r="E1752" s="85"/>
      <c r="F1752" s="5"/>
      <c r="G1752" s="5"/>
      <c r="H1752" s="5"/>
      <c r="K1752" s="5"/>
      <c r="L1752" s="5"/>
      <c r="M1752" s="17"/>
      <c r="N1752" s="17"/>
      <c r="T1752" s="78"/>
      <c r="U1752" s="78"/>
      <c r="W1752" s="78"/>
    </row>
    <row r="1753" spans="1:23" x14ac:dyDescent="0.25">
      <c r="A1753" s="17"/>
      <c r="B1753" s="17"/>
      <c r="C1753" s="84"/>
      <c r="D1753" s="84"/>
      <c r="E1753" s="85"/>
      <c r="F1753" s="5"/>
      <c r="G1753" s="5"/>
      <c r="H1753" s="5"/>
      <c r="K1753" s="5"/>
      <c r="L1753" s="5"/>
      <c r="M1753" s="17"/>
      <c r="N1753" s="17"/>
      <c r="T1753" s="78"/>
      <c r="U1753" s="78"/>
      <c r="W1753" s="78"/>
    </row>
    <row r="1754" spans="1:23" x14ac:dyDescent="0.25">
      <c r="A1754" s="17"/>
      <c r="B1754" s="17"/>
      <c r="C1754" s="84"/>
      <c r="D1754" s="84"/>
      <c r="E1754" s="85"/>
      <c r="F1754" s="5"/>
      <c r="G1754" s="5"/>
      <c r="H1754" s="5"/>
      <c r="K1754" s="5"/>
      <c r="L1754" s="5"/>
      <c r="M1754" s="17"/>
      <c r="N1754" s="17"/>
      <c r="T1754" s="78"/>
      <c r="U1754" s="78"/>
      <c r="W1754" s="78"/>
    </row>
    <row r="1755" spans="1:23" x14ac:dyDescent="0.25">
      <c r="A1755" s="17"/>
      <c r="B1755" s="17"/>
      <c r="C1755" s="84"/>
      <c r="D1755" s="84"/>
      <c r="E1755" s="85"/>
      <c r="F1755" s="5"/>
      <c r="G1755" s="5"/>
      <c r="H1755" s="5"/>
      <c r="K1755" s="5"/>
      <c r="L1755" s="5"/>
      <c r="M1755" s="17"/>
      <c r="N1755" s="17"/>
      <c r="T1755" s="78"/>
      <c r="U1755" s="78"/>
      <c r="W1755" s="78"/>
    </row>
    <row r="1756" spans="1:23" x14ac:dyDescent="0.25">
      <c r="A1756" s="17"/>
      <c r="B1756" s="17"/>
      <c r="C1756" s="84"/>
      <c r="D1756" s="84"/>
      <c r="E1756" s="85"/>
      <c r="F1756" s="5"/>
      <c r="G1756" s="5"/>
      <c r="H1756" s="5"/>
      <c r="K1756" s="5"/>
      <c r="L1756" s="5"/>
      <c r="M1756" s="17"/>
      <c r="N1756" s="17"/>
      <c r="T1756" s="78"/>
      <c r="U1756" s="78"/>
      <c r="W1756" s="78"/>
    </row>
    <row r="1757" spans="1:23" x14ac:dyDescent="0.25">
      <c r="A1757" s="17"/>
      <c r="B1757" s="17"/>
      <c r="C1757" s="84"/>
      <c r="D1757" s="84"/>
      <c r="E1757" s="85"/>
      <c r="F1757" s="5"/>
      <c r="G1757" s="5"/>
      <c r="H1757" s="5"/>
      <c r="K1757" s="5"/>
      <c r="L1757" s="5"/>
      <c r="M1757" s="17"/>
      <c r="N1757" s="17"/>
      <c r="T1757" s="78"/>
      <c r="U1757" s="78"/>
      <c r="W1757" s="78"/>
    </row>
    <row r="1758" spans="1:23" x14ac:dyDescent="0.25">
      <c r="A1758" s="17"/>
      <c r="B1758" s="17"/>
      <c r="C1758" s="84"/>
      <c r="D1758" s="84"/>
      <c r="E1758" s="85"/>
      <c r="F1758" s="5"/>
      <c r="G1758" s="5"/>
      <c r="H1758" s="5"/>
      <c r="K1758" s="5"/>
      <c r="L1758" s="5"/>
      <c r="M1758" s="17"/>
      <c r="N1758" s="17"/>
      <c r="T1758" s="78"/>
      <c r="U1758" s="78"/>
      <c r="W1758" s="78"/>
    </row>
    <row r="1759" spans="1:23" x14ac:dyDescent="0.25">
      <c r="A1759" s="17"/>
      <c r="B1759" s="17"/>
      <c r="C1759" s="84"/>
      <c r="D1759" s="84"/>
      <c r="E1759" s="85"/>
      <c r="F1759" s="5"/>
      <c r="G1759" s="5"/>
      <c r="H1759" s="5"/>
      <c r="K1759" s="5"/>
      <c r="L1759" s="5"/>
      <c r="M1759" s="17"/>
      <c r="N1759" s="17"/>
      <c r="T1759" s="78"/>
      <c r="U1759" s="78"/>
      <c r="W1759" s="78"/>
    </row>
    <row r="1760" spans="1:23" x14ac:dyDescent="0.25">
      <c r="A1760" s="17"/>
      <c r="B1760" s="17"/>
      <c r="C1760" s="84"/>
      <c r="D1760" s="84"/>
      <c r="E1760" s="85"/>
      <c r="F1760" s="5"/>
      <c r="G1760" s="5"/>
      <c r="H1760" s="5"/>
      <c r="K1760" s="5"/>
      <c r="L1760" s="5"/>
      <c r="M1760" s="17"/>
      <c r="N1760" s="17"/>
      <c r="T1760" s="78"/>
      <c r="U1760" s="78"/>
      <c r="W1760" s="78"/>
    </row>
    <row r="1761" spans="1:23" x14ac:dyDescent="0.25">
      <c r="A1761" s="17"/>
      <c r="B1761" s="17"/>
      <c r="C1761" s="84"/>
      <c r="D1761" s="84"/>
      <c r="E1761" s="85"/>
      <c r="F1761" s="5"/>
      <c r="G1761" s="5"/>
      <c r="H1761" s="5"/>
      <c r="K1761" s="5"/>
      <c r="L1761" s="5"/>
      <c r="M1761" s="17"/>
      <c r="N1761" s="17"/>
      <c r="T1761" s="78"/>
      <c r="U1761" s="78"/>
      <c r="W1761" s="78"/>
    </row>
    <row r="1762" spans="1:23" x14ac:dyDescent="0.25">
      <c r="A1762" s="17"/>
      <c r="B1762" s="17"/>
      <c r="C1762" s="84"/>
      <c r="D1762" s="84"/>
      <c r="E1762" s="85"/>
      <c r="F1762" s="5"/>
      <c r="G1762" s="5"/>
      <c r="H1762" s="5"/>
      <c r="K1762" s="5"/>
      <c r="L1762" s="5"/>
      <c r="M1762" s="17"/>
      <c r="N1762" s="17"/>
      <c r="T1762" s="78"/>
      <c r="U1762" s="78"/>
      <c r="W1762" s="78"/>
    </row>
    <row r="1763" spans="1:23" x14ac:dyDescent="0.25">
      <c r="A1763" s="17"/>
      <c r="B1763" s="17"/>
      <c r="C1763" s="84"/>
      <c r="D1763" s="84"/>
      <c r="E1763" s="85"/>
      <c r="F1763" s="5"/>
      <c r="G1763" s="5"/>
      <c r="H1763" s="5"/>
      <c r="K1763" s="5"/>
      <c r="L1763" s="5"/>
      <c r="M1763" s="17"/>
      <c r="N1763" s="17"/>
      <c r="T1763" s="78"/>
      <c r="U1763" s="78"/>
      <c r="W1763" s="78"/>
    </row>
    <row r="1764" spans="1:23" x14ac:dyDescent="0.25">
      <c r="A1764" s="17"/>
      <c r="B1764" s="17"/>
      <c r="C1764" s="84"/>
      <c r="D1764" s="84"/>
      <c r="E1764" s="85"/>
      <c r="F1764" s="5"/>
      <c r="G1764" s="5"/>
      <c r="H1764" s="5"/>
      <c r="K1764" s="5"/>
      <c r="L1764" s="5"/>
      <c r="M1764" s="17"/>
      <c r="N1764" s="17"/>
      <c r="T1764" s="78"/>
      <c r="U1764" s="78"/>
      <c r="W1764" s="78"/>
    </row>
    <row r="1765" spans="1:23" x14ac:dyDescent="0.25">
      <c r="A1765" s="17"/>
      <c r="B1765" s="17"/>
      <c r="C1765" s="84"/>
      <c r="D1765" s="84"/>
      <c r="E1765" s="85"/>
      <c r="F1765" s="5"/>
      <c r="G1765" s="5"/>
      <c r="H1765" s="5"/>
      <c r="K1765" s="5"/>
      <c r="L1765" s="5"/>
      <c r="M1765" s="17"/>
      <c r="N1765" s="17"/>
      <c r="T1765" s="78"/>
      <c r="U1765" s="78"/>
      <c r="W1765" s="78"/>
    </row>
    <row r="1766" spans="1:23" x14ac:dyDescent="0.25">
      <c r="A1766" s="17"/>
      <c r="B1766" s="17"/>
      <c r="C1766" s="84"/>
      <c r="D1766" s="84"/>
      <c r="E1766" s="85"/>
      <c r="F1766" s="5"/>
      <c r="G1766" s="5"/>
      <c r="H1766" s="5"/>
      <c r="K1766" s="5"/>
      <c r="L1766" s="5"/>
      <c r="M1766" s="17"/>
      <c r="N1766" s="17"/>
      <c r="T1766" s="78"/>
      <c r="U1766" s="78"/>
      <c r="W1766" s="78"/>
    </row>
    <row r="1767" spans="1:23" x14ac:dyDescent="0.25">
      <c r="A1767" s="17"/>
      <c r="B1767" s="17"/>
      <c r="C1767" s="84"/>
      <c r="D1767" s="84"/>
      <c r="E1767" s="85"/>
      <c r="F1767" s="5"/>
      <c r="G1767" s="5"/>
      <c r="H1767" s="5"/>
      <c r="K1767" s="5"/>
      <c r="L1767" s="5"/>
      <c r="M1767" s="17"/>
      <c r="N1767" s="17"/>
      <c r="T1767" s="78"/>
      <c r="U1767" s="78"/>
      <c r="W1767" s="78"/>
    </row>
    <row r="1768" spans="1:23" x14ac:dyDescent="0.25">
      <c r="A1768" s="17"/>
      <c r="B1768" s="17"/>
      <c r="C1768" s="84"/>
      <c r="D1768" s="84"/>
      <c r="E1768" s="85"/>
      <c r="F1768" s="5"/>
      <c r="G1768" s="5"/>
      <c r="H1768" s="5"/>
      <c r="K1768" s="5"/>
      <c r="L1768" s="5"/>
      <c r="M1768" s="17"/>
      <c r="N1768" s="17"/>
      <c r="T1768" s="78"/>
      <c r="U1768" s="78"/>
      <c r="W1768" s="78"/>
    </row>
    <row r="1769" spans="1:23" x14ac:dyDescent="0.25">
      <c r="A1769" s="17"/>
      <c r="B1769" s="17"/>
      <c r="C1769" s="84"/>
      <c r="D1769" s="84"/>
      <c r="E1769" s="85"/>
      <c r="F1769" s="5"/>
      <c r="G1769" s="5"/>
      <c r="H1769" s="5"/>
      <c r="K1769" s="5"/>
      <c r="L1769" s="5"/>
      <c r="M1769" s="17"/>
      <c r="N1769" s="17"/>
      <c r="T1769" s="78"/>
      <c r="U1769" s="78"/>
      <c r="W1769" s="78"/>
    </row>
    <row r="1770" spans="1:23" x14ac:dyDescent="0.25">
      <c r="A1770" s="17"/>
      <c r="B1770" s="17"/>
      <c r="C1770" s="84"/>
      <c r="D1770" s="84"/>
      <c r="E1770" s="85"/>
      <c r="F1770" s="5"/>
      <c r="G1770" s="5"/>
      <c r="H1770" s="5"/>
      <c r="K1770" s="5"/>
      <c r="L1770" s="5"/>
      <c r="M1770" s="17"/>
      <c r="N1770" s="17"/>
      <c r="T1770" s="78"/>
      <c r="U1770" s="78"/>
      <c r="W1770" s="78"/>
    </row>
    <row r="1771" spans="1:23" x14ac:dyDescent="0.25">
      <c r="A1771" s="17"/>
      <c r="B1771" s="17"/>
      <c r="C1771" s="84"/>
      <c r="D1771" s="84"/>
      <c r="E1771" s="85"/>
      <c r="F1771" s="5"/>
      <c r="G1771" s="5"/>
      <c r="H1771" s="5"/>
      <c r="K1771" s="5"/>
      <c r="L1771" s="5"/>
      <c r="M1771" s="17"/>
      <c r="N1771" s="17"/>
      <c r="T1771" s="78"/>
      <c r="U1771" s="78"/>
      <c r="W1771" s="78"/>
    </row>
    <row r="1772" spans="1:23" x14ac:dyDescent="0.25">
      <c r="A1772" s="17"/>
      <c r="B1772" s="17"/>
      <c r="C1772" s="84"/>
      <c r="D1772" s="84"/>
      <c r="E1772" s="85"/>
      <c r="F1772" s="5"/>
      <c r="G1772" s="5"/>
      <c r="H1772" s="5"/>
      <c r="K1772" s="5"/>
      <c r="L1772" s="5"/>
      <c r="M1772" s="17"/>
      <c r="N1772" s="17"/>
      <c r="T1772" s="78"/>
      <c r="U1772" s="78"/>
      <c r="W1772" s="78"/>
    </row>
    <row r="1773" spans="1:23" x14ac:dyDescent="0.25">
      <c r="A1773" s="17"/>
      <c r="B1773" s="17"/>
      <c r="C1773" s="84"/>
      <c r="D1773" s="84"/>
      <c r="E1773" s="85"/>
      <c r="F1773" s="5"/>
      <c r="G1773" s="5"/>
      <c r="H1773" s="5"/>
      <c r="K1773" s="5"/>
      <c r="L1773" s="5"/>
      <c r="M1773" s="17"/>
      <c r="N1773" s="17"/>
      <c r="T1773" s="78"/>
      <c r="U1773" s="78"/>
      <c r="W1773" s="78"/>
    </row>
    <row r="1774" spans="1:23" x14ac:dyDescent="0.25">
      <c r="A1774" s="17"/>
      <c r="B1774" s="17"/>
      <c r="C1774" s="84"/>
      <c r="D1774" s="84"/>
      <c r="E1774" s="85"/>
      <c r="F1774" s="5"/>
      <c r="G1774" s="5"/>
      <c r="H1774" s="5"/>
      <c r="K1774" s="5"/>
      <c r="L1774" s="5"/>
      <c r="M1774" s="17"/>
      <c r="N1774" s="17"/>
      <c r="T1774" s="78"/>
      <c r="U1774" s="78"/>
      <c r="W1774" s="78"/>
    </row>
    <row r="1775" spans="1:23" x14ac:dyDescent="0.25">
      <c r="A1775" s="17"/>
      <c r="B1775" s="17"/>
      <c r="C1775" s="84"/>
      <c r="D1775" s="84"/>
      <c r="E1775" s="85"/>
      <c r="F1775" s="5"/>
      <c r="G1775" s="5"/>
      <c r="H1775" s="5"/>
      <c r="K1775" s="5"/>
      <c r="L1775" s="5"/>
      <c r="M1775" s="17"/>
      <c r="N1775" s="17"/>
      <c r="T1775" s="78"/>
      <c r="U1775" s="78"/>
      <c r="W1775" s="78"/>
    </row>
    <row r="1776" spans="1:23" x14ac:dyDescent="0.25">
      <c r="A1776" s="17"/>
      <c r="B1776" s="17"/>
      <c r="C1776" s="84"/>
      <c r="D1776" s="84"/>
      <c r="E1776" s="85"/>
      <c r="F1776" s="5"/>
      <c r="G1776" s="5"/>
      <c r="H1776" s="5"/>
      <c r="K1776" s="5"/>
      <c r="L1776" s="5"/>
      <c r="M1776" s="17"/>
      <c r="N1776" s="17"/>
      <c r="T1776" s="78"/>
      <c r="U1776" s="78"/>
      <c r="W1776" s="78"/>
    </row>
    <row r="1777" spans="1:25" x14ac:dyDescent="0.25">
      <c r="A1777" s="17"/>
      <c r="B1777" s="17"/>
      <c r="C1777" s="84"/>
      <c r="D1777" s="84"/>
      <c r="E1777" s="85"/>
      <c r="F1777" s="5"/>
      <c r="G1777" s="5"/>
      <c r="H1777" s="5"/>
      <c r="K1777" s="5"/>
      <c r="L1777" s="5"/>
      <c r="M1777" s="17"/>
      <c r="N1777" s="17"/>
      <c r="T1777" s="78"/>
      <c r="U1777" s="78"/>
      <c r="W1777" s="78"/>
    </row>
    <row r="1778" spans="1:25" x14ac:dyDescent="0.25">
      <c r="A1778" s="17"/>
      <c r="B1778" s="17"/>
      <c r="C1778" s="84"/>
      <c r="D1778" s="84"/>
      <c r="E1778" s="85"/>
      <c r="F1778" s="5"/>
      <c r="G1778" s="5"/>
      <c r="H1778" s="5"/>
      <c r="K1778" s="5"/>
      <c r="L1778" s="5"/>
      <c r="M1778" s="17"/>
      <c r="N1778" s="17"/>
      <c r="T1778" s="78"/>
      <c r="U1778" s="78"/>
      <c r="W1778" s="78"/>
    </row>
    <row r="1779" spans="1:25" x14ac:dyDescent="0.25">
      <c r="A1779" s="17"/>
      <c r="B1779" s="17"/>
      <c r="C1779" s="84"/>
      <c r="D1779" s="84"/>
      <c r="E1779" s="85"/>
      <c r="F1779" s="5"/>
      <c r="G1779" s="5"/>
      <c r="H1779" s="5"/>
      <c r="K1779" s="5"/>
      <c r="L1779" s="5"/>
      <c r="M1779" s="17"/>
      <c r="N1779" s="17"/>
      <c r="T1779" s="78"/>
      <c r="U1779" s="78"/>
      <c r="W1779" s="78"/>
    </row>
    <row r="1780" spans="1:25" x14ac:dyDescent="0.25">
      <c r="A1780" s="17"/>
      <c r="B1780" s="17"/>
      <c r="C1780" s="84"/>
      <c r="D1780" s="84"/>
      <c r="E1780" s="85"/>
      <c r="F1780" s="5"/>
      <c r="G1780" s="5"/>
      <c r="H1780" s="5"/>
      <c r="K1780" s="5"/>
      <c r="L1780" s="5"/>
      <c r="M1780" s="17"/>
      <c r="N1780" s="17"/>
      <c r="T1780" s="78"/>
      <c r="U1780" s="78"/>
      <c r="W1780" s="78"/>
    </row>
    <row r="1781" spans="1:25" x14ac:dyDescent="0.25">
      <c r="A1781" s="17"/>
      <c r="B1781" s="17"/>
      <c r="C1781" s="84"/>
      <c r="D1781" s="84"/>
      <c r="E1781" s="85"/>
      <c r="F1781" s="5"/>
      <c r="G1781" s="5"/>
      <c r="H1781" s="5"/>
      <c r="K1781" s="5"/>
      <c r="L1781" s="5"/>
      <c r="M1781" s="17"/>
      <c r="N1781" s="17"/>
      <c r="T1781" s="78"/>
      <c r="U1781" s="78"/>
      <c r="W1781" s="78"/>
    </row>
    <row r="1782" spans="1:25" x14ac:dyDescent="0.25">
      <c r="A1782" s="17"/>
      <c r="B1782" s="17"/>
      <c r="C1782" s="84"/>
      <c r="D1782" s="84"/>
      <c r="E1782" s="85"/>
      <c r="F1782" s="5"/>
      <c r="G1782" s="5"/>
      <c r="H1782" s="5"/>
      <c r="K1782" s="5"/>
      <c r="L1782" s="5"/>
      <c r="M1782" s="17"/>
      <c r="N1782" s="17"/>
      <c r="T1782" s="78"/>
      <c r="U1782" s="78"/>
      <c r="W1782" s="78"/>
    </row>
    <row r="1783" spans="1:25" x14ac:dyDescent="0.25">
      <c r="A1783" s="17"/>
      <c r="B1783" s="17"/>
      <c r="C1783" s="21"/>
      <c r="D1783" s="22"/>
      <c r="E1783" s="85"/>
      <c r="F1783" s="7"/>
      <c r="G1783" s="7"/>
      <c r="H1783" s="7"/>
      <c r="K1783" s="7"/>
      <c r="L1783" s="7"/>
      <c r="M1783" s="24"/>
      <c r="N1783" s="24"/>
      <c r="O1783" s="23"/>
      <c r="P1783" s="23"/>
      <c r="T1783" s="78"/>
      <c r="U1783" s="78"/>
      <c r="W1783" s="78"/>
      <c r="Y1783" s="23"/>
    </row>
    <row r="1784" spans="1:25" x14ac:dyDescent="0.25">
      <c r="A1784" s="17"/>
      <c r="B1784" s="17"/>
      <c r="C1784" s="21"/>
      <c r="D1784" s="22"/>
      <c r="E1784" s="85"/>
      <c r="F1784" s="7"/>
      <c r="G1784" s="7"/>
      <c r="H1784" s="7"/>
      <c r="K1784" s="7"/>
      <c r="L1784" s="7"/>
      <c r="M1784" s="24"/>
      <c r="N1784" s="24"/>
      <c r="O1784" s="23"/>
      <c r="P1784" s="23"/>
      <c r="T1784" s="78"/>
      <c r="U1784" s="78"/>
      <c r="W1784" s="78"/>
      <c r="Y1784" s="23"/>
    </row>
    <row r="1785" spans="1:25" x14ac:dyDescent="0.25">
      <c r="A1785" s="17"/>
      <c r="B1785" s="17"/>
      <c r="C1785" s="21"/>
      <c r="D1785" s="22"/>
      <c r="E1785" s="85"/>
      <c r="F1785" s="7"/>
      <c r="G1785" s="7"/>
      <c r="H1785" s="7"/>
      <c r="K1785" s="7"/>
      <c r="L1785" s="7"/>
      <c r="M1785" s="24"/>
      <c r="N1785" s="24"/>
      <c r="O1785" s="23"/>
      <c r="P1785" s="23"/>
      <c r="T1785" s="78"/>
      <c r="U1785" s="78"/>
      <c r="W1785" s="78"/>
      <c r="Y1785" s="23"/>
    </row>
    <row r="1786" spans="1:25" x14ac:dyDescent="0.25">
      <c r="A1786" s="17"/>
      <c r="B1786" s="17"/>
      <c r="C1786" s="21"/>
      <c r="D1786" s="22"/>
      <c r="E1786" s="85"/>
      <c r="F1786" s="7"/>
      <c r="G1786" s="7"/>
      <c r="H1786" s="7"/>
      <c r="K1786" s="7"/>
      <c r="L1786" s="7"/>
      <c r="M1786" s="24"/>
      <c r="N1786" s="24"/>
      <c r="O1786" s="23"/>
      <c r="P1786" s="23"/>
      <c r="T1786" s="78"/>
      <c r="U1786" s="78"/>
      <c r="W1786" s="78"/>
      <c r="Y1786" s="23"/>
    </row>
    <row r="1787" spans="1:25" x14ac:dyDescent="0.25">
      <c r="A1787" s="17"/>
      <c r="B1787" s="17"/>
      <c r="C1787" s="21"/>
      <c r="D1787" s="22"/>
      <c r="E1787" s="85"/>
      <c r="F1787" s="7"/>
      <c r="G1787" s="7"/>
      <c r="H1787" s="7"/>
      <c r="K1787" s="7"/>
      <c r="L1787" s="7"/>
      <c r="M1787" s="24"/>
      <c r="N1787" s="24"/>
      <c r="O1787" s="23"/>
      <c r="P1787" s="23"/>
      <c r="T1787" s="78"/>
      <c r="U1787" s="78"/>
      <c r="W1787" s="78"/>
      <c r="Y1787" s="23"/>
    </row>
    <row r="1788" spans="1:25" x14ac:dyDescent="0.25">
      <c r="A1788" s="17"/>
      <c r="B1788" s="17"/>
      <c r="C1788" s="21"/>
      <c r="D1788" s="22"/>
      <c r="E1788" s="85"/>
      <c r="F1788" s="7"/>
      <c r="G1788" s="7"/>
      <c r="H1788" s="7"/>
      <c r="K1788" s="7"/>
      <c r="L1788" s="7"/>
      <c r="M1788" s="24"/>
      <c r="N1788" s="24"/>
      <c r="O1788" s="23"/>
      <c r="P1788" s="23"/>
      <c r="T1788" s="78"/>
      <c r="U1788" s="78"/>
      <c r="W1788" s="30"/>
      <c r="Y1788" s="23"/>
    </row>
    <row r="1789" spans="1:25" x14ac:dyDescent="0.25">
      <c r="A1789" s="17"/>
      <c r="B1789" s="17"/>
      <c r="C1789" s="21"/>
      <c r="D1789" s="22"/>
      <c r="E1789" s="85"/>
      <c r="F1789" s="7"/>
      <c r="G1789" s="7"/>
      <c r="H1789" s="7"/>
      <c r="K1789" s="7"/>
      <c r="L1789" s="7"/>
      <c r="M1789" s="24"/>
      <c r="N1789" s="24"/>
      <c r="O1789" s="23"/>
      <c r="P1789" s="23"/>
      <c r="T1789" s="78"/>
      <c r="U1789" s="78"/>
      <c r="W1789" s="78"/>
      <c r="Y1789" s="23"/>
    </row>
    <row r="1790" spans="1:25" x14ac:dyDescent="0.25">
      <c r="A1790" s="17"/>
      <c r="B1790" s="17"/>
      <c r="C1790" s="21"/>
      <c r="D1790" s="22"/>
      <c r="E1790" s="85"/>
      <c r="F1790" s="7"/>
      <c r="G1790" s="7"/>
      <c r="H1790" s="7"/>
      <c r="K1790" s="7"/>
      <c r="L1790" s="7"/>
      <c r="M1790" s="24"/>
      <c r="N1790" s="24"/>
      <c r="O1790" s="23"/>
      <c r="P1790" s="23"/>
      <c r="T1790" s="78"/>
      <c r="U1790" s="78"/>
      <c r="W1790" s="78"/>
      <c r="Y1790" s="23"/>
    </row>
    <row r="1791" spans="1:25" x14ac:dyDescent="0.25">
      <c r="A1791" s="17"/>
      <c r="B1791" s="17"/>
      <c r="C1791" s="21"/>
      <c r="D1791" s="22"/>
      <c r="E1791" s="85"/>
      <c r="F1791" s="7"/>
      <c r="G1791" s="7"/>
      <c r="H1791" s="7"/>
      <c r="K1791" s="7"/>
      <c r="L1791" s="7"/>
      <c r="M1791" s="24"/>
      <c r="N1791" s="24"/>
      <c r="O1791" s="23"/>
      <c r="P1791" s="23"/>
      <c r="T1791" s="78"/>
      <c r="U1791" s="78"/>
      <c r="W1791" s="78"/>
      <c r="Y1791" s="23"/>
    </row>
    <row r="1792" spans="1:25" x14ac:dyDescent="0.25">
      <c r="A1792" s="17"/>
      <c r="B1792" s="17"/>
      <c r="C1792" s="21"/>
      <c r="D1792" s="22"/>
      <c r="E1792" s="85"/>
      <c r="F1792" s="7"/>
      <c r="G1792" s="7"/>
      <c r="H1792" s="7"/>
      <c r="K1792" s="7"/>
      <c r="L1792" s="7"/>
      <c r="M1792" s="24"/>
      <c r="N1792" s="24"/>
      <c r="O1792" s="23"/>
      <c r="P1792" s="23"/>
      <c r="T1792" s="78"/>
      <c r="U1792" s="78"/>
      <c r="W1792" s="78"/>
      <c r="Y1792" s="23"/>
    </row>
    <row r="1793" spans="1:25" x14ac:dyDescent="0.25">
      <c r="A1793" s="17"/>
      <c r="B1793" s="17"/>
      <c r="C1793" s="21"/>
      <c r="D1793" s="22"/>
      <c r="E1793" s="85"/>
      <c r="F1793" s="7"/>
      <c r="G1793" s="7"/>
      <c r="H1793" s="7"/>
      <c r="K1793" s="7"/>
      <c r="L1793" s="7"/>
      <c r="M1793" s="24"/>
      <c r="N1793" s="24"/>
      <c r="O1793" s="23"/>
      <c r="P1793" s="23"/>
      <c r="T1793" s="78"/>
      <c r="U1793" s="78"/>
      <c r="W1793" s="78"/>
      <c r="Y1793" s="23"/>
    </row>
    <row r="1794" spans="1:25" x14ac:dyDescent="0.25">
      <c r="A1794" s="17"/>
      <c r="B1794" s="17"/>
      <c r="C1794" s="21"/>
      <c r="D1794" s="22"/>
      <c r="E1794" s="85"/>
      <c r="F1794" s="7"/>
      <c r="G1794" s="7"/>
      <c r="H1794" s="7"/>
      <c r="K1794" s="7"/>
      <c r="L1794" s="7"/>
      <c r="M1794" s="24"/>
      <c r="N1794" s="24"/>
      <c r="O1794" s="23"/>
      <c r="P1794" s="23"/>
      <c r="T1794" s="78"/>
      <c r="U1794" s="78"/>
      <c r="W1794" s="78"/>
      <c r="Y1794" s="23"/>
    </row>
    <row r="1795" spans="1:25" x14ac:dyDescent="0.25">
      <c r="A1795" s="17"/>
      <c r="B1795" s="17"/>
      <c r="C1795" s="21"/>
      <c r="D1795" s="22"/>
      <c r="E1795" s="85"/>
      <c r="F1795" s="7"/>
      <c r="G1795" s="7"/>
      <c r="H1795" s="7"/>
      <c r="K1795" s="7"/>
      <c r="L1795" s="7"/>
      <c r="M1795" s="24"/>
      <c r="N1795" s="24"/>
      <c r="O1795" s="23"/>
      <c r="P1795" s="23"/>
      <c r="T1795" s="78"/>
      <c r="U1795" s="78"/>
      <c r="W1795" s="78"/>
      <c r="Y1795" s="23"/>
    </row>
    <row r="1796" spans="1:25" x14ac:dyDescent="0.25">
      <c r="A1796" s="17"/>
      <c r="B1796" s="17"/>
      <c r="C1796" s="21"/>
      <c r="D1796" s="22"/>
      <c r="E1796" s="85"/>
      <c r="F1796" s="7"/>
      <c r="G1796" s="7"/>
      <c r="H1796" s="7"/>
      <c r="K1796" s="7"/>
      <c r="L1796" s="7"/>
      <c r="M1796" s="24"/>
      <c r="N1796" s="24"/>
      <c r="O1796" s="23"/>
      <c r="P1796" s="23"/>
      <c r="T1796" s="78"/>
      <c r="U1796" s="78"/>
      <c r="W1796" s="78"/>
      <c r="Y1796" s="23"/>
    </row>
    <row r="1797" spans="1:25" x14ac:dyDescent="0.25">
      <c r="A1797" s="17"/>
      <c r="B1797" s="17"/>
      <c r="C1797" s="21"/>
      <c r="D1797" s="22"/>
      <c r="E1797" s="85"/>
      <c r="F1797" s="7"/>
      <c r="G1797" s="7"/>
      <c r="H1797" s="7"/>
      <c r="K1797" s="7"/>
      <c r="L1797" s="7"/>
      <c r="M1797" s="24"/>
      <c r="N1797" s="24"/>
      <c r="O1797" s="23"/>
      <c r="P1797" s="23"/>
      <c r="T1797" s="78"/>
      <c r="U1797" s="78"/>
      <c r="W1797" s="78"/>
      <c r="Y1797" s="23"/>
    </row>
    <row r="1798" spans="1:25" x14ac:dyDescent="0.25">
      <c r="A1798" s="17"/>
      <c r="B1798" s="17"/>
      <c r="C1798" s="21"/>
      <c r="D1798" s="22"/>
      <c r="E1798" s="85"/>
      <c r="F1798" s="7"/>
      <c r="G1798" s="7"/>
      <c r="H1798" s="7"/>
      <c r="K1798" s="7"/>
      <c r="L1798" s="7"/>
      <c r="M1798" s="24"/>
      <c r="N1798" s="24"/>
      <c r="O1798" s="23"/>
      <c r="P1798" s="23"/>
      <c r="T1798" s="78"/>
      <c r="U1798" s="78"/>
      <c r="W1798" s="78"/>
      <c r="Y1798" s="23"/>
    </row>
    <row r="1799" spans="1:25" x14ac:dyDescent="0.25">
      <c r="A1799" s="17"/>
      <c r="B1799" s="17"/>
      <c r="C1799" s="21"/>
      <c r="D1799" s="22"/>
      <c r="E1799" s="85"/>
      <c r="F1799" s="7"/>
      <c r="G1799" s="7"/>
      <c r="H1799" s="7"/>
      <c r="K1799" s="7"/>
      <c r="L1799" s="7"/>
      <c r="M1799" s="24"/>
      <c r="N1799" s="24"/>
      <c r="O1799" s="23"/>
      <c r="P1799" s="23"/>
      <c r="T1799" s="78"/>
      <c r="U1799" s="78"/>
      <c r="W1799" s="78"/>
      <c r="Y1799" s="23"/>
    </row>
    <row r="1800" spans="1:25" x14ac:dyDescent="0.25">
      <c r="A1800" s="17"/>
      <c r="B1800" s="17"/>
      <c r="C1800" s="21"/>
      <c r="D1800" s="22"/>
      <c r="E1800" s="85"/>
      <c r="F1800" s="7"/>
      <c r="G1800" s="7"/>
      <c r="H1800" s="7"/>
      <c r="K1800" s="7"/>
      <c r="L1800" s="7"/>
      <c r="M1800" s="24"/>
      <c r="N1800" s="24"/>
      <c r="O1800" s="23"/>
      <c r="P1800" s="23"/>
      <c r="T1800" s="78"/>
      <c r="U1800" s="78"/>
      <c r="W1800" s="78"/>
      <c r="Y1800" s="23"/>
    </row>
    <row r="1801" spans="1:25" x14ac:dyDescent="0.25">
      <c r="A1801" s="17"/>
      <c r="B1801" s="17"/>
      <c r="C1801" s="21"/>
      <c r="D1801" s="22"/>
      <c r="E1801" s="85"/>
      <c r="F1801" s="7"/>
      <c r="G1801" s="7"/>
      <c r="H1801" s="7"/>
      <c r="K1801" s="7"/>
      <c r="L1801" s="7"/>
      <c r="M1801" s="24"/>
      <c r="N1801" s="24"/>
      <c r="O1801" s="23"/>
      <c r="P1801" s="23"/>
      <c r="T1801" s="78"/>
      <c r="U1801" s="78"/>
      <c r="W1801" s="78"/>
      <c r="Y1801" s="23"/>
    </row>
    <row r="1802" spans="1:25" x14ac:dyDescent="0.25">
      <c r="A1802" s="17"/>
      <c r="B1802" s="17"/>
      <c r="C1802" s="21"/>
      <c r="D1802" s="22"/>
      <c r="E1802" s="85"/>
      <c r="F1802" s="7"/>
      <c r="G1802" s="7"/>
      <c r="H1802" s="7"/>
      <c r="K1802" s="7"/>
      <c r="L1802" s="7"/>
      <c r="M1802" s="24"/>
      <c r="N1802" s="24"/>
      <c r="O1802" s="23"/>
      <c r="P1802" s="23"/>
      <c r="T1802" s="78"/>
      <c r="U1802" s="78"/>
      <c r="W1802" s="78"/>
      <c r="Y1802" s="23"/>
    </row>
    <row r="1803" spans="1:25" x14ac:dyDescent="0.25">
      <c r="A1803" s="17"/>
      <c r="B1803" s="17"/>
      <c r="C1803" s="21"/>
      <c r="D1803" s="22"/>
      <c r="E1803" s="85"/>
      <c r="F1803" s="7"/>
      <c r="G1803" s="7"/>
      <c r="H1803" s="7"/>
      <c r="K1803" s="7"/>
      <c r="L1803" s="7"/>
      <c r="M1803" s="24"/>
      <c r="N1803" s="24"/>
      <c r="O1803" s="23"/>
      <c r="P1803" s="23"/>
      <c r="T1803" s="78"/>
      <c r="U1803" s="78"/>
      <c r="W1803" s="78"/>
      <c r="Y1803" s="23"/>
    </row>
    <row r="1804" spans="1:25" x14ac:dyDescent="0.25">
      <c r="A1804" s="17"/>
      <c r="B1804" s="17"/>
      <c r="C1804" s="21"/>
      <c r="D1804" s="22"/>
      <c r="E1804" s="85"/>
      <c r="F1804" s="7"/>
      <c r="G1804" s="7"/>
      <c r="H1804" s="7"/>
      <c r="K1804" s="7"/>
      <c r="L1804" s="7"/>
      <c r="M1804" s="24"/>
      <c r="N1804" s="24"/>
      <c r="O1804" s="23"/>
      <c r="P1804" s="23"/>
      <c r="T1804" s="78"/>
      <c r="U1804" s="78"/>
      <c r="W1804" s="78"/>
      <c r="Y1804" s="23"/>
    </row>
    <row r="1805" spans="1:25" x14ac:dyDescent="0.25">
      <c r="A1805" s="17"/>
      <c r="B1805" s="17"/>
      <c r="C1805" s="21"/>
      <c r="D1805" s="22"/>
      <c r="E1805" s="85"/>
      <c r="F1805" s="7"/>
      <c r="G1805" s="7"/>
      <c r="H1805" s="7"/>
      <c r="K1805" s="7"/>
      <c r="L1805" s="7"/>
      <c r="M1805" s="24"/>
      <c r="N1805" s="24"/>
      <c r="O1805" s="23"/>
      <c r="P1805" s="23"/>
      <c r="T1805" s="78"/>
      <c r="U1805" s="78"/>
      <c r="W1805" s="78"/>
      <c r="Y1805" s="23"/>
    </row>
    <row r="1806" spans="1:25" x14ac:dyDescent="0.25">
      <c r="A1806" s="17"/>
      <c r="B1806" s="17"/>
      <c r="C1806" s="21"/>
      <c r="D1806" s="22"/>
      <c r="E1806" s="85"/>
      <c r="F1806" s="7"/>
      <c r="G1806" s="7"/>
      <c r="H1806" s="7"/>
      <c r="K1806" s="7"/>
      <c r="L1806" s="7"/>
      <c r="M1806" s="24"/>
      <c r="N1806" s="24"/>
      <c r="O1806" s="23"/>
      <c r="P1806" s="23"/>
      <c r="T1806" s="78"/>
      <c r="U1806" s="78"/>
      <c r="W1806" s="78"/>
      <c r="Y1806" s="23"/>
    </row>
    <row r="1807" spans="1:25" x14ac:dyDescent="0.25">
      <c r="A1807" s="17"/>
      <c r="B1807" s="17"/>
      <c r="C1807" s="21"/>
      <c r="D1807" s="22"/>
      <c r="E1807" s="85"/>
      <c r="F1807" s="7"/>
      <c r="G1807" s="7"/>
      <c r="H1807" s="7"/>
      <c r="K1807" s="7"/>
      <c r="L1807" s="7"/>
      <c r="M1807" s="24"/>
      <c r="N1807" s="24"/>
      <c r="O1807" s="23"/>
      <c r="P1807" s="23"/>
      <c r="T1807" s="78"/>
      <c r="U1807" s="78"/>
      <c r="W1807" s="78"/>
      <c r="Y1807" s="23"/>
    </row>
    <row r="1808" spans="1:25" x14ac:dyDescent="0.25">
      <c r="A1808" s="17"/>
      <c r="B1808" s="17"/>
      <c r="C1808" s="21"/>
      <c r="D1808" s="22"/>
      <c r="E1808" s="85"/>
      <c r="F1808" s="7"/>
      <c r="G1808" s="7"/>
      <c r="H1808" s="7"/>
      <c r="K1808" s="7"/>
      <c r="L1808" s="7"/>
      <c r="M1808" s="24"/>
      <c r="N1808" s="24"/>
      <c r="O1808" s="23"/>
      <c r="P1808" s="23"/>
      <c r="T1808" s="78"/>
      <c r="U1808" s="78"/>
      <c r="W1808" s="78"/>
      <c r="Y1808" s="23"/>
    </row>
    <row r="1809" spans="1:25" x14ac:dyDescent="0.25">
      <c r="A1809" s="17"/>
      <c r="B1809" s="17"/>
      <c r="C1809" s="21"/>
      <c r="D1809" s="22"/>
      <c r="E1809" s="85"/>
      <c r="F1809" s="7"/>
      <c r="G1809" s="7"/>
      <c r="H1809" s="7"/>
      <c r="K1809" s="7"/>
      <c r="L1809" s="7"/>
      <c r="M1809" s="24"/>
      <c r="N1809" s="24"/>
      <c r="O1809" s="23"/>
      <c r="P1809" s="23"/>
      <c r="T1809" s="78"/>
      <c r="U1809" s="78"/>
      <c r="W1809" s="78"/>
      <c r="Y1809" s="23"/>
    </row>
    <row r="1810" spans="1:25" x14ac:dyDescent="0.25">
      <c r="A1810" s="17"/>
      <c r="B1810" s="17"/>
      <c r="C1810" s="21"/>
      <c r="D1810" s="22"/>
      <c r="E1810" s="85"/>
      <c r="F1810" s="7"/>
      <c r="G1810" s="7"/>
      <c r="H1810" s="7"/>
      <c r="K1810" s="7"/>
      <c r="L1810" s="7"/>
      <c r="M1810" s="24"/>
      <c r="N1810" s="24"/>
      <c r="O1810" s="23"/>
      <c r="P1810" s="23"/>
      <c r="T1810" s="78"/>
      <c r="U1810" s="78"/>
      <c r="W1810" s="78"/>
      <c r="Y1810" s="23"/>
    </row>
    <row r="1811" spans="1:25" x14ac:dyDescent="0.25">
      <c r="A1811" s="17"/>
      <c r="B1811" s="17"/>
      <c r="C1811" s="21"/>
      <c r="D1811" s="22"/>
      <c r="E1811" s="85"/>
      <c r="F1811" s="7"/>
      <c r="G1811" s="7"/>
      <c r="H1811" s="7"/>
      <c r="K1811" s="7"/>
      <c r="L1811" s="7"/>
      <c r="M1811" s="24"/>
      <c r="N1811" s="24"/>
      <c r="O1811" s="23"/>
      <c r="P1811" s="23"/>
      <c r="T1811" s="78"/>
      <c r="U1811" s="78"/>
      <c r="W1811" s="78"/>
      <c r="Y1811" s="23"/>
    </row>
    <row r="1812" spans="1:25" x14ac:dyDescent="0.25">
      <c r="A1812" s="17"/>
      <c r="B1812" s="17"/>
      <c r="C1812" s="21"/>
      <c r="D1812" s="22"/>
      <c r="E1812" s="85"/>
      <c r="F1812" s="7"/>
      <c r="G1812" s="7"/>
      <c r="H1812" s="7"/>
      <c r="K1812" s="7"/>
      <c r="L1812" s="7"/>
      <c r="M1812" s="24"/>
      <c r="N1812" s="24"/>
      <c r="O1812" s="23"/>
      <c r="P1812" s="23"/>
      <c r="T1812" s="78"/>
      <c r="U1812" s="78"/>
      <c r="W1812" s="78"/>
      <c r="Y1812" s="23"/>
    </row>
    <row r="1813" spans="1:25" x14ac:dyDescent="0.25">
      <c r="A1813" s="17"/>
      <c r="B1813" s="17"/>
      <c r="C1813" s="21"/>
      <c r="D1813" s="22"/>
      <c r="E1813" s="85"/>
      <c r="F1813" s="7"/>
      <c r="G1813" s="7"/>
      <c r="H1813" s="7"/>
      <c r="K1813" s="7"/>
      <c r="L1813" s="7"/>
      <c r="M1813" s="24"/>
      <c r="N1813" s="24"/>
      <c r="O1813" s="23"/>
      <c r="P1813" s="23"/>
      <c r="T1813" s="78"/>
      <c r="U1813" s="78"/>
      <c r="W1813" s="78"/>
      <c r="Y1813" s="23"/>
    </row>
    <row r="1814" spans="1:25" x14ac:dyDescent="0.25">
      <c r="A1814" s="17"/>
      <c r="B1814" s="17"/>
      <c r="C1814" s="21"/>
      <c r="D1814" s="22"/>
      <c r="E1814" s="85"/>
      <c r="F1814" s="7"/>
      <c r="G1814" s="7"/>
      <c r="H1814" s="7"/>
      <c r="K1814" s="7"/>
      <c r="L1814" s="7"/>
      <c r="M1814" s="24"/>
      <c r="N1814" s="24"/>
      <c r="O1814" s="23"/>
      <c r="P1814" s="23"/>
      <c r="T1814" s="78"/>
      <c r="U1814" s="78"/>
      <c r="W1814" s="78"/>
      <c r="Y1814" s="23"/>
    </row>
    <row r="1815" spans="1:25" x14ac:dyDescent="0.25">
      <c r="A1815" s="17"/>
      <c r="B1815" s="17"/>
      <c r="C1815" s="21"/>
      <c r="D1815" s="22"/>
      <c r="E1815" s="85"/>
      <c r="F1815" s="7"/>
      <c r="G1815" s="7"/>
      <c r="H1815" s="7"/>
      <c r="K1815" s="7"/>
      <c r="L1815" s="7"/>
      <c r="M1815" s="24"/>
      <c r="N1815" s="24"/>
      <c r="O1815" s="23"/>
      <c r="P1815" s="23"/>
      <c r="T1815" s="78"/>
      <c r="U1815" s="78"/>
      <c r="W1815" s="78"/>
      <c r="Y1815" s="23"/>
    </row>
    <row r="1816" spans="1:25" x14ac:dyDescent="0.25">
      <c r="A1816" s="17"/>
      <c r="B1816" s="17"/>
      <c r="C1816" s="21"/>
      <c r="D1816" s="22"/>
      <c r="E1816" s="85"/>
      <c r="F1816" s="7"/>
      <c r="G1816" s="7"/>
      <c r="H1816" s="7"/>
      <c r="K1816" s="7"/>
      <c r="L1816" s="7"/>
      <c r="M1816" s="24"/>
      <c r="N1816" s="24"/>
      <c r="O1816" s="23"/>
      <c r="P1816" s="23"/>
      <c r="T1816" s="78"/>
      <c r="U1816" s="78"/>
      <c r="W1816" s="78"/>
      <c r="Y1816" s="23"/>
    </row>
    <row r="1817" spans="1:25" x14ac:dyDescent="0.25">
      <c r="A1817" s="17"/>
      <c r="B1817" s="17"/>
      <c r="C1817" s="21"/>
      <c r="D1817" s="22"/>
      <c r="E1817" s="85"/>
      <c r="F1817" s="7"/>
      <c r="G1817" s="7"/>
      <c r="H1817" s="7"/>
      <c r="K1817" s="7"/>
      <c r="L1817" s="7"/>
      <c r="M1817" s="24"/>
      <c r="N1817" s="24"/>
      <c r="O1817" s="23"/>
      <c r="P1817" s="23"/>
      <c r="T1817" s="78"/>
      <c r="U1817" s="78"/>
      <c r="W1817" s="30"/>
      <c r="Y1817" s="23"/>
    </row>
    <row r="1818" spans="1:25" x14ac:dyDescent="0.25">
      <c r="A1818" s="17"/>
      <c r="B1818" s="17"/>
      <c r="C1818" s="21"/>
      <c r="D1818" s="22"/>
      <c r="E1818" s="85"/>
      <c r="F1818" s="7"/>
      <c r="G1818" s="7"/>
      <c r="H1818" s="7"/>
      <c r="K1818" s="7"/>
      <c r="L1818" s="7"/>
      <c r="M1818" s="24"/>
      <c r="N1818" s="24"/>
      <c r="O1818" s="23"/>
      <c r="P1818" s="23"/>
      <c r="T1818" s="78"/>
      <c r="U1818" s="78"/>
      <c r="W1818" s="78"/>
      <c r="Y1818" s="23"/>
    </row>
    <row r="1819" spans="1:25" x14ac:dyDescent="0.25">
      <c r="A1819" s="17"/>
      <c r="B1819" s="17"/>
      <c r="C1819" s="21"/>
      <c r="D1819" s="22"/>
      <c r="E1819" s="85"/>
      <c r="F1819" s="7"/>
      <c r="G1819" s="7"/>
      <c r="H1819" s="7"/>
      <c r="K1819" s="7"/>
      <c r="L1819" s="7"/>
      <c r="M1819" s="24"/>
      <c r="N1819" s="24"/>
      <c r="O1819" s="23"/>
      <c r="P1819" s="23"/>
      <c r="T1819" s="78"/>
      <c r="U1819" s="78"/>
      <c r="W1819" s="78"/>
      <c r="Y1819" s="23"/>
    </row>
    <row r="1820" spans="1:25" x14ac:dyDescent="0.25">
      <c r="A1820" s="17"/>
      <c r="B1820" s="17"/>
      <c r="C1820" s="21"/>
      <c r="D1820" s="22"/>
      <c r="E1820" s="85"/>
      <c r="F1820" s="7"/>
      <c r="G1820" s="7"/>
      <c r="H1820" s="7"/>
      <c r="K1820" s="7"/>
      <c r="L1820" s="7"/>
      <c r="M1820" s="24"/>
      <c r="N1820" s="24"/>
      <c r="O1820" s="23"/>
      <c r="P1820" s="23"/>
      <c r="T1820" s="78"/>
      <c r="U1820" s="78"/>
      <c r="W1820" s="78"/>
      <c r="Y1820" s="23"/>
    </row>
    <row r="1821" spans="1:25" x14ac:dyDescent="0.25">
      <c r="A1821" s="17"/>
      <c r="B1821" s="17"/>
      <c r="C1821" s="21"/>
      <c r="D1821" s="22"/>
      <c r="E1821" s="85"/>
      <c r="F1821" s="7"/>
      <c r="G1821" s="7"/>
      <c r="H1821" s="7"/>
      <c r="K1821" s="7"/>
      <c r="L1821" s="7"/>
      <c r="M1821" s="24"/>
      <c r="N1821" s="24"/>
      <c r="O1821" s="23"/>
      <c r="P1821" s="23"/>
      <c r="T1821" s="78"/>
      <c r="U1821" s="78"/>
      <c r="W1821" s="78"/>
      <c r="Y1821" s="23"/>
    </row>
    <row r="1822" spans="1:25" x14ac:dyDescent="0.25">
      <c r="A1822" s="17"/>
      <c r="B1822" s="17"/>
      <c r="C1822" s="21"/>
      <c r="D1822" s="22"/>
      <c r="E1822" s="85"/>
      <c r="F1822" s="7"/>
      <c r="G1822" s="7"/>
      <c r="H1822" s="7"/>
      <c r="K1822" s="7"/>
      <c r="L1822" s="7"/>
      <c r="M1822" s="24"/>
      <c r="N1822" s="24"/>
      <c r="O1822" s="23"/>
      <c r="P1822" s="23"/>
      <c r="T1822" s="78"/>
      <c r="U1822" s="78"/>
      <c r="W1822" s="78"/>
      <c r="Y1822" s="23"/>
    </row>
    <row r="1823" spans="1:25" x14ac:dyDescent="0.25">
      <c r="A1823" s="17"/>
      <c r="B1823" s="17"/>
      <c r="C1823" s="21"/>
      <c r="D1823" s="22"/>
      <c r="E1823" s="85"/>
      <c r="F1823" s="7"/>
      <c r="G1823" s="7"/>
      <c r="H1823" s="7"/>
      <c r="K1823" s="7"/>
      <c r="L1823" s="7"/>
      <c r="M1823" s="24"/>
      <c r="N1823" s="24"/>
      <c r="O1823" s="23"/>
      <c r="P1823" s="23"/>
      <c r="T1823" s="78"/>
      <c r="U1823" s="78"/>
      <c r="W1823" s="78"/>
      <c r="Y1823" s="23"/>
    </row>
    <row r="1824" spans="1:25" x14ac:dyDescent="0.25">
      <c r="A1824" s="17"/>
      <c r="B1824" s="17"/>
      <c r="C1824" s="21"/>
      <c r="D1824" s="22"/>
      <c r="E1824" s="85"/>
      <c r="F1824" s="7"/>
      <c r="G1824" s="7"/>
      <c r="H1824" s="7"/>
      <c r="K1824" s="7"/>
      <c r="L1824" s="7"/>
      <c r="M1824" s="24"/>
      <c r="N1824" s="24"/>
      <c r="O1824" s="23"/>
      <c r="P1824" s="23"/>
      <c r="T1824" s="78"/>
      <c r="U1824" s="78"/>
      <c r="W1824" s="78"/>
      <c r="Y1824" s="23"/>
    </row>
    <row r="1825" spans="1:25" x14ac:dyDescent="0.25">
      <c r="A1825" s="17"/>
      <c r="B1825" s="17"/>
      <c r="C1825" s="21"/>
      <c r="D1825" s="22"/>
      <c r="E1825" s="85"/>
      <c r="F1825" s="7"/>
      <c r="G1825" s="7"/>
      <c r="H1825" s="7"/>
      <c r="K1825" s="7"/>
      <c r="L1825" s="7"/>
      <c r="M1825" s="24"/>
      <c r="N1825" s="24"/>
      <c r="O1825" s="23"/>
      <c r="P1825" s="23"/>
      <c r="T1825" s="78"/>
      <c r="U1825" s="78"/>
      <c r="W1825" s="78"/>
      <c r="Y1825" s="23"/>
    </row>
    <row r="1826" spans="1:25" x14ac:dyDescent="0.25">
      <c r="A1826" s="17"/>
      <c r="B1826" s="17"/>
      <c r="C1826" s="21"/>
      <c r="D1826" s="22"/>
      <c r="E1826" s="85"/>
      <c r="F1826" s="7"/>
      <c r="G1826" s="7"/>
      <c r="H1826" s="7"/>
      <c r="K1826" s="7"/>
      <c r="L1826" s="7"/>
      <c r="M1826" s="24"/>
      <c r="N1826" s="24"/>
      <c r="O1826" s="23"/>
      <c r="P1826" s="23"/>
      <c r="T1826" s="78"/>
      <c r="U1826" s="78"/>
      <c r="W1826" s="78"/>
      <c r="Y1826" s="23"/>
    </row>
    <row r="1827" spans="1:25" x14ac:dyDescent="0.25">
      <c r="A1827" s="17"/>
      <c r="B1827" s="17"/>
      <c r="C1827" s="21"/>
      <c r="D1827" s="22"/>
      <c r="E1827" s="85"/>
      <c r="F1827" s="7"/>
      <c r="G1827" s="7"/>
      <c r="H1827" s="7"/>
      <c r="K1827" s="7"/>
      <c r="L1827" s="7"/>
      <c r="M1827" s="24"/>
      <c r="N1827" s="24"/>
      <c r="O1827" s="23"/>
      <c r="P1827" s="23"/>
      <c r="T1827" s="78"/>
      <c r="U1827" s="78"/>
      <c r="W1827" s="78"/>
      <c r="Y1827" s="23"/>
    </row>
    <row r="1828" spans="1:25" x14ac:dyDescent="0.25">
      <c r="A1828" s="17"/>
      <c r="B1828" s="17"/>
      <c r="C1828" s="21"/>
      <c r="D1828" s="22"/>
      <c r="E1828" s="85"/>
      <c r="F1828" s="7"/>
      <c r="G1828" s="7"/>
      <c r="H1828" s="7"/>
      <c r="K1828" s="7"/>
      <c r="L1828" s="7"/>
      <c r="M1828" s="24"/>
      <c r="N1828" s="24"/>
      <c r="O1828" s="23"/>
      <c r="P1828" s="23"/>
      <c r="T1828" s="78"/>
      <c r="U1828" s="78"/>
      <c r="W1828" s="78"/>
      <c r="Y1828" s="23"/>
    </row>
    <row r="1829" spans="1:25" x14ac:dyDescent="0.25">
      <c r="A1829" s="17"/>
      <c r="B1829" s="17"/>
      <c r="C1829" s="21"/>
      <c r="D1829" s="22"/>
      <c r="E1829" s="85"/>
      <c r="F1829" s="7"/>
      <c r="G1829" s="7"/>
      <c r="H1829" s="7"/>
      <c r="K1829" s="7"/>
      <c r="L1829" s="7"/>
      <c r="M1829" s="24"/>
      <c r="N1829" s="24"/>
      <c r="O1829" s="23"/>
      <c r="P1829" s="23"/>
      <c r="T1829" s="78"/>
      <c r="U1829" s="78"/>
      <c r="W1829" s="78"/>
      <c r="Y1829" s="23"/>
    </row>
    <row r="1830" spans="1:25" x14ac:dyDescent="0.25">
      <c r="A1830" s="17"/>
      <c r="B1830" s="17"/>
      <c r="C1830" s="21"/>
      <c r="D1830" s="22"/>
      <c r="E1830" s="85"/>
      <c r="F1830" s="7"/>
      <c r="G1830" s="7"/>
      <c r="H1830" s="7"/>
      <c r="K1830" s="7"/>
      <c r="L1830" s="7"/>
      <c r="M1830" s="24"/>
      <c r="N1830" s="24"/>
      <c r="O1830" s="23"/>
      <c r="P1830" s="23"/>
      <c r="T1830" s="78"/>
      <c r="U1830" s="78"/>
      <c r="W1830" s="78"/>
      <c r="Y1830" s="23"/>
    </row>
    <row r="1831" spans="1:25" x14ac:dyDescent="0.25">
      <c r="A1831" s="17"/>
      <c r="B1831" s="17"/>
      <c r="C1831" s="21"/>
      <c r="D1831" s="22"/>
      <c r="E1831" s="85"/>
      <c r="F1831" s="7"/>
      <c r="G1831" s="7"/>
      <c r="H1831" s="7"/>
      <c r="K1831" s="7"/>
      <c r="L1831" s="7"/>
      <c r="M1831" s="24"/>
      <c r="N1831" s="24"/>
      <c r="O1831" s="23"/>
      <c r="P1831" s="23"/>
      <c r="T1831" s="78"/>
      <c r="U1831" s="78"/>
      <c r="W1831" s="78"/>
      <c r="Y1831" s="23"/>
    </row>
    <row r="1832" spans="1:25" x14ac:dyDescent="0.25">
      <c r="A1832" s="17"/>
      <c r="B1832" s="17"/>
      <c r="C1832" s="21"/>
      <c r="D1832" s="22"/>
      <c r="E1832" s="85"/>
      <c r="F1832" s="7"/>
      <c r="G1832" s="7"/>
      <c r="H1832" s="7"/>
      <c r="K1832" s="7"/>
      <c r="L1832" s="7"/>
      <c r="M1832" s="24"/>
      <c r="N1832" s="24"/>
      <c r="O1832" s="23"/>
      <c r="P1832" s="23"/>
      <c r="T1832" s="78"/>
      <c r="U1832" s="78"/>
      <c r="W1832" s="78"/>
      <c r="Y1832" s="23"/>
    </row>
    <row r="1833" spans="1:25" x14ac:dyDescent="0.25">
      <c r="A1833" s="17"/>
      <c r="B1833" s="17"/>
      <c r="C1833" s="21"/>
      <c r="D1833" s="22"/>
      <c r="E1833" s="85"/>
      <c r="F1833" s="7"/>
      <c r="G1833" s="7"/>
      <c r="H1833" s="7"/>
      <c r="K1833" s="7"/>
      <c r="L1833" s="7"/>
      <c r="M1833" s="24"/>
      <c r="N1833" s="24"/>
      <c r="O1833" s="23"/>
      <c r="P1833" s="23"/>
      <c r="T1833" s="78"/>
      <c r="U1833" s="78"/>
      <c r="W1833" s="78"/>
      <c r="Y1833" s="23"/>
    </row>
    <row r="1834" spans="1:25" x14ac:dyDescent="0.25">
      <c r="A1834" s="17"/>
      <c r="B1834" s="17"/>
      <c r="C1834" s="21"/>
      <c r="D1834" s="22"/>
      <c r="E1834" s="85"/>
      <c r="F1834" s="7"/>
      <c r="G1834" s="7"/>
      <c r="H1834" s="7"/>
      <c r="K1834" s="7"/>
      <c r="L1834" s="7"/>
      <c r="M1834" s="24"/>
      <c r="N1834" s="24"/>
      <c r="O1834" s="23"/>
      <c r="P1834" s="23"/>
      <c r="T1834" s="78"/>
      <c r="U1834" s="78"/>
      <c r="W1834" s="78"/>
      <c r="Y1834" s="23"/>
    </row>
    <row r="1835" spans="1:25" x14ac:dyDescent="0.25">
      <c r="A1835" s="17"/>
      <c r="B1835" s="17"/>
      <c r="C1835" s="21"/>
      <c r="D1835" s="22"/>
      <c r="E1835" s="85"/>
      <c r="F1835" s="7"/>
      <c r="G1835" s="7"/>
      <c r="H1835" s="7"/>
      <c r="K1835" s="7"/>
      <c r="L1835" s="7"/>
      <c r="M1835" s="24"/>
      <c r="N1835" s="24"/>
      <c r="O1835" s="23"/>
      <c r="P1835" s="23"/>
      <c r="T1835" s="78"/>
      <c r="U1835" s="78"/>
      <c r="W1835" s="78"/>
      <c r="Y1835" s="23"/>
    </row>
    <row r="1836" spans="1:25" x14ac:dyDescent="0.25">
      <c r="A1836" s="17"/>
      <c r="B1836" s="17"/>
      <c r="C1836" s="21"/>
      <c r="D1836" s="22"/>
      <c r="E1836" s="85"/>
      <c r="F1836" s="7"/>
      <c r="G1836" s="7"/>
      <c r="H1836" s="7"/>
      <c r="K1836" s="7"/>
      <c r="L1836" s="7"/>
      <c r="M1836" s="24"/>
      <c r="N1836" s="24"/>
      <c r="O1836" s="23"/>
      <c r="P1836" s="23"/>
      <c r="T1836" s="78"/>
      <c r="U1836" s="78"/>
      <c r="W1836" s="78"/>
      <c r="Y1836" s="23"/>
    </row>
    <row r="1837" spans="1:25" x14ac:dyDescent="0.25">
      <c r="A1837" s="17"/>
      <c r="B1837" s="17"/>
      <c r="C1837" s="21"/>
      <c r="D1837" s="22"/>
      <c r="E1837" s="85"/>
      <c r="F1837" s="7"/>
      <c r="G1837" s="7"/>
      <c r="H1837" s="7"/>
      <c r="K1837" s="7"/>
      <c r="L1837" s="7"/>
      <c r="M1837" s="24"/>
      <c r="N1837" s="24"/>
      <c r="O1837" s="23"/>
      <c r="P1837" s="23"/>
      <c r="T1837" s="78"/>
      <c r="U1837" s="78"/>
      <c r="W1837" s="78"/>
      <c r="Y1837" s="23"/>
    </row>
    <row r="1838" spans="1:25" x14ac:dyDescent="0.25">
      <c r="A1838" s="17"/>
      <c r="B1838" s="17"/>
      <c r="C1838" s="21"/>
      <c r="D1838" s="22"/>
      <c r="E1838" s="85"/>
      <c r="F1838" s="7"/>
      <c r="G1838" s="7"/>
      <c r="H1838" s="7"/>
      <c r="K1838" s="7"/>
      <c r="L1838" s="7"/>
      <c r="M1838" s="24"/>
      <c r="N1838" s="24"/>
      <c r="O1838" s="23"/>
      <c r="P1838" s="23"/>
      <c r="T1838" s="78"/>
      <c r="U1838" s="78"/>
      <c r="W1838" s="78"/>
      <c r="Y1838" s="23"/>
    </row>
    <row r="1839" spans="1:25" x14ac:dyDescent="0.25">
      <c r="A1839" s="17"/>
      <c r="B1839" s="17"/>
      <c r="C1839" s="84"/>
      <c r="D1839" s="84"/>
      <c r="E1839" s="85"/>
      <c r="F1839" s="5"/>
      <c r="G1839" s="5"/>
      <c r="H1839" s="5"/>
      <c r="K1839" s="5"/>
      <c r="L1839" s="5"/>
      <c r="M1839" s="17"/>
      <c r="N1839" s="17"/>
      <c r="T1839" s="78"/>
      <c r="U1839" s="78"/>
      <c r="V1839" s="19"/>
      <c r="W1839" s="78"/>
    </row>
    <row r="1840" spans="1:25" x14ac:dyDescent="0.25">
      <c r="A1840" s="17"/>
      <c r="B1840" s="17"/>
      <c r="C1840" s="84"/>
      <c r="D1840" s="84"/>
      <c r="E1840" s="85"/>
      <c r="F1840" s="5"/>
      <c r="G1840" s="5"/>
      <c r="H1840" s="5"/>
      <c r="K1840" s="5"/>
      <c r="L1840" s="5"/>
      <c r="M1840" s="17"/>
      <c r="N1840" s="17"/>
      <c r="T1840" s="78"/>
      <c r="U1840" s="78"/>
      <c r="V1840" s="19"/>
      <c r="W1840" s="78"/>
    </row>
    <row r="1841" spans="1:23" x14ac:dyDescent="0.25">
      <c r="A1841" s="17"/>
      <c r="B1841" s="17"/>
      <c r="C1841" s="84"/>
      <c r="D1841" s="84"/>
      <c r="E1841" s="85"/>
      <c r="F1841" s="5"/>
      <c r="G1841" s="5"/>
      <c r="H1841" s="5"/>
      <c r="K1841" s="5"/>
      <c r="L1841" s="5"/>
      <c r="M1841" s="17"/>
      <c r="N1841" s="17"/>
      <c r="T1841" s="78"/>
      <c r="U1841" s="78"/>
      <c r="V1841" s="19"/>
      <c r="W1841" s="78"/>
    </row>
    <row r="1842" spans="1:23" x14ac:dyDescent="0.25">
      <c r="A1842" s="17"/>
      <c r="B1842" s="17"/>
      <c r="C1842" s="84"/>
      <c r="D1842" s="84"/>
      <c r="E1842" s="85"/>
      <c r="F1842" s="5"/>
      <c r="G1842" s="5"/>
      <c r="H1842" s="5"/>
      <c r="K1842" s="5"/>
      <c r="L1842" s="5"/>
      <c r="M1842" s="17"/>
      <c r="N1842" s="17"/>
      <c r="T1842" s="78"/>
      <c r="U1842" s="78"/>
      <c r="V1842" s="19"/>
      <c r="W1842" s="78"/>
    </row>
    <row r="1843" spans="1:23" x14ac:dyDescent="0.25">
      <c r="A1843" s="17"/>
      <c r="B1843" s="17"/>
      <c r="C1843" s="84"/>
      <c r="D1843" s="84"/>
      <c r="E1843" s="85"/>
      <c r="F1843" s="5"/>
      <c r="G1843" s="5"/>
      <c r="H1843" s="5"/>
      <c r="K1843" s="5"/>
      <c r="L1843" s="5"/>
      <c r="M1843" s="17"/>
      <c r="N1843" s="17"/>
      <c r="T1843" s="78"/>
      <c r="U1843" s="78"/>
      <c r="V1843" s="19"/>
      <c r="W1843" s="78"/>
    </row>
    <row r="1844" spans="1:23" x14ac:dyDescent="0.25">
      <c r="A1844" s="17"/>
      <c r="B1844" s="17"/>
      <c r="C1844" s="84"/>
      <c r="D1844" s="84"/>
      <c r="E1844" s="85"/>
      <c r="F1844" s="5"/>
      <c r="G1844" s="5"/>
      <c r="H1844" s="5"/>
      <c r="K1844" s="5"/>
      <c r="L1844" s="5"/>
      <c r="M1844" s="17"/>
      <c r="N1844" s="17"/>
      <c r="T1844" s="78"/>
      <c r="U1844" s="78"/>
      <c r="V1844" s="19"/>
      <c r="W1844" s="78"/>
    </row>
    <row r="1845" spans="1:23" x14ac:dyDescent="0.25">
      <c r="A1845" s="17"/>
      <c r="B1845" s="17"/>
      <c r="C1845" s="84"/>
      <c r="D1845" s="84"/>
      <c r="E1845" s="85"/>
      <c r="F1845" s="5"/>
      <c r="G1845" s="5"/>
      <c r="H1845" s="5"/>
      <c r="K1845" s="5"/>
      <c r="L1845" s="5"/>
      <c r="M1845" s="17"/>
      <c r="N1845" s="17"/>
      <c r="T1845" s="78"/>
      <c r="U1845" s="78"/>
      <c r="V1845" s="19"/>
      <c r="W1845" s="78"/>
    </row>
    <row r="1846" spans="1:23" x14ac:dyDescent="0.25">
      <c r="A1846" s="17"/>
      <c r="B1846" s="17"/>
      <c r="C1846" s="84"/>
      <c r="D1846" s="84"/>
      <c r="E1846" s="85"/>
      <c r="F1846" s="5"/>
      <c r="G1846" s="5"/>
      <c r="H1846" s="5"/>
      <c r="K1846" s="5"/>
      <c r="L1846" s="5"/>
      <c r="M1846" s="17"/>
      <c r="N1846" s="17"/>
      <c r="T1846" s="78"/>
      <c r="U1846" s="78"/>
      <c r="V1846" s="19"/>
      <c r="W1846" s="78"/>
    </row>
    <row r="1847" spans="1:23" x14ac:dyDescent="0.25">
      <c r="A1847" s="17"/>
      <c r="B1847" s="17"/>
      <c r="C1847" s="84"/>
      <c r="D1847" s="84"/>
      <c r="E1847" s="85"/>
      <c r="F1847" s="5"/>
      <c r="G1847" s="5"/>
      <c r="H1847" s="5"/>
      <c r="K1847" s="5"/>
      <c r="L1847" s="5"/>
      <c r="M1847" s="17"/>
      <c r="N1847" s="17"/>
      <c r="T1847" s="78"/>
      <c r="U1847" s="78"/>
      <c r="W1847" s="78"/>
    </row>
    <row r="1848" spans="1:23" x14ac:dyDescent="0.25">
      <c r="A1848" s="17"/>
      <c r="B1848" s="17"/>
      <c r="C1848" s="84"/>
      <c r="D1848" s="84"/>
      <c r="E1848" s="85"/>
      <c r="F1848" s="5"/>
      <c r="G1848" s="5"/>
      <c r="H1848" s="5"/>
      <c r="K1848" s="5"/>
      <c r="L1848" s="5"/>
      <c r="M1848" s="17"/>
      <c r="N1848" s="17"/>
      <c r="T1848" s="78"/>
      <c r="U1848" s="78"/>
      <c r="W1848" s="78"/>
    </row>
    <row r="1849" spans="1:23" x14ac:dyDescent="0.25">
      <c r="A1849" s="17"/>
      <c r="B1849" s="17"/>
      <c r="C1849" s="84"/>
      <c r="D1849" s="84"/>
      <c r="E1849" s="85"/>
      <c r="F1849" s="5"/>
      <c r="G1849" s="5"/>
      <c r="H1849" s="5"/>
      <c r="K1849" s="5"/>
      <c r="L1849" s="5"/>
      <c r="M1849" s="17"/>
      <c r="N1849" s="17"/>
      <c r="T1849" s="78"/>
      <c r="U1849" s="78"/>
      <c r="W1849" s="78"/>
    </row>
    <row r="1850" spans="1:23" x14ac:dyDescent="0.25">
      <c r="A1850" s="17"/>
      <c r="B1850" s="17"/>
      <c r="C1850" s="84"/>
      <c r="D1850" s="84"/>
      <c r="E1850" s="85"/>
      <c r="F1850" s="5"/>
      <c r="G1850" s="5"/>
      <c r="H1850" s="5"/>
      <c r="K1850" s="5"/>
      <c r="L1850" s="5"/>
      <c r="M1850" s="17"/>
      <c r="N1850" s="17"/>
      <c r="T1850" s="78"/>
      <c r="U1850" s="78"/>
      <c r="W1850" s="78"/>
    </row>
    <row r="1851" spans="1:23" x14ac:dyDescent="0.25">
      <c r="A1851" s="17"/>
      <c r="B1851" s="17"/>
      <c r="C1851" s="84"/>
      <c r="D1851" s="84"/>
      <c r="E1851" s="85"/>
      <c r="F1851" s="5"/>
      <c r="G1851" s="5"/>
      <c r="H1851" s="5"/>
      <c r="K1851" s="5"/>
      <c r="L1851" s="5"/>
      <c r="M1851" s="17"/>
      <c r="N1851" s="17"/>
      <c r="T1851" s="78"/>
      <c r="U1851" s="78"/>
      <c r="W1851" s="78"/>
    </row>
    <row r="1852" spans="1:23" x14ac:dyDescent="0.25">
      <c r="A1852" s="17"/>
      <c r="B1852" s="17"/>
      <c r="C1852" s="84"/>
      <c r="D1852" s="84"/>
      <c r="E1852" s="85"/>
      <c r="F1852" s="5"/>
      <c r="G1852" s="5"/>
      <c r="H1852" s="5"/>
      <c r="K1852" s="5"/>
      <c r="L1852" s="5"/>
      <c r="M1852" s="17"/>
      <c r="N1852" s="17"/>
      <c r="T1852" s="78"/>
      <c r="U1852" s="78"/>
      <c r="W1852" s="78"/>
    </row>
    <row r="1853" spans="1:23" x14ac:dyDescent="0.25">
      <c r="A1853" s="17"/>
      <c r="B1853" s="17"/>
      <c r="C1853" s="84"/>
      <c r="D1853" s="84"/>
      <c r="E1853" s="85"/>
      <c r="F1853" s="5"/>
      <c r="G1853" s="5"/>
      <c r="H1853" s="5"/>
      <c r="K1853" s="5"/>
      <c r="L1853" s="5"/>
      <c r="M1853" s="17"/>
      <c r="N1853" s="17"/>
      <c r="T1853" s="78"/>
      <c r="U1853" s="78"/>
      <c r="W1853" s="78"/>
    </row>
    <row r="1854" spans="1:23" x14ac:dyDescent="0.25">
      <c r="A1854" s="17"/>
      <c r="B1854" s="17"/>
      <c r="C1854" s="84"/>
      <c r="D1854" s="84"/>
      <c r="E1854" s="85"/>
      <c r="F1854" s="5"/>
      <c r="G1854" s="5"/>
      <c r="H1854" s="5"/>
      <c r="K1854" s="5"/>
      <c r="L1854" s="5"/>
      <c r="M1854" s="17"/>
      <c r="N1854" s="17"/>
      <c r="T1854" s="78"/>
      <c r="U1854" s="78"/>
      <c r="W1854" s="78"/>
    </row>
    <row r="1855" spans="1:23" x14ac:dyDescent="0.25">
      <c r="A1855" s="17"/>
      <c r="B1855" s="17"/>
      <c r="C1855" s="84"/>
      <c r="D1855" s="84"/>
      <c r="E1855" s="85"/>
      <c r="F1855" s="5"/>
      <c r="G1855" s="5"/>
      <c r="H1855" s="5"/>
      <c r="K1855" s="5"/>
      <c r="L1855" s="5"/>
      <c r="M1855" s="17"/>
      <c r="N1855" s="17"/>
      <c r="T1855" s="78"/>
      <c r="U1855" s="78"/>
      <c r="W1855" s="78"/>
    </row>
    <row r="1856" spans="1:23" x14ac:dyDescent="0.25">
      <c r="A1856" s="17"/>
      <c r="B1856" s="17"/>
      <c r="C1856" s="84"/>
      <c r="D1856" s="84"/>
      <c r="E1856" s="85"/>
      <c r="F1856" s="5"/>
      <c r="G1856" s="5"/>
      <c r="H1856" s="5"/>
      <c r="K1856" s="5"/>
      <c r="L1856" s="5"/>
      <c r="M1856" s="17"/>
      <c r="N1856" s="17"/>
      <c r="T1856" s="78"/>
      <c r="U1856" s="78"/>
      <c r="W1856" s="78"/>
    </row>
    <row r="1857" spans="1:23" x14ac:dyDescent="0.25">
      <c r="A1857" s="17"/>
      <c r="B1857" s="17"/>
      <c r="C1857" s="84"/>
      <c r="D1857" s="84"/>
      <c r="E1857" s="85"/>
      <c r="F1857" s="5"/>
      <c r="G1857" s="5"/>
      <c r="H1857" s="5"/>
      <c r="K1857" s="5"/>
      <c r="L1857" s="5"/>
      <c r="M1857" s="17"/>
      <c r="N1857" s="17"/>
      <c r="T1857" s="78"/>
      <c r="U1857" s="78"/>
      <c r="W1857" s="78"/>
    </row>
    <row r="1858" spans="1:23" x14ac:dyDescent="0.25">
      <c r="A1858" s="17"/>
      <c r="B1858" s="17"/>
      <c r="C1858" s="84"/>
      <c r="D1858" s="84"/>
      <c r="E1858" s="85"/>
      <c r="F1858" s="5"/>
      <c r="G1858" s="5"/>
      <c r="H1858" s="5"/>
      <c r="K1858" s="5"/>
      <c r="L1858" s="5"/>
      <c r="M1858" s="17"/>
      <c r="N1858" s="17"/>
      <c r="T1858" s="78"/>
      <c r="U1858" s="78"/>
      <c r="W1858" s="78"/>
    </row>
    <row r="1859" spans="1:23" x14ac:dyDescent="0.25">
      <c r="A1859" s="17"/>
      <c r="B1859" s="17"/>
      <c r="C1859" s="84"/>
      <c r="D1859" s="84"/>
      <c r="E1859" s="85"/>
      <c r="F1859" s="5"/>
      <c r="G1859" s="5"/>
      <c r="H1859" s="5"/>
      <c r="K1859" s="5"/>
      <c r="L1859" s="5"/>
      <c r="M1859" s="17"/>
      <c r="N1859" s="17"/>
      <c r="T1859" s="78"/>
      <c r="U1859" s="78"/>
      <c r="W1859" s="78"/>
    </row>
    <row r="1860" spans="1:23" x14ac:dyDescent="0.25">
      <c r="A1860" s="17"/>
      <c r="B1860" s="17"/>
      <c r="C1860" s="84"/>
      <c r="D1860" s="84"/>
      <c r="E1860" s="85"/>
      <c r="F1860" s="5"/>
      <c r="G1860" s="5"/>
      <c r="H1860" s="5"/>
      <c r="K1860" s="5"/>
      <c r="L1860" s="5"/>
      <c r="M1860" s="17"/>
      <c r="N1860" s="17"/>
      <c r="T1860" s="78"/>
      <c r="U1860" s="78"/>
      <c r="W1860" s="78"/>
    </row>
    <row r="1861" spans="1:23" x14ac:dyDescent="0.25">
      <c r="A1861" s="17"/>
      <c r="B1861" s="17"/>
      <c r="C1861" s="84"/>
      <c r="D1861" s="84"/>
      <c r="E1861" s="85"/>
      <c r="F1861" s="5"/>
      <c r="G1861" s="5"/>
      <c r="H1861" s="5"/>
      <c r="K1861" s="5"/>
      <c r="L1861" s="5"/>
      <c r="M1861" s="17"/>
      <c r="N1861" s="17"/>
      <c r="T1861" s="78"/>
      <c r="U1861" s="78"/>
      <c r="W1861" s="78"/>
    </row>
    <row r="1862" spans="1:23" x14ac:dyDescent="0.25">
      <c r="A1862" s="17"/>
      <c r="B1862" s="17"/>
      <c r="C1862" s="84"/>
      <c r="D1862" s="84"/>
      <c r="E1862" s="85"/>
      <c r="F1862" s="5"/>
      <c r="G1862" s="5"/>
      <c r="H1862" s="5"/>
      <c r="K1862" s="5"/>
      <c r="L1862" s="5"/>
      <c r="M1862" s="17"/>
      <c r="N1862" s="17"/>
      <c r="T1862" s="78"/>
      <c r="U1862" s="78"/>
      <c r="W1862" s="78"/>
    </row>
    <row r="1863" spans="1:23" x14ac:dyDescent="0.25">
      <c r="A1863" s="17"/>
      <c r="B1863" s="17"/>
      <c r="C1863" s="84"/>
      <c r="D1863" s="84"/>
      <c r="E1863" s="85"/>
      <c r="F1863" s="5"/>
      <c r="G1863" s="5"/>
      <c r="H1863" s="5"/>
      <c r="K1863" s="5"/>
      <c r="L1863" s="5"/>
      <c r="M1863" s="17"/>
      <c r="N1863" s="17"/>
      <c r="T1863" s="78"/>
      <c r="U1863" s="78"/>
      <c r="W1863" s="78"/>
    </row>
    <row r="1864" spans="1:23" x14ac:dyDescent="0.25">
      <c r="A1864" s="17"/>
      <c r="B1864" s="17"/>
      <c r="C1864" s="84"/>
      <c r="D1864" s="84"/>
      <c r="E1864" s="85"/>
      <c r="F1864" s="5"/>
      <c r="G1864" s="5"/>
      <c r="H1864" s="5"/>
      <c r="K1864" s="5"/>
      <c r="L1864" s="5"/>
      <c r="M1864" s="17"/>
      <c r="N1864" s="17"/>
      <c r="T1864" s="78"/>
      <c r="U1864" s="78"/>
      <c r="W1864" s="78"/>
    </row>
    <row r="1865" spans="1:23" x14ac:dyDescent="0.25">
      <c r="A1865" s="17"/>
      <c r="B1865" s="17"/>
      <c r="C1865" s="84"/>
      <c r="D1865" s="84"/>
      <c r="E1865" s="85"/>
      <c r="F1865" s="5"/>
      <c r="G1865" s="5"/>
      <c r="H1865" s="5"/>
      <c r="K1865" s="5"/>
      <c r="L1865" s="5"/>
      <c r="M1865" s="17"/>
      <c r="N1865" s="17"/>
      <c r="T1865" s="78"/>
      <c r="U1865" s="78"/>
      <c r="W1865" s="78"/>
    </row>
    <row r="1866" spans="1:23" x14ac:dyDescent="0.25">
      <c r="A1866" s="17"/>
      <c r="B1866" s="17"/>
      <c r="C1866" s="84"/>
      <c r="D1866" s="84"/>
      <c r="E1866" s="85"/>
      <c r="F1866" s="5"/>
      <c r="G1866" s="5"/>
      <c r="H1866" s="5"/>
      <c r="K1866" s="5"/>
      <c r="L1866" s="5"/>
      <c r="M1866" s="17"/>
      <c r="N1866" s="17"/>
      <c r="T1866" s="78"/>
      <c r="U1866" s="78"/>
      <c r="W1866" s="78"/>
    </row>
    <row r="1867" spans="1:23" x14ac:dyDescent="0.25">
      <c r="A1867" s="17"/>
      <c r="B1867" s="17"/>
      <c r="C1867" s="84"/>
      <c r="D1867" s="84"/>
      <c r="E1867" s="85"/>
      <c r="F1867" s="5"/>
      <c r="G1867" s="5"/>
      <c r="H1867" s="5"/>
      <c r="K1867" s="5"/>
      <c r="L1867" s="5"/>
      <c r="M1867" s="17"/>
      <c r="N1867" s="17"/>
      <c r="T1867" s="78"/>
      <c r="U1867" s="78"/>
      <c r="W1867" s="78"/>
    </row>
    <row r="1868" spans="1:23" x14ac:dyDescent="0.25">
      <c r="A1868" s="17"/>
      <c r="B1868" s="17"/>
      <c r="C1868" s="84"/>
      <c r="D1868" s="84"/>
      <c r="E1868" s="85"/>
      <c r="F1868" s="5"/>
      <c r="G1868" s="5"/>
      <c r="H1868" s="5"/>
      <c r="K1868" s="5"/>
      <c r="L1868" s="5"/>
      <c r="M1868" s="17"/>
      <c r="N1868" s="17"/>
      <c r="T1868" s="78"/>
      <c r="U1868" s="78"/>
      <c r="W1868" s="78"/>
    </row>
    <row r="1869" spans="1:23" x14ac:dyDescent="0.25">
      <c r="A1869" s="17"/>
      <c r="B1869" s="17"/>
      <c r="C1869" s="84"/>
      <c r="D1869" s="84"/>
      <c r="E1869" s="85"/>
      <c r="F1869" s="5"/>
      <c r="G1869" s="5"/>
      <c r="H1869" s="5"/>
      <c r="K1869" s="5"/>
      <c r="L1869" s="5"/>
      <c r="M1869" s="17"/>
      <c r="N1869" s="17"/>
      <c r="T1869" s="78"/>
      <c r="U1869" s="78"/>
      <c r="W1869" s="78"/>
    </row>
    <row r="1870" spans="1:23" x14ac:dyDescent="0.25">
      <c r="A1870" s="17"/>
      <c r="B1870" s="17"/>
      <c r="C1870" s="84"/>
      <c r="D1870" s="84"/>
      <c r="E1870" s="85"/>
      <c r="F1870" s="5"/>
      <c r="G1870" s="5"/>
      <c r="H1870" s="5"/>
      <c r="K1870" s="5"/>
      <c r="L1870" s="5"/>
      <c r="M1870" s="17"/>
      <c r="N1870" s="17"/>
      <c r="T1870" s="78"/>
      <c r="U1870" s="78"/>
      <c r="W1870" s="78"/>
    </row>
    <row r="1871" spans="1:23" x14ac:dyDescent="0.25">
      <c r="A1871" s="17"/>
      <c r="B1871" s="17"/>
      <c r="C1871" s="84"/>
      <c r="D1871" s="84"/>
      <c r="E1871" s="85"/>
      <c r="F1871" s="5"/>
      <c r="G1871" s="5"/>
      <c r="H1871" s="5"/>
      <c r="K1871" s="5"/>
      <c r="L1871" s="5"/>
      <c r="M1871" s="17"/>
      <c r="N1871" s="17"/>
      <c r="T1871" s="78"/>
      <c r="U1871" s="78"/>
      <c r="W1871" s="78"/>
    </row>
    <row r="1872" spans="1:23" x14ac:dyDescent="0.25">
      <c r="A1872" s="17"/>
      <c r="B1872" s="17"/>
      <c r="C1872" s="84"/>
      <c r="D1872" s="84"/>
      <c r="E1872" s="85"/>
      <c r="F1872" s="5"/>
      <c r="G1872" s="5"/>
      <c r="H1872" s="5"/>
      <c r="K1872" s="5"/>
      <c r="L1872" s="5"/>
      <c r="M1872" s="17"/>
      <c r="N1872" s="17"/>
      <c r="T1872" s="78"/>
      <c r="U1872" s="78"/>
      <c r="W1872" s="78"/>
    </row>
    <row r="1873" spans="1:23" x14ac:dyDescent="0.25">
      <c r="A1873" s="17"/>
      <c r="B1873" s="17"/>
      <c r="C1873" s="84"/>
      <c r="D1873" s="84"/>
      <c r="E1873" s="85"/>
      <c r="F1873" s="5"/>
      <c r="G1873" s="5"/>
      <c r="H1873" s="5"/>
      <c r="K1873" s="5"/>
      <c r="L1873" s="5"/>
      <c r="M1873" s="17"/>
      <c r="N1873" s="17"/>
      <c r="T1873" s="78"/>
      <c r="U1873" s="78"/>
      <c r="W1873" s="78"/>
    </row>
    <row r="1874" spans="1:23" x14ac:dyDescent="0.25">
      <c r="A1874" s="17"/>
      <c r="B1874" s="17"/>
      <c r="C1874" s="84"/>
      <c r="D1874" s="84"/>
      <c r="E1874" s="85"/>
      <c r="F1874" s="5"/>
      <c r="G1874" s="5"/>
      <c r="H1874" s="5"/>
      <c r="K1874" s="5"/>
      <c r="L1874" s="5"/>
      <c r="M1874" s="17"/>
      <c r="N1874" s="17"/>
      <c r="T1874" s="78"/>
      <c r="U1874" s="78"/>
      <c r="W1874" s="78"/>
    </row>
    <row r="1875" spans="1:23" x14ac:dyDescent="0.25">
      <c r="A1875" s="17"/>
      <c r="B1875" s="17"/>
      <c r="C1875" s="84"/>
      <c r="D1875" s="84"/>
      <c r="E1875" s="85"/>
      <c r="F1875" s="5"/>
      <c r="G1875" s="5"/>
      <c r="H1875" s="5"/>
      <c r="K1875" s="5"/>
      <c r="L1875" s="5"/>
      <c r="M1875" s="17"/>
      <c r="N1875" s="17"/>
      <c r="T1875" s="78"/>
      <c r="U1875" s="78"/>
      <c r="W1875" s="78"/>
    </row>
    <row r="1876" spans="1:23" x14ac:dyDescent="0.25">
      <c r="A1876" s="17"/>
      <c r="B1876" s="17"/>
      <c r="C1876" s="84"/>
      <c r="D1876" s="84"/>
      <c r="E1876" s="85"/>
      <c r="F1876" s="5"/>
      <c r="G1876" s="5"/>
      <c r="H1876" s="5"/>
      <c r="K1876" s="5"/>
      <c r="L1876" s="5"/>
      <c r="M1876" s="17"/>
      <c r="N1876" s="17"/>
      <c r="T1876" s="78"/>
      <c r="U1876" s="78"/>
      <c r="W1876" s="78"/>
    </row>
    <row r="1877" spans="1:23" x14ac:dyDescent="0.25">
      <c r="A1877" s="17"/>
      <c r="B1877" s="17"/>
      <c r="C1877" s="84"/>
      <c r="D1877" s="84"/>
      <c r="E1877" s="85"/>
      <c r="F1877" s="5"/>
      <c r="G1877" s="5"/>
      <c r="H1877" s="5"/>
      <c r="K1877" s="5"/>
      <c r="L1877" s="5"/>
      <c r="M1877" s="17"/>
      <c r="N1877" s="17"/>
      <c r="T1877" s="78"/>
      <c r="U1877" s="78"/>
      <c r="W1877" s="78"/>
    </row>
    <row r="1878" spans="1:23" x14ac:dyDescent="0.25">
      <c r="A1878" s="17"/>
      <c r="B1878" s="17"/>
      <c r="C1878" s="84"/>
      <c r="D1878" s="84"/>
      <c r="E1878" s="85"/>
      <c r="F1878" s="5"/>
      <c r="G1878" s="5"/>
      <c r="H1878" s="5"/>
      <c r="K1878" s="5"/>
      <c r="L1878" s="5"/>
      <c r="M1878" s="17"/>
      <c r="N1878" s="17"/>
      <c r="T1878" s="78"/>
      <c r="U1878" s="78"/>
      <c r="W1878" s="78"/>
    </row>
    <row r="1879" spans="1:23" x14ac:dyDescent="0.25">
      <c r="A1879" s="17"/>
      <c r="B1879" s="17"/>
      <c r="C1879" s="84"/>
      <c r="D1879" s="84"/>
      <c r="E1879" s="85"/>
      <c r="F1879" s="5"/>
      <c r="G1879" s="5"/>
      <c r="H1879" s="5"/>
      <c r="K1879" s="5"/>
      <c r="L1879" s="5"/>
      <c r="M1879" s="17"/>
      <c r="N1879" s="17"/>
      <c r="T1879" s="78"/>
      <c r="U1879" s="78"/>
      <c r="W1879" s="78"/>
    </row>
    <row r="1880" spans="1:23" x14ac:dyDescent="0.25">
      <c r="A1880" s="17"/>
      <c r="B1880" s="17"/>
      <c r="C1880" s="84"/>
      <c r="D1880" s="84"/>
      <c r="E1880" s="85"/>
      <c r="F1880" s="5"/>
      <c r="G1880" s="5"/>
      <c r="H1880" s="5"/>
      <c r="K1880" s="5"/>
      <c r="L1880" s="5"/>
      <c r="M1880" s="17"/>
      <c r="N1880" s="17"/>
      <c r="T1880" s="78"/>
      <c r="U1880" s="78"/>
      <c r="W1880" s="78"/>
    </row>
    <row r="1881" spans="1:23" x14ac:dyDescent="0.25">
      <c r="A1881" s="17"/>
      <c r="B1881" s="17"/>
      <c r="C1881" s="84"/>
      <c r="D1881" s="84"/>
      <c r="E1881" s="85"/>
      <c r="F1881" s="5"/>
      <c r="G1881" s="5"/>
      <c r="H1881" s="5"/>
      <c r="K1881" s="5"/>
      <c r="L1881" s="5"/>
      <c r="M1881" s="17"/>
      <c r="N1881" s="17"/>
      <c r="T1881" s="78"/>
      <c r="U1881" s="78"/>
      <c r="W1881" s="78"/>
    </row>
    <row r="1882" spans="1:23" x14ac:dyDescent="0.25">
      <c r="A1882" s="17"/>
      <c r="B1882" s="17"/>
      <c r="C1882" s="84"/>
      <c r="D1882" s="84"/>
      <c r="E1882" s="85"/>
      <c r="F1882" s="5"/>
      <c r="G1882" s="5"/>
      <c r="H1882" s="5"/>
      <c r="K1882" s="5"/>
      <c r="L1882" s="5"/>
      <c r="M1882" s="17"/>
      <c r="N1882" s="17"/>
      <c r="T1882" s="78"/>
      <c r="U1882" s="78"/>
      <c r="W1882" s="78"/>
    </row>
    <row r="1883" spans="1:23" x14ac:dyDescent="0.25">
      <c r="A1883" s="17"/>
      <c r="B1883" s="17"/>
      <c r="C1883" s="84"/>
      <c r="D1883" s="84"/>
      <c r="E1883" s="85"/>
      <c r="F1883" s="5"/>
      <c r="G1883" s="5"/>
      <c r="H1883" s="5"/>
      <c r="K1883" s="5"/>
      <c r="L1883" s="5"/>
      <c r="M1883" s="17"/>
      <c r="N1883" s="17"/>
      <c r="T1883" s="78"/>
      <c r="U1883" s="78"/>
      <c r="W1883" s="78"/>
    </row>
    <row r="1884" spans="1:23" x14ac:dyDescent="0.25">
      <c r="A1884" s="17"/>
      <c r="B1884" s="17"/>
      <c r="C1884" s="84"/>
      <c r="D1884" s="84"/>
      <c r="E1884" s="85"/>
      <c r="F1884" s="5"/>
      <c r="G1884" s="5"/>
      <c r="H1884" s="5"/>
      <c r="K1884" s="5"/>
      <c r="L1884" s="5"/>
      <c r="M1884" s="17"/>
      <c r="N1884" s="17"/>
      <c r="T1884" s="78"/>
      <c r="U1884" s="78"/>
      <c r="W1884" s="78"/>
    </row>
    <row r="1885" spans="1:23" x14ac:dyDescent="0.25">
      <c r="A1885" s="17"/>
      <c r="B1885" s="17"/>
      <c r="C1885" s="84"/>
      <c r="D1885" s="84"/>
      <c r="E1885" s="85"/>
      <c r="F1885" s="5"/>
      <c r="G1885" s="5"/>
      <c r="H1885" s="5"/>
      <c r="K1885" s="5"/>
      <c r="L1885" s="5"/>
      <c r="M1885" s="17"/>
      <c r="N1885" s="17"/>
      <c r="T1885" s="78"/>
      <c r="U1885" s="78"/>
      <c r="W1885" s="78"/>
    </row>
    <row r="1886" spans="1:23" x14ac:dyDescent="0.25">
      <c r="A1886" s="17"/>
      <c r="B1886" s="17"/>
      <c r="C1886" s="84"/>
      <c r="D1886" s="84"/>
      <c r="E1886" s="85"/>
      <c r="F1886" s="5"/>
      <c r="G1886" s="5"/>
      <c r="H1886" s="5"/>
      <c r="K1886" s="5"/>
      <c r="L1886" s="5"/>
      <c r="M1886" s="17"/>
      <c r="N1886" s="17"/>
      <c r="T1886" s="78"/>
      <c r="U1886" s="78"/>
      <c r="W1886" s="78"/>
    </row>
    <row r="1887" spans="1:23" x14ac:dyDescent="0.25">
      <c r="A1887" s="17"/>
      <c r="B1887" s="17"/>
      <c r="C1887" s="84"/>
      <c r="D1887" s="84"/>
      <c r="E1887" s="85"/>
      <c r="F1887" s="5"/>
      <c r="G1887" s="5"/>
      <c r="H1887" s="5"/>
      <c r="K1887" s="5"/>
      <c r="L1887" s="5"/>
      <c r="M1887" s="17"/>
      <c r="N1887" s="17"/>
      <c r="T1887" s="78"/>
      <c r="U1887" s="78"/>
      <c r="W1887" s="78"/>
    </row>
    <row r="1888" spans="1:23" x14ac:dyDescent="0.25">
      <c r="A1888" s="17"/>
      <c r="B1888" s="17"/>
      <c r="C1888" s="84"/>
      <c r="D1888" s="84"/>
      <c r="E1888" s="85"/>
      <c r="F1888" s="5"/>
      <c r="G1888" s="5"/>
      <c r="H1888" s="5"/>
      <c r="K1888" s="5"/>
      <c r="L1888" s="5"/>
      <c r="M1888" s="17"/>
      <c r="N1888" s="17"/>
      <c r="T1888" s="78"/>
      <c r="U1888" s="78"/>
      <c r="W1888" s="78"/>
    </row>
    <row r="1889" spans="1:23" x14ac:dyDescent="0.25">
      <c r="A1889" s="17"/>
      <c r="B1889" s="17"/>
      <c r="C1889" s="84"/>
      <c r="D1889" s="84"/>
      <c r="E1889" s="85"/>
      <c r="F1889" s="5"/>
      <c r="G1889" s="5"/>
      <c r="H1889" s="5"/>
      <c r="K1889" s="5"/>
      <c r="L1889" s="5"/>
      <c r="M1889" s="17"/>
      <c r="N1889" s="17"/>
      <c r="T1889" s="78"/>
      <c r="U1889" s="78"/>
      <c r="W1889" s="78"/>
    </row>
    <row r="1890" spans="1:23" x14ac:dyDescent="0.25">
      <c r="A1890" s="17"/>
      <c r="B1890" s="17"/>
      <c r="C1890" s="84"/>
      <c r="D1890" s="84"/>
      <c r="E1890" s="85"/>
      <c r="F1890" s="5"/>
      <c r="G1890" s="5"/>
      <c r="H1890" s="5"/>
      <c r="K1890" s="5"/>
      <c r="L1890" s="5"/>
      <c r="M1890" s="17"/>
      <c r="N1890" s="17"/>
      <c r="T1890" s="78"/>
      <c r="U1890" s="78"/>
      <c r="W1890" s="78"/>
    </row>
    <row r="1891" spans="1:23" x14ac:dyDescent="0.25">
      <c r="A1891" s="17"/>
      <c r="B1891" s="17"/>
      <c r="C1891" s="84"/>
      <c r="D1891" s="84"/>
      <c r="E1891" s="85"/>
      <c r="F1891" s="5"/>
      <c r="G1891" s="5"/>
      <c r="H1891" s="5"/>
      <c r="K1891" s="5"/>
      <c r="L1891" s="5"/>
      <c r="M1891" s="17"/>
      <c r="N1891" s="17"/>
      <c r="T1891" s="78"/>
      <c r="U1891" s="78"/>
      <c r="W1891" s="78"/>
    </row>
    <row r="1892" spans="1:23" x14ac:dyDescent="0.25">
      <c r="A1892" s="17"/>
      <c r="B1892" s="17"/>
      <c r="C1892" s="84"/>
      <c r="D1892" s="84"/>
      <c r="E1892" s="85"/>
      <c r="F1892" s="5"/>
      <c r="G1892" s="5"/>
      <c r="H1892" s="5"/>
      <c r="K1892" s="5"/>
      <c r="L1892" s="5"/>
      <c r="M1892" s="17"/>
      <c r="N1892" s="17"/>
      <c r="T1892" s="78"/>
      <c r="U1892" s="78"/>
      <c r="W1892" s="78"/>
    </row>
    <row r="1893" spans="1:23" x14ac:dyDescent="0.25">
      <c r="A1893" s="17"/>
      <c r="B1893" s="17"/>
      <c r="C1893" s="84"/>
      <c r="D1893" s="84"/>
      <c r="E1893" s="85"/>
      <c r="F1893" s="5"/>
      <c r="G1893" s="5"/>
      <c r="H1893" s="5"/>
      <c r="K1893" s="5"/>
      <c r="L1893" s="5"/>
      <c r="M1893" s="17"/>
      <c r="N1893" s="17"/>
      <c r="T1893" s="78"/>
      <c r="U1893" s="78"/>
      <c r="W1893" s="78"/>
    </row>
    <row r="1894" spans="1:23" x14ac:dyDescent="0.25">
      <c r="A1894" s="17"/>
      <c r="B1894" s="17"/>
      <c r="C1894" s="84"/>
      <c r="D1894" s="84"/>
      <c r="E1894" s="85"/>
      <c r="F1894" s="5"/>
      <c r="G1894" s="5"/>
      <c r="H1894" s="5"/>
      <c r="K1894" s="5"/>
      <c r="L1894" s="5"/>
      <c r="M1894" s="17"/>
      <c r="N1894" s="17"/>
      <c r="T1894" s="78"/>
      <c r="U1894" s="78"/>
      <c r="W1894" s="78"/>
    </row>
    <row r="1895" spans="1:23" x14ac:dyDescent="0.25">
      <c r="A1895" s="17"/>
      <c r="B1895" s="17"/>
      <c r="C1895" s="84"/>
      <c r="D1895" s="84"/>
      <c r="E1895" s="85"/>
      <c r="F1895" s="5"/>
      <c r="G1895" s="5"/>
      <c r="H1895" s="5"/>
      <c r="K1895" s="5"/>
      <c r="L1895" s="5"/>
      <c r="M1895" s="17"/>
      <c r="N1895" s="17"/>
      <c r="T1895" s="78"/>
      <c r="U1895" s="78"/>
      <c r="W1895" s="78"/>
    </row>
    <row r="1896" spans="1:23" x14ac:dyDescent="0.25">
      <c r="A1896" s="17"/>
      <c r="B1896" s="17"/>
      <c r="C1896" s="84"/>
      <c r="D1896" s="84"/>
      <c r="E1896" s="85"/>
      <c r="F1896" s="5"/>
      <c r="G1896" s="5"/>
      <c r="H1896" s="5"/>
      <c r="K1896" s="5"/>
      <c r="L1896" s="5"/>
      <c r="M1896" s="17"/>
      <c r="N1896" s="17"/>
      <c r="T1896" s="78"/>
      <c r="U1896" s="78"/>
      <c r="W1896" s="78"/>
    </row>
    <row r="1897" spans="1:23" x14ac:dyDescent="0.25">
      <c r="A1897" s="17"/>
      <c r="B1897" s="17"/>
      <c r="C1897" s="84"/>
      <c r="D1897" s="84"/>
      <c r="E1897" s="85"/>
      <c r="F1897" s="5"/>
      <c r="G1897" s="5"/>
      <c r="H1897" s="5"/>
      <c r="K1897" s="5"/>
      <c r="L1897" s="5"/>
      <c r="M1897" s="17"/>
      <c r="N1897" s="17"/>
      <c r="T1897" s="78"/>
      <c r="U1897" s="78"/>
      <c r="W1897" s="78"/>
    </row>
    <row r="1898" spans="1:23" x14ac:dyDescent="0.25">
      <c r="A1898" s="17"/>
      <c r="B1898" s="17"/>
      <c r="C1898" s="84"/>
      <c r="D1898" s="84"/>
      <c r="E1898" s="85"/>
      <c r="F1898" s="5"/>
      <c r="G1898" s="5"/>
      <c r="H1898" s="5"/>
      <c r="K1898" s="5"/>
      <c r="L1898" s="5"/>
      <c r="M1898" s="17"/>
      <c r="N1898" s="17"/>
      <c r="T1898" s="78"/>
      <c r="U1898" s="78"/>
      <c r="W1898" s="78"/>
    </row>
    <row r="1899" spans="1:23" x14ac:dyDescent="0.25">
      <c r="A1899" s="17"/>
      <c r="B1899" s="17"/>
      <c r="C1899" s="84"/>
      <c r="D1899" s="84"/>
      <c r="E1899" s="85"/>
      <c r="F1899" s="5"/>
      <c r="G1899" s="5"/>
      <c r="H1899" s="5"/>
      <c r="K1899" s="5"/>
      <c r="L1899" s="5"/>
      <c r="M1899" s="17"/>
      <c r="N1899" s="17"/>
      <c r="T1899" s="78"/>
      <c r="U1899" s="78"/>
      <c r="W1899" s="78"/>
    </row>
    <row r="1900" spans="1:23" x14ac:dyDescent="0.25">
      <c r="A1900" s="17"/>
      <c r="B1900" s="17"/>
      <c r="C1900" s="84"/>
      <c r="D1900" s="84"/>
      <c r="E1900" s="85"/>
      <c r="F1900" s="5"/>
      <c r="G1900" s="5"/>
      <c r="H1900" s="5"/>
      <c r="K1900" s="5"/>
      <c r="L1900" s="5"/>
      <c r="M1900" s="17"/>
      <c r="N1900" s="17"/>
      <c r="T1900" s="78"/>
      <c r="U1900" s="78"/>
      <c r="W1900" s="78"/>
    </row>
    <row r="1901" spans="1:23" x14ac:dyDescent="0.25">
      <c r="A1901" s="17"/>
      <c r="B1901" s="17"/>
      <c r="C1901" s="84"/>
      <c r="D1901" s="84"/>
      <c r="E1901" s="85"/>
      <c r="F1901" s="5"/>
      <c r="G1901" s="5"/>
      <c r="H1901" s="5"/>
      <c r="K1901" s="5"/>
      <c r="L1901" s="5"/>
      <c r="M1901" s="17"/>
      <c r="N1901" s="17"/>
      <c r="T1901" s="78"/>
      <c r="U1901" s="78"/>
      <c r="W1901" s="78"/>
    </row>
    <row r="1902" spans="1:23" x14ac:dyDescent="0.25">
      <c r="A1902" s="17"/>
      <c r="B1902" s="17"/>
      <c r="C1902" s="84"/>
      <c r="D1902" s="84"/>
      <c r="E1902" s="85"/>
      <c r="F1902" s="5"/>
      <c r="G1902" s="5"/>
      <c r="H1902" s="5"/>
      <c r="K1902" s="5"/>
      <c r="L1902" s="5"/>
      <c r="M1902" s="17"/>
      <c r="N1902" s="17"/>
      <c r="T1902" s="78"/>
      <c r="U1902" s="78"/>
      <c r="W1902" s="78"/>
    </row>
    <row r="1903" spans="1:23" x14ac:dyDescent="0.25">
      <c r="A1903" s="17"/>
      <c r="B1903" s="17"/>
      <c r="C1903" s="84"/>
      <c r="D1903" s="84"/>
      <c r="E1903" s="85"/>
      <c r="F1903" s="5"/>
      <c r="G1903" s="5"/>
      <c r="H1903" s="5"/>
      <c r="K1903" s="5"/>
      <c r="L1903" s="5"/>
      <c r="M1903" s="17"/>
      <c r="N1903" s="17"/>
      <c r="T1903" s="78"/>
      <c r="U1903" s="78"/>
      <c r="W1903" s="78"/>
    </row>
    <row r="1904" spans="1:23" x14ac:dyDescent="0.25">
      <c r="A1904" s="17"/>
      <c r="B1904" s="17"/>
      <c r="C1904" s="84"/>
      <c r="D1904" s="84"/>
      <c r="E1904" s="85"/>
      <c r="F1904" s="5"/>
      <c r="G1904" s="5"/>
      <c r="H1904" s="5"/>
      <c r="K1904" s="5"/>
      <c r="L1904" s="5"/>
      <c r="M1904" s="17"/>
      <c r="N1904" s="17"/>
      <c r="T1904" s="78"/>
      <c r="U1904" s="78"/>
      <c r="W1904" s="78"/>
    </row>
    <row r="1905" spans="1:23" x14ac:dyDescent="0.25">
      <c r="A1905" s="17"/>
      <c r="B1905" s="17"/>
      <c r="C1905" s="84"/>
      <c r="D1905" s="84"/>
      <c r="E1905" s="85"/>
      <c r="F1905" s="5"/>
      <c r="G1905" s="5"/>
      <c r="H1905" s="5"/>
      <c r="K1905" s="5"/>
      <c r="L1905" s="5"/>
      <c r="M1905" s="17"/>
      <c r="N1905" s="17"/>
      <c r="T1905" s="78"/>
      <c r="U1905" s="78"/>
      <c r="W1905" s="78"/>
    </row>
    <row r="1906" spans="1:23" x14ac:dyDescent="0.25">
      <c r="A1906" s="17"/>
      <c r="B1906" s="17"/>
      <c r="C1906" s="84"/>
      <c r="D1906" s="84"/>
      <c r="E1906" s="85"/>
      <c r="F1906" s="5"/>
      <c r="G1906" s="5"/>
      <c r="H1906" s="5"/>
      <c r="K1906" s="5"/>
      <c r="L1906" s="5"/>
      <c r="M1906" s="17"/>
      <c r="N1906" s="17"/>
      <c r="T1906" s="78"/>
      <c r="U1906" s="78"/>
      <c r="W1906" s="78"/>
    </row>
    <row r="1907" spans="1:23" x14ac:dyDescent="0.25">
      <c r="A1907" s="17"/>
      <c r="B1907" s="17"/>
      <c r="C1907" s="84"/>
      <c r="D1907" s="84"/>
      <c r="E1907" s="85"/>
      <c r="F1907" s="5"/>
      <c r="G1907" s="5"/>
      <c r="H1907" s="5"/>
      <c r="K1907" s="5"/>
      <c r="L1907" s="5"/>
      <c r="M1907" s="17"/>
      <c r="N1907" s="17"/>
      <c r="T1907" s="78"/>
      <c r="U1907" s="78"/>
      <c r="W1907" s="78"/>
    </row>
    <row r="1908" spans="1:23" x14ac:dyDescent="0.25">
      <c r="A1908" s="17"/>
      <c r="B1908" s="17"/>
      <c r="C1908" s="84"/>
      <c r="D1908" s="84"/>
      <c r="E1908" s="85"/>
      <c r="F1908" s="5"/>
      <c r="G1908" s="5"/>
      <c r="H1908" s="5"/>
      <c r="K1908" s="5"/>
      <c r="L1908" s="5"/>
      <c r="M1908" s="17"/>
      <c r="N1908" s="17"/>
      <c r="T1908" s="78"/>
      <c r="U1908" s="78"/>
      <c r="W1908" s="78"/>
    </row>
    <row r="1909" spans="1:23" x14ac:dyDescent="0.25">
      <c r="A1909" s="17"/>
      <c r="B1909" s="17"/>
      <c r="C1909" s="84"/>
      <c r="D1909" s="84"/>
      <c r="E1909" s="85"/>
      <c r="F1909" s="5"/>
      <c r="G1909" s="5"/>
      <c r="H1909" s="5"/>
      <c r="K1909" s="5"/>
      <c r="L1909" s="5"/>
      <c r="M1909" s="17"/>
      <c r="N1909" s="17"/>
      <c r="T1909" s="78"/>
      <c r="U1909" s="78"/>
      <c r="W1909" s="78"/>
    </row>
    <row r="1910" spans="1:23" x14ac:dyDescent="0.25">
      <c r="A1910" s="17"/>
      <c r="B1910" s="17"/>
      <c r="C1910" s="84"/>
      <c r="D1910" s="84"/>
      <c r="E1910" s="85"/>
      <c r="F1910" s="5"/>
      <c r="G1910" s="5"/>
      <c r="H1910" s="5"/>
      <c r="K1910" s="5"/>
      <c r="L1910" s="5"/>
      <c r="M1910" s="17"/>
      <c r="N1910" s="17"/>
      <c r="T1910" s="78"/>
      <c r="U1910" s="78"/>
      <c r="W1910" s="78"/>
    </row>
    <row r="1911" spans="1:23" x14ac:dyDescent="0.25">
      <c r="A1911" s="17"/>
      <c r="B1911" s="17"/>
      <c r="C1911" s="84"/>
      <c r="D1911" s="84"/>
      <c r="E1911" s="85"/>
      <c r="F1911" s="5"/>
      <c r="G1911" s="5"/>
      <c r="H1911" s="5"/>
      <c r="K1911" s="5"/>
      <c r="L1911" s="5"/>
      <c r="M1911" s="17"/>
      <c r="N1911" s="17"/>
      <c r="T1911" s="78"/>
      <c r="U1911" s="78"/>
      <c r="W1911" s="78"/>
    </row>
    <row r="1912" spans="1:23" x14ac:dyDescent="0.25">
      <c r="A1912" s="17"/>
      <c r="B1912" s="17"/>
      <c r="C1912" s="84"/>
      <c r="D1912" s="84"/>
      <c r="E1912" s="85"/>
      <c r="F1912" s="5"/>
      <c r="G1912" s="5"/>
      <c r="H1912" s="5"/>
      <c r="K1912" s="5"/>
      <c r="L1912" s="5"/>
      <c r="M1912" s="17"/>
      <c r="N1912" s="17"/>
      <c r="T1912" s="78"/>
      <c r="U1912" s="78"/>
      <c r="W1912" s="78"/>
    </row>
    <row r="1913" spans="1:23" x14ac:dyDescent="0.25">
      <c r="A1913" s="17"/>
      <c r="B1913" s="17"/>
      <c r="C1913" s="84"/>
      <c r="D1913" s="84"/>
      <c r="E1913" s="85"/>
      <c r="F1913" s="5"/>
      <c r="G1913" s="5"/>
      <c r="H1913" s="5"/>
      <c r="K1913" s="5"/>
      <c r="L1913" s="5"/>
      <c r="M1913" s="17"/>
      <c r="N1913" s="17"/>
      <c r="T1913" s="78"/>
      <c r="U1913" s="78"/>
      <c r="W1913" s="78"/>
    </row>
    <row r="1914" spans="1:23" x14ac:dyDescent="0.25">
      <c r="A1914" s="17"/>
      <c r="B1914" s="17"/>
      <c r="C1914" s="84"/>
      <c r="D1914" s="84"/>
      <c r="E1914" s="85"/>
      <c r="F1914" s="5"/>
      <c r="G1914" s="5"/>
      <c r="H1914" s="5"/>
      <c r="K1914" s="5"/>
      <c r="L1914" s="5"/>
      <c r="M1914" s="17"/>
      <c r="N1914" s="17"/>
      <c r="T1914" s="78"/>
      <c r="U1914" s="78"/>
      <c r="W1914" s="78"/>
    </row>
    <row r="1915" spans="1:23" x14ac:dyDescent="0.25">
      <c r="A1915" s="17"/>
      <c r="B1915" s="17"/>
      <c r="C1915" s="84"/>
      <c r="D1915" s="84"/>
      <c r="E1915" s="85"/>
      <c r="F1915" s="5"/>
      <c r="G1915" s="5"/>
      <c r="H1915" s="5"/>
      <c r="K1915" s="5"/>
      <c r="L1915" s="5"/>
      <c r="M1915" s="17"/>
      <c r="N1915" s="17"/>
      <c r="T1915" s="78"/>
      <c r="U1915" s="78"/>
      <c r="W1915" s="78"/>
    </row>
    <row r="1916" spans="1:23" x14ac:dyDescent="0.25">
      <c r="A1916" s="17"/>
      <c r="B1916" s="17"/>
      <c r="C1916" s="84"/>
      <c r="D1916" s="84"/>
      <c r="E1916" s="85"/>
      <c r="F1916" s="5"/>
      <c r="G1916" s="5"/>
      <c r="H1916" s="5"/>
      <c r="K1916" s="5"/>
      <c r="L1916" s="5"/>
      <c r="M1916" s="17"/>
      <c r="N1916" s="17"/>
      <c r="T1916" s="78"/>
      <c r="U1916" s="78"/>
      <c r="W1916" s="78"/>
    </row>
    <row r="1917" spans="1:23" x14ac:dyDescent="0.25">
      <c r="A1917" s="17"/>
      <c r="B1917" s="17"/>
      <c r="C1917" s="84"/>
      <c r="D1917" s="84"/>
      <c r="E1917" s="85"/>
      <c r="F1917" s="5"/>
      <c r="G1917" s="5"/>
      <c r="H1917" s="5"/>
      <c r="K1917" s="5"/>
      <c r="L1917" s="5"/>
      <c r="M1917" s="17"/>
      <c r="N1917" s="17"/>
      <c r="T1917" s="78"/>
      <c r="U1917" s="78"/>
      <c r="W1917" s="78"/>
    </row>
    <row r="1918" spans="1:23" x14ac:dyDescent="0.25">
      <c r="A1918" s="17"/>
      <c r="B1918" s="17"/>
      <c r="C1918" s="84"/>
      <c r="D1918" s="84"/>
      <c r="E1918" s="85"/>
      <c r="F1918" s="5"/>
      <c r="G1918" s="5"/>
      <c r="H1918" s="5"/>
      <c r="K1918" s="5"/>
      <c r="L1918" s="5"/>
      <c r="M1918" s="17"/>
      <c r="N1918" s="17"/>
      <c r="T1918" s="78"/>
      <c r="U1918" s="78"/>
      <c r="W1918" s="78"/>
    </row>
    <row r="1919" spans="1:23" x14ac:dyDescent="0.25">
      <c r="A1919" s="17"/>
      <c r="B1919" s="17"/>
      <c r="C1919" s="84"/>
      <c r="D1919" s="84"/>
      <c r="E1919" s="85"/>
      <c r="F1919" s="5"/>
      <c r="G1919" s="5"/>
      <c r="H1919" s="5"/>
      <c r="K1919" s="5"/>
      <c r="L1919" s="5"/>
      <c r="M1919" s="17"/>
      <c r="N1919" s="17"/>
      <c r="T1919" s="78"/>
      <c r="U1919" s="78"/>
      <c r="W1919" s="78"/>
    </row>
    <row r="1920" spans="1:23" x14ac:dyDescent="0.25">
      <c r="A1920" s="17"/>
      <c r="B1920" s="17"/>
      <c r="C1920" s="84"/>
      <c r="D1920" s="84"/>
      <c r="E1920" s="85"/>
      <c r="F1920" s="5"/>
      <c r="G1920" s="5"/>
      <c r="H1920" s="5"/>
      <c r="K1920" s="5"/>
      <c r="L1920" s="5"/>
      <c r="M1920" s="17"/>
      <c r="N1920" s="17"/>
      <c r="T1920" s="78"/>
      <c r="U1920" s="78"/>
      <c r="W1920" s="78"/>
    </row>
    <row r="1921" spans="1:23" x14ac:dyDescent="0.25">
      <c r="A1921" s="17"/>
      <c r="B1921" s="17"/>
      <c r="C1921" s="84"/>
      <c r="D1921" s="84"/>
      <c r="E1921" s="85"/>
      <c r="F1921" s="5"/>
      <c r="G1921" s="5"/>
      <c r="H1921" s="5"/>
      <c r="K1921" s="5"/>
      <c r="L1921" s="5"/>
      <c r="M1921" s="17"/>
      <c r="N1921" s="17"/>
      <c r="T1921" s="78"/>
      <c r="U1921" s="78"/>
      <c r="W1921" s="78"/>
    </row>
    <row r="1922" spans="1:23" x14ac:dyDescent="0.25">
      <c r="A1922" s="17"/>
      <c r="B1922" s="17"/>
      <c r="C1922" s="84"/>
      <c r="D1922" s="84"/>
      <c r="E1922" s="85"/>
      <c r="F1922" s="5"/>
      <c r="G1922" s="5"/>
      <c r="H1922" s="5"/>
      <c r="K1922" s="5"/>
      <c r="L1922" s="5"/>
      <c r="M1922" s="17"/>
      <c r="N1922" s="17"/>
      <c r="T1922" s="78"/>
      <c r="U1922" s="78"/>
      <c r="W1922" s="78"/>
    </row>
    <row r="1923" spans="1:23" x14ac:dyDescent="0.25">
      <c r="A1923" s="17"/>
      <c r="B1923" s="17"/>
      <c r="C1923" s="84"/>
      <c r="D1923" s="84"/>
      <c r="E1923" s="85"/>
      <c r="F1923" s="5"/>
      <c r="G1923" s="5"/>
      <c r="H1923" s="5"/>
      <c r="K1923" s="5"/>
      <c r="L1923" s="5"/>
      <c r="M1923" s="17"/>
      <c r="N1923" s="17"/>
      <c r="T1923" s="78"/>
      <c r="U1923" s="78"/>
      <c r="W1923" s="78"/>
    </row>
    <row r="1924" spans="1:23" x14ac:dyDescent="0.25">
      <c r="A1924" s="17"/>
      <c r="B1924" s="17"/>
      <c r="C1924" s="84"/>
      <c r="D1924" s="84"/>
      <c r="E1924" s="85"/>
      <c r="F1924" s="5"/>
      <c r="G1924" s="5"/>
      <c r="H1924" s="5"/>
      <c r="K1924" s="5"/>
      <c r="L1924" s="5"/>
      <c r="M1924" s="17"/>
      <c r="N1924" s="17"/>
      <c r="T1924" s="78"/>
      <c r="U1924" s="78"/>
      <c r="W1924" s="78"/>
    </row>
    <row r="1925" spans="1:23" x14ac:dyDescent="0.25">
      <c r="A1925" s="17"/>
      <c r="B1925" s="17"/>
      <c r="C1925" s="84"/>
      <c r="D1925" s="84"/>
      <c r="E1925" s="85"/>
      <c r="F1925" s="5"/>
      <c r="G1925" s="5"/>
      <c r="H1925" s="5"/>
      <c r="K1925" s="5"/>
      <c r="L1925" s="5"/>
      <c r="M1925" s="17"/>
      <c r="N1925" s="17"/>
      <c r="T1925" s="78"/>
      <c r="U1925" s="78"/>
      <c r="W1925" s="78"/>
    </row>
    <row r="1926" spans="1:23" x14ac:dyDescent="0.25">
      <c r="A1926" s="17"/>
      <c r="B1926" s="17"/>
      <c r="C1926" s="84"/>
      <c r="D1926" s="84"/>
      <c r="E1926" s="85"/>
      <c r="F1926" s="5"/>
      <c r="G1926" s="5"/>
      <c r="H1926" s="5"/>
      <c r="K1926" s="5"/>
      <c r="L1926" s="5"/>
      <c r="M1926" s="17"/>
      <c r="N1926" s="17"/>
      <c r="T1926" s="78"/>
      <c r="U1926" s="78"/>
      <c r="W1926" s="78"/>
    </row>
    <row r="1927" spans="1:23" x14ac:dyDescent="0.25">
      <c r="A1927" s="17"/>
      <c r="B1927" s="17"/>
      <c r="C1927" s="84"/>
      <c r="D1927" s="84"/>
      <c r="E1927" s="85"/>
      <c r="F1927" s="5"/>
      <c r="G1927" s="5"/>
      <c r="H1927" s="5"/>
      <c r="K1927" s="5"/>
      <c r="L1927" s="5"/>
      <c r="M1927" s="17"/>
      <c r="N1927" s="17"/>
      <c r="T1927" s="78"/>
      <c r="U1927" s="78"/>
      <c r="W1927" s="78"/>
    </row>
    <row r="1928" spans="1:23" x14ac:dyDescent="0.25">
      <c r="A1928" s="17"/>
      <c r="B1928" s="17"/>
      <c r="C1928" s="84"/>
      <c r="D1928" s="84"/>
      <c r="E1928" s="85"/>
      <c r="F1928" s="5"/>
      <c r="G1928" s="5"/>
      <c r="H1928" s="5"/>
      <c r="K1928" s="5"/>
      <c r="L1928" s="5"/>
      <c r="M1928" s="17"/>
      <c r="N1928" s="17"/>
      <c r="T1928" s="78"/>
      <c r="U1928" s="78"/>
      <c r="W1928" s="78"/>
    </row>
    <row r="1929" spans="1:23" x14ac:dyDescent="0.25">
      <c r="A1929" s="17"/>
      <c r="B1929" s="17"/>
      <c r="C1929" s="84"/>
      <c r="D1929" s="84"/>
      <c r="E1929" s="85"/>
      <c r="F1929" s="5"/>
      <c r="G1929" s="5"/>
      <c r="H1929" s="5"/>
      <c r="K1929" s="5"/>
      <c r="L1929" s="5"/>
      <c r="M1929" s="17"/>
      <c r="N1929" s="17"/>
      <c r="T1929" s="78"/>
      <c r="U1929" s="78"/>
      <c r="W1929" s="78"/>
    </row>
    <row r="1930" spans="1:23" x14ac:dyDescent="0.25">
      <c r="A1930" s="17"/>
      <c r="B1930" s="17"/>
      <c r="C1930" s="84"/>
      <c r="D1930" s="84"/>
      <c r="E1930" s="85"/>
      <c r="F1930" s="5"/>
      <c r="G1930" s="5"/>
      <c r="H1930" s="5"/>
      <c r="K1930" s="5"/>
      <c r="L1930" s="5"/>
      <c r="M1930" s="17"/>
      <c r="N1930" s="17"/>
      <c r="T1930" s="78"/>
      <c r="U1930" s="78"/>
      <c r="W1930" s="78"/>
    </row>
    <row r="1931" spans="1:23" x14ac:dyDescent="0.25">
      <c r="A1931" s="17"/>
      <c r="B1931" s="17"/>
      <c r="C1931" s="84"/>
      <c r="D1931" s="84"/>
      <c r="E1931" s="85"/>
      <c r="F1931" s="5"/>
      <c r="G1931" s="5"/>
      <c r="H1931" s="5"/>
      <c r="K1931" s="5"/>
      <c r="L1931" s="5"/>
      <c r="M1931" s="17"/>
      <c r="N1931" s="17"/>
      <c r="T1931" s="78"/>
      <c r="U1931" s="78"/>
      <c r="W1931" s="78"/>
    </row>
    <row r="1932" spans="1:23" x14ac:dyDescent="0.25">
      <c r="A1932" s="17"/>
      <c r="B1932" s="17"/>
      <c r="C1932" s="84"/>
      <c r="D1932" s="84"/>
      <c r="E1932" s="85"/>
      <c r="F1932" s="5"/>
      <c r="G1932" s="5"/>
      <c r="H1932" s="5"/>
      <c r="K1932" s="5"/>
      <c r="L1932" s="5"/>
      <c r="M1932" s="17"/>
      <c r="N1932" s="17"/>
      <c r="T1932" s="78"/>
      <c r="U1932" s="78"/>
      <c r="W1932" s="78"/>
    </row>
    <row r="1933" spans="1:23" x14ac:dyDescent="0.25">
      <c r="A1933" s="17"/>
      <c r="B1933" s="17"/>
      <c r="C1933" s="84"/>
      <c r="D1933" s="84"/>
      <c r="E1933" s="85"/>
      <c r="F1933" s="5"/>
      <c r="G1933" s="5"/>
      <c r="H1933" s="5"/>
      <c r="K1933" s="5"/>
      <c r="L1933" s="5"/>
      <c r="M1933" s="17"/>
      <c r="N1933" s="17"/>
      <c r="T1933" s="78"/>
      <c r="U1933" s="78"/>
      <c r="W1933" s="78"/>
    </row>
    <row r="1934" spans="1:23" x14ac:dyDescent="0.25">
      <c r="A1934" s="17"/>
      <c r="B1934" s="17"/>
      <c r="C1934" s="84"/>
      <c r="D1934" s="84"/>
      <c r="E1934" s="85"/>
      <c r="F1934" s="5"/>
      <c r="G1934" s="5"/>
      <c r="H1934" s="5"/>
      <c r="K1934" s="5"/>
      <c r="L1934" s="5"/>
      <c r="M1934" s="17"/>
      <c r="N1934" s="17"/>
      <c r="T1934" s="78"/>
      <c r="U1934" s="78"/>
      <c r="W1934" s="78"/>
    </row>
    <row r="1935" spans="1:23" x14ac:dyDescent="0.25">
      <c r="A1935" s="17"/>
      <c r="B1935" s="17"/>
      <c r="C1935" s="84"/>
      <c r="D1935" s="84"/>
      <c r="E1935" s="85"/>
      <c r="F1935" s="5"/>
      <c r="G1935" s="5"/>
      <c r="H1935" s="5"/>
      <c r="K1935" s="5"/>
      <c r="L1935" s="5"/>
      <c r="M1935" s="17"/>
      <c r="N1935" s="17"/>
      <c r="T1935" s="78"/>
      <c r="U1935" s="78"/>
      <c r="W1935" s="78"/>
    </row>
    <row r="1936" spans="1:23" x14ac:dyDescent="0.25">
      <c r="A1936" s="17"/>
      <c r="B1936" s="17"/>
      <c r="C1936" s="84"/>
      <c r="D1936" s="84"/>
      <c r="E1936" s="85"/>
      <c r="F1936" s="5"/>
      <c r="G1936" s="5"/>
      <c r="H1936" s="5"/>
      <c r="K1936" s="5"/>
      <c r="L1936" s="5"/>
      <c r="M1936" s="17"/>
      <c r="N1936" s="17"/>
      <c r="T1936" s="78"/>
      <c r="U1936" s="78"/>
      <c r="W1936" s="78"/>
    </row>
    <row r="1937" spans="1:23" x14ac:dyDescent="0.25">
      <c r="A1937" s="17"/>
      <c r="B1937" s="17"/>
      <c r="C1937" s="84"/>
      <c r="D1937" s="84"/>
      <c r="E1937" s="85"/>
      <c r="F1937" s="5"/>
      <c r="G1937" s="5"/>
      <c r="H1937" s="5"/>
      <c r="K1937" s="5"/>
      <c r="L1937" s="5"/>
      <c r="M1937" s="17"/>
      <c r="N1937" s="17"/>
      <c r="T1937" s="78"/>
      <c r="U1937" s="78"/>
      <c r="W1937" s="78"/>
    </row>
    <row r="1938" spans="1:23" x14ac:dyDescent="0.25">
      <c r="A1938" s="17"/>
      <c r="B1938" s="17"/>
      <c r="C1938" s="84"/>
      <c r="D1938" s="84"/>
      <c r="E1938" s="85"/>
      <c r="F1938" s="5"/>
      <c r="G1938" s="5"/>
      <c r="H1938" s="5"/>
      <c r="K1938" s="5"/>
      <c r="L1938" s="5"/>
      <c r="M1938" s="17"/>
      <c r="N1938" s="17"/>
      <c r="T1938" s="78"/>
      <c r="U1938" s="78"/>
      <c r="W1938" s="78"/>
    </row>
    <row r="1939" spans="1:23" x14ac:dyDescent="0.25">
      <c r="A1939" s="17"/>
      <c r="B1939" s="17"/>
      <c r="C1939" s="84"/>
      <c r="D1939" s="84"/>
      <c r="E1939" s="85"/>
      <c r="F1939" s="5"/>
      <c r="G1939" s="5"/>
      <c r="H1939" s="5"/>
      <c r="K1939" s="5"/>
      <c r="L1939" s="5"/>
      <c r="M1939" s="17"/>
      <c r="N1939" s="17"/>
      <c r="T1939" s="78"/>
      <c r="U1939" s="78"/>
      <c r="W1939" s="78"/>
    </row>
    <row r="1940" spans="1:23" x14ac:dyDescent="0.25">
      <c r="A1940" s="17"/>
      <c r="B1940" s="17"/>
      <c r="C1940" s="84"/>
      <c r="D1940" s="84"/>
      <c r="E1940" s="85"/>
      <c r="F1940" s="5"/>
      <c r="G1940" s="5"/>
      <c r="H1940" s="5"/>
      <c r="K1940" s="5"/>
      <c r="L1940" s="5"/>
      <c r="M1940" s="17"/>
      <c r="N1940" s="17"/>
      <c r="T1940" s="78"/>
      <c r="U1940" s="78"/>
      <c r="W1940" s="78"/>
    </row>
    <row r="1941" spans="1:23" x14ac:dyDescent="0.25">
      <c r="A1941" s="17"/>
      <c r="B1941" s="17"/>
      <c r="C1941" s="84"/>
      <c r="D1941" s="84"/>
      <c r="E1941" s="85"/>
      <c r="F1941" s="5"/>
      <c r="G1941" s="5"/>
      <c r="H1941" s="5"/>
      <c r="K1941" s="5"/>
      <c r="L1941" s="5"/>
      <c r="M1941" s="17"/>
      <c r="N1941" s="17"/>
      <c r="T1941" s="78"/>
      <c r="U1941" s="78"/>
      <c r="W1941" s="78"/>
    </row>
    <row r="1942" spans="1:23" x14ac:dyDescent="0.25">
      <c r="A1942" s="17"/>
      <c r="B1942" s="17"/>
      <c r="C1942" s="84"/>
      <c r="D1942" s="84"/>
      <c r="E1942" s="85"/>
      <c r="F1942" s="5"/>
      <c r="G1942" s="5"/>
      <c r="H1942" s="5"/>
      <c r="K1942" s="5"/>
      <c r="L1942" s="5"/>
      <c r="M1942" s="17"/>
      <c r="N1942" s="17"/>
      <c r="T1942" s="78"/>
      <c r="U1942" s="78"/>
      <c r="W1942" s="78"/>
    </row>
    <row r="1943" spans="1:23" x14ac:dyDescent="0.25">
      <c r="A1943" s="17"/>
      <c r="B1943" s="17"/>
      <c r="C1943" s="84"/>
      <c r="D1943" s="84"/>
      <c r="E1943" s="85"/>
      <c r="F1943" s="5"/>
      <c r="G1943" s="5"/>
      <c r="H1943" s="5"/>
      <c r="K1943" s="5"/>
      <c r="L1943" s="5"/>
      <c r="M1943" s="17"/>
      <c r="N1943" s="17"/>
      <c r="T1943" s="78"/>
      <c r="U1943" s="78"/>
      <c r="W1943" s="78"/>
    </row>
    <row r="1944" spans="1:23" x14ac:dyDescent="0.25">
      <c r="A1944" s="17"/>
      <c r="B1944" s="17"/>
      <c r="C1944" s="84"/>
      <c r="D1944" s="84"/>
      <c r="E1944" s="85"/>
      <c r="F1944" s="5"/>
      <c r="G1944" s="5"/>
      <c r="H1944" s="5"/>
      <c r="K1944" s="5"/>
      <c r="L1944" s="5"/>
      <c r="M1944" s="17"/>
      <c r="N1944" s="17"/>
      <c r="T1944" s="78"/>
      <c r="U1944" s="78"/>
      <c r="W1944" s="78"/>
    </row>
    <row r="1945" spans="1:23" x14ac:dyDescent="0.25">
      <c r="A1945" s="17"/>
      <c r="B1945" s="17"/>
      <c r="C1945" s="84"/>
      <c r="D1945" s="84"/>
      <c r="E1945" s="85"/>
      <c r="F1945" s="5"/>
      <c r="G1945" s="5"/>
      <c r="H1945" s="5"/>
      <c r="K1945" s="5"/>
      <c r="L1945" s="5"/>
      <c r="M1945" s="17"/>
      <c r="N1945" s="17"/>
      <c r="T1945" s="78"/>
      <c r="U1945" s="78"/>
      <c r="W1945" s="78"/>
    </row>
    <row r="1946" spans="1:23" x14ac:dyDescent="0.25">
      <c r="A1946" s="17"/>
      <c r="B1946" s="17"/>
      <c r="C1946" s="84"/>
      <c r="D1946" s="84"/>
      <c r="E1946" s="85"/>
      <c r="F1946" s="5"/>
      <c r="G1946" s="5"/>
      <c r="H1946" s="5"/>
      <c r="K1946" s="5"/>
      <c r="L1946" s="5"/>
      <c r="M1946" s="17"/>
      <c r="N1946" s="17"/>
      <c r="T1946" s="78"/>
      <c r="U1946" s="78"/>
      <c r="W1946" s="78"/>
    </row>
    <row r="1947" spans="1:23" x14ac:dyDescent="0.25">
      <c r="A1947" s="17"/>
      <c r="B1947" s="17"/>
      <c r="C1947" s="84"/>
      <c r="D1947" s="84"/>
      <c r="E1947" s="85"/>
      <c r="F1947" s="5"/>
      <c r="G1947" s="5"/>
      <c r="H1947" s="5"/>
      <c r="K1947" s="5"/>
      <c r="L1947" s="5"/>
      <c r="M1947" s="17"/>
      <c r="N1947" s="17"/>
      <c r="T1947" s="78"/>
      <c r="U1947" s="78"/>
      <c r="W1947" s="78"/>
    </row>
    <row r="1948" spans="1:23" x14ac:dyDescent="0.25">
      <c r="A1948" s="17"/>
      <c r="B1948" s="17"/>
      <c r="C1948" s="84"/>
      <c r="D1948" s="84"/>
      <c r="E1948" s="85"/>
      <c r="F1948" s="5"/>
      <c r="G1948" s="5"/>
      <c r="H1948" s="5"/>
      <c r="K1948" s="5"/>
      <c r="L1948" s="5"/>
      <c r="M1948" s="17"/>
      <c r="N1948" s="17"/>
      <c r="T1948" s="78"/>
      <c r="U1948" s="78"/>
      <c r="W1948" s="78"/>
    </row>
    <row r="1949" spans="1:23" x14ac:dyDescent="0.25">
      <c r="A1949" s="17"/>
      <c r="B1949" s="17"/>
      <c r="C1949" s="84"/>
      <c r="D1949" s="84"/>
      <c r="E1949" s="85"/>
      <c r="F1949" s="5"/>
      <c r="G1949" s="5"/>
      <c r="H1949" s="5"/>
      <c r="K1949" s="5"/>
      <c r="L1949" s="5"/>
      <c r="M1949" s="17"/>
      <c r="N1949" s="17"/>
      <c r="T1949" s="78"/>
      <c r="U1949" s="78"/>
      <c r="W1949" s="78"/>
    </row>
    <row r="1950" spans="1:23" x14ac:dyDescent="0.25">
      <c r="A1950" s="17"/>
      <c r="B1950" s="17"/>
      <c r="C1950" s="84"/>
      <c r="D1950" s="84"/>
      <c r="E1950" s="85"/>
      <c r="F1950" s="5"/>
      <c r="G1950" s="5"/>
      <c r="H1950" s="5"/>
      <c r="K1950" s="5"/>
      <c r="L1950" s="5"/>
      <c r="M1950" s="17"/>
      <c r="N1950" s="17"/>
      <c r="T1950" s="78"/>
      <c r="U1950" s="78"/>
      <c r="W1950" s="78"/>
    </row>
    <row r="1951" spans="1:23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23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5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9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9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9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9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9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9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9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9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9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9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9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9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9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9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9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9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9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9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9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9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9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9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9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9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9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9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9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9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9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9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9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9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9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9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9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9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9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9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9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9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9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9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9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9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9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9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9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9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9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9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9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9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9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9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9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9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9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9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9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9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9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9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9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9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9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9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9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9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9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9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9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9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9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9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9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9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9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9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9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9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9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9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9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9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9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9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9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9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9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9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9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9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9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9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9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9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9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9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9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9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9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9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9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9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9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9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9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9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9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9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9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9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9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9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9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9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9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9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9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9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9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9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9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9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9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9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9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9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9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9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9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9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9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9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9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9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9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9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9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9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9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9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9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9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9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9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9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9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9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9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9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9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9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9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9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9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9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9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9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9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9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9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9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9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9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9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9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9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9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9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9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9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9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9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9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9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9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9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9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9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9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9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9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9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100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100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100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100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100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100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100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100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100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100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100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100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100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100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100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100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4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4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4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4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4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4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4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4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4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4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4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5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4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4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4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4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4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4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4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4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4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5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5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11"/>
      <c r="Y3010" s="112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5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1289" activePane="bottomLeft" state="frozen"/>
      <selection pane="bottomLeft" activeCell="X1301" sqref="X1301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3" t="s">
        <v>3</v>
      </c>
      <c r="B1" s="151"/>
      <c r="C1" s="144"/>
      <c r="D1" s="145" t="s">
        <v>4</v>
      </c>
      <c r="E1" s="148"/>
      <c r="F1" s="148"/>
      <c r="G1" s="2" t="s">
        <v>1</v>
      </c>
      <c r="H1" s="2" t="s">
        <v>157</v>
      </c>
      <c r="I1" s="148" t="s">
        <v>2</v>
      </c>
      <c r="J1" s="148"/>
      <c r="K1" s="146"/>
      <c r="L1" s="145" t="s">
        <v>0</v>
      </c>
      <c r="M1" s="148"/>
      <c r="N1" s="146"/>
      <c r="O1" s="145" t="s">
        <v>177</v>
      </c>
      <c r="P1" s="148"/>
      <c r="Q1" s="146"/>
      <c r="R1" s="149" t="s">
        <v>5</v>
      </c>
      <c r="S1" s="150"/>
      <c r="T1" s="150"/>
      <c r="U1" s="147" t="s">
        <v>6</v>
      </c>
      <c r="V1" s="147"/>
      <c r="W1" s="147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2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2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2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2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2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2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2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2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2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2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2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2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2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2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2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2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2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2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2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2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2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2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2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2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2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2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2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4">
        <v>6.5359794183465422E-2</v>
      </c>
      <c r="B30" s="134">
        <v>0.28144328887156184</v>
      </c>
      <c r="C30" s="134">
        <v>0.57173421471023855</v>
      </c>
      <c r="D30" s="125">
        <f t="shared" si="10"/>
        <v>15.299925779952622</v>
      </c>
      <c r="E30" s="126">
        <f t="shared" si="10"/>
        <v>3.5531136805907475</v>
      </c>
      <c r="F30" s="126">
        <f t="shared" si="10"/>
        <v>1.7490644678433518</v>
      </c>
      <c r="G30" s="127">
        <v>3.8667946120766183E-2</v>
      </c>
      <c r="H30" s="128">
        <f t="shared" si="3"/>
        <v>1.0386679461207662</v>
      </c>
      <c r="I30" s="128">
        <f t="shared" si="0"/>
        <v>14.730334017811016</v>
      </c>
      <c r="J30" s="128">
        <f t="shared" si="1"/>
        <v>3.4208369420284641</v>
      </c>
      <c r="K30" s="128">
        <f t="shared" si="7"/>
        <v>1.6839495956102102</v>
      </c>
      <c r="L30" s="112">
        <v>2.2599999999999998</v>
      </c>
      <c r="M30" s="112">
        <v>3.39</v>
      </c>
      <c r="N30" s="112">
        <v>3.32</v>
      </c>
      <c r="O30" s="128">
        <f t="shared" si="4"/>
        <v>2.3473895582329312</v>
      </c>
      <c r="P30" s="128">
        <f t="shared" si="5"/>
        <v>3.5210843373493974</v>
      </c>
      <c r="Q30" s="128">
        <f t="shared" si="8"/>
        <v>3.4483775811209436</v>
      </c>
      <c r="R30" s="129">
        <f t="shared" si="11"/>
        <v>0.42600513259195905</v>
      </c>
      <c r="S30" s="129">
        <f t="shared" si="11"/>
        <v>0.28400342172797266</v>
      </c>
      <c r="T30" s="129">
        <f t="shared" si="11"/>
        <v>0.28999144568006846</v>
      </c>
      <c r="U30" s="112">
        <f t="shared" si="12"/>
        <v>0.15342489839452023</v>
      </c>
      <c r="V30" s="112">
        <f t="shared" si="12"/>
        <v>0.99098555629775842</v>
      </c>
      <c r="W30" s="112">
        <f t="shared" si="12"/>
        <v>1.9715554483665745</v>
      </c>
      <c r="X30" s="112" t="s">
        <v>84</v>
      </c>
      <c r="Y30" s="112" t="s">
        <v>15</v>
      </c>
      <c r="Z30" s="112" t="s">
        <v>139</v>
      </c>
      <c r="AA30" s="130" t="s">
        <v>161</v>
      </c>
      <c r="AB30" s="131" t="s">
        <v>152</v>
      </c>
      <c r="AC30" s="131" t="s">
        <v>467</v>
      </c>
      <c r="AD30" s="130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5">
        <v>0.25736337921243785</v>
      </c>
      <c r="B78" s="135">
        <v>0.22979475317136935</v>
      </c>
      <c r="C78" s="135">
        <v>0.46252505653294729</v>
      </c>
      <c r="D78" s="125">
        <f t="shared" si="15"/>
        <v>3.8855566905443868</v>
      </c>
      <c r="E78" s="126">
        <f t="shared" si="15"/>
        <v>4.3517094546290638</v>
      </c>
      <c r="F78" s="126">
        <f t="shared" si="15"/>
        <v>2.1620450305890975</v>
      </c>
      <c r="G78" s="127">
        <v>6.2406250337228908E-2</v>
      </c>
      <c r="H78" s="128">
        <f t="shared" si="18"/>
        <v>1.0624062503372289</v>
      </c>
      <c r="I78" s="128">
        <f t="shared" si="16"/>
        <v>3.6573172355782297</v>
      </c>
      <c r="J78" s="128">
        <f t="shared" si="17"/>
        <v>4.096087963759385</v>
      </c>
      <c r="K78" s="128">
        <f t="shared" si="21"/>
        <v>2.0350454733326555</v>
      </c>
      <c r="L78" s="112">
        <v>3.16</v>
      </c>
      <c r="M78" s="112">
        <v>3.91</v>
      </c>
      <c r="N78" s="112">
        <v>2.04</v>
      </c>
      <c r="O78" s="128">
        <f t="shared" si="19"/>
        <v>3.3572037510656436</v>
      </c>
      <c r="P78" s="128">
        <f t="shared" si="20"/>
        <v>4.1540084388185647</v>
      </c>
      <c r="Q78" s="128">
        <f t="shared" si="22"/>
        <v>2.1673087506879471</v>
      </c>
      <c r="R78" s="129">
        <f t="shared" si="13"/>
        <v>0.29786693753174198</v>
      </c>
      <c r="S78" s="129">
        <f t="shared" si="13"/>
        <v>0.24073133570340277</v>
      </c>
      <c r="T78" s="129">
        <f t="shared" si="13"/>
        <v>0.46140172676485525</v>
      </c>
      <c r="U78" s="112">
        <f t="shared" si="14"/>
        <v>0.86402130207892602</v>
      </c>
      <c r="V78" s="112">
        <f t="shared" si="14"/>
        <v>0.95456934387009762</v>
      </c>
      <c r="W78" s="112">
        <f t="shared" si="14"/>
        <v>1.0024346024362938</v>
      </c>
      <c r="X78" s="112" t="s">
        <v>344</v>
      </c>
      <c r="Y78" s="112" t="s">
        <v>345</v>
      </c>
      <c r="Z78" s="112" t="s">
        <v>145</v>
      </c>
      <c r="AA78" s="130" t="s">
        <v>161</v>
      </c>
      <c r="AB78" s="130" t="s">
        <v>155</v>
      </c>
      <c r="AC78" s="112" t="s">
        <v>526</v>
      </c>
      <c r="AD78" s="130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3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3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9" t="s">
        <v>567</v>
      </c>
      <c r="AD788" s="25" t="s">
        <v>176</v>
      </c>
      <c r="AE788" s="13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9" t="s">
        <v>567</v>
      </c>
      <c r="AD789" s="25" t="s">
        <v>170</v>
      </c>
      <c r="AE789" s="13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9" t="s">
        <v>567</v>
      </c>
      <c r="AD790" s="25" t="s">
        <v>172</v>
      </c>
      <c r="AE790" s="13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9" t="s">
        <v>567</v>
      </c>
      <c r="AD791" s="25" t="s">
        <v>150</v>
      </c>
      <c r="AE791" s="13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9" t="s">
        <v>567</v>
      </c>
      <c r="AD792" s="25" t="s">
        <v>162</v>
      </c>
      <c r="AE792" s="13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9" t="s">
        <v>567</v>
      </c>
      <c r="AD793" s="25" t="s">
        <v>149</v>
      </c>
      <c r="AE793" s="13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9" t="s">
        <v>567</v>
      </c>
      <c r="AD794" s="25" t="s">
        <v>162</v>
      </c>
      <c r="AE794" s="13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9" t="s">
        <v>568</v>
      </c>
      <c r="AD795" s="25" t="s">
        <v>152</v>
      </c>
      <c r="AE795" s="13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9" t="s">
        <v>568</v>
      </c>
      <c r="AD796" s="25" t="s">
        <v>275</v>
      </c>
      <c r="AE796" s="13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9" t="s">
        <v>568</v>
      </c>
      <c r="AD797" s="25" t="s">
        <v>151</v>
      </c>
      <c r="AE797" s="13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9" t="s">
        <v>568</v>
      </c>
      <c r="AD798" s="25" t="s">
        <v>153</v>
      </c>
      <c r="AE798" s="13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9" t="s">
        <v>568</v>
      </c>
      <c r="AD799" s="25" t="s">
        <v>153</v>
      </c>
      <c r="AE799" s="13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9" t="s">
        <v>568</v>
      </c>
      <c r="AD800" s="25" t="s">
        <v>450</v>
      </c>
      <c r="AE800" s="13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9" t="s">
        <v>568</v>
      </c>
      <c r="AD801" s="25" t="s">
        <v>149</v>
      </c>
      <c r="AE801" s="13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9" t="s">
        <v>568</v>
      </c>
      <c r="AD802" s="25" t="s">
        <v>167</v>
      </c>
      <c r="AE802" s="13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9" t="s">
        <v>568</v>
      </c>
      <c r="AD803" s="25" t="s">
        <v>154</v>
      </c>
      <c r="AE803" s="13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9" t="s">
        <v>568</v>
      </c>
      <c r="AD804" s="25" t="s">
        <v>163</v>
      </c>
      <c r="AE804" s="13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9" t="s">
        <v>568</v>
      </c>
      <c r="AD805" s="25" t="s">
        <v>150</v>
      </c>
      <c r="AE805" s="13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9" t="s">
        <v>568</v>
      </c>
      <c r="AD806" s="25" t="s">
        <v>162</v>
      </c>
      <c r="AE806" s="13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9" t="s">
        <v>568</v>
      </c>
      <c r="AD807" s="25" t="s">
        <v>176</v>
      </c>
      <c r="AE807" s="13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9" t="s">
        <v>568</v>
      </c>
      <c r="AD808" s="25" t="s">
        <v>154</v>
      </c>
      <c r="AE808" s="13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9" t="s">
        <v>568</v>
      </c>
      <c r="AD809" s="25" t="s">
        <v>152</v>
      </c>
      <c r="AE809" s="13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9" t="s">
        <v>568</v>
      </c>
      <c r="AD810" s="25" t="s">
        <v>152</v>
      </c>
      <c r="AE810" s="13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9" t="s">
        <v>568</v>
      </c>
      <c r="AD811" s="25" t="s">
        <v>175</v>
      </c>
      <c r="AE811" s="13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9" t="s">
        <v>568</v>
      </c>
      <c r="AD812" s="25" t="s">
        <v>149</v>
      </c>
      <c r="AE812" s="13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9" t="s">
        <v>568</v>
      </c>
      <c r="AD813" s="25" t="s">
        <v>153</v>
      </c>
      <c r="AE813" s="13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9" t="s">
        <v>568</v>
      </c>
      <c r="AD814" s="25" t="s">
        <v>176</v>
      </c>
      <c r="AE814" s="13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9" t="s">
        <v>568</v>
      </c>
      <c r="AD815" s="25" t="s">
        <v>150</v>
      </c>
      <c r="AE815" s="13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9" t="s">
        <v>568</v>
      </c>
      <c r="AD816" s="25" t="s">
        <v>154</v>
      </c>
      <c r="AE816" s="13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9" t="s">
        <v>568</v>
      </c>
      <c r="AD817" s="25" t="s">
        <v>176</v>
      </c>
      <c r="AE817" s="13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9" t="s">
        <v>568</v>
      </c>
      <c r="AD818" s="25" t="s">
        <v>149</v>
      </c>
      <c r="AE818" s="13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9" t="s">
        <v>568</v>
      </c>
      <c r="AD819" s="25" t="s">
        <v>170</v>
      </c>
      <c r="AE819" s="13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9" t="s">
        <v>568</v>
      </c>
      <c r="AD820" s="25" t="s">
        <v>169</v>
      </c>
      <c r="AE820" s="13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9" t="s">
        <v>568</v>
      </c>
      <c r="AD821" s="25" t="s">
        <v>375</v>
      </c>
      <c r="AE821" s="13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9" t="s">
        <v>568</v>
      </c>
      <c r="AD822" s="25" t="s">
        <v>162</v>
      </c>
      <c r="AE822" s="13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9" t="s">
        <v>568</v>
      </c>
      <c r="AD823" s="25" t="s">
        <v>149</v>
      </c>
      <c r="AE823" s="13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9" t="s">
        <v>568</v>
      </c>
      <c r="AD824" s="25" t="s">
        <v>151</v>
      </c>
      <c r="AE824" s="13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9" t="s">
        <v>568</v>
      </c>
      <c r="AD825" s="25" t="s">
        <v>151</v>
      </c>
      <c r="AE825" s="13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9" t="s">
        <v>568</v>
      </c>
      <c r="AD826" s="25" t="s">
        <v>329</v>
      </c>
      <c r="AE826" s="13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9" t="s">
        <v>568</v>
      </c>
      <c r="AD827" s="25" t="s">
        <v>155</v>
      </c>
      <c r="AE827" s="13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9" t="s">
        <v>568</v>
      </c>
      <c r="AD828" s="25" t="s">
        <v>263</v>
      </c>
      <c r="AE828" s="13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9" t="s">
        <v>568</v>
      </c>
      <c r="AD829" s="25" t="s">
        <v>154</v>
      </c>
      <c r="AE829" s="13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9" t="s">
        <v>568</v>
      </c>
      <c r="AD830" s="25" t="s">
        <v>450</v>
      </c>
      <c r="AE830" s="13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9" t="s">
        <v>568</v>
      </c>
      <c r="AD831" s="25" t="s">
        <v>149</v>
      </c>
      <c r="AE831" s="13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9" t="s">
        <v>568</v>
      </c>
      <c r="AD832" s="25" t="s">
        <v>176</v>
      </c>
      <c r="AE832" s="13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9" t="s">
        <v>568</v>
      </c>
      <c r="AD833" s="25" t="s">
        <v>275</v>
      </c>
      <c r="AE833" s="13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9" t="s">
        <v>568</v>
      </c>
      <c r="AD834" s="25" t="s">
        <v>151</v>
      </c>
      <c r="AE834" s="13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9" t="s">
        <v>568</v>
      </c>
      <c r="AD835" s="25" t="s">
        <v>162</v>
      </c>
      <c r="AE835" s="13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9" t="s">
        <v>568</v>
      </c>
      <c r="AD836" s="25" t="s">
        <v>162</v>
      </c>
      <c r="AE836" s="13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9" t="s">
        <v>568</v>
      </c>
      <c r="AD837" s="25" t="s">
        <v>162</v>
      </c>
      <c r="AE837" s="13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9" t="s">
        <v>568</v>
      </c>
      <c r="AD838" s="25" t="s">
        <v>154</v>
      </c>
      <c r="AE838" s="13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9" t="s">
        <v>568</v>
      </c>
      <c r="AD839" s="25" t="s">
        <v>154</v>
      </c>
      <c r="AE839" s="13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9" t="s">
        <v>568</v>
      </c>
      <c r="AD840" s="25" t="s">
        <v>164</v>
      </c>
      <c r="AE840" s="13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9" t="s">
        <v>568</v>
      </c>
      <c r="AD841" s="25" t="s">
        <v>154</v>
      </c>
      <c r="AE841" s="13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9" t="s">
        <v>568</v>
      </c>
      <c r="AD842" s="25" t="s">
        <v>154</v>
      </c>
      <c r="AE842" s="13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9" t="s">
        <v>568</v>
      </c>
      <c r="AD843" s="25" t="s">
        <v>179</v>
      </c>
      <c r="AE843" s="13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9" t="s">
        <v>568</v>
      </c>
      <c r="AD844" s="25" t="s">
        <v>162</v>
      </c>
      <c r="AE844" s="13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9" t="s">
        <v>568</v>
      </c>
      <c r="AD845" s="25" t="s">
        <v>155</v>
      </c>
      <c r="AE845" s="13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9" t="s">
        <v>568</v>
      </c>
      <c r="AD846" s="25" t="s">
        <v>165</v>
      </c>
      <c r="AE846" s="13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9" t="s">
        <v>568</v>
      </c>
      <c r="AD847" s="25" t="s">
        <v>155</v>
      </c>
      <c r="AE847" s="13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9" t="s">
        <v>568</v>
      </c>
      <c r="AD848" s="25" t="s">
        <v>151</v>
      </c>
      <c r="AE848" s="13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9" t="s">
        <v>568</v>
      </c>
      <c r="AD849" s="25" t="s">
        <v>172</v>
      </c>
      <c r="AE849" s="13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9" t="s">
        <v>568</v>
      </c>
      <c r="AD850" s="25" t="s">
        <v>149</v>
      </c>
      <c r="AE850" s="13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9" t="s">
        <v>568</v>
      </c>
      <c r="AD851" s="25" t="s">
        <v>165</v>
      </c>
      <c r="AE851" s="13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9" t="s">
        <v>568</v>
      </c>
      <c r="AD852" s="25" t="s">
        <v>163</v>
      </c>
      <c r="AE852" s="13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9" t="s">
        <v>568</v>
      </c>
      <c r="AD853" s="25" t="s">
        <v>178</v>
      </c>
      <c r="AE853" s="13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9" t="s">
        <v>568</v>
      </c>
      <c r="AD854" s="25" t="s">
        <v>154</v>
      </c>
      <c r="AE854" s="13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9" t="s">
        <v>568</v>
      </c>
      <c r="AD855" s="25" t="s">
        <v>151</v>
      </c>
      <c r="AE855" s="13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9" t="s">
        <v>568</v>
      </c>
      <c r="AD856" s="25" t="s">
        <v>154</v>
      </c>
      <c r="AE856" s="13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9" t="s">
        <v>568</v>
      </c>
      <c r="AD857" s="25" t="s">
        <v>155</v>
      </c>
      <c r="AE857" s="13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9" t="s">
        <v>568</v>
      </c>
      <c r="AD858" s="25" t="s">
        <v>164</v>
      </c>
      <c r="AE858" s="13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9" t="s">
        <v>568</v>
      </c>
      <c r="AD859" s="25" t="s">
        <v>153</v>
      </c>
      <c r="AE859" s="13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9" t="s">
        <v>568</v>
      </c>
      <c r="AD860" s="25" t="s">
        <v>152</v>
      </c>
      <c r="AE860" s="13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9" t="s">
        <v>568</v>
      </c>
      <c r="AD861" s="25" t="s">
        <v>154</v>
      </c>
      <c r="AE861" s="13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9" t="s">
        <v>568</v>
      </c>
      <c r="AD862" s="25" t="s">
        <v>152</v>
      </c>
      <c r="AE862" s="13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9" t="s">
        <v>568</v>
      </c>
      <c r="AD863" s="25" t="s">
        <v>164</v>
      </c>
      <c r="AE863" s="13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9" t="s">
        <v>568</v>
      </c>
      <c r="AD864" s="25" t="s">
        <v>155</v>
      </c>
      <c r="AE864" s="13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9" t="s">
        <v>568</v>
      </c>
      <c r="AD865" s="25" t="s">
        <v>162</v>
      </c>
      <c r="AE865" s="13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9" t="s">
        <v>568</v>
      </c>
      <c r="AD866" s="25" t="s">
        <v>149</v>
      </c>
      <c r="AE866" s="13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9" t="s">
        <v>568</v>
      </c>
      <c r="AD867" s="25" t="s">
        <v>162</v>
      </c>
      <c r="AE867" s="13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9" t="s">
        <v>568</v>
      </c>
      <c r="AD868" s="25" t="s">
        <v>155</v>
      </c>
      <c r="AE868" s="13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9" t="s">
        <v>568</v>
      </c>
      <c r="AD869" s="25" t="s">
        <v>149</v>
      </c>
      <c r="AE869" s="13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9" t="s">
        <v>568</v>
      </c>
      <c r="AD870" s="25" t="s">
        <v>164</v>
      </c>
      <c r="AE870" s="13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9" t="s">
        <v>568</v>
      </c>
      <c r="AD871" s="25" t="s">
        <v>155</v>
      </c>
      <c r="AE871" s="13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9" t="s">
        <v>568</v>
      </c>
      <c r="AD872" s="25" t="s">
        <v>162</v>
      </c>
      <c r="AE872" s="13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9" t="s">
        <v>568</v>
      </c>
      <c r="AD873" s="25" t="s">
        <v>155</v>
      </c>
      <c r="AE873" s="13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9" t="s">
        <v>568</v>
      </c>
      <c r="AD874" s="25" t="s">
        <v>178</v>
      </c>
      <c r="AE874" s="13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9" t="s">
        <v>568</v>
      </c>
      <c r="AD875" s="25" t="s">
        <v>152</v>
      </c>
      <c r="AE875" s="13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9" t="s">
        <v>568</v>
      </c>
      <c r="AD876" s="25" t="s">
        <v>149</v>
      </c>
      <c r="AE876" s="13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9" t="s">
        <v>568</v>
      </c>
      <c r="AD877" s="25" t="s">
        <v>151</v>
      </c>
      <c r="AE877" s="13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9" t="s">
        <v>568</v>
      </c>
      <c r="AD878" s="25" t="s">
        <v>167</v>
      </c>
      <c r="AE878" s="13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9" t="s">
        <v>568</v>
      </c>
      <c r="AD879" s="25" t="s">
        <v>151</v>
      </c>
      <c r="AE879" s="13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9" t="s">
        <v>568</v>
      </c>
      <c r="AD880" s="25" t="s">
        <v>154</v>
      </c>
      <c r="AE880" s="13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9" t="s">
        <v>568</v>
      </c>
      <c r="AD881" s="25" t="s">
        <v>360</v>
      </c>
      <c r="AE881" s="13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9" t="s">
        <v>568</v>
      </c>
      <c r="AD882" s="25" t="s">
        <v>153</v>
      </c>
      <c r="AE882" s="13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9" t="s">
        <v>568</v>
      </c>
      <c r="AD883" s="25" t="s">
        <v>163</v>
      </c>
      <c r="AE883" s="13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9" t="s">
        <v>568</v>
      </c>
      <c r="AD884" s="25" t="s">
        <v>149</v>
      </c>
      <c r="AE884" s="13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9" t="s">
        <v>568</v>
      </c>
      <c r="AD885" s="25" t="s">
        <v>451</v>
      </c>
      <c r="AE885" s="13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9" t="s">
        <v>568</v>
      </c>
      <c r="AD886" s="25" t="s">
        <v>151</v>
      </c>
      <c r="AE886" s="13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9" t="s">
        <v>568</v>
      </c>
      <c r="AD887" s="25" t="s">
        <v>155</v>
      </c>
      <c r="AE887" s="13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9" t="s">
        <v>568</v>
      </c>
      <c r="AD888" s="25" t="s">
        <v>176</v>
      </c>
      <c r="AE888" s="13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9" t="s">
        <v>568</v>
      </c>
      <c r="AD889" s="25" t="s">
        <v>149</v>
      </c>
      <c r="AE889" s="13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9" t="s">
        <v>568</v>
      </c>
      <c r="AD890" s="25" t="s">
        <v>170</v>
      </c>
      <c r="AE890" s="13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9" t="s">
        <v>568</v>
      </c>
      <c r="AD891" s="25" t="s">
        <v>149</v>
      </c>
      <c r="AE891" s="13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9" t="s">
        <v>568</v>
      </c>
      <c r="AD892" s="25" t="s">
        <v>164</v>
      </c>
      <c r="AE892" s="13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9" t="s">
        <v>568</v>
      </c>
      <c r="AD893" s="25" t="s">
        <v>165</v>
      </c>
      <c r="AE893" s="13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9" t="s">
        <v>568</v>
      </c>
      <c r="AD894" s="25" t="s">
        <v>165</v>
      </c>
      <c r="AE894" s="13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9" t="s">
        <v>568</v>
      </c>
      <c r="AD895" s="25" t="s">
        <v>154</v>
      </c>
      <c r="AE895" s="13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9" t="s">
        <v>568</v>
      </c>
      <c r="AD896" s="25" t="s">
        <v>152</v>
      </c>
      <c r="AE896" s="13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9" t="s">
        <v>568</v>
      </c>
      <c r="AD897" s="25" t="s">
        <v>170</v>
      </c>
      <c r="AE897" s="13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9" t="s">
        <v>568</v>
      </c>
      <c r="AD898" s="25" t="s">
        <v>151</v>
      </c>
      <c r="AE898" s="13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9" t="s">
        <v>568</v>
      </c>
      <c r="AD899" s="25" t="s">
        <v>359</v>
      </c>
      <c r="AE899" s="13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9" t="s">
        <v>568</v>
      </c>
      <c r="AD900" s="25" t="s">
        <v>168</v>
      </c>
      <c r="AE900" s="13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9" t="s">
        <v>568</v>
      </c>
      <c r="AD901" s="25" t="s">
        <v>149</v>
      </c>
      <c r="AE901" s="13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9" t="s">
        <v>568</v>
      </c>
      <c r="AD902" s="25" t="s">
        <v>162</v>
      </c>
      <c r="AE902" s="13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9" t="s">
        <v>568</v>
      </c>
      <c r="AD903" s="25" t="s">
        <v>155</v>
      </c>
      <c r="AE903" s="13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9" t="s">
        <v>568</v>
      </c>
      <c r="AD904" s="25" t="s">
        <v>151</v>
      </c>
      <c r="AE904" s="13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9" t="s">
        <v>568</v>
      </c>
      <c r="AD905" s="25" t="s">
        <v>154</v>
      </c>
      <c r="AE905" s="13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9" t="s">
        <v>568</v>
      </c>
      <c r="AD906" s="25" t="s">
        <v>152</v>
      </c>
      <c r="AE906" s="13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9" t="s">
        <v>568</v>
      </c>
      <c r="AD907" s="25" t="s">
        <v>151</v>
      </c>
      <c r="AE907" s="13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9" t="s">
        <v>568</v>
      </c>
      <c r="AD908" s="25" t="s">
        <v>170</v>
      </c>
      <c r="AE908" s="13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9" t="s">
        <v>568</v>
      </c>
      <c r="AD909" s="25" t="s">
        <v>150</v>
      </c>
      <c r="AE909" s="13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9" t="s">
        <v>568</v>
      </c>
      <c r="AD910" s="25" t="s">
        <v>172</v>
      </c>
      <c r="AE910" s="13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9" t="s">
        <v>568</v>
      </c>
      <c r="AD911" s="25" t="s">
        <v>151</v>
      </c>
      <c r="AE911" s="13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9" t="s">
        <v>568</v>
      </c>
      <c r="AD912" s="25" t="s">
        <v>178</v>
      </c>
      <c r="AE912" s="13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9" t="s">
        <v>568</v>
      </c>
      <c r="AD913" s="25" t="s">
        <v>164</v>
      </c>
      <c r="AE913" s="13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9" t="s">
        <v>568</v>
      </c>
      <c r="AD914" s="25" t="s">
        <v>165</v>
      </c>
      <c r="AE914" s="13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9" t="s">
        <v>568</v>
      </c>
      <c r="AD915" s="25" t="s">
        <v>176</v>
      </c>
      <c r="AE915" s="13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9" t="s">
        <v>568</v>
      </c>
      <c r="AD916" s="25" t="s">
        <v>170</v>
      </c>
      <c r="AE916" s="13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9" t="s">
        <v>571</v>
      </c>
      <c r="AD917" s="25" t="s">
        <v>468</v>
      </c>
      <c r="AE917" s="13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9" t="s">
        <v>571</v>
      </c>
      <c r="AD918" s="25" t="s">
        <v>172</v>
      </c>
      <c r="AE918" s="13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9" t="s">
        <v>571</v>
      </c>
      <c r="AD919" s="25" t="s">
        <v>152</v>
      </c>
      <c r="AE919" s="13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9" t="s">
        <v>571</v>
      </c>
      <c r="AD920" s="25" t="s">
        <v>151</v>
      </c>
      <c r="AE920" s="13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9" t="s">
        <v>571</v>
      </c>
      <c r="AD921" s="25" t="s">
        <v>162</v>
      </c>
      <c r="AE921" s="13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9" t="s">
        <v>571</v>
      </c>
      <c r="AD922" s="25" t="s">
        <v>151</v>
      </c>
      <c r="AE922" s="13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9" t="s">
        <v>571</v>
      </c>
      <c r="AD923" s="25" t="s">
        <v>178</v>
      </c>
      <c r="AE923" s="13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9" t="s">
        <v>571</v>
      </c>
      <c r="AD924" s="25" t="s">
        <v>165</v>
      </c>
      <c r="AE924" s="13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9" t="s">
        <v>571</v>
      </c>
      <c r="AD925" s="25" t="s">
        <v>152</v>
      </c>
      <c r="AE925" s="13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9" t="s">
        <v>571</v>
      </c>
      <c r="AD926" s="25" t="s">
        <v>162</v>
      </c>
      <c r="AE926" s="13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9" t="s">
        <v>571</v>
      </c>
      <c r="AD927" s="25" t="s">
        <v>162</v>
      </c>
      <c r="AE927" s="13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9" t="s">
        <v>571</v>
      </c>
      <c r="AD928" s="25" t="s">
        <v>152</v>
      </c>
      <c r="AE928" s="13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9" t="s">
        <v>571</v>
      </c>
      <c r="AD929" s="25" t="s">
        <v>150</v>
      </c>
      <c r="AE929" s="13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9" t="s">
        <v>571</v>
      </c>
      <c r="AD930" s="25" t="s">
        <v>163</v>
      </c>
      <c r="AE930" s="13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9" t="s">
        <v>571</v>
      </c>
      <c r="AD931" s="25" t="s">
        <v>155</v>
      </c>
      <c r="AE931" s="13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9" t="s">
        <v>571</v>
      </c>
      <c r="AD932" s="25" t="s">
        <v>170</v>
      </c>
      <c r="AE932" s="13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9" t="s">
        <v>571</v>
      </c>
      <c r="AD933" s="25" t="s">
        <v>172</v>
      </c>
      <c r="AE933" s="13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9" t="s">
        <v>571</v>
      </c>
      <c r="AD934" s="25" t="s">
        <v>151</v>
      </c>
      <c r="AE934" s="13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9" t="s">
        <v>571</v>
      </c>
      <c r="AD935" s="25" t="s">
        <v>153</v>
      </c>
      <c r="AE935" s="13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9" t="s">
        <v>571</v>
      </c>
      <c r="AD936" s="25" t="s">
        <v>153</v>
      </c>
      <c r="AE936" s="13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9" t="s">
        <v>571</v>
      </c>
      <c r="AD937" s="25" t="s">
        <v>153</v>
      </c>
      <c r="AE937" s="13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9" t="s">
        <v>571</v>
      </c>
      <c r="AD938" s="25" t="s">
        <v>165</v>
      </c>
      <c r="AE938" s="13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9" t="s">
        <v>571</v>
      </c>
      <c r="AD939" s="25" t="s">
        <v>162</v>
      </c>
      <c r="AE939" s="13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9" t="s">
        <v>571</v>
      </c>
      <c r="AD940" s="25" t="s">
        <v>152</v>
      </c>
      <c r="AE940" s="13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9" t="s">
        <v>571</v>
      </c>
      <c r="AD941" s="25" t="s">
        <v>176</v>
      </c>
      <c r="AE941" s="13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9" t="s">
        <v>571</v>
      </c>
      <c r="AD942" s="25" t="s">
        <v>149</v>
      </c>
      <c r="AE942" s="13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9" t="s">
        <v>571</v>
      </c>
      <c r="AD943" s="25" t="s">
        <v>150</v>
      </c>
      <c r="AE943" s="13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9" t="s">
        <v>571</v>
      </c>
      <c r="AD944" s="25" t="s">
        <v>172</v>
      </c>
      <c r="AE944" s="13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9" t="s">
        <v>571</v>
      </c>
      <c r="AD945" s="25" t="s">
        <v>152</v>
      </c>
      <c r="AE945" s="13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9" t="s">
        <v>571</v>
      </c>
      <c r="AD946" s="25" t="s">
        <v>164</v>
      </c>
      <c r="AE946" s="13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9" t="s">
        <v>571</v>
      </c>
      <c r="AD947" s="25" t="s">
        <v>170</v>
      </c>
      <c r="AE947" s="13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9" t="s">
        <v>571</v>
      </c>
      <c r="AD948" s="25" t="s">
        <v>162</v>
      </c>
      <c r="AE948" s="13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9" t="s">
        <v>571</v>
      </c>
      <c r="AD949" s="25" t="s">
        <v>162</v>
      </c>
      <c r="AE949" s="13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9" t="s">
        <v>571</v>
      </c>
      <c r="AD950" s="25" t="s">
        <v>170</v>
      </c>
      <c r="AE950" s="13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9" t="s">
        <v>571</v>
      </c>
      <c r="AD951" s="25" t="s">
        <v>179</v>
      </c>
      <c r="AE951" s="13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9" t="s">
        <v>571</v>
      </c>
      <c r="AD952" s="25" t="s">
        <v>149</v>
      </c>
      <c r="AE952" s="13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9" t="s">
        <v>571</v>
      </c>
      <c r="AD953" s="25" t="s">
        <v>151</v>
      </c>
      <c r="AE953" s="13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9" t="s">
        <v>571</v>
      </c>
      <c r="AD954" s="25" t="s">
        <v>165</v>
      </c>
      <c r="AE954" s="13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9" t="s">
        <v>571</v>
      </c>
      <c r="AD955" s="25" t="s">
        <v>155</v>
      </c>
      <c r="AE955" s="13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9" t="s">
        <v>571</v>
      </c>
      <c r="AD956" s="25" t="s">
        <v>150</v>
      </c>
      <c r="AE956" s="13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9" t="s">
        <v>571</v>
      </c>
      <c r="AD957" s="25" t="s">
        <v>151</v>
      </c>
      <c r="AE957" s="13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9" t="s">
        <v>571</v>
      </c>
      <c r="AD958" s="25" t="s">
        <v>150</v>
      </c>
      <c r="AE958" s="13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9" t="s">
        <v>571</v>
      </c>
      <c r="AD959" s="25" t="s">
        <v>149</v>
      </c>
      <c r="AE959" s="13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9" t="s">
        <v>571</v>
      </c>
      <c r="AD960" s="25" t="s">
        <v>149</v>
      </c>
      <c r="AE960" s="13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9" t="s">
        <v>571</v>
      </c>
      <c r="AD961" s="25" t="s">
        <v>155</v>
      </c>
      <c r="AE961" s="13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9" t="s">
        <v>571</v>
      </c>
      <c r="AD962" s="25" t="s">
        <v>167</v>
      </c>
      <c r="AE962" s="13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9" t="s">
        <v>571</v>
      </c>
      <c r="AD963" s="25" t="s">
        <v>153</v>
      </c>
      <c r="AE963" s="13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9" t="s">
        <v>571</v>
      </c>
      <c r="AD964" s="25" t="s">
        <v>360</v>
      </c>
      <c r="AE964" s="13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9" t="s">
        <v>571</v>
      </c>
      <c r="AD965" s="25" t="s">
        <v>170</v>
      </c>
      <c r="AE965" s="13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9" t="s">
        <v>571</v>
      </c>
      <c r="AD966" s="25" t="s">
        <v>153</v>
      </c>
      <c r="AE966" s="13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9" t="s">
        <v>571</v>
      </c>
      <c r="AD967" s="25" t="s">
        <v>154</v>
      </c>
      <c r="AE967" s="13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9" t="s">
        <v>571</v>
      </c>
      <c r="AD968" s="25" t="s">
        <v>151</v>
      </c>
      <c r="AE968" s="13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9" t="s">
        <v>571</v>
      </c>
      <c r="AD969" s="25" t="s">
        <v>170</v>
      </c>
      <c r="AE969" s="13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9" t="s">
        <v>571</v>
      </c>
      <c r="AD970" s="25" t="s">
        <v>151</v>
      </c>
      <c r="AE970" s="13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9" t="s">
        <v>571</v>
      </c>
      <c r="AD971" s="25" t="s">
        <v>153</v>
      </c>
      <c r="AE971" s="13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9" t="s">
        <v>571</v>
      </c>
      <c r="AD972" s="25" t="s">
        <v>162</v>
      </c>
      <c r="AE972" s="13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9" t="s">
        <v>571</v>
      </c>
      <c r="AD973" s="25" t="s">
        <v>150</v>
      </c>
      <c r="AE973" s="13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9" t="s">
        <v>576</v>
      </c>
      <c r="AD974" s="25" t="s">
        <v>152</v>
      </c>
      <c r="AE974" s="13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9" t="s">
        <v>576</v>
      </c>
      <c r="AD975" s="25" t="s">
        <v>165</v>
      </c>
      <c r="AE975" s="13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9" t="s">
        <v>576</v>
      </c>
      <c r="AD976" s="25" t="s">
        <v>151</v>
      </c>
      <c r="AE976" s="13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9" t="s">
        <v>576</v>
      </c>
      <c r="AD977" s="25" t="s">
        <v>149</v>
      </c>
      <c r="AE977" s="13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9" t="s">
        <v>576</v>
      </c>
      <c r="AD978" s="25" t="s">
        <v>154</v>
      </c>
      <c r="AE978" s="13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9" t="s">
        <v>576</v>
      </c>
      <c r="AD979" s="25" t="s">
        <v>150</v>
      </c>
      <c r="AE979" s="13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9" t="s">
        <v>576</v>
      </c>
      <c r="AD980" s="25" t="s">
        <v>155</v>
      </c>
      <c r="AE980" s="13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9" t="s">
        <v>576</v>
      </c>
      <c r="AD981" s="25" t="s">
        <v>152</v>
      </c>
      <c r="AE981" s="13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9" t="s">
        <v>576</v>
      </c>
      <c r="AD982" s="25" t="s">
        <v>155</v>
      </c>
      <c r="AE982" s="13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9" t="s">
        <v>576</v>
      </c>
      <c r="AD983" s="25" t="s">
        <v>168</v>
      </c>
      <c r="AE983" s="13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9" t="s">
        <v>576</v>
      </c>
      <c r="AD984" s="25" t="s">
        <v>154</v>
      </c>
      <c r="AE984" s="137" t="str">
        <f>VLOOKUP(AD984,cs_lookup!$A$2:$B$55,2,FALSE)</f>
        <v>1</v>
      </c>
    </row>
    <row r="985" spans="1:31" x14ac:dyDescent="0.25">
      <c r="A985" s="135">
        <v>0.56392777421899087</v>
      </c>
      <c r="B985" s="135">
        <v>0.24536589773495054</v>
      </c>
      <c r="C985" s="135">
        <v>0.18271982119873603</v>
      </c>
      <c r="D985" s="125">
        <f t="shared" si="66"/>
        <v>1.7732767310227719</v>
      </c>
      <c r="E985" s="126">
        <f t="shared" si="66"/>
        <v>4.0755459875692308</v>
      </c>
      <c r="F985" s="126">
        <f t="shared" si="66"/>
        <v>5.4728599964660951</v>
      </c>
      <c r="G985" s="140">
        <v>3.2823464593421336E-2</v>
      </c>
      <c r="H985" s="128">
        <f t="shared" si="67"/>
        <v>1.0328234645934213</v>
      </c>
      <c r="I985" s="128">
        <f t="shared" si="68"/>
        <v>1.7169214215333843</v>
      </c>
      <c r="J985" s="128">
        <f t="shared" si="69"/>
        <v>3.9460238146057223</v>
      </c>
      <c r="K985" s="128">
        <f t="shared" si="70"/>
        <v>5.298930731226684</v>
      </c>
      <c r="L985" s="112">
        <v>2.34</v>
      </c>
      <c r="M985" s="112">
        <v>3.46</v>
      </c>
      <c r="N985" s="112">
        <v>3.16</v>
      </c>
      <c r="O985" s="128">
        <f t="shared" si="71"/>
        <v>2.4168069071486058</v>
      </c>
      <c r="P985" s="128">
        <f t="shared" si="72"/>
        <v>3.5735691874932378</v>
      </c>
      <c r="Q985" s="128">
        <f t="shared" si="73"/>
        <v>3.2637221481152117</v>
      </c>
      <c r="R985" s="129">
        <f t="shared" si="74"/>
        <v>0.41376909220266123</v>
      </c>
      <c r="S985" s="129">
        <f t="shared" si="74"/>
        <v>0.27983227622954543</v>
      </c>
      <c r="T985" s="129">
        <f t="shared" si="74"/>
        <v>0.3063986315677934</v>
      </c>
      <c r="U985" s="112">
        <f t="shared" si="75"/>
        <v>1.3629045398653967</v>
      </c>
      <c r="V985" s="112">
        <f t="shared" si="75"/>
        <v>0.87683201180723624</v>
      </c>
      <c r="W985" s="112">
        <f t="shared" si="75"/>
        <v>0.59634672734596605</v>
      </c>
      <c r="X985" s="112" t="s">
        <v>80</v>
      </c>
      <c r="Y985" s="112" t="s">
        <v>122</v>
      </c>
      <c r="Z985" s="112" t="s">
        <v>147</v>
      </c>
      <c r="AA985" s="130" t="s">
        <v>160</v>
      </c>
      <c r="AB985" s="130" t="s">
        <v>162</v>
      </c>
      <c r="AC985" s="141" t="s">
        <v>576</v>
      </c>
      <c r="AD985" s="130" t="s">
        <v>170</v>
      </c>
      <c r="AE985" s="13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9" t="s">
        <v>578</v>
      </c>
      <c r="AD986" s="25" t="s">
        <v>170</v>
      </c>
      <c r="AE986" s="13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9" t="s">
        <v>578</v>
      </c>
      <c r="AD987" s="25" t="s">
        <v>163</v>
      </c>
      <c r="AE987" s="13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9" t="s">
        <v>578</v>
      </c>
      <c r="AD988" s="25" t="s">
        <v>162</v>
      </c>
      <c r="AE988" s="13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9" t="s">
        <v>578</v>
      </c>
      <c r="AD989" s="25" t="s">
        <v>150</v>
      </c>
      <c r="AE989" s="13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9" t="s">
        <v>578</v>
      </c>
      <c r="AD990" s="25" t="s">
        <v>165</v>
      </c>
      <c r="AE990" s="13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9" t="s">
        <v>578</v>
      </c>
      <c r="AD991" s="25" t="s">
        <v>149</v>
      </c>
      <c r="AE991" s="13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9" t="s">
        <v>578</v>
      </c>
      <c r="AD992" s="25" t="s">
        <v>151</v>
      </c>
      <c r="AE992" s="13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9" t="s">
        <v>578</v>
      </c>
      <c r="AD993" s="25" t="s">
        <v>152</v>
      </c>
      <c r="AE993" s="13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9" t="s">
        <v>578</v>
      </c>
      <c r="AD994" s="25" t="s">
        <v>154</v>
      </c>
      <c r="AE994" s="13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9" t="s">
        <v>578</v>
      </c>
      <c r="AD995" s="25" t="s">
        <v>150</v>
      </c>
      <c r="AE995" s="13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9" t="s">
        <v>578</v>
      </c>
      <c r="AD996" s="25" t="s">
        <v>447</v>
      </c>
      <c r="AE996" s="13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9" t="s">
        <v>578</v>
      </c>
      <c r="AD997" s="25" t="s">
        <v>447</v>
      </c>
      <c r="AE997" s="13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9" t="s">
        <v>578</v>
      </c>
      <c r="AD998" s="25" t="s">
        <v>175</v>
      </c>
      <c r="AE998" s="13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9" t="s">
        <v>578</v>
      </c>
      <c r="AD999" s="25" t="s">
        <v>165</v>
      </c>
      <c r="AE999" s="13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9" t="s">
        <v>578</v>
      </c>
      <c r="AD1000" s="25" t="s">
        <v>153</v>
      </c>
      <c r="AE1000" s="13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9" t="s">
        <v>578</v>
      </c>
      <c r="AD1001" s="25" t="s">
        <v>168</v>
      </c>
      <c r="AE1001" s="13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9" t="s">
        <v>578</v>
      </c>
      <c r="AD1002" s="25" t="s">
        <v>162</v>
      </c>
      <c r="AE1002" s="13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9" t="s">
        <v>578</v>
      </c>
      <c r="AD1003" s="25" t="s">
        <v>172</v>
      </c>
      <c r="AE1003" s="13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9" t="s">
        <v>578</v>
      </c>
      <c r="AD1004" s="25" t="s">
        <v>154</v>
      </c>
      <c r="AE1004" s="13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9" t="s">
        <v>578</v>
      </c>
      <c r="AD1005" s="25" t="s">
        <v>162</v>
      </c>
      <c r="AE1005" s="13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9" t="s">
        <v>579</v>
      </c>
      <c r="AD1006" s="25" t="s">
        <v>167</v>
      </c>
      <c r="AE1006" s="13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9" t="s">
        <v>579</v>
      </c>
      <c r="AD1007" s="25" t="s">
        <v>151</v>
      </c>
      <c r="AE1007" s="13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9" t="s">
        <v>579</v>
      </c>
      <c r="AD1008" s="25" t="s">
        <v>154</v>
      </c>
      <c r="AE1008" s="13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9" t="s">
        <v>579</v>
      </c>
      <c r="AD1009" s="25" t="s">
        <v>153</v>
      </c>
      <c r="AE1009" s="13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9" t="s">
        <v>579</v>
      </c>
      <c r="AD1010" s="25" t="s">
        <v>151</v>
      </c>
      <c r="AE1010" s="137" t="str">
        <f>VLOOKUP(AD1010,cs_lookup!$A$2:$B$55,2,FALSE)</f>
        <v>X</v>
      </c>
    </row>
    <row r="1011" spans="1:31" x14ac:dyDescent="0.25">
      <c r="A1011" s="135">
        <v>0.4727869952238048</v>
      </c>
      <c r="B1011" s="135">
        <v>0.31524924688073247</v>
      </c>
      <c r="C1011" s="135">
        <v>0.20423778560174327</v>
      </c>
      <c r="D1011" s="125">
        <f t="shared" si="76"/>
        <v>2.1151173998062838</v>
      </c>
      <c r="E1011" s="126">
        <f t="shared" si="76"/>
        <v>3.1720932243125319</v>
      </c>
      <c r="F1011" s="126">
        <f t="shared" si="76"/>
        <v>4.8962536342318455</v>
      </c>
      <c r="G1011" s="140">
        <v>2.6527199658382905E-2</v>
      </c>
      <c r="H1011" s="128">
        <f t="shared" si="67"/>
        <v>1.0265271996583829</v>
      </c>
      <c r="I1011" s="128">
        <f t="shared" si="68"/>
        <v>2.0604591875501903</v>
      </c>
      <c r="J1011" s="128">
        <f t="shared" si="69"/>
        <v>3.0901209684148361</v>
      </c>
      <c r="K1011" s="128">
        <f t="shared" si="70"/>
        <v>4.7697261561712789</v>
      </c>
      <c r="L1011" s="112">
        <v>2.74</v>
      </c>
      <c r="M1011" s="112">
        <v>3.1</v>
      </c>
      <c r="N1011" s="112">
        <v>2.95</v>
      </c>
      <c r="O1011" s="128">
        <f t="shared" si="71"/>
        <v>2.8126845270639693</v>
      </c>
      <c r="P1011" s="128">
        <f t="shared" si="72"/>
        <v>3.1822343189409872</v>
      </c>
      <c r="Q1011" s="128">
        <f t="shared" si="73"/>
        <v>3.0282552389922297</v>
      </c>
      <c r="R1011" s="129">
        <f t="shared" si="77"/>
        <v>0.35553222922012284</v>
      </c>
      <c r="S1011" s="129">
        <f t="shared" si="77"/>
        <v>0.3142446155042376</v>
      </c>
      <c r="T1011" s="129">
        <f t="shared" si="77"/>
        <v>0.33022315527563956</v>
      </c>
      <c r="U1011" s="112">
        <f t="shared" si="78"/>
        <v>1.3298006660630628</v>
      </c>
      <c r="V1011" s="112">
        <f t="shared" si="78"/>
        <v>1.0031969724441667</v>
      </c>
      <c r="W1011" s="112">
        <f t="shared" si="78"/>
        <v>0.61848414424865084</v>
      </c>
      <c r="X1011" s="112" t="s">
        <v>215</v>
      </c>
      <c r="Y1011" s="112" t="s">
        <v>324</v>
      </c>
      <c r="Z1011" s="112" t="s">
        <v>202</v>
      </c>
      <c r="AA1011" s="130" t="s">
        <v>166</v>
      </c>
      <c r="AB1011" s="130" t="s">
        <v>151</v>
      </c>
      <c r="AC1011" s="141" t="s">
        <v>579</v>
      </c>
      <c r="AD1011" s="130" t="s">
        <v>149</v>
      </c>
      <c r="AE1011" s="13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2" t="s">
        <v>580</v>
      </c>
      <c r="AD1012" s="25" t="s">
        <v>155</v>
      </c>
      <c r="AE1012" s="13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2" t="s">
        <v>580</v>
      </c>
      <c r="AD1013" s="25" t="s">
        <v>162</v>
      </c>
      <c r="AE1013" s="13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2" t="s">
        <v>580</v>
      </c>
      <c r="AD1014" s="25" t="s">
        <v>154</v>
      </c>
      <c r="AE1014" s="13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2" t="s">
        <v>580</v>
      </c>
      <c r="AD1015" s="25" t="s">
        <v>155</v>
      </c>
      <c r="AE1015" s="13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2" t="s">
        <v>580</v>
      </c>
      <c r="AD1016" s="25" t="s">
        <v>151</v>
      </c>
      <c r="AE1016" s="13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2" t="s">
        <v>580</v>
      </c>
      <c r="AD1017" s="25" t="s">
        <v>176</v>
      </c>
      <c r="AE1017" s="13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2" t="s">
        <v>580</v>
      </c>
      <c r="AD1018" s="25" t="s">
        <v>154</v>
      </c>
      <c r="AE1018" s="13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2" t="s">
        <v>580</v>
      </c>
      <c r="AD1019" s="25" t="s">
        <v>152</v>
      </c>
      <c r="AE1019" s="13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2" t="s">
        <v>580</v>
      </c>
      <c r="AD1020" s="25" t="s">
        <v>153</v>
      </c>
      <c r="AE1020" s="13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2" t="s">
        <v>580</v>
      </c>
      <c r="AD1021" s="25" t="s">
        <v>150</v>
      </c>
      <c r="AE1021" s="13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2" t="s">
        <v>580</v>
      </c>
      <c r="AD1022" s="25" t="s">
        <v>151</v>
      </c>
      <c r="AE1022" s="13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2" t="s">
        <v>580</v>
      </c>
      <c r="AD1023" s="25" t="s">
        <v>162</v>
      </c>
      <c r="AE1023" s="13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2" t="s">
        <v>580</v>
      </c>
      <c r="AD1024" s="25" t="s">
        <v>150</v>
      </c>
      <c r="AE1024" s="13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2" t="s">
        <v>580</v>
      </c>
      <c r="AD1025" s="25" t="s">
        <v>155</v>
      </c>
      <c r="AE1025" s="13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2" t="s">
        <v>580</v>
      </c>
      <c r="AD1026" s="25" t="s">
        <v>179</v>
      </c>
      <c r="AE1026" s="13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2" t="s">
        <v>580</v>
      </c>
      <c r="AD1027" s="25" t="s">
        <v>162</v>
      </c>
      <c r="AE1027" s="13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2" t="s">
        <v>580</v>
      </c>
      <c r="AD1028" s="25" t="s">
        <v>450</v>
      </c>
      <c r="AE1028" s="13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2" t="s">
        <v>581</v>
      </c>
      <c r="AD1029" s="25" t="s">
        <v>165</v>
      </c>
      <c r="AE1029" s="13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2" t="s">
        <v>581</v>
      </c>
      <c r="AD1030" s="25" t="s">
        <v>170</v>
      </c>
      <c r="AE1030" s="13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2" t="s">
        <v>581</v>
      </c>
      <c r="AD1031" s="25" t="s">
        <v>162</v>
      </c>
      <c r="AE1031" s="13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2" t="s">
        <v>581</v>
      </c>
      <c r="AD1032" s="25" t="s">
        <v>152</v>
      </c>
      <c r="AE1032" s="13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2" t="s">
        <v>581</v>
      </c>
      <c r="AD1033" s="25" t="s">
        <v>154</v>
      </c>
      <c r="AE1033" s="13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2" t="s">
        <v>581</v>
      </c>
      <c r="AD1034" s="25" t="s">
        <v>509</v>
      </c>
      <c r="AE1034" s="13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2" t="s">
        <v>581</v>
      </c>
      <c r="AD1035" s="25" t="s">
        <v>149</v>
      </c>
      <c r="AE1035" s="13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2" t="s">
        <v>581</v>
      </c>
      <c r="AD1036" s="25" t="s">
        <v>149</v>
      </c>
      <c r="AE1036" s="13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2" t="s">
        <v>581</v>
      </c>
      <c r="AD1037" s="25" t="s">
        <v>151</v>
      </c>
      <c r="AE1037" s="13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2" t="s">
        <v>581</v>
      </c>
      <c r="AD1038" s="25" t="s">
        <v>151</v>
      </c>
      <c r="AE1038" s="13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2" t="s">
        <v>581</v>
      </c>
      <c r="AD1039" s="25" t="s">
        <v>163</v>
      </c>
      <c r="AE1039" s="13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2" t="s">
        <v>581</v>
      </c>
      <c r="AD1040" s="25" t="s">
        <v>178</v>
      </c>
      <c r="AE1040" s="13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2" t="s">
        <v>581</v>
      </c>
      <c r="AD1041" s="25" t="s">
        <v>153</v>
      </c>
      <c r="AE1041" s="13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2" t="s">
        <v>581</v>
      </c>
      <c r="AD1042" s="25" t="s">
        <v>153</v>
      </c>
      <c r="AE1042" s="13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2" t="s">
        <v>581</v>
      </c>
      <c r="AD1043" s="25" t="s">
        <v>152</v>
      </c>
      <c r="AE1043" s="13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2" t="s">
        <v>581</v>
      </c>
      <c r="AD1044" s="25" t="s">
        <v>176</v>
      </c>
      <c r="AE1044" s="13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2" t="s">
        <v>581</v>
      </c>
      <c r="AD1045" s="25" t="s">
        <v>149</v>
      </c>
      <c r="AE1045" s="13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2" t="s">
        <v>581</v>
      </c>
      <c r="AD1046" s="25" t="s">
        <v>178</v>
      </c>
      <c r="AE1046" s="13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2" t="s">
        <v>581</v>
      </c>
      <c r="AD1047" s="25" t="s">
        <v>176</v>
      </c>
      <c r="AE1047" s="13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2" t="s">
        <v>581</v>
      </c>
      <c r="AD1048" s="25" t="s">
        <v>178</v>
      </c>
      <c r="AE1048" s="13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2" t="s">
        <v>581</v>
      </c>
      <c r="AD1049" s="25" t="s">
        <v>149</v>
      </c>
      <c r="AE1049" s="13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2" t="s">
        <v>581</v>
      </c>
      <c r="AD1050" s="25" t="s">
        <v>152</v>
      </c>
      <c r="AE1050" s="13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2" t="s">
        <v>581</v>
      </c>
      <c r="AD1051" s="25" t="s">
        <v>162</v>
      </c>
      <c r="AE1051" s="13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2" t="s">
        <v>581</v>
      </c>
      <c r="AD1052" s="25" t="s">
        <v>155</v>
      </c>
      <c r="AE1052" s="13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2" t="s">
        <v>581</v>
      </c>
      <c r="AD1053" s="25" t="s">
        <v>153</v>
      </c>
      <c r="AE1053" s="13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2" t="s">
        <v>581</v>
      </c>
      <c r="AD1054" s="25" t="s">
        <v>169</v>
      </c>
      <c r="AE1054" s="13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2" t="s">
        <v>581</v>
      </c>
      <c r="AD1055" s="25" t="s">
        <v>155</v>
      </c>
      <c r="AE1055" s="13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2" t="s">
        <v>581</v>
      </c>
      <c r="AD1056" s="25" t="s">
        <v>151</v>
      </c>
      <c r="AE1056" s="13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2" t="s">
        <v>581</v>
      </c>
      <c r="AD1057" s="25" t="s">
        <v>176</v>
      </c>
      <c r="AE1057" s="13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2" t="s">
        <v>581</v>
      </c>
      <c r="AD1058" s="25" t="s">
        <v>151</v>
      </c>
      <c r="AE1058" s="13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2" t="s">
        <v>581</v>
      </c>
      <c r="AD1059" s="25" t="s">
        <v>155</v>
      </c>
      <c r="AE1059" s="13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2" t="s">
        <v>581</v>
      </c>
      <c r="AD1060" s="25" t="s">
        <v>167</v>
      </c>
      <c r="AE1060" s="13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2" t="s">
        <v>581</v>
      </c>
      <c r="AD1061" s="25" t="s">
        <v>152</v>
      </c>
      <c r="AE1061" s="13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2" t="s">
        <v>581</v>
      </c>
      <c r="AD1062" s="25" t="s">
        <v>153</v>
      </c>
      <c r="AE1062" s="13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2" t="s">
        <v>581</v>
      </c>
      <c r="AD1063" s="25" t="s">
        <v>154</v>
      </c>
      <c r="AE1063" s="13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2" t="s">
        <v>581</v>
      </c>
      <c r="AD1064" s="25" t="s">
        <v>170</v>
      </c>
      <c r="AE1064" s="13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2" t="s">
        <v>581</v>
      </c>
      <c r="AD1065" s="25" t="s">
        <v>154</v>
      </c>
      <c r="AE1065" s="13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2" t="s">
        <v>581</v>
      </c>
      <c r="AD1066" s="25" t="s">
        <v>150</v>
      </c>
      <c r="AE1066" s="13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2" t="s">
        <v>581</v>
      </c>
      <c r="AD1067" s="25" t="s">
        <v>167</v>
      </c>
      <c r="AE1067" s="13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2" t="s">
        <v>581</v>
      </c>
      <c r="AD1068" s="25" t="s">
        <v>152</v>
      </c>
      <c r="AE1068" s="13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2" t="s">
        <v>581</v>
      </c>
      <c r="AD1069" s="25" t="s">
        <v>155</v>
      </c>
      <c r="AE1069" s="13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2" t="s">
        <v>581</v>
      </c>
      <c r="AD1070" s="25" t="s">
        <v>151</v>
      </c>
      <c r="AE1070" s="13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2" t="s">
        <v>581</v>
      </c>
      <c r="AD1071" s="25" t="s">
        <v>162</v>
      </c>
      <c r="AE1071" s="13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2" t="s">
        <v>581</v>
      </c>
      <c r="AD1072" s="25" t="s">
        <v>151</v>
      </c>
      <c r="AE1072" s="13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2" t="s">
        <v>581</v>
      </c>
      <c r="AD1073" s="25" t="s">
        <v>151</v>
      </c>
      <c r="AE1073" s="13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2" t="s">
        <v>581</v>
      </c>
      <c r="AD1074" s="25" t="s">
        <v>178</v>
      </c>
      <c r="AE1074" s="13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2" t="s">
        <v>581</v>
      </c>
      <c r="AD1075" s="25" t="s">
        <v>150</v>
      </c>
      <c r="AE1075" s="13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2" t="s">
        <v>581</v>
      </c>
      <c r="AD1076" s="25" t="s">
        <v>152</v>
      </c>
      <c r="AE1076" s="13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2" t="s">
        <v>581</v>
      </c>
      <c r="AD1077" s="25" t="s">
        <v>170</v>
      </c>
      <c r="AE1077" s="13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2" t="s">
        <v>581</v>
      </c>
      <c r="AD1078" s="25" t="s">
        <v>151</v>
      </c>
      <c r="AE1078" s="13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2" t="s">
        <v>581</v>
      </c>
      <c r="AD1079" s="25" t="s">
        <v>162</v>
      </c>
      <c r="AE1079" s="13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2" t="s">
        <v>581</v>
      </c>
      <c r="AD1080" s="25" t="s">
        <v>149</v>
      </c>
      <c r="AE1080" s="13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2" t="s">
        <v>581</v>
      </c>
      <c r="AD1081" s="25" t="s">
        <v>170</v>
      </c>
      <c r="AE1081" s="13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2" t="s">
        <v>581</v>
      </c>
      <c r="AD1082" s="25" t="s">
        <v>179</v>
      </c>
      <c r="AE1082" s="13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2" t="s">
        <v>581</v>
      </c>
      <c r="AD1083" s="25" t="s">
        <v>170</v>
      </c>
      <c r="AE1083" s="13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2" t="s">
        <v>581</v>
      </c>
      <c r="AD1084" s="25" t="s">
        <v>170</v>
      </c>
      <c r="AE1084" s="13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2" t="s">
        <v>581</v>
      </c>
      <c r="AD1085" s="25" t="s">
        <v>170</v>
      </c>
      <c r="AE1085" s="13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2" t="s">
        <v>581</v>
      </c>
      <c r="AD1086" s="25" t="s">
        <v>176</v>
      </c>
      <c r="AE1086" s="13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2" t="s">
        <v>581</v>
      </c>
      <c r="AD1087" s="25" t="s">
        <v>154</v>
      </c>
      <c r="AE1087" s="13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2" t="s">
        <v>581</v>
      </c>
      <c r="AD1088" s="25" t="s">
        <v>165</v>
      </c>
      <c r="AE1088" s="13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2" t="s">
        <v>581</v>
      </c>
      <c r="AD1089" s="25" t="s">
        <v>154</v>
      </c>
      <c r="AE1089" s="13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2" t="s">
        <v>581</v>
      </c>
      <c r="AD1090" s="25" t="s">
        <v>150</v>
      </c>
      <c r="AE1090" s="13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2" t="s">
        <v>581</v>
      </c>
      <c r="AD1091" s="25" t="s">
        <v>154</v>
      </c>
      <c r="AE1091" s="13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2" t="s">
        <v>581</v>
      </c>
      <c r="AD1092" s="25" t="s">
        <v>153</v>
      </c>
      <c r="AE1092" s="13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2" t="s">
        <v>581</v>
      </c>
      <c r="AD1093" s="25" t="s">
        <v>151</v>
      </c>
      <c r="AE1093" s="13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2" t="s">
        <v>581</v>
      </c>
      <c r="AD1094" s="25" t="s">
        <v>154</v>
      </c>
      <c r="AE1094" s="13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2" t="s">
        <v>581</v>
      </c>
      <c r="AD1095" s="25" t="s">
        <v>155</v>
      </c>
      <c r="AE1095" s="13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2" t="s">
        <v>581</v>
      </c>
      <c r="AD1096" s="25" t="s">
        <v>170</v>
      </c>
      <c r="AE1096" s="13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2" t="s">
        <v>581</v>
      </c>
      <c r="AD1097" s="25" t="s">
        <v>175</v>
      </c>
      <c r="AE1097" s="13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2" t="s">
        <v>581</v>
      </c>
      <c r="AD1098" s="25" t="s">
        <v>151</v>
      </c>
      <c r="AE1098" s="13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2" t="s">
        <v>581</v>
      </c>
      <c r="AD1099" s="25" t="s">
        <v>170</v>
      </c>
      <c r="AE1099" s="13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2" t="s">
        <v>581</v>
      </c>
      <c r="AD1100" s="25" t="s">
        <v>151</v>
      </c>
      <c r="AE1100" s="13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2" t="s">
        <v>581</v>
      </c>
      <c r="AD1101" s="25" t="s">
        <v>169</v>
      </c>
      <c r="AE1101" s="13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2" t="s">
        <v>581</v>
      </c>
      <c r="AD1102" s="25" t="s">
        <v>170</v>
      </c>
      <c r="AE1102" s="13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2" t="s">
        <v>581</v>
      </c>
      <c r="AD1103" s="25" t="s">
        <v>151</v>
      </c>
      <c r="AE1103" s="13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2" t="s">
        <v>581</v>
      </c>
      <c r="AD1104" s="25" t="s">
        <v>149</v>
      </c>
      <c r="AE1104" s="13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2" t="s">
        <v>581</v>
      </c>
      <c r="AD1105" s="25" t="s">
        <v>153</v>
      </c>
      <c r="AE1105" s="13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2" t="s">
        <v>581</v>
      </c>
      <c r="AD1106" s="25" t="s">
        <v>154</v>
      </c>
      <c r="AE1106" s="13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2" t="s">
        <v>581</v>
      </c>
      <c r="AD1107" s="25" t="s">
        <v>155</v>
      </c>
      <c r="AE1107" s="13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2" t="s">
        <v>581</v>
      </c>
      <c r="AD1108" s="25" t="s">
        <v>446</v>
      </c>
      <c r="AE1108" s="13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2" t="s">
        <v>581</v>
      </c>
      <c r="AD1109" s="25" t="s">
        <v>152</v>
      </c>
      <c r="AE1109" s="13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2" t="s">
        <v>581</v>
      </c>
      <c r="AD1110" s="25" t="s">
        <v>153</v>
      </c>
      <c r="AE1110" s="13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2" t="s">
        <v>581</v>
      </c>
      <c r="AD1111" s="25" t="s">
        <v>168</v>
      </c>
      <c r="AE1111" s="13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2" t="s">
        <v>581</v>
      </c>
      <c r="AD1112" s="25" t="s">
        <v>151</v>
      </c>
      <c r="AE1112" s="13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2" t="s">
        <v>581</v>
      </c>
      <c r="AD1113" s="25" t="s">
        <v>151</v>
      </c>
      <c r="AE1113" s="13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2" t="s">
        <v>581</v>
      </c>
      <c r="AD1114" s="25" t="s">
        <v>162</v>
      </c>
      <c r="AE1114" s="13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2" t="s">
        <v>581</v>
      </c>
      <c r="AD1115" s="25" t="s">
        <v>178</v>
      </c>
      <c r="AE1115" s="13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2" t="s">
        <v>581</v>
      </c>
      <c r="AD1116" s="25" t="s">
        <v>154</v>
      </c>
      <c r="AE1116" s="13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2" t="s">
        <v>581</v>
      </c>
      <c r="AD1117" s="25" t="s">
        <v>154</v>
      </c>
      <c r="AE1117" s="13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2" t="s">
        <v>581</v>
      </c>
      <c r="AD1118" s="25" t="s">
        <v>162</v>
      </c>
      <c r="AE1118" s="13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2" t="s">
        <v>581</v>
      </c>
      <c r="AD1119" s="25" t="s">
        <v>470</v>
      </c>
      <c r="AE1119" s="13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2" t="s">
        <v>581</v>
      </c>
      <c r="AD1120" s="25" t="s">
        <v>150</v>
      </c>
      <c r="AE1120" s="13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2" t="s">
        <v>581</v>
      </c>
      <c r="AD1121" s="25" t="s">
        <v>149</v>
      </c>
      <c r="AE1121" s="13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2" t="s">
        <v>581</v>
      </c>
      <c r="AD1122" s="25" t="s">
        <v>151</v>
      </c>
      <c r="AE1122" s="13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2" t="s">
        <v>581</v>
      </c>
      <c r="AD1123" s="25" t="s">
        <v>150</v>
      </c>
      <c r="AE1123" s="13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2" t="s">
        <v>581</v>
      </c>
      <c r="AD1124" s="25" t="s">
        <v>152</v>
      </c>
      <c r="AE1124" s="13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2" t="s">
        <v>581</v>
      </c>
      <c r="AD1125" s="25" t="s">
        <v>150</v>
      </c>
      <c r="AE1125" s="13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2" t="s">
        <v>581</v>
      </c>
      <c r="AD1126" s="25" t="s">
        <v>150</v>
      </c>
      <c r="AE1126" s="13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2" t="s">
        <v>581</v>
      </c>
      <c r="AD1127" s="25" t="s">
        <v>149</v>
      </c>
      <c r="AE1127" s="13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2" t="s">
        <v>581</v>
      </c>
      <c r="AD1128" s="25" t="s">
        <v>153</v>
      </c>
      <c r="AE1128" s="13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2" t="s">
        <v>581</v>
      </c>
      <c r="AD1129" s="25" t="s">
        <v>152</v>
      </c>
      <c r="AE1129" s="13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2" t="s">
        <v>581</v>
      </c>
      <c r="AD1130" s="25" t="s">
        <v>153</v>
      </c>
      <c r="AE1130" s="13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2" t="s">
        <v>581</v>
      </c>
      <c r="AD1131" s="25" t="s">
        <v>153</v>
      </c>
      <c r="AE1131" s="13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2" t="s">
        <v>581</v>
      </c>
      <c r="AD1132" s="25" t="s">
        <v>176</v>
      </c>
      <c r="AE1132" s="13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2" t="s">
        <v>581</v>
      </c>
      <c r="AD1133" s="25" t="s">
        <v>150</v>
      </c>
      <c r="AE1133" s="13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2" t="s">
        <v>581</v>
      </c>
      <c r="AD1134" s="25" t="s">
        <v>155</v>
      </c>
      <c r="AE1134" s="13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2" t="s">
        <v>581</v>
      </c>
      <c r="AD1135" s="25" t="s">
        <v>153</v>
      </c>
      <c r="AE1135" s="13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2" t="s">
        <v>581</v>
      </c>
      <c r="AD1136" s="25" t="s">
        <v>152</v>
      </c>
      <c r="AE1136" s="13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2" t="s">
        <v>581</v>
      </c>
      <c r="AD1137" s="25" t="s">
        <v>163</v>
      </c>
      <c r="AE1137" s="13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2" t="s">
        <v>581</v>
      </c>
      <c r="AD1138" s="25" t="s">
        <v>151</v>
      </c>
      <c r="AE1138" s="13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2" t="s">
        <v>581</v>
      </c>
      <c r="AD1139" s="25" t="s">
        <v>153</v>
      </c>
      <c r="AE1139" s="13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2" t="s">
        <v>581</v>
      </c>
      <c r="AD1140" s="25" t="s">
        <v>170</v>
      </c>
      <c r="AE1140" s="13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2" t="s">
        <v>581</v>
      </c>
      <c r="AD1141" s="25" t="s">
        <v>176</v>
      </c>
      <c r="AE1141" s="13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2" t="s">
        <v>581</v>
      </c>
      <c r="AD1142" s="25" t="s">
        <v>149</v>
      </c>
      <c r="AE1142" s="13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2" t="s">
        <v>581</v>
      </c>
      <c r="AD1143" s="25" t="s">
        <v>151</v>
      </c>
      <c r="AE1143" s="13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2" t="s">
        <v>581</v>
      </c>
      <c r="AD1144" s="25" t="s">
        <v>153</v>
      </c>
      <c r="AE1144" s="13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2" t="s">
        <v>581</v>
      </c>
      <c r="AD1145" s="25" t="s">
        <v>151</v>
      </c>
      <c r="AE1145" s="13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2" t="s">
        <v>581</v>
      </c>
      <c r="AD1146" s="25" t="s">
        <v>154</v>
      </c>
      <c r="AE1146" s="13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2" t="s">
        <v>581</v>
      </c>
      <c r="AD1147" s="25" t="s">
        <v>151</v>
      </c>
      <c r="AE1147" s="13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2" t="s">
        <v>581</v>
      </c>
      <c r="AD1148" s="25" t="s">
        <v>154</v>
      </c>
      <c r="AE1148" s="13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2" t="s">
        <v>581</v>
      </c>
      <c r="AD1149" s="25" t="s">
        <v>162</v>
      </c>
      <c r="AE1149" s="13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2" t="s">
        <v>581</v>
      </c>
      <c r="AD1150" s="25" t="s">
        <v>151</v>
      </c>
      <c r="AE1150" s="13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2" t="s">
        <v>581</v>
      </c>
      <c r="AD1151" s="25" t="s">
        <v>152</v>
      </c>
      <c r="AE1151" s="13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2" t="s">
        <v>581</v>
      </c>
      <c r="AD1152" s="25" t="s">
        <v>165</v>
      </c>
      <c r="AE1152" s="13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2" t="s">
        <v>581</v>
      </c>
      <c r="AD1153" s="25" t="s">
        <v>172</v>
      </c>
      <c r="AE1153" s="13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2" t="s">
        <v>582</v>
      </c>
      <c r="AD1154" s="25" t="s">
        <v>155</v>
      </c>
      <c r="AE1154" s="13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2" t="s">
        <v>582</v>
      </c>
      <c r="AD1155" s="25" t="s">
        <v>162</v>
      </c>
      <c r="AE1155" s="13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2" t="s">
        <v>582</v>
      </c>
      <c r="AD1156" s="25" t="s">
        <v>152</v>
      </c>
      <c r="AE1156" s="13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2" t="s">
        <v>582</v>
      </c>
      <c r="AD1157" s="25" t="s">
        <v>154</v>
      </c>
      <c r="AE1157" s="13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2" t="s">
        <v>582</v>
      </c>
      <c r="AD1158" s="25" t="s">
        <v>178</v>
      </c>
      <c r="AE1158" s="13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2" t="s">
        <v>582</v>
      </c>
      <c r="AD1159" s="25" t="s">
        <v>447</v>
      </c>
      <c r="AE1159" s="13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2" t="s">
        <v>582</v>
      </c>
      <c r="AD1160" s="25" t="s">
        <v>151</v>
      </c>
      <c r="AE1160" s="13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2" t="s">
        <v>582</v>
      </c>
      <c r="AD1161" s="25" t="s">
        <v>154</v>
      </c>
      <c r="AE1161" s="13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2" t="s">
        <v>582</v>
      </c>
      <c r="AD1162" s="25" t="s">
        <v>167</v>
      </c>
      <c r="AE1162" s="13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2" t="s">
        <v>582</v>
      </c>
      <c r="AD1163" s="25" t="s">
        <v>175</v>
      </c>
      <c r="AE1163" s="13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2" t="s">
        <v>582</v>
      </c>
      <c r="AD1164" s="25" t="s">
        <v>162</v>
      </c>
      <c r="AE1164" s="13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2" t="s">
        <v>582</v>
      </c>
      <c r="AD1165" s="25" t="s">
        <v>155</v>
      </c>
      <c r="AE1165" s="13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2" t="s">
        <v>582</v>
      </c>
      <c r="AD1166" s="25" t="s">
        <v>163</v>
      </c>
      <c r="AE1166" s="13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2" t="s">
        <v>582</v>
      </c>
      <c r="AD1167" s="25" t="s">
        <v>150</v>
      </c>
      <c r="AE1167" s="13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2" t="s">
        <v>582</v>
      </c>
      <c r="AD1168" s="25" t="s">
        <v>167</v>
      </c>
      <c r="AE1168" s="13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2" t="s">
        <v>582</v>
      </c>
      <c r="AD1169" s="25" t="s">
        <v>151</v>
      </c>
      <c r="AE1169" s="13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2" t="s">
        <v>582</v>
      </c>
      <c r="AD1170" s="25" t="s">
        <v>149</v>
      </c>
      <c r="AE1170" s="13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2" t="s">
        <v>582</v>
      </c>
      <c r="AD1171" s="25" t="s">
        <v>151</v>
      </c>
      <c r="AE1171" s="13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2" t="s">
        <v>582</v>
      </c>
      <c r="AD1172" s="25" t="s">
        <v>170</v>
      </c>
      <c r="AE1172" s="13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2" t="s">
        <v>582</v>
      </c>
      <c r="AD1173" s="25" t="s">
        <v>162</v>
      </c>
      <c r="AE1173" s="13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2" t="s">
        <v>582</v>
      </c>
      <c r="AD1174" s="25" t="s">
        <v>178</v>
      </c>
      <c r="AE1174" s="13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2" t="s">
        <v>582</v>
      </c>
      <c r="AD1175" s="25" t="s">
        <v>155</v>
      </c>
      <c r="AE1175" s="13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2" t="s">
        <v>582</v>
      </c>
      <c r="AD1176" s="25" t="s">
        <v>169</v>
      </c>
      <c r="AE1176" s="13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2" t="s">
        <v>582</v>
      </c>
      <c r="AD1177" s="25" t="s">
        <v>152</v>
      </c>
      <c r="AE1177" s="13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2" t="s">
        <v>582</v>
      </c>
      <c r="AD1178" s="25" t="s">
        <v>155</v>
      </c>
      <c r="AE1178" s="13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2" t="s">
        <v>582</v>
      </c>
      <c r="AD1179" s="25" t="s">
        <v>163</v>
      </c>
      <c r="AE1179" s="13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2" t="s">
        <v>582</v>
      </c>
      <c r="AD1180" s="25" t="s">
        <v>155</v>
      </c>
      <c r="AE1180" s="13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2" t="s">
        <v>582</v>
      </c>
      <c r="AD1181" s="25" t="s">
        <v>150</v>
      </c>
      <c r="AE1181" s="13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2" t="s">
        <v>582</v>
      </c>
      <c r="AD1182" s="25" t="s">
        <v>168</v>
      </c>
      <c r="AE1182" s="13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2" t="s">
        <v>582</v>
      </c>
      <c r="AD1183" s="25" t="s">
        <v>151</v>
      </c>
      <c r="AE1183" s="13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2" t="s">
        <v>582</v>
      </c>
      <c r="AD1184" s="25" t="s">
        <v>155</v>
      </c>
      <c r="AE1184" s="13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2" t="s">
        <v>582</v>
      </c>
      <c r="AD1185" s="25" t="s">
        <v>154</v>
      </c>
      <c r="AE1185" s="13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2" t="s">
        <v>582</v>
      </c>
      <c r="AD1186" s="25" t="s">
        <v>179</v>
      </c>
      <c r="AE1186" s="13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2" t="s">
        <v>582</v>
      </c>
      <c r="AD1187" s="25" t="s">
        <v>168</v>
      </c>
      <c r="AE1187" s="13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2" t="s">
        <v>582</v>
      </c>
      <c r="AD1188" s="25" t="s">
        <v>167</v>
      </c>
      <c r="AE1188" s="13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2" t="s">
        <v>582</v>
      </c>
      <c r="AD1189" s="25" t="s">
        <v>151</v>
      </c>
      <c r="AE1189" s="13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2" t="s">
        <v>582</v>
      </c>
      <c r="AD1190" s="25" t="s">
        <v>359</v>
      </c>
      <c r="AE1190" s="13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2" t="s">
        <v>582</v>
      </c>
      <c r="AD1191" s="25" t="s">
        <v>152</v>
      </c>
      <c r="AE1191" s="13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2" t="s">
        <v>582</v>
      </c>
      <c r="AD1192" s="25" t="s">
        <v>154</v>
      </c>
      <c r="AE1192" s="13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2" t="s">
        <v>582</v>
      </c>
      <c r="AD1193" s="25" t="s">
        <v>154</v>
      </c>
      <c r="AE1193" s="13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2" t="s">
        <v>582</v>
      </c>
      <c r="AD1194" s="25" t="s">
        <v>151</v>
      </c>
      <c r="AE1194" s="13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2" t="s">
        <v>582</v>
      </c>
      <c r="AD1195" s="25" t="s">
        <v>149</v>
      </c>
      <c r="AE1195" s="13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2" t="s">
        <v>582</v>
      </c>
      <c r="AD1196" s="25" t="s">
        <v>149</v>
      </c>
      <c r="AE1196" s="13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2" t="s">
        <v>582</v>
      </c>
      <c r="AD1197" s="25" t="s">
        <v>150</v>
      </c>
      <c r="AE1197" s="13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2" t="s">
        <v>582</v>
      </c>
      <c r="AD1198" s="25" t="s">
        <v>155</v>
      </c>
      <c r="AE1198" s="13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2" t="s">
        <v>582</v>
      </c>
      <c r="AD1199" s="25" t="s">
        <v>149</v>
      </c>
      <c r="AE1199" s="13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2" t="s">
        <v>582</v>
      </c>
      <c r="AD1200" s="25" t="s">
        <v>164</v>
      </c>
      <c r="AE1200" s="13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2" t="s">
        <v>582</v>
      </c>
      <c r="AD1201" s="25" t="s">
        <v>168</v>
      </c>
      <c r="AE1201" s="13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2" t="s">
        <v>582</v>
      </c>
      <c r="AD1202" s="25" t="s">
        <v>155</v>
      </c>
      <c r="AE1202" s="13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2" t="s">
        <v>582</v>
      </c>
      <c r="AD1203" s="25" t="s">
        <v>149</v>
      </c>
      <c r="AE1203" s="13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2" t="s">
        <v>582</v>
      </c>
      <c r="AD1204" s="25" t="s">
        <v>152</v>
      </c>
      <c r="AE1204" s="13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2" t="s">
        <v>582</v>
      </c>
      <c r="AD1205" s="25" t="s">
        <v>170</v>
      </c>
      <c r="AE1205" s="13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2" t="s">
        <v>582</v>
      </c>
      <c r="AD1206" s="25" t="s">
        <v>162</v>
      </c>
      <c r="AE1206" s="13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2" t="s">
        <v>583</v>
      </c>
      <c r="AD1207" s="137" t="s">
        <v>179</v>
      </c>
      <c r="AE1207" s="13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2" t="s">
        <v>583</v>
      </c>
      <c r="AD1208" s="137" t="s">
        <v>165</v>
      </c>
      <c r="AE1208" s="13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2" t="s">
        <v>583</v>
      </c>
      <c r="AD1209" s="137" t="s">
        <v>165</v>
      </c>
      <c r="AE1209" s="13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2" t="s">
        <v>583</v>
      </c>
      <c r="AD1210" s="137" t="s">
        <v>151</v>
      </c>
      <c r="AE1210" s="137" t="str">
        <f>VLOOKUP(AD1210,cs_lookup!$A$2:$B$55,2,FALSE)</f>
        <v>X</v>
      </c>
    </row>
    <row r="1211" spans="1:31" x14ac:dyDescent="0.25">
      <c r="A1211" s="135" t="e">
        <v>#N/A</v>
      </c>
      <c r="B1211" s="135" t="e">
        <v>#N/A</v>
      </c>
      <c r="C1211" s="135" t="e">
        <v>#N/A</v>
      </c>
      <c r="D1211" s="125" t="e">
        <f t="shared" si="99"/>
        <v>#N/A</v>
      </c>
      <c r="E1211" s="126" t="e">
        <f t="shared" si="99"/>
        <v>#N/A</v>
      </c>
      <c r="F1211" s="126" t="e">
        <f t="shared" si="99"/>
        <v>#N/A</v>
      </c>
      <c r="G1211" s="140">
        <v>3.9090347153078131E-2</v>
      </c>
      <c r="H1211" s="128">
        <f t="shared" si="102"/>
        <v>1.0390903471530781</v>
      </c>
      <c r="I1211" s="128" t="e">
        <f t="shared" si="103"/>
        <v>#N/A</v>
      </c>
      <c r="J1211" s="128" t="e">
        <f t="shared" si="104"/>
        <v>#N/A</v>
      </c>
      <c r="K1211" s="128" t="e">
        <f t="shared" si="105"/>
        <v>#N/A</v>
      </c>
      <c r="L1211" s="112">
        <v>2.58</v>
      </c>
      <c r="M1211" s="112">
        <v>3.05</v>
      </c>
      <c r="N1211" s="112">
        <v>3.09</v>
      </c>
      <c r="O1211" s="128">
        <f t="shared" si="106"/>
        <v>2.6808530956549417</v>
      </c>
      <c r="P1211" s="128">
        <f t="shared" si="107"/>
        <v>3.1692255588168883</v>
      </c>
      <c r="Q1211" s="128">
        <f t="shared" si="108"/>
        <v>3.2107891727030111</v>
      </c>
      <c r="R1211" s="129">
        <f t="shared" si="100"/>
        <v>0.37301559030622544</v>
      </c>
      <c r="S1211" s="129">
        <f t="shared" si="100"/>
        <v>0.31553449934100386</v>
      </c>
      <c r="T1211" s="129">
        <f t="shared" si="100"/>
        <v>0.31144991035277081</v>
      </c>
      <c r="U1211" s="112" t="e">
        <f t="shared" si="101"/>
        <v>#N/A</v>
      </c>
      <c r="V1211" s="112" t="e">
        <f t="shared" si="101"/>
        <v>#N/A</v>
      </c>
      <c r="W1211" s="112" t="e">
        <f t="shared" si="101"/>
        <v>#N/A</v>
      </c>
      <c r="X1211" s="112" t="s">
        <v>547</v>
      </c>
      <c r="Y1211" s="112" t="s">
        <v>377</v>
      </c>
      <c r="Z1211" s="112" t="s">
        <v>349</v>
      </c>
      <c r="AA1211" s="130" t="e">
        <v>#N/A</v>
      </c>
      <c r="AB1211" s="130" t="e">
        <v>#N/A</v>
      </c>
      <c r="AC1211" s="141" t="s">
        <v>583</v>
      </c>
      <c r="AD1211" s="137" t="s">
        <v>149</v>
      </c>
      <c r="AE1211" s="13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9" t="s">
        <v>584</v>
      </c>
      <c r="AD1212" s="137" t="s">
        <v>178</v>
      </c>
      <c r="AE1212" s="13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9" t="s">
        <v>584</v>
      </c>
      <c r="AD1213" s="137" t="s">
        <v>151</v>
      </c>
      <c r="AE1213" s="13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9" t="s">
        <v>584</v>
      </c>
      <c r="AD1214" s="137" t="s">
        <v>150</v>
      </c>
      <c r="AE1214" s="13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9" t="s">
        <v>584</v>
      </c>
      <c r="AD1215" s="137" t="s">
        <v>150</v>
      </c>
      <c r="AE1215" s="13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9" t="s">
        <v>584</v>
      </c>
      <c r="AD1216" s="137" t="s">
        <v>149</v>
      </c>
      <c r="AE1216" s="13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9" t="s">
        <v>584</v>
      </c>
      <c r="AD1217" s="137" t="s">
        <v>149</v>
      </c>
      <c r="AE1217" s="13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9" t="s">
        <v>584</v>
      </c>
      <c r="AD1218" s="137" t="s">
        <v>150</v>
      </c>
      <c r="AE1218" s="13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9" t="s">
        <v>584</v>
      </c>
      <c r="AD1219" s="137" t="s">
        <v>154</v>
      </c>
      <c r="AE1219" s="13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9" t="s">
        <v>584</v>
      </c>
      <c r="AD1220" s="137" t="s">
        <v>152</v>
      </c>
      <c r="AE1220" s="13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9" t="s">
        <v>584</v>
      </c>
      <c r="AD1221" s="137" t="s">
        <v>153</v>
      </c>
      <c r="AE1221" s="13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9" t="s">
        <v>584</v>
      </c>
      <c r="AD1222" s="137" t="s">
        <v>175</v>
      </c>
      <c r="AE1222" s="13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9" t="s">
        <v>584</v>
      </c>
      <c r="AD1223" s="137" t="s">
        <v>155</v>
      </c>
      <c r="AE1223" s="13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9" t="s">
        <v>584</v>
      </c>
      <c r="AD1224" s="137" t="s">
        <v>154</v>
      </c>
      <c r="AE1224" s="13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9" t="s">
        <v>584</v>
      </c>
      <c r="AD1225" s="137" t="s">
        <v>170</v>
      </c>
      <c r="AE1225" s="13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9" t="s">
        <v>584</v>
      </c>
      <c r="AD1226" s="137" t="s">
        <v>162</v>
      </c>
      <c r="AE1226" s="13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9" t="s">
        <v>584</v>
      </c>
      <c r="AD1227" s="137" t="s">
        <v>150</v>
      </c>
      <c r="AE1227" s="13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9" t="s">
        <v>584</v>
      </c>
      <c r="AD1228" s="137" t="s">
        <v>162</v>
      </c>
      <c r="AE1228" s="13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9" t="s">
        <v>584</v>
      </c>
      <c r="AD1229" s="137" t="s">
        <v>178</v>
      </c>
      <c r="AE1229" s="13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9" t="s">
        <v>584</v>
      </c>
      <c r="AD1230" s="137" t="s">
        <v>178</v>
      </c>
      <c r="AE1230" s="13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9" t="s">
        <v>584</v>
      </c>
      <c r="AD1231" s="137" t="s">
        <v>175</v>
      </c>
      <c r="AE1231" s="13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9" t="s">
        <v>584</v>
      </c>
      <c r="AD1232" s="137" t="s">
        <v>170</v>
      </c>
      <c r="AE1232" s="13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9" t="s">
        <v>584</v>
      </c>
      <c r="AD1233" s="137" t="s">
        <v>163</v>
      </c>
      <c r="AE1233" s="13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9" t="s">
        <v>584</v>
      </c>
      <c r="AD1234" s="137" t="s">
        <v>162</v>
      </c>
      <c r="AE1234" s="13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9" t="s">
        <v>584</v>
      </c>
      <c r="AD1235" s="137" t="s">
        <v>151</v>
      </c>
      <c r="AE1235" s="13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8">
        <v>3.0512775935833902E-2</v>
      </c>
      <c r="H1236" s="7">
        <f t="shared" ref="H1236:H1293" si="112">(G1236/100%) + 1</f>
        <v>1.0305127759358339</v>
      </c>
      <c r="I1236" s="7">
        <f t="shared" ref="I1236:I1293" si="113">D1236/H1236</f>
        <v>1.0904833393680569</v>
      </c>
      <c r="J1236" s="7">
        <f t="shared" ref="J1236:J1293" si="114">E1236/H1236</f>
        <v>12.788218088072533</v>
      </c>
      <c r="K1236" s="7">
        <f t="shared" ref="K1236:K1293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3" si="116">(L1236*H1236)</f>
        <v>1.9373640187593677</v>
      </c>
      <c r="P1236" s="7">
        <f t="shared" ref="P1236:P1293" si="117">(M1236*H1236)</f>
        <v>3.5449639492192686</v>
      </c>
      <c r="Q1236" s="7">
        <f t="shared" ref="Q1236:Q1293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9" t="s">
        <v>584</v>
      </c>
      <c r="AD1236" s="137" t="s">
        <v>168</v>
      </c>
      <c r="AE1236" s="13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9" t="s">
        <v>584</v>
      </c>
      <c r="AD1237" s="137" t="s">
        <v>451</v>
      </c>
      <c r="AE1237" s="13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9" t="s">
        <v>584</v>
      </c>
      <c r="AD1238" s="137" t="s">
        <v>155</v>
      </c>
      <c r="AE1238" s="13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9" t="s">
        <v>584</v>
      </c>
      <c r="AD1239" s="137" t="s">
        <v>155</v>
      </c>
      <c r="AE1239" s="13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9" t="s">
        <v>584</v>
      </c>
      <c r="AD1240" s="137" t="s">
        <v>155</v>
      </c>
      <c r="AE1240" s="13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9" t="s">
        <v>584</v>
      </c>
      <c r="AD1241" s="137" t="s">
        <v>153</v>
      </c>
      <c r="AE1241" s="13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9" t="s">
        <v>584</v>
      </c>
      <c r="AD1242" s="137" t="s">
        <v>149</v>
      </c>
      <c r="AE1242" s="13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9" t="s">
        <v>584</v>
      </c>
      <c r="AD1243" s="137" t="s">
        <v>155</v>
      </c>
      <c r="AE1243" s="13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9" t="s">
        <v>584</v>
      </c>
      <c r="AD1244" s="137" t="s">
        <v>169</v>
      </c>
      <c r="AE1244" s="13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9" t="s">
        <v>584</v>
      </c>
      <c r="AD1245" s="137" t="s">
        <v>152</v>
      </c>
      <c r="AE1245" s="13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9" t="s">
        <v>585</v>
      </c>
      <c r="AD1246" s="137" t="s">
        <v>447</v>
      </c>
      <c r="AE1246" s="13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9" t="s">
        <v>585</v>
      </c>
      <c r="AD1247" s="137" t="s">
        <v>162</v>
      </c>
      <c r="AE1247" s="13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9" t="s">
        <v>585</v>
      </c>
      <c r="AD1248" s="137" t="s">
        <v>165</v>
      </c>
      <c r="AE1248" s="13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9" t="s">
        <v>585</v>
      </c>
      <c r="AD1249" s="137" t="s">
        <v>169</v>
      </c>
      <c r="AE1249" s="13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9" t="s">
        <v>585</v>
      </c>
      <c r="AD1250" s="137" t="s">
        <v>165</v>
      </c>
      <c r="AE1250" s="13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9" t="s">
        <v>585</v>
      </c>
      <c r="AD1251" s="137" t="s">
        <v>392</v>
      </c>
      <c r="AE1251" s="13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9" t="s">
        <v>585</v>
      </c>
      <c r="AD1252" s="137" t="s">
        <v>149</v>
      </c>
      <c r="AE1252" s="13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9" t="s">
        <v>585</v>
      </c>
      <c r="AD1253" s="137" t="s">
        <v>152</v>
      </c>
      <c r="AE1253" s="13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9" t="s">
        <v>585</v>
      </c>
      <c r="AD1254" s="137" t="s">
        <v>154</v>
      </c>
      <c r="AE1254" s="13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9" t="s">
        <v>585</v>
      </c>
      <c r="AD1255" s="137" t="s">
        <v>165</v>
      </c>
      <c r="AE1255" s="13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9" t="s">
        <v>585</v>
      </c>
      <c r="AD1256" s="137" t="s">
        <v>155</v>
      </c>
      <c r="AE1256" s="13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9" t="s">
        <v>585</v>
      </c>
      <c r="AD1257" s="137" t="s">
        <v>149</v>
      </c>
      <c r="AE1257" s="13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9" t="s">
        <v>585</v>
      </c>
      <c r="AD1258" s="137" t="s">
        <v>175</v>
      </c>
      <c r="AE1258" s="13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9" t="s">
        <v>585</v>
      </c>
      <c r="AD1259" s="137" t="s">
        <v>155</v>
      </c>
      <c r="AE1259" s="13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9" t="s">
        <v>585</v>
      </c>
      <c r="AD1260" s="137" t="s">
        <v>154</v>
      </c>
      <c r="AE1260" s="13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9" t="s">
        <v>585</v>
      </c>
      <c r="AD1261" s="137" t="s">
        <v>154</v>
      </c>
      <c r="AE1261" s="13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9" t="s">
        <v>585</v>
      </c>
      <c r="AD1262" s="137" t="s">
        <v>150</v>
      </c>
      <c r="AE1262" s="13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9" t="s">
        <v>585</v>
      </c>
      <c r="AD1263" s="137" t="s">
        <v>172</v>
      </c>
      <c r="AE1263" s="13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9" t="s">
        <v>585</v>
      </c>
      <c r="AD1264" s="137" t="s">
        <v>153</v>
      </c>
      <c r="AE1264" s="13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9" t="s">
        <v>585</v>
      </c>
      <c r="AD1265" s="137" t="s">
        <v>170</v>
      </c>
      <c r="AE1265" s="13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9" t="s">
        <v>585</v>
      </c>
      <c r="AD1266" s="137" t="s">
        <v>165</v>
      </c>
      <c r="AE1266" s="13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9" t="s">
        <v>585</v>
      </c>
      <c r="AD1267" s="137" t="s">
        <v>163</v>
      </c>
      <c r="AE1267" s="13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9" t="s">
        <v>585</v>
      </c>
      <c r="AD1268" s="137" t="s">
        <v>155</v>
      </c>
      <c r="AE1268" s="13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9" t="s">
        <v>585</v>
      </c>
      <c r="AD1269" s="137" t="s">
        <v>163</v>
      </c>
      <c r="AE1269" s="13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9" t="s">
        <v>585</v>
      </c>
      <c r="AD1270" s="137" t="s">
        <v>152</v>
      </c>
      <c r="AE1270" s="13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9" t="s">
        <v>585</v>
      </c>
      <c r="AD1271" s="137" t="s">
        <v>165</v>
      </c>
      <c r="AE1271" s="13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9" t="s">
        <v>585</v>
      </c>
      <c r="AD1272" s="137" t="s">
        <v>151</v>
      </c>
      <c r="AE1272" s="13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9" t="s">
        <v>585</v>
      </c>
      <c r="AD1273" s="137" t="s">
        <v>154</v>
      </c>
      <c r="AE1273" s="13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9" t="s">
        <v>585</v>
      </c>
      <c r="AD1274" s="137" t="s">
        <v>165</v>
      </c>
      <c r="AE1274" s="13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9" t="s">
        <v>585</v>
      </c>
      <c r="AD1275" s="137" t="s">
        <v>446</v>
      </c>
      <c r="AE1275" s="13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9" t="s">
        <v>585</v>
      </c>
      <c r="AD1276" s="137" t="s">
        <v>175</v>
      </c>
      <c r="AE1276" s="13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9" t="s">
        <v>585</v>
      </c>
      <c r="AD1277" s="137" t="s">
        <v>154</v>
      </c>
      <c r="AE1277" s="13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9" t="s">
        <v>585</v>
      </c>
      <c r="AD1278" s="137" t="s">
        <v>153</v>
      </c>
      <c r="AE1278" s="13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9" t="s">
        <v>585</v>
      </c>
      <c r="AD1279" s="137" t="s">
        <v>176</v>
      </c>
      <c r="AE1279" s="13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9" t="s">
        <v>586</v>
      </c>
      <c r="AD1280" s="137" t="s">
        <v>151</v>
      </c>
      <c r="AE1280" s="13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9" t="s">
        <v>586</v>
      </c>
      <c r="AD1281" s="137" t="s">
        <v>149</v>
      </c>
      <c r="AE1281" s="13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9" t="s">
        <v>586</v>
      </c>
      <c r="AD1282" s="137" t="s">
        <v>176</v>
      </c>
      <c r="AE1282" s="13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9" t="s">
        <v>586</v>
      </c>
      <c r="AD1283" s="137" t="s">
        <v>179</v>
      </c>
      <c r="AE1283" s="13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9" t="s">
        <v>586</v>
      </c>
      <c r="AD1284" s="137" t="s">
        <v>151</v>
      </c>
      <c r="AE1284" s="13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9" t="s">
        <v>586</v>
      </c>
      <c r="AD1285" s="137" t="s">
        <v>154</v>
      </c>
      <c r="AE1285" s="13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9" t="s">
        <v>586</v>
      </c>
      <c r="AD1286" s="137" t="s">
        <v>162</v>
      </c>
      <c r="AE1286" s="13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9" t="s">
        <v>586</v>
      </c>
      <c r="AD1287" s="137" t="s">
        <v>165</v>
      </c>
      <c r="AE1287" s="13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9" t="s">
        <v>586</v>
      </c>
      <c r="AD1288" s="137" t="s">
        <v>172</v>
      </c>
      <c r="AE1288" s="13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9" t="s">
        <v>586</v>
      </c>
      <c r="AD1289" s="137" t="s">
        <v>178</v>
      </c>
      <c r="AE1289" s="13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9" t="s">
        <v>586</v>
      </c>
      <c r="AD1290" s="137" t="s">
        <v>149</v>
      </c>
      <c r="AE1290" s="13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9" t="s">
        <v>586</v>
      </c>
      <c r="AD1291" s="137" t="s">
        <v>150</v>
      </c>
      <c r="AE1291" s="13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9" t="s">
        <v>586</v>
      </c>
      <c r="AD1292" s="137" t="s">
        <v>170</v>
      </c>
      <c r="AE1292" s="137" t="str">
        <f>VLOOKUP(AD1292,cs_lookup!$A$2:$B$55,2,FALSE)</f>
        <v>1</v>
      </c>
    </row>
    <row r="1293" spans="1:31" x14ac:dyDescent="0.25">
      <c r="A1293" s="135">
        <v>0.77594384793804561</v>
      </c>
      <c r="B1293" s="135">
        <v>0.22313016014842982</v>
      </c>
      <c r="C1293" s="135">
        <v>0</v>
      </c>
      <c r="D1293" s="125">
        <f t="shared" si="119"/>
        <v>1.2887530491508503</v>
      </c>
      <c r="E1293" s="126">
        <f t="shared" si="119"/>
        <v>4.4816890703380654</v>
      </c>
      <c r="F1293" s="126" t="e">
        <f t="shared" si="119"/>
        <v>#DIV/0!</v>
      </c>
      <c r="G1293" s="140">
        <v>3.2679908191737939E-2</v>
      </c>
      <c r="H1293" s="128">
        <f t="shared" si="112"/>
        <v>1.0326799081917379</v>
      </c>
      <c r="I1293" s="128">
        <f t="shared" si="113"/>
        <v>1.247969519817139</v>
      </c>
      <c r="J1293" s="128">
        <f t="shared" si="114"/>
        <v>4.3398627539734695</v>
      </c>
      <c r="K1293" s="128" t="e">
        <f t="shared" si="115"/>
        <v>#DIV/0!</v>
      </c>
      <c r="L1293" s="112">
        <v>1.4</v>
      </c>
      <c r="M1293" s="112">
        <v>4.8899999999999997</v>
      </c>
      <c r="N1293" s="112">
        <v>8.7799999999999994</v>
      </c>
      <c r="O1293" s="128">
        <f t="shared" si="116"/>
        <v>1.445751871468433</v>
      </c>
      <c r="P1293" s="128">
        <f t="shared" si="117"/>
        <v>5.0498047510575983</v>
      </c>
      <c r="Q1293" s="128">
        <f t="shared" si="118"/>
        <v>9.066929593923458</v>
      </c>
      <c r="R1293" s="129">
        <f t="shared" si="120"/>
        <v>0.69168162236878994</v>
      </c>
      <c r="S1293" s="129">
        <f t="shared" si="120"/>
        <v>0.19802745834689281</v>
      </c>
      <c r="T1293" s="129">
        <f t="shared" si="120"/>
        <v>0.11029091928431731</v>
      </c>
      <c r="U1293" s="112">
        <f t="shared" si="121"/>
        <v>1.1218222703108467</v>
      </c>
      <c r="V1293" s="112">
        <f t="shared" si="121"/>
        <v>1.1267637428217836</v>
      </c>
      <c r="W1293" s="112" t="e">
        <f t="shared" si="121"/>
        <v>#DIV/0!</v>
      </c>
      <c r="X1293" s="112" t="s">
        <v>81</v>
      </c>
      <c r="Y1293" s="112" t="s">
        <v>550</v>
      </c>
      <c r="Z1293" s="112" t="s">
        <v>147</v>
      </c>
      <c r="AA1293" s="130" t="e">
        <v>#N/A</v>
      </c>
      <c r="AB1293" s="130" t="e">
        <v>#N/A</v>
      </c>
      <c r="AC1293" s="141" t="s">
        <v>586</v>
      </c>
      <c r="AD1293" s="137" t="s">
        <v>162</v>
      </c>
      <c r="AE1293" s="137" t="str">
        <f>VLOOKUP(AD1293,cs_lookup!$A$2:$B$55,2,FALSE)</f>
        <v>1</v>
      </c>
    </row>
    <row r="1294" spans="1:31" x14ac:dyDescent="0.25">
      <c r="A1294" s="17"/>
      <c r="B1294" s="17"/>
      <c r="C1294" s="17"/>
      <c r="D1294" s="3"/>
      <c r="E1294" s="4"/>
      <c r="F1294" s="4"/>
      <c r="G1294" s="26"/>
      <c r="H1294" s="7"/>
      <c r="I1294" s="5"/>
      <c r="J1294" s="5"/>
      <c r="K1294" s="5"/>
      <c r="O1294" s="5"/>
      <c r="P1294" s="5"/>
      <c r="Q1294" s="5"/>
      <c r="R1294" s="6"/>
      <c r="S1294" s="6"/>
      <c r="T1294" s="6"/>
      <c r="AA1294" s="78"/>
      <c r="AB1294" s="78"/>
      <c r="AC1294" s="19"/>
      <c r="AD1294" s="78"/>
    </row>
    <row r="1295" spans="1:31" x14ac:dyDescent="0.25">
      <c r="A1295" s="17"/>
      <c r="B1295" s="17"/>
      <c r="C1295" s="17"/>
      <c r="D1295" s="3"/>
      <c r="E1295" s="4"/>
      <c r="F1295" s="4"/>
      <c r="G1295" s="26"/>
      <c r="H1295" s="7"/>
      <c r="I1295" s="5"/>
      <c r="J1295" s="5"/>
      <c r="K1295" s="5"/>
      <c r="O1295" s="5"/>
      <c r="P1295" s="5"/>
      <c r="Q1295" s="5"/>
      <c r="R1295" s="6"/>
      <c r="S1295" s="6"/>
      <c r="T1295" s="6"/>
      <c r="AA1295" s="78"/>
      <c r="AB1295" s="78"/>
      <c r="AC1295" s="19"/>
      <c r="AD1295" s="78"/>
    </row>
    <row r="1296" spans="1:31" x14ac:dyDescent="0.25">
      <c r="A1296" s="17"/>
      <c r="B1296" s="17"/>
      <c r="C1296" s="17"/>
      <c r="D1296" s="3"/>
      <c r="E1296" s="4"/>
      <c r="F1296" s="4"/>
      <c r="G1296" s="26"/>
      <c r="H1296" s="7"/>
      <c r="I1296" s="5"/>
      <c r="J1296" s="5"/>
      <c r="K1296" s="5"/>
      <c r="O1296" s="5"/>
      <c r="P1296" s="5"/>
      <c r="Q1296" s="5"/>
      <c r="R1296" s="6"/>
      <c r="S1296" s="6"/>
      <c r="T1296" s="6"/>
      <c r="AA1296" s="78"/>
      <c r="AB1296" s="78"/>
      <c r="AC1296" s="19"/>
      <c r="AD1296" s="78"/>
    </row>
    <row r="1297" spans="1:30" x14ac:dyDescent="0.25">
      <c r="A1297" s="17"/>
      <c r="B1297" s="17"/>
      <c r="C1297" s="17"/>
      <c r="D1297" s="3"/>
      <c r="E1297" s="4"/>
      <c r="F1297" s="4"/>
      <c r="G1297" s="26"/>
      <c r="H1297" s="7"/>
      <c r="I1297" s="5"/>
      <c r="J1297" s="5"/>
      <c r="K1297" s="5"/>
      <c r="O1297" s="5"/>
      <c r="P1297" s="5"/>
      <c r="Q1297" s="5"/>
      <c r="R1297" s="6"/>
      <c r="S1297" s="6"/>
      <c r="T1297" s="6"/>
      <c r="AA1297" s="78"/>
      <c r="AB1297" s="78"/>
      <c r="AC1297" s="19"/>
      <c r="AD1297" s="78"/>
    </row>
    <row r="1298" spans="1:30" x14ac:dyDescent="0.25">
      <c r="A1298" s="17"/>
      <c r="B1298" s="17"/>
      <c r="C1298" s="17"/>
      <c r="D1298" s="3"/>
      <c r="E1298" s="4"/>
      <c r="F1298" s="4"/>
      <c r="G1298" s="26"/>
      <c r="H1298" s="7"/>
      <c r="I1298" s="5"/>
      <c r="J1298" s="5"/>
      <c r="K1298" s="5"/>
      <c r="O1298" s="5"/>
      <c r="P1298" s="5"/>
      <c r="Q1298" s="5"/>
      <c r="R1298" s="6"/>
      <c r="S1298" s="6"/>
      <c r="T1298" s="6"/>
      <c r="AA1298" s="78"/>
      <c r="AB1298" s="78"/>
      <c r="AC1298" s="19"/>
      <c r="AD1298" s="78"/>
    </row>
    <row r="1299" spans="1:30" x14ac:dyDescent="0.25">
      <c r="A1299" s="17"/>
      <c r="B1299" s="17"/>
      <c r="C1299" s="17"/>
      <c r="D1299" s="3"/>
      <c r="E1299" s="4"/>
      <c r="F1299" s="4"/>
      <c r="G1299" s="26"/>
      <c r="H1299" s="7"/>
      <c r="I1299" s="5"/>
      <c r="J1299" s="5"/>
      <c r="K1299" s="5"/>
      <c r="O1299" s="5"/>
      <c r="P1299" s="5"/>
      <c r="Q1299" s="5"/>
      <c r="R1299" s="6"/>
      <c r="S1299" s="6"/>
      <c r="T1299" s="6"/>
      <c r="AA1299" s="78"/>
      <c r="AB1299" s="78"/>
      <c r="AC1299" s="19"/>
      <c r="AD1299" s="78"/>
    </row>
    <row r="1300" spans="1:30" x14ac:dyDescent="0.25">
      <c r="A1300" s="17"/>
      <c r="B1300" s="17"/>
      <c r="C1300" s="17"/>
      <c r="D1300" s="3"/>
      <c r="E1300" s="4"/>
      <c r="F1300" s="4"/>
      <c r="G1300" s="26"/>
      <c r="H1300" s="7"/>
      <c r="I1300" s="5"/>
      <c r="J1300" s="5"/>
      <c r="K1300" s="5"/>
      <c r="O1300" s="5"/>
      <c r="P1300" s="5"/>
      <c r="Q1300" s="5"/>
      <c r="R1300" s="6"/>
      <c r="S1300" s="6"/>
      <c r="T1300" s="6"/>
      <c r="AA1300" s="78"/>
      <c r="AB1300" s="78"/>
      <c r="AC1300" s="19"/>
      <c r="AD1300" s="78"/>
    </row>
    <row r="1301" spans="1:30" x14ac:dyDescent="0.25">
      <c r="A1301" s="17"/>
      <c r="B1301" s="17"/>
      <c r="C1301" s="17"/>
      <c r="D1301" s="3"/>
      <c r="E1301" s="4"/>
      <c r="F1301" s="4"/>
      <c r="G1301" s="26"/>
      <c r="H1301" s="7"/>
      <c r="I1301" s="5"/>
      <c r="J1301" s="5"/>
      <c r="K1301" s="5"/>
      <c r="O1301" s="5"/>
      <c r="P1301" s="5"/>
      <c r="Q1301" s="5"/>
      <c r="R1301" s="6"/>
      <c r="S1301" s="6"/>
      <c r="T1301" s="6"/>
      <c r="AA1301" s="78"/>
      <c r="AB1301" s="78"/>
      <c r="AC1301" s="19"/>
      <c r="AD1301" s="78"/>
    </row>
    <row r="1302" spans="1:30" x14ac:dyDescent="0.25">
      <c r="A1302" s="17"/>
      <c r="B1302" s="17"/>
      <c r="C1302" s="17"/>
      <c r="D1302" s="3"/>
      <c r="E1302" s="4"/>
      <c r="F1302" s="4"/>
      <c r="G1302" s="26"/>
      <c r="H1302" s="7"/>
      <c r="I1302" s="5"/>
      <c r="J1302" s="5"/>
      <c r="K1302" s="5"/>
      <c r="O1302" s="5"/>
      <c r="P1302" s="5"/>
      <c r="Q1302" s="5"/>
      <c r="R1302" s="6"/>
      <c r="S1302" s="6"/>
      <c r="T1302" s="6"/>
      <c r="AA1302" s="78"/>
      <c r="AB1302" s="78"/>
      <c r="AC1302" s="19"/>
      <c r="AD1302" s="78"/>
    </row>
    <row r="1303" spans="1:30" x14ac:dyDescent="0.25">
      <c r="A1303" s="17"/>
      <c r="B1303" s="17"/>
      <c r="C1303" s="17"/>
      <c r="D1303" s="3"/>
      <c r="E1303" s="4"/>
      <c r="F1303" s="4"/>
      <c r="G1303" s="26"/>
      <c r="H1303" s="7"/>
      <c r="I1303" s="5"/>
      <c r="J1303" s="5"/>
      <c r="K1303" s="5"/>
      <c r="O1303" s="5"/>
      <c r="P1303" s="5"/>
      <c r="Q1303" s="5"/>
      <c r="R1303" s="6"/>
      <c r="S1303" s="6"/>
      <c r="T1303" s="6"/>
      <c r="AA1303" s="78"/>
      <c r="AB1303" s="78"/>
      <c r="AC1303" s="19"/>
      <c r="AD1303" s="78"/>
    </row>
    <row r="1304" spans="1:30" x14ac:dyDescent="0.25">
      <c r="A1304" s="17"/>
      <c r="B1304" s="17"/>
      <c r="C1304" s="17"/>
      <c r="D1304" s="3"/>
      <c r="E1304" s="4"/>
      <c r="F1304" s="4"/>
      <c r="G1304" s="26"/>
      <c r="H1304" s="7"/>
      <c r="I1304" s="5"/>
      <c r="J1304" s="5"/>
      <c r="K1304" s="5"/>
      <c r="O1304" s="5"/>
      <c r="P1304" s="5"/>
      <c r="Q1304" s="5"/>
      <c r="R1304" s="6"/>
      <c r="S1304" s="6"/>
      <c r="T1304" s="6"/>
      <c r="AA1304" s="78"/>
      <c r="AB1304" s="78"/>
      <c r="AC1304" s="19"/>
      <c r="AD1304" s="78"/>
    </row>
    <row r="1305" spans="1:30" x14ac:dyDescent="0.25">
      <c r="A1305" s="17"/>
      <c r="B1305" s="17"/>
      <c r="C1305" s="17"/>
      <c r="D1305" s="3"/>
      <c r="E1305" s="4"/>
      <c r="F1305" s="4"/>
      <c r="G1305" s="26"/>
      <c r="H1305" s="7"/>
      <c r="I1305" s="5"/>
      <c r="J1305" s="5"/>
      <c r="K1305" s="5"/>
      <c r="O1305" s="5"/>
      <c r="P1305" s="5"/>
      <c r="Q1305" s="5"/>
      <c r="R1305" s="6"/>
      <c r="S1305" s="6"/>
      <c r="T1305" s="6"/>
      <c r="AA1305" s="78"/>
      <c r="AB1305" s="78"/>
      <c r="AC1305" s="19"/>
      <c r="AD1305" s="30"/>
    </row>
    <row r="1306" spans="1:30" x14ac:dyDescent="0.25">
      <c r="A1306" s="17"/>
      <c r="B1306" s="17"/>
      <c r="C1306" s="17"/>
      <c r="D1306" s="3"/>
      <c r="E1306" s="4"/>
      <c r="F1306" s="4"/>
      <c r="G1306" s="26"/>
      <c r="H1306" s="7"/>
      <c r="I1306" s="5"/>
      <c r="J1306" s="5"/>
      <c r="K1306" s="5"/>
      <c r="O1306" s="5"/>
      <c r="P1306" s="5"/>
      <c r="Q1306" s="5"/>
      <c r="R1306" s="6"/>
      <c r="S1306" s="6"/>
      <c r="T1306" s="6"/>
      <c r="AA1306" s="78"/>
      <c r="AB1306" s="78"/>
      <c r="AC1306" s="19"/>
      <c r="AD1306" s="78"/>
    </row>
    <row r="1307" spans="1:30" x14ac:dyDescent="0.25">
      <c r="A1307" s="17"/>
      <c r="B1307" s="17"/>
      <c r="C1307" s="17"/>
      <c r="D1307" s="3"/>
      <c r="E1307" s="4"/>
      <c r="F1307" s="4"/>
      <c r="G1307" s="26"/>
      <c r="H1307" s="7"/>
      <c r="I1307" s="5"/>
      <c r="J1307" s="5"/>
      <c r="K1307" s="5"/>
      <c r="O1307" s="5"/>
      <c r="P1307" s="5"/>
      <c r="Q1307" s="5"/>
      <c r="R1307" s="6"/>
      <c r="S1307" s="6"/>
      <c r="T1307" s="6"/>
      <c r="AA1307" s="78"/>
      <c r="AB1307" s="78"/>
      <c r="AC1307" s="19"/>
      <c r="AD1307" s="78"/>
    </row>
    <row r="1308" spans="1:30" x14ac:dyDescent="0.25">
      <c r="A1308" s="17"/>
      <c r="B1308" s="17"/>
      <c r="C1308" s="17"/>
      <c r="D1308" s="3"/>
      <c r="E1308" s="4"/>
      <c r="F1308" s="4"/>
      <c r="G1308" s="26"/>
      <c r="H1308" s="7"/>
      <c r="I1308" s="5"/>
      <c r="J1308" s="5"/>
      <c r="K1308" s="5"/>
      <c r="O1308" s="5"/>
      <c r="P1308" s="5"/>
      <c r="Q1308" s="5"/>
      <c r="R1308" s="6"/>
      <c r="S1308" s="6"/>
      <c r="T1308" s="6"/>
      <c r="AA1308" s="78"/>
      <c r="AB1308" s="78"/>
      <c r="AC1308" s="19"/>
      <c r="AD1308" s="78"/>
    </row>
    <row r="1309" spans="1:30" x14ac:dyDescent="0.25">
      <c r="A1309" s="17"/>
      <c r="B1309" s="17"/>
      <c r="C1309" s="17"/>
      <c r="D1309" s="3"/>
      <c r="E1309" s="4"/>
      <c r="F1309" s="4"/>
      <c r="G1309" s="26"/>
      <c r="H1309" s="7"/>
      <c r="I1309" s="5"/>
      <c r="J1309" s="5"/>
      <c r="K1309" s="5"/>
      <c r="O1309" s="5"/>
      <c r="P1309" s="5"/>
      <c r="Q1309" s="5"/>
      <c r="R1309" s="6"/>
      <c r="S1309" s="6"/>
      <c r="T1309" s="6"/>
      <c r="AA1309" s="78"/>
      <c r="AB1309" s="78"/>
      <c r="AC1309" s="19"/>
      <c r="AD1309" s="78"/>
    </row>
    <row r="1310" spans="1:30" x14ac:dyDescent="0.25">
      <c r="A1310" s="17"/>
      <c r="B1310" s="17"/>
      <c r="C1310" s="17"/>
      <c r="D1310" s="3"/>
      <c r="E1310" s="4"/>
      <c r="F1310" s="4"/>
      <c r="G1310" s="26"/>
      <c r="H1310" s="7"/>
      <c r="I1310" s="5"/>
      <c r="J1310" s="5"/>
      <c r="K1310" s="5"/>
      <c r="O1310" s="5"/>
      <c r="P1310" s="5"/>
      <c r="Q1310" s="5"/>
      <c r="R1310" s="6"/>
      <c r="S1310" s="6"/>
      <c r="T1310" s="6"/>
      <c r="AA1310" s="78"/>
      <c r="AB1310" s="78"/>
      <c r="AC1310" s="19"/>
      <c r="AD1310" s="78"/>
    </row>
    <row r="1311" spans="1:30" x14ac:dyDescent="0.25">
      <c r="A1311" s="17"/>
      <c r="B1311" s="17"/>
      <c r="C1311" s="17"/>
      <c r="D1311" s="3"/>
      <c r="E1311" s="4"/>
      <c r="F1311" s="4"/>
      <c r="G1311" s="26"/>
      <c r="H1311" s="7"/>
      <c r="I1311" s="5"/>
      <c r="J1311" s="5"/>
      <c r="K1311" s="5"/>
      <c r="O1311" s="5"/>
      <c r="P1311" s="5"/>
      <c r="Q1311" s="5"/>
      <c r="R1311" s="6"/>
      <c r="S1311" s="6"/>
      <c r="T1311" s="6"/>
      <c r="AA1311" s="78"/>
      <c r="AB1311" s="78"/>
      <c r="AC1311" s="19"/>
      <c r="AD1311" s="78"/>
    </row>
    <row r="1312" spans="1:30" x14ac:dyDescent="0.25">
      <c r="A1312" s="17"/>
      <c r="B1312" s="17"/>
      <c r="C1312" s="17"/>
      <c r="D1312" s="3"/>
      <c r="E1312" s="4"/>
      <c r="F1312" s="4"/>
      <c r="G1312" s="26"/>
      <c r="H1312" s="7"/>
      <c r="I1312" s="5"/>
      <c r="J1312" s="5"/>
      <c r="K1312" s="5"/>
      <c r="O1312" s="5"/>
      <c r="P1312" s="5"/>
      <c r="Q1312" s="5"/>
      <c r="R1312" s="6"/>
      <c r="S1312" s="6"/>
      <c r="T1312" s="6"/>
      <c r="AA1312" s="78"/>
      <c r="AB1312" s="78"/>
      <c r="AC1312" s="19"/>
      <c r="AD1312" s="78"/>
    </row>
    <row r="1313" spans="1:30" x14ac:dyDescent="0.25">
      <c r="A1313" s="17"/>
      <c r="B1313" s="17"/>
      <c r="C1313" s="17"/>
      <c r="D1313" s="3"/>
      <c r="E1313" s="4"/>
      <c r="F1313" s="4"/>
      <c r="G1313" s="26"/>
      <c r="H1313" s="7"/>
      <c r="I1313" s="5"/>
      <c r="J1313" s="5"/>
      <c r="K1313" s="5"/>
      <c r="O1313" s="5"/>
      <c r="P1313" s="5"/>
      <c r="Q1313" s="5"/>
      <c r="R1313" s="6"/>
      <c r="S1313" s="6"/>
      <c r="T1313" s="6"/>
      <c r="AA1313" s="78"/>
      <c r="AB1313" s="78"/>
      <c r="AC1313" s="19"/>
      <c r="AD1313" s="78"/>
    </row>
    <row r="1314" spans="1:30" x14ac:dyDescent="0.25">
      <c r="A1314" s="17"/>
      <c r="B1314" s="17"/>
      <c r="C1314" s="17"/>
      <c r="D1314" s="3"/>
      <c r="E1314" s="4"/>
      <c r="F1314" s="4"/>
      <c r="G1314" s="26"/>
      <c r="H1314" s="7"/>
      <c r="I1314" s="5"/>
      <c r="J1314" s="5"/>
      <c r="K1314" s="5"/>
      <c r="O1314" s="5"/>
      <c r="P1314" s="5"/>
      <c r="Q1314" s="5"/>
      <c r="R1314" s="6"/>
      <c r="S1314" s="6"/>
      <c r="T1314" s="6"/>
      <c r="AA1314" s="78"/>
      <c r="AB1314" s="78"/>
      <c r="AC1314" s="19"/>
      <c r="AD1314" s="78"/>
    </row>
    <row r="1315" spans="1:30" x14ac:dyDescent="0.25">
      <c r="A1315" s="17"/>
      <c r="B1315" s="17"/>
      <c r="C1315" s="17"/>
      <c r="D1315" s="3"/>
      <c r="E1315" s="4"/>
      <c r="F1315" s="4"/>
      <c r="G1315" s="26"/>
      <c r="H1315" s="7"/>
      <c r="I1315" s="5"/>
      <c r="J1315" s="5"/>
      <c r="K1315" s="5"/>
      <c r="O1315" s="5"/>
      <c r="P1315" s="5"/>
      <c r="Q1315" s="5"/>
      <c r="R1315" s="6"/>
      <c r="S1315" s="6"/>
      <c r="T1315" s="6"/>
      <c r="AA1315" s="78"/>
      <c r="AB1315" s="78"/>
      <c r="AC1315" s="19"/>
      <c r="AD1315" s="78"/>
    </row>
    <row r="1316" spans="1:30" x14ac:dyDescent="0.25">
      <c r="A1316" s="17"/>
      <c r="B1316" s="17"/>
      <c r="C1316" s="17"/>
      <c r="D1316" s="3"/>
      <c r="E1316" s="4"/>
      <c r="F1316" s="4"/>
      <c r="G1316" s="26"/>
      <c r="H1316" s="7"/>
      <c r="I1316" s="5"/>
      <c r="J1316" s="5"/>
      <c r="K1316" s="5"/>
      <c r="O1316" s="5"/>
      <c r="P1316" s="5"/>
      <c r="Q1316" s="5"/>
      <c r="R1316" s="6"/>
      <c r="S1316" s="6"/>
      <c r="T1316" s="6"/>
      <c r="AA1316" s="78"/>
      <c r="AB1316" s="78"/>
      <c r="AC1316" s="19"/>
      <c r="AD1316" s="78"/>
    </row>
    <row r="1317" spans="1:30" x14ac:dyDescent="0.25">
      <c r="A1317" s="17"/>
      <c r="B1317" s="17"/>
      <c r="C1317" s="17"/>
      <c r="D1317" s="84"/>
      <c r="E1317" s="84"/>
      <c r="F1317" s="84"/>
      <c r="G1317" s="85"/>
      <c r="H1317" s="5"/>
      <c r="I1317" s="5"/>
      <c r="J1317" s="5"/>
      <c r="K1317" s="5"/>
      <c r="O1317" s="5"/>
      <c r="P1317" s="5"/>
      <c r="Q1317" s="5"/>
      <c r="R1317" s="17"/>
      <c r="S1317" s="17"/>
      <c r="T1317" s="17"/>
      <c r="AA1317" s="78"/>
      <c r="AB1317" s="78"/>
      <c r="AC1317" s="19"/>
      <c r="AD1317" s="78"/>
    </row>
    <row r="1318" spans="1:30" x14ac:dyDescent="0.25">
      <c r="A1318" s="17"/>
      <c r="B1318" s="17"/>
      <c r="C1318" s="17"/>
      <c r="D1318" s="84"/>
      <c r="E1318" s="84"/>
      <c r="F1318" s="84"/>
      <c r="G1318" s="85"/>
      <c r="H1318" s="5"/>
      <c r="I1318" s="5"/>
      <c r="J1318" s="5"/>
      <c r="K1318" s="5"/>
      <c r="O1318" s="5"/>
      <c r="P1318" s="5"/>
      <c r="Q1318" s="5"/>
      <c r="R1318" s="17"/>
      <c r="S1318" s="17"/>
      <c r="T1318" s="17"/>
      <c r="AA1318" s="78"/>
      <c r="AB1318" s="78"/>
      <c r="AC1318" s="19"/>
      <c r="AD1318" s="78"/>
    </row>
    <row r="1319" spans="1:30" x14ac:dyDescent="0.25">
      <c r="A1319" s="17"/>
      <c r="B1319" s="17"/>
      <c r="C1319" s="17"/>
      <c r="D1319" s="84"/>
      <c r="E1319" s="84"/>
      <c r="F1319" s="84"/>
      <c r="G1319" s="85"/>
      <c r="H1319" s="5"/>
      <c r="I1319" s="5"/>
      <c r="J1319" s="5"/>
      <c r="K1319" s="5"/>
      <c r="O1319" s="5"/>
      <c r="P1319" s="5"/>
      <c r="Q1319" s="5"/>
      <c r="R1319" s="17"/>
      <c r="S1319" s="17"/>
      <c r="T1319" s="17"/>
      <c r="AA1319" s="78"/>
      <c r="AB1319" s="78"/>
      <c r="AC1319" s="19"/>
      <c r="AD1319" s="78"/>
    </row>
    <row r="1320" spans="1:30" x14ac:dyDescent="0.25">
      <c r="A1320" s="17"/>
      <c r="B1320" s="17"/>
      <c r="C1320" s="17"/>
      <c r="D1320" s="84"/>
      <c r="E1320" s="84"/>
      <c r="F1320" s="84"/>
      <c r="G1320" s="85"/>
      <c r="H1320" s="5"/>
      <c r="I1320" s="5"/>
      <c r="J1320" s="5"/>
      <c r="K1320" s="5"/>
      <c r="O1320" s="5"/>
      <c r="P1320" s="5"/>
      <c r="Q1320" s="5"/>
      <c r="R1320" s="17"/>
      <c r="S1320" s="17"/>
      <c r="T1320" s="17"/>
      <c r="AA1320" s="78"/>
      <c r="AB1320" s="78"/>
      <c r="AC1320" s="19"/>
      <c r="AD1320" s="78"/>
    </row>
    <row r="1321" spans="1:30" x14ac:dyDescent="0.25">
      <c r="A1321" s="17"/>
      <c r="B1321" s="17"/>
      <c r="C1321" s="17"/>
      <c r="D1321" s="84"/>
      <c r="E1321" s="84"/>
      <c r="F1321" s="84"/>
      <c r="G1321" s="85"/>
      <c r="H1321" s="5"/>
      <c r="I1321" s="5"/>
      <c r="J1321" s="5"/>
      <c r="K1321" s="5"/>
      <c r="O1321" s="5"/>
      <c r="P1321" s="5"/>
      <c r="Q1321" s="5"/>
      <c r="R1321" s="17"/>
      <c r="S1321" s="17"/>
      <c r="T1321" s="17"/>
      <c r="AA1321" s="78"/>
      <c r="AB1321" s="78"/>
      <c r="AC1321" s="19"/>
      <c r="AD1321" s="78"/>
    </row>
    <row r="1322" spans="1:30" x14ac:dyDescent="0.25">
      <c r="A1322" s="17"/>
      <c r="B1322" s="17"/>
      <c r="C1322" s="17"/>
      <c r="D1322" s="84"/>
      <c r="E1322" s="84"/>
      <c r="F1322" s="84"/>
      <c r="G1322" s="85"/>
      <c r="H1322" s="5"/>
      <c r="I1322" s="5"/>
      <c r="J1322" s="5"/>
      <c r="K1322" s="5"/>
      <c r="O1322" s="5"/>
      <c r="P1322" s="5"/>
      <c r="Q1322" s="5"/>
      <c r="R1322" s="17"/>
      <c r="S1322" s="17"/>
      <c r="T1322" s="17"/>
      <c r="AA1322" s="78"/>
      <c r="AB1322" s="78"/>
      <c r="AC1322" s="19"/>
      <c r="AD1322" s="78"/>
    </row>
    <row r="1323" spans="1:30" x14ac:dyDescent="0.25">
      <c r="A1323" s="17"/>
      <c r="B1323" s="17"/>
      <c r="C1323" s="17"/>
      <c r="D1323" s="84"/>
      <c r="E1323" s="84"/>
      <c r="F1323" s="84"/>
      <c r="G1323" s="85"/>
      <c r="H1323" s="5"/>
      <c r="I1323" s="5"/>
      <c r="J1323" s="5"/>
      <c r="K1323" s="5"/>
      <c r="O1323" s="5"/>
      <c r="P1323" s="5"/>
      <c r="Q1323" s="5"/>
      <c r="R1323" s="17"/>
      <c r="S1323" s="17"/>
      <c r="T1323" s="17"/>
      <c r="AA1323" s="78"/>
      <c r="AB1323" s="78"/>
      <c r="AC1323" s="19"/>
      <c r="AD1323" s="78"/>
    </row>
    <row r="1324" spans="1:30" x14ac:dyDescent="0.25">
      <c r="A1324" s="17"/>
      <c r="B1324" s="17"/>
      <c r="C1324" s="17"/>
      <c r="D1324" s="84"/>
      <c r="E1324" s="84"/>
      <c r="F1324" s="84"/>
      <c r="G1324" s="85"/>
      <c r="H1324" s="5"/>
      <c r="I1324" s="5"/>
      <c r="J1324" s="5"/>
      <c r="K1324" s="5"/>
      <c r="O1324" s="5"/>
      <c r="P1324" s="5"/>
      <c r="Q1324" s="5"/>
      <c r="R1324" s="17"/>
      <c r="S1324" s="17"/>
      <c r="T1324" s="17"/>
      <c r="AA1324" s="78"/>
      <c r="AB1324" s="78"/>
      <c r="AC1324" s="19"/>
      <c r="AD1324" s="78"/>
    </row>
    <row r="1325" spans="1:30" x14ac:dyDescent="0.25">
      <c r="A1325" s="17"/>
      <c r="B1325" s="17"/>
      <c r="C1325" s="17"/>
      <c r="D1325" s="84"/>
      <c r="E1325" s="84"/>
      <c r="F1325" s="84"/>
      <c r="G1325" s="85"/>
      <c r="H1325" s="5"/>
      <c r="I1325" s="5"/>
      <c r="J1325" s="5"/>
      <c r="K1325" s="5"/>
      <c r="O1325" s="5"/>
      <c r="P1325" s="5"/>
      <c r="Q1325" s="5"/>
      <c r="R1325" s="17"/>
      <c r="S1325" s="17"/>
      <c r="T1325" s="17"/>
      <c r="AA1325" s="78"/>
      <c r="AB1325" s="78"/>
      <c r="AC1325" s="19"/>
      <c r="AD1325" s="78"/>
    </row>
    <row r="1326" spans="1:30" x14ac:dyDescent="0.25">
      <c r="A1326" s="17"/>
      <c r="B1326" s="17"/>
      <c r="C1326" s="17"/>
      <c r="D1326" s="84"/>
      <c r="E1326" s="84"/>
      <c r="F1326" s="84"/>
      <c r="G1326" s="85"/>
      <c r="H1326" s="5"/>
      <c r="I1326" s="5"/>
      <c r="J1326" s="5"/>
      <c r="K1326" s="5"/>
      <c r="O1326" s="5"/>
      <c r="P1326" s="5"/>
      <c r="Q1326" s="5"/>
      <c r="R1326" s="17"/>
      <c r="S1326" s="17"/>
      <c r="T1326" s="17"/>
      <c r="AA1326" s="78"/>
      <c r="AB1326" s="78"/>
      <c r="AC1326" s="19"/>
      <c r="AD1326" s="78"/>
    </row>
    <row r="1327" spans="1:30" x14ac:dyDescent="0.25">
      <c r="A1327" s="17"/>
      <c r="B1327" s="17"/>
      <c r="C1327" s="17"/>
      <c r="D1327" s="84"/>
      <c r="E1327" s="84"/>
      <c r="F1327" s="84"/>
      <c r="G1327" s="85"/>
      <c r="H1327" s="5"/>
      <c r="I1327" s="5"/>
      <c r="J1327" s="5"/>
      <c r="K1327" s="5"/>
      <c r="O1327" s="5"/>
      <c r="P1327" s="5"/>
      <c r="Q1327" s="5"/>
      <c r="R1327" s="17"/>
      <c r="S1327" s="17"/>
      <c r="T1327" s="17"/>
      <c r="AA1327" s="78"/>
      <c r="AB1327" s="78"/>
      <c r="AC1327" s="19"/>
      <c r="AD1327" s="78"/>
    </row>
    <row r="1328" spans="1:30" x14ac:dyDescent="0.25">
      <c r="A1328" s="17"/>
      <c r="B1328" s="17"/>
      <c r="C1328" s="17"/>
      <c r="D1328" s="84"/>
      <c r="E1328" s="84"/>
      <c r="F1328" s="84"/>
      <c r="G1328" s="85"/>
      <c r="H1328" s="5"/>
      <c r="I1328" s="5"/>
      <c r="J1328" s="5"/>
      <c r="K1328" s="5"/>
      <c r="O1328" s="5"/>
      <c r="P1328" s="5"/>
      <c r="Q1328" s="5"/>
      <c r="R1328" s="17"/>
      <c r="S1328" s="17"/>
      <c r="T1328" s="17"/>
      <c r="AA1328" s="78"/>
      <c r="AB1328" s="78"/>
      <c r="AC1328" s="19"/>
      <c r="AD1328" s="78"/>
    </row>
    <row r="1329" spans="1:30" x14ac:dyDescent="0.25">
      <c r="A1329" s="17"/>
      <c r="B1329" s="17"/>
      <c r="C1329" s="17"/>
      <c r="D1329" s="84"/>
      <c r="E1329" s="84"/>
      <c r="F1329" s="84"/>
      <c r="G1329" s="85"/>
      <c r="H1329" s="5"/>
      <c r="I1329" s="5"/>
      <c r="J1329" s="5"/>
      <c r="K1329" s="5"/>
      <c r="O1329" s="5"/>
      <c r="P1329" s="5"/>
      <c r="Q1329" s="5"/>
      <c r="R1329" s="17"/>
      <c r="S1329" s="17"/>
      <c r="T1329" s="17"/>
      <c r="AA1329" s="78"/>
      <c r="AB1329" s="78"/>
      <c r="AC1329" s="19"/>
      <c r="AD1329" s="78"/>
    </row>
    <row r="1330" spans="1:30" x14ac:dyDescent="0.25">
      <c r="A1330" s="17"/>
      <c r="B1330" s="17"/>
      <c r="C1330" s="17"/>
      <c r="D1330" s="84"/>
      <c r="E1330" s="84"/>
      <c r="F1330" s="84"/>
      <c r="G1330" s="85"/>
      <c r="H1330" s="5"/>
      <c r="I1330" s="5"/>
      <c r="J1330" s="5"/>
      <c r="K1330" s="5"/>
      <c r="O1330" s="5"/>
      <c r="P1330" s="5"/>
      <c r="Q1330" s="5"/>
      <c r="R1330" s="17"/>
      <c r="S1330" s="17"/>
      <c r="T1330" s="17"/>
      <c r="AA1330" s="78"/>
      <c r="AB1330" s="78"/>
      <c r="AC1330" s="19"/>
      <c r="AD1330" s="78"/>
    </row>
    <row r="1331" spans="1:30" x14ac:dyDescent="0.25">
      <c r="A1331" s="17"/>
      <c r="B1331" s="17"/>
      <c r="C1331" s="17"/>
      <c r="D1331" s="84"/>
      <c r="E1331" s="84"/>
      <c r="F1331" s="84"/>
      <c r="G1331" s="85"/>
      <c r="H1331" s="5"/>
      <c r="I1331" s="5"/>
      <c r="J1331" s="5"/>
      <c r="K1331" s="5"/>
      <c r="O1331" s="5"/>
      <c r="P1331" s="5"/>
      <c r="Q1331" s="5"/>
      <c r="R1331" s="17"/>
      <c r="S1331" s="17"/>
      <c r="T1331" s="17"/>
      <c r="AA1331" s="78"/>
      <c r="AB1331" s="78"/>
      <c r="AC1331" s="19"/>
      <c r="AD1331" s="78"/>
    </row>
    <row r="1332" spans="1:30" x14ac:dyDescent="0.25">
      <c r="A1332" s="17"/>
      <c r="B1332" s="17"/>
      <c r="C1332" s="17"/>
      <c r="D1332" s="84"/>
      <c r="E1332" s="84"/>
      <c r="F1332" s="84"/>
      <c r="G1332" s="85"/>
      <c r="H1332" s="5"/>
      <c r="I1332" s="5"/>
      <c r="J1332" s="5"/>
      <c r="K1332" s="5"/>
      <c r="O1332" s="5"/>
      <c r="P1332" s="5"/>
      <c r="Q1332" s="5"/>
      <c r="R1332" s="17"/>
      <c r="S1332" s="17"/>
      <c r="T1332" s="17"/>
      <c r="AA1332" s="78"/>
      <c r="AB1332" s="78"/>
      <c r="AC1332" s="19"/>
      <c r="AD1332" s="78"/>
    </row>
    <row r="1333" spans="1:30" x14ac:dyDescent="0.25">
      <c r="A1333" s="17"/>
      <c r="B1333" s="17"/>
      <c r="C1333" s="17"/>
      <c r="D1333" s="84"/>
      <c r="E1333" s="84"/>
      <c r="F1333" s="84"/>
      <c r="G1333" s="85"/>
      <c r="H1333" s="5"/>
      <c r="I1333" s="5"/>
      <c r="J1333" s="5"/>
      <c r="K1333" s="5"/>
      <c r="O1333" s="5"/>
      <c r="P1333" s="5"/>
      <c r="Q1333" s="5"/>
      <c r="R1333" s="17"/>
      <c r="S1333" s="17"/>
      <c r="T1333" s="17"/>
      <c r="AA1333" s="78"/>
      <c r="AB1333" s="78"/>
      <c r="AC1333" s="19"/>
      <c r="AD1333" s="78"/>
    </row>
    <row r="1334" spans="1:30" x14ac:dyDescent="0.25">
      <c r="A1334" s="17"/>
      <c r="B1334" s="17"/>
      <c r="C1334" s="17"/>
      <c r="D1334" s="84"/>
      <c r="E1334" s="84"/>
      <c r="F1334" s="84"/>
      <c r="G1334" s="85"/>
      <c r="H1334" s="5"/>
      <c r="I1334" s="5"/>
      <c r="J1334" s="5"/>
      <c r="K1334" s="5"/>
      <c r="O1334" s="5"/>
      <c r="P1334" s="5"/>
      <c r="Q1334" s="5"/>
      <c r="R1334" s="17"/>
      <c r="S1334" s="17"/>
      <c r="T1334" s="17"/>
      <c r="AA1334" s="78"/>
      <c r="AB1334" s="78"/>
      <c r="AC1334" s="19"/>
      <c r="AD1334" s="78"/>
    </row>
    <row r="1335" spans="1:30" x14ac:dyDescent="0.25">
      <c r="A1335" s="17"/>
      <c r="B1335" s="17"/>
      <c r="C1335" s="17"/>
      <c r="D1335" s="84"/>
      <c r="E1335" s="84"/>
      <c r="F1335" s="84"/>
      <c r="G1335" s="85"/>
      <c r="H1335" s="5"/>
      <c r="I1335" s="5"/>
      <c r="J1335" s="5"/>
      <c r="K1335" s="5"/>
      <c r="O1335" s="5"/>
      <c r="P1335" s="5"/>
      <c r="Q1335" s="5"/>
      <c r="R1335" s="17"/>
      <c r="S1335" s="17"/>
      <c r="T1335" s="17"/>
      <c r="AA1335" s="78"/>
      <c r="AB1335" s="78"/>
      <c r="AC1335" s="19"/>
      <c r="AD1335" s="78"/>
    </row>
    <row r="1336" spans="1:30" x14ac:dyDescent="0.25">
      <c r="A1336" s="17"/>
      <c r="B1336" s="17"/>
      <c r="C1336" s="17"/>
      <c r="D1336" s="84"/>
      <c r="E1336" s="84"/>
      <c r="F1336" s="84"/>
      <c r="G1336" s="85"/>
      <c r="H1336" s="5"/>
      <c r="I1336" s="5"/>
      <c r="J1336" s="5"/>
      <c r="K1336" s="5"/>
      <c r="O1336" s="5"/>
      <c r="P1336" s="5"/>
      <c r="Q1336" s="5"/>
      <c r="R1336" s="17"/>
      <c r="S1336" s="17"/>
      <c r="T1336" s="17"/>
      <c r="AA1336" s="78"/>
      <c r="AB1336" s="78"/>
      <c r="AC1336" s="19"/>
      <c r="AD1336" s="78"/>
    </row>
    <row r="1337" spans="1:30" x14ac:dyDescent="0.25">
      <c r="A1337" s="17"/>
      <c r="B1337" s="17"/>
      <c r="C1337" s="17"/>
      <c r="D1337" s="84"/>
      <c r="E1337" s="84"/>
      <c r="F1337" s="84"/>
      <c r="G1337" s="85"/>
      <c r="H1337" s="5"/>
      <c r="I1337" s="5"/>
      <c r="J1337" s="5"/>
      <c r="K1337" s="5"/>
      <c r="O1337" s="5"/>
      <c r="P1337" s="5"/>
      <c r="Q1337" s="5"/>
      <c r="R1337" s="17"/>
      <c r="S1337" s="17"/>
      <c r="T1337" s="17"/>
      <c r="AA1337" s="78"/>
      <c r="AB1337" s="78"/>
      <c r="AC1337" s="19"/>
      <c r="AD1337" s="78"/>
    </row>
    <row r="1338" spans="1:30" x14ac:dyDescent="0.25">
      <c r="A1338" s="17"/>
      <c r="B1338" s="17"/>
      <c r="C1338" s="17"/>
      <c r="D1338" s="84"/>
      <c r="E1338" s="84"/>
      <c r="F1338" s="84"/>
      <c r="G1338" s="85"/>
      <c r="H1338" s="5"/>
      <c r="I1338" s="5"/>
      <c r="J1338" s="5"/>
      <c r="K1338" s="5"/>
      <c r="O1338" s="5"/>
      <c r="P1338" s="5"/>
      <c r="Q1338" s="5"/>
      <c r="R1338" s="17"/>
      <c r="S1338" s="17"/>
      <c r="T1338" s="17"/>
      <c r="AA1338" s="78"/>
      <c r="AB1338" s="78"/>
      <c r="AC1338" s="19"/>
      <c r="AD1338" s="78"/>
    </row>
    <row r="1339" spans="1:30" x14ac:dyDescent="0.25">
      <c r="A1339" s="17"/>
      <c r="B1339" s="17"/>
      <c r="C1339" s="17"/>
      <c r="D1339" s="84"/>
      <c r="E1339" s="84"/>
      <c r="F1339" s="84"/>
      <c r="G1339" s="85"/>
      <c r="H1339" s="5"/>
      <c r="I1339" s="5"/>
      <c r="J1339" s="5"/>
      <c r="K1339" s="5"/>
      <c r="O1339" s="5"/>
      <c r="P1339" s="5"/>
      <c r="Q1339" s="5"/>
      <c r="R1339" s="17"/>
      <c r="S1339" s="17"/>
      <c r="T1339" s="17"/>
      <c r="AA1339" s="78"/>
      <c r="AB1339" s="78"/>
      <c r="AC1339" s="19"/>
      <c r="AD1339" s="78"/>
    </row>
    <row r="1340" spans="1:30" x14ac:dyDescent="0.25">
      <c r="A1340" s="17"/>
      <c r="B1340" s="17"/>
      <c r="C1340" s="17"/>
      <c r="D1340" s="84"/>
      <c r="E1340" s="84"/>
      <c r="F1340" s="84"/>
      <c r="G1340" s="85"/>
      <c r="H1340" s="5"/>
      <c r="I1340" s="5"/>
      <c r="J1340" s="5"/>
      <c r="K1340" s="5"/>
      <c r="O1340" s="5"/>
      <c r="P1340" s="5"/>
      <c r="Q1340" s="5"/>
      <c r="R1340" s="17"/>
      <c r="S1340" s="17"/>
      <c r="T1340" s="17"/>
      <c r="AA1340" s="78"/>
      <c r="AB1340" s="78"/>
      <c r="AC1340" s="19"/>
      <c r="AD1340" s="78"/>
    </row>
    <row r="1341" spans="1:30" x14ac:dyDescent="0.25">
      <c r="A1341" s="17"/>
      <c r="B1341" s="17"/>
      <c r="C1341" s="17"/>
      <c r="D1341" s="84"/>
      <c r="E1341" s="84"/>
      <c r="F1341" s="84"/>
      <c r="G1341" s="85"/>
      <c r="H1341" s="5"/>
      <c r="I1341" s="5"/>
      <c r="J1341" s="5"/>
      <c r="K1341" s="5"/>
      <c r="O1341" s="5"/>
      <c r="P1341" s="5"/>
      <c r="Q1341" s="5"/>
      <c r="R1341" s="17"/>
      <c r="S1341" s="17"/>
      <c r="T1341" s="17"/>
      <c r="AA1341" s="78"/>
      <c r="AB1341" s="78"/>
      <c r="AC1341" s="19"/>
      <c r="AD1341" s="78"/>
    </row>
    <row r="1342" spans="1:30" x14ac:dyDescent="0.25">
      <c r="A1342" s="17"/>
      <c r="B1342" s="17"/>
      <c r="C1342" s="17"/>
      <c r="D1342" s="84"/>
      <c r="E1342" s="84"/>
      <c r="F1342" s="84"/>
      <c r="G1342" s="85"/>
      <c r="H1342" s="5"/>
      <c r="I1342" s="5"/>
      <c r="J1342" s="5"/>
      <c r="K1342" s="5"/>
      <c r="O1342" s="5"/>
      <c r="P1342" s="5"/>
      <c r="Q1342" s="5"/>
      <c r="R1342" s="17"/>
      <c r="S1342" s="17"/>
      <c r="T1342" s="17"/>
      <c r="AA1342" s="78"/>
      <c r="AB1342" s="78"/>
      <c r="AC1342" s="19"/>
      <c r="AD1342" s="78"/>
    </row>
    <row r="1343" spans="1:30" x14ac:dyDescent="0.25">
      <c r="A1343" s="17"/>
      <c r="B1343" s="17"/>
      <c r="C1343" s="17"/>
      <c r="D1343" s="84"/>
      <c r="E1343" s="84"/>
      <c r="F1343" s="84"/>
      <c r="G1343" s="85"/>
      <c r="H1343" s="5"/>
      <c r="I1343" s="5"/>
      <c r="J1343" s="5"/>
      <c r="K1343" s="5"/>
      <c r="O1343" s="5"/>
      <c r="P1343" s="5"/>
      <c r="Q1343" s="5"/>
      <c r="R1343" s="17"/>
      <c r="S1343" s="17"/>
      <c r="T1343" s="17"/>
      <c r="AA1343" s="78"/>
      <c r="AB1343" s="78"/>
      <c r="AC1343" s="19"/>
      <c r="AD1343" s="78"/>
    </row>
    <row r="1344" spans="1:30" x14ac:dyDescent="0.25">
      <c r="A1344" s="17"/>
      <c r="B1344" s="17"/>
      <c r="C1344" s="17"/>
      <c r="D1344" s="84"/>
      <c r="E1344" s="84"/>
      <c r="F1344" s="84"/>
      <c r="G1344" s="85"/>
      <c r="H1344" s="5"/>
      <c r="I1344" s="5"/>
      <c r="J1344" s="5"/>
      <c r="K1344" s="5"/>
      <c r="O1344" s="5"/>
      <c r="P1344" s="5"/>
      <c r="Q1344" s="5"/>
      <c r="R1344" s="17"/>
      <c r="S1344" s="17"/>
      <c r="T1344" s="17"/>
      <c r="AA1344" s="78"/>
      <c r="AB1344" s="78"/>
      <c r="AC1344" s="19"/>
      <c r="AD1344" s="78"/>
    </row>
    <row r="1345" spans="1:30" x14ac:dyDescent="0.25">
      <c r="A1345" s="17"/>
      <c r="B1345" s="17"/>
      <c r="C1345" s="17"/>
      <c r="D1345" s="84"/>
      <c r="E1345" s="84"/>
      <c r="F1345" s="84"/>
      <c r="G1345" s="85"/>
      <c r="H1345" s="5"/>
      <c r="I1345" s="5"/>
      <c r="J1345" s="5"/>
      <c r="K1345" s="5"/>
      <c r="O1345" s="5"/>
      <c r="P1345" s="5"/>
      <c r="Q1345" s="5"/>
      <c r="R1345" s="17"/>
      <c r="S1345" s="17"/>
      <c r="T1345" s="17"/>
      <c r="AA1345" s="78"/>
      <c r="AB1345" s="78"/>
      <c r="AC1345" s="19"/>
      <c r="AD1345" s="78"/>
    </row>
    <row r="1346" spans="1:30" x14ac:dyDescent="0.25">
      <c r="A1346" s="17"/>
      <c r="B1346" s="17"/>
      <c r="C1346" s="17"/>
      <c r="D1346" s="84"/>
      <c r="E1346" s="84"/>
      <c r="F1346" s="84"/>
      <c r="G1346" s="85"/>
      <c r="H1346" s="5"/>
      <c r="I1346" s="5"/>
      <c r="J1346" s="5"/>
      <c r="K1346" s="5"/>
      <c r="O1346" s="5"/>
      <c r="P1346" s="5"/>
      <c r="Q1346" s="5"/>
      <c r="R1346" s="17"/>
      <c r="S1346" s="17"/>
      <c r="T1346" s="17"/>
      <c r="AA1346" s="78"/>
      <c r="AB1346" s="78"/>
      <c r="AC1346" s="19"/>
      <c r="AD1346" s="78"/>
    </row>
    <row r="1347" spans="1:30" x14ac:dyDescent="0.25">
      <c r="A1347" s="17"/>
      <c r="B1347" s="17"/>
      <c r="C1347" s="17"/>
      <c r="D1347" s="84"/>
      <c r="E1347" s="84"/>
      <c r="F1347" s="84"/>
      <c r="G1347" s="85"/>
      <c r="H1347" s="5"/>
      <c r="I1347" s="5"/>
      <c r="J1347" s="5"/>
      <c r="K1347" s="5"/>
      <c r="O1347" s="5"/>
      <c r="P1347" s="5"/>
      <c r="Q1347" s="5"/>
      <c r="R1347" s="17"/>
      <c r="S1347" s="17"/>
      <c r="T1347" s="17"/>
      <c r="AA1347" s="78"/>
      <c r="AB1347" s="78"/>
      <c r="AC1347" s="19"/>
      <c r="AD1347" s="78"/>
    </row>
    <row r="1348" spans="1:30" x14ac:dyDescent="0.25">
      <c r="A1348" s="17"/>
      <c r="B1348" s="17"/>
      <c r="C1348" s="17"/>
      <c r="D1348" s="84"/>
      <c r="E1348" s="84"/>
      <c r="F1348" s="84"/>
      <c r="G1348" s="85"/>
      <c r="H1348" s="5"/>
      <c r="I1348" s="5"/>
      <c r="J1348" s="5"/>
      <c r="K1348" s="5"/>
      <c r="O1348" s="5"/>
      <c r="P1348" s="5"/>
      <c r="Q1348" s="5"/>
      <c r="R1348" s="17"/>
      <c r="S1348" s="17"/>
      <c r="T1348" s="17"/>
      <c r="AA1348" s="78"/>
      <c r="AB1348" s="78"/>
      <c r="AC1348" s="19"/>
      <c r="AD1348" s="78"/>
    </row>
    <row r="1349" spans="1:30" x14ac:dyDescent="0.25">
      <c r="A1349" s="17"/>
      <c r="B1349" s="17"/>
      <c r="C1349" s="17"/>
      <c r="D1349" s="84"/>
      <c r="E1349" s="84"/>
      <c r="F1349" s="84"/>
      <c r="G1349" s="85"/>
      <c r="H1349" s="5"/>
      <c r="I1349" s="5"/>
      <c r="J1349" s="5"/>
      <c r="K1349" s="5"/>
      <c r="O1349" s="5"/>
      <c r="P1349" s="5"/>
      <c r="Q1349" s="5"/>
      <c r="R1349" s="17"/>
      <c r="S1349" s="17"/>
      <c r="T1349" s="17"/>
      <c r="AA1349" s="78"/>
      <c r="AB1349" s="78"/>
      <c r="AC1349" s="19"/>
      <c r="AD1349" s="78"/>
    </row>
    <row r="1350" spans="1:30" x14ac:dyDescent="0.25">
      <c r="A1350" s="17"/>
      <c r="B1350" s="17"/>
      <c r="C1350" s="17"/>
      <c r="D1350" s="84"/>
      <c r="E1350" s="84"/>
      <c r="F1350" s="84"/>
      <c r="G1350" s="85"/>
      <c r="H1350" s="5"/>
      <c r="I1350" s="5"/>
      <c r="J1350" s="5"/>
      <c r="K1350" s="5"/>
      <c r="O1350" s="5"/>
      <c r="P1350" s="5"/>
      <c r="Q1350" s="5"/>
      <c r="R1350" s="17"/>
      <c r="S1350" s="17"/>
      <c r="T1350" s="17"/>
      <c r="AA1350" s="78"/>
      <c r="AB1350" s="78"/>
      <c r="AC1350" s="19"/>
      <c r="AD1350" s="78"/>
    </row>
    <row r="1351" spans="1:30" x14ac:dyDescent="0.25">
      <c r="A1351" s="17"/>
      <c r="B1351" s="17"/>
      <c r="C1351" s="17"/>
      <c r="D1351" s="84"/>
      <c r="E1351" s="84"/>
      <c r="F1351" s="84"/>
      <c r="G1351" s="85"/>
      <c r="H1351" s="5"/>
      <c r="I1351" s="5"/>
      <c r="J1351" s="5"/>
      <c r="K1351" s="5"/>
      <c r="O1351" s="5"/>
      <c r="P1351" s="5"/>
      <c r="Q1351" s="5"/>
      <c r="R1351" s="17"/>
      <c r="S1351" s="17"/>
      <c r="T1351" s="17"/>
      <c r="AA1351" s="78"/>
      <c r="AB1351" s="78"/>
      <c r="AC1351" s="19"/>
      <c r="AD1351" s="78"/>
    </row>
    <row r="1352" spans="1:30" x14ac:dyDescent="0.25">
      <c r="A1352" s="17"/>
      <c r="B1352" s="17"/>
      <c r="C1352" s="17"/>
      <c r="D1352" s="84"/>
      <c r="E1352" s="84"/>
      <c r="F1352" s="84"/>
      <c r="G1352" s="85"/>
      <c r="H1352" s="5"/>
      <c r="I1352" s="5"/>
      <c r="J1352" s="5"/>
      <c r="K1352" s="5"/>
      <c r="O1352" s="5"/>
      <c r="P1352" s="5"/>
      <c r="Q1352" s="5"/>
      <c r="R1352" s="17"/>
      <c r="S1352" s="17"/>
      <c r="T1352" s="17"/>
      <c r="AA1352" s="78"/>
      <c r="AB1352" s="78"/>
      <c r="AC1352" s="19"/>
      <c r="AD1352" s="78"/>
    </row>
    <row r="1353" spans="1:30" x14ac:dyDescent="0.25">
      <c r="A1353" s="17"/>
      <c r="B1353" s="17"/>
      <c r="C1353" s="17"/>
      <c r="D1353" s="84"/>
      <c r="E1353" s="84"/>
      <c r="F1353" s="84"/>
      <c r="G1353" s="85"/>
      <c r="H1353" s="5"/>
      <c r="I1353" s="5"/>
      <c r="J1353" s="5"/>
      <c r="K1353" s="5"/>
      <c r="O1353" s="5"/>
      <c r="P1353" s="5"/>
      <c r="Q1353" s="5"/>
      <c r="R1353" s="17"/>
      <c r="S1353" s="17"/>
      <c r="T1353" s="17"/>
      <c r="AA1353" s="78"/>
      <c r="AB1353" s="78"/>
      <c r="AC1353" s="19"/>
      <c r="AD1353" s="78"/>
    </row>
    <row r="1354" spans="1:30" x14ac:dyDescent="0.25">
      <c r="A1354" s="17"/>
      <c r="B1354" s="17"/>
      <c r="C1354" s="17"/>
      <c r="D1354" s="84"/>
      <c r="E1354" s="84"/>
      <c r="F1354" s="84"/>
      <c r="G1354" s="85"/>
      <c r="H1354" s="5"/>
      <c r="I1354" s="5"/>
      <c r="J1354" s="5"/>
      <c r="K1354" s="5"/>
      <c r="O1354" s="5"/>
      <c r="P1354" s="5"/>
      <c r="Q1354" s="5"/>
      <c r="R1354" s="17"/>
      <c r="S1354" s="17"/>
      <c r="T1354" s="17"/>
      <c r="AA1354" s="78"/>
      <c r="AB1354" s="78"/>
      <c r="AC1354" s="19"/>
      <c r="AD1354" s="78"/>
    </row>
    <row r="1355" spans="1:30" x14ac:dyDescent="0.25">
      <c r="A1355" s="17"/>
      <c r="B1355" s="17"/>
      <c r="C1355" s="17"/>
      <c r="D1355" s="84"/>
      <c r="E1355" s="84"/>
      <c r="F1355" s="84"/>
      <c r="G1355" s="85"/>
      <c r="H1355" s="5"/>
      <c r="I1355" s="5"/>
      <c r="J1355" s="5"/>
      <c r="K1355" s="5"/>
      <c r="O1355" s="5"/>
      <c r="P1355" s="5"/>
      <c r="Q1355" s="5"/>
      <c r="R1355" s="17"/>
      <c r="S1355" s="17"/>
      <c r="T1355" s="17"/>
      <c r="AA1355" s="78"/>
      <c r="AB1355" s="78"/>
      <c r="AC1355" s="19"/>
      <c r="AD1355" s="78"/>
    </row>
    <row r="1356" spans="1:30" x14ac:dyDescent="0.25">
      <c r="A1356" s="17"/>
      <c r="B1356" s="17"/>
      <c r="C1356" s="17"/>
      <c r="D1356" s="84"/>
      <c r="E1356" s="84"/>
      <c r="F1356" s="84"/>
      <c r="G1356" s="85"/>
      <c r="H1356" s="5"/>
      <c r="I1356" s="5"/>
      <c r="J1356" s="5"/>
      <c r="K1356" s="5"/>
      <c r="O1356" s="5"/>
      <c r="P1356" s="5"/>
      <c r="Q1356" s="5"/>
      <c r="R1356" s="17"/>
      <c r="S1356" s="17"/>
      <c r="T1356" s="17"/>
      <c r="AA1356" s="78"/>
      <c r="AB1356" s="78"/>
      <c r="AC1356" s="19"/>
      <c r="AD1356" s="78"/>
    </row>
    <row r="1357" spans="1:30" x14ac:dyDescent="0.25">
      <c r="A1357" s="17"/>
      <c r="B1357" s="17"/>
      <c r="C1357" s="17"/>
      <c r="D1357" s="84"/>
      <c r="E1357" s="84"/>
      <c r="F1357" s="84"/>
      <c r="G1357" s="85"/>
      <c r="H1357" s="5"/>
      <c r="I1357" s="5"/>
      <c r="J1357" s="5"/>
      <c r="K1357" s="5"/>
      <c r="O1357" s="5"/>
      <c r="P1357" s="5"/>
      <c r="Q1357" s="5"/>
      <c r="R1357" s="17"/>
      <c r="S1357" s="17"/>
      <c r="T1357" s="17"/>
      <c r="AA1357" s="78"/>
      <c r="AB1357" s="78"/>
      <c r="AC1357" s="19"/>
      <c r="AD1357" s="78"/>
    </row>
    <row r="1358" spans="1:30" x14ac:dyDescent="0.25">
      <c r="A1358" s="17"/>
      <c r="B1358" s="17"/>
      <c r="C1358" s="17"/>
      <c r="D1358" s="84"/>
      <c r="E1358" s="84"/>
      <c r="F1358" s="84"/>
      <c r="G1358" s="85"/>
      <c r="H1358" s="5"/>
      <c r="I1358" s="5"/>
      <c r="J1358" s="5"/>
      <c r="K1358" s="5"/>
      <c r="O1358" s="5"/>
      <c r="P1358" s="5"/>
      <c r="Q1358" s="5"/>
      <c r="R1358" s="17"/>
      <c r="S1358" s="17"/>
      <c r="T1358" s="17"/>
      <c r="AA1358" s="78"/>
      <c r="AB1358" s="78"/>
      <c r="AC1358" s="19"/>
      <c r="AD1358" s="78"/>
    </row>
    <row r="1359" spans="1:30" x14ac:dyDescent="0.25">
      <c r="A1359" s="17"/>
      <c r="B1359" s="17"/>
      <c r="C1359" s="17"/>
      <c r="D1359" s="84"/>
      <c r="E1359" s="84"/>
      <c r="F1359" s="84"/>
      <c r="G1359" s="85"/>
      <c r="H1359" s="5"/>
      <c r="I1359" s="5"/>
      <c r="J1359" s="5"/>
      <c r="K1359" s="5"/>
      <c r="O1359" s="5"/>
      <c r="P1359" s="5"/>
      <c r="Q1359" s="5"/>
      <c r="R1359" s="17"/>
      <c r="S1359" s="17"/>
      <c r="T1359" s="17"/>
      <c r="AA1359" s="78"/>
      <c r="AB1359" s="78"/>
      <c r="AC1359" s="19"/>
      <c r="AD1359" s="78"/>
    </row>
    <row r="1360" spans="1:30" x14ac:dyDescent="0.25">
      <c r="A1360" s="17"/>
      <c r="B1360" s="17"/>
      <c r="C1360" s="17"/>
      <c r="D1360" s="84"/>
      <c r="E1360" s="84"/>
      <c r="F1360" s="84"/>
      <c r="G1360" s="85"/>
      <c r="H1360" s="5"/>
      <c r="I1360" s="5"/>
      <c r="J1360" s="5"/>
      <c r="K1360" s="5"/>
      <c r="O1360" s="5"/>
      <c r="P1360" s="5"/>
      <c r="Q1360" s="5"/>
      <c r="R1360" s="17"/>
      <c r="S1360" s="17"/>
      <c r="T1360" s="17"/>
      <c r="AA1360" s="78"/>
      <c r="AB1360" s="78"/>
      <c r="AC1360" s="19"/>
      <c r="AD1360" s="78"/>
    </row>
    <row r="1361" spans="1:30" x14ac:dyDescent="0.25">
      <c r="A1361" s="17"/>
      <c r="B1361" s="17"/>
      <c r="C1361" s="17"/>
      <c r="D1361" s="84"/>
      <c r="E1361" s="84"/>
      <c r="F1361" s="84"/>
      <c r="G1361" s="85"/>
      <c r="H1361" s="5"/>
      <c r="I1361" s="5"/>
      <c r="J1361" s="5"/>
      <c r="K1361" s="5"/>
      <c r="O1361" s="5"/>
      <c r="P1361" s="5"/>
      <c r="Q1361" s="5"/>
      <c r="R1361" s="17"/>
      <c r="S1361" s="17"/>
      <c r="T1361" s="17"/>
      <c r="AA1361" s="78"/>
      <c r="AB1361" s="78"/>
      <c r="AC1361" s="19"/>
      <c r="AD1361" s="78"/>
    </row>
    <row r="1362" spans="1:30" x14ac:dyDescent="0.25">
      <c r="A1362" s="17"/>
      <c r="B1362" s="17"/>
      <c r="C1362" s="17"/>
      <c r="D1362" s="84"/>
      <c r="E1362" s="84"/>
      <c r="F1362" s="84"/>
      <c r="G1362" s="85"/>
      <c r="H1362" s="5"/>
      <c r="I1362" s="5"/>
      <c r="J1362" s="5"/>
      <c r="K1362" s="5"/>
      <c r="O1362" s="5"/>
      <c r="P1362" s="5"/>
      <c r="Q1362" s="5"/>
      <c r="R1362" s="17"/>
      <c r="S1362" s="17"/>
      <c r="T1362" s="17"/>
      <c r="AA1362" s="78"/>
      <c r="AB1362" s="78"/>
      <c r="AC1362" s="19"/>
      <c r="AD1362" s="78"/>
    </row>
    <row r="1363" spans="1:30" x14ac:dyDescent="0.25">
      <c r="A1363" s="17"/>
      <c r="B1363" s="17"/>
      <c r="C1363" s="17"/>
      <c r="D1363" s="84"/>
      <c r="E1363" s="84"/>
      <c r="F1363" s="84"/>
      <c r="G1363" s="85"/>
      <c r="H1363" s="5"/>
      <c r="I1363" s="5"/>
      <c r="J1363" s="5"/>
      <c r="K1363" s="5"/>
      <c r="O1363" s="5"/>
      <c r="P1363" s="5"/>
      <c r="Q1363" s="5"/>
      <c r="R1363" s="17"/>
      <c r="S1363" s="17"/>
      <c r="T1363" s="17"/>
      <c r="AA1363" s="78"/>
      <c r="AB1363" s="78"/>
      <c r="AC1363" s="19"/>
      <c r="AD1363" s="78"/>
    </row>
    <row r="1364" spans="1:30" x14ac:dyDescent="0.25">
      <c r="A1364" s="17"/>
      <c r="B1364" s="17"/>
      <c r="C1364" s="17"/>
      <c r="D1364" s="84"/>
      <c r="E1364" s="84"/>
      <c r="F1364" s="84"/>
      <c r="G1364" s="85"/>
      <c r="H1364" s="5"/>
      <c r="I1364" s="5"/>
      <c r="J1364" s="5"/>
      <c r="K1364" s="5"/>
      <c r="O1364" s="5"/>
      <c r="P1364" s="5"/>
      <c r="Q1364" s="5"/>
      <c r="R1364" s="17"/>
      <c r="S1364" s="17"/>
      <c r="T1364" s="17"/>
      <c r="AA1364" s="78"/>
      <c r="AB1364" s="78"/>
      <c r="AC1364" s="19"/>
      <c r="AD1364" s="78"/>
    </row>
    <row r="1365" spans="1:30" x14ac:dyDescent="0.25">
      <c r="A1365" s="17"/>
      <c r="B1365" s="17"/>
      <c r="C1365" s="17"/>
      <c r="D1365" s="84"/>
      <c r="E1365" s="84"/>
      <c r="F1365" s="84"/>
      <c r="G1365" s="85"/>
      <c r="H1365" s="5"/>
      <c r="I1365" s="5"/>
      <c r="J1365" s="5"/>
      <c r="K1365" s="5"/>
      <c r="O1365" s="5"/>
      <c r="P1365" s="5"/>
      <c r="Q1365" s="5"/>
      <c r="R1365" s="17"/>
      <c r="S1365" s="17"/>
      <c r="T1365" s="17"/>
      <c r="AA1365" s="78"/>
      <c r="AB1365" s="78"/>
      <c r="AC1365" s="19"/>
      <c r="AD1365" s="78"/>
    </row>
    <row r="1366" spans="1:30" x14ac:dyDescent="0.25">
      <c r="A1366" s="17"/>
      <c r="B1366" s="17"/>
      <c r="C1366" s="17"/>
      <c r="D1366" s="84"/>
      <c r="E1366" s="84"/>
      <c r="F1366" s="84"/>
      <c r="G1366" s="85"/>
      <c r="H1366" s="5"/>
      <c r="I1366" s="5"/>
      <c r="J1366" s="5"/>
      <c r="K1366" s="5"/>
      <c r="O1366" s="5"/>
      <c r="P1366" s="5"/>
      <c r="Q1366" s="5"/>
      <c r="R1366" s="17"/>
      <c r="S1366" s="17"/>
      <c r="T1366" s="17"/>
      <c r="AA1366" s="78"/>
      <c r="AB1366" s="78"/>
      <c r="AC1366" s="19"/>
      <c r="AD1366" s="78"/>
    </row>
    <row r="1367" spans="1:30" x14ac:dyDescent="0.25">
      <c r="A1367" s="17"/>
      <c r="B1367" s="17"/>
      <c r="C1367" s="17"/>
      <c r="D1367" s="84"/>
      <c r="E1367" s="84"/>
      <c r="F1367" s="84"/>
      <c r="G1367" s="85"/>
      <c r="H1367" s="5"/>
      <c r="I1367" s="5"/>
      <c r="J1367" s="5"/>
      <c r="K1367" s="5"/>
      <c r="O1367" s="5"/>
      <c r="P1367" s="5"/>
      <c r="Q1367" s="5"/>
      <c r="R1367" s="17"/>
      <c r="S1367" s="17"/>
      <c r="T1367" s="17"/>
      <c r="AA1367" s="78"/>
      <c r="AB1367" s="78"/>
      <c r="AC1367" s="19"/>
      <c r="AD1367" s="78"/>
    </row>
    <row r="1368" spans="1:30" x14ac:dyDescent="0.25">
      <c r="A1368" s="17"/>
      <c r="B1368" s="17"/>
      <c r="C1368" s="17"/>
      <c r="D1368" s="84"/>
      <c r="E1368" s="84"/>
      <c r="F1368" s="84"/>
      <c r="G1368" s="85"/>
      <c r="H1368" s="5"/>
      <c r="I1368" s="5"/>
      <c r="J1368" s="5"/>
      <c r="K1368" s="5"/>
      <c r="O1368" s="5"/>
      <c r="P1368" s="5"/>
      <c r="Q1368" s="5"/>
      <c r="R1368" s="17"/>
      <c r="S1368" s="17"/>
      <c r="T1368" s="17"/>
      <c r="AA1368" s="78"/>
      <c r="AB1368" s="78"/>
      <c r="AC1368" s="19"/>
      <c r="AD1368" s="78"/>
    </row>
    <row r="1369" spans="1:30" x14ac:dyDescent="0.25">
      <c r="A1369" s="17"/>
      <c r="B1369" s="17"/>
      <c r="C1369" s="17"/>
      <c r="D1369" s="84"/>
      <c r="E1369" s="84"/>
      <c r="F1369" s="84"/>
      <c r="G1369" s="85"/>
      <c r="H1369" s="5"/>
      <c r="I1369" s="5"/>
      <c r="J1369" s="5"/>
      <c r="K1369" s="5"/>
      <c r="O1369" s="5"/>
      <c r="P1369" s="5"/>
      <c r="Q1369" s="5"/>
      <c r="R1369" s="17"/>
      <c r="S1369" s="17"/>
      <c r="T1369" s="17"/>
      <c r="AA1369" s="78"/>
      <c r="AB1369" s="78"/>
      <c r="AC1369" s="19"/>
      <c r="AD1369" s="78"/>
    </row>
    <row r="1370" spans="1:30" x14ac:dyDescent="0.25">
      <c r="A1370" s="17"/>
      <c r="B1370" s="17"/>
      <c r="C1370" s="17"/>
      <c r="D1370" s="84"/>
      <c r="E1370" s="84"/>
      <c r="F1370" s="84"/>
      <c r="G1370" s="85"/>
      <c r="H1370" s="5"/>
      <c r="I1370" s="5"/>
      <c r="J1370" s="5"/>
      <c r="K1370" s="5"/>
      <c r="O1370" s="5"/>
      <c r="P1370" s="5"/>
      <c r="Q1370" s="5"/>
      <c r="R1370" s="17"/>
      <c r="S1370" s="17"/>
      <c r="T1370" s="17"/>
      <c r="AA1370" s="78"/>
      <c r="AB1370" s="78"/>
      <c r="AC1370" s="19"/>
      <c r="AD1370" s="78"/>
    </row>
    <row r="1371" spans="1:30" x14ac:dyDescent="0.25">
      <c r="A1371" s="17"/>
      <c r="B1371" s="17"/>
      <c r="C1371" s="17"/>
      <c r="D1371" s="84"/>
      <c r="E1371" s="84"/>
      <c r="F1371" s="84"/>
      <c r="G1371" s="85"/>
      <c r="H1371" s="5"/>
      <c r="I1371" s="5"/>
      <c r="J1371" s="5"/>
      <c r="K1371" s="5"/>
      <c r="O1371" s="5"/>
      <c r="P1371" s="5"/>
      <c r="Q1371" s="5"/>
      <c r="R1371" s="17"/>
      <c r="S1371" s="17"/>
      <c r="T1371" s="17"/>
      <c r="AA1371" s="78"/>
      <c r="AB1371" s="78"/>
      <c r="AC1371" s="19"/>
      <c r="AD1371" s="78"/>
    </row>
    <row r="1372" spans="1:30" x14ac:dyDescent="0.25">
      <c r="A1372" s="17"/>
      <c r="B1372" s="17"/>
      <c r="C1372" s="17"/>
      <c r="D1372" s="84"/>
      <c r="E1372" s="84"/>
      <c r="F1372" s="84"/>
      <c r="G1372" s="85"/>
      <c r="H1372" s="5"/>
      <c r="I1372" s="5"/>
      <c r="J1372" s="5"/>
      <c r="K1372" s="5"/>
      <c r="O1372" s="5"/>
      <c r="P1372" s="5"/>
      <c r="Q1372" s="5"/>
      <c r="R1372" s="17"/>
      <c r="S1372" s="17"/>
      <c r="T1372" s="17"/>
      <c r="AA1372" s="78"/>
      <c r="AB1372" s="78"/>
      <c r="AC1372" s="19"/>
      <c r="AD1372" s="78"/>
    </row>
    <row r="1373" spans="1:30" x14ac:dyDescent="0.25">
      <c r="A1373" s="17"/>
      <c r="B1373" s="17"/>
      <c r="C1373" s="17"/>
      <c r="D1373" s="84"/>
      <c r="E1373" s="84"/>
      <c r="F1373" s="84"/>
      <c r="G1373" s="85"/>
      <c r="H1373" s="5"/>
      <c r="I1373" s="5"/>
      <c r="J1373" s="5"/>
      <c r="K1373" s="5"/>
      <c r="O1373" s="5"/>
      <c r="P1373" s="5"/>
      <c r="Q1373" s="5"/>
      <c r="R1373" s="17"/>
      <c r="S1373" s="17"/>
      <c r="T1373" s="17"/>
      <c r="AA1373" s="78"/>
      <c r="AB1373" s="78"/>
      <c r="AC1373" s="19"/>
      <c r="AD1373" s="78"/>
    </row>
    <row r="1374" spans="1:30" x14ac:dyDescent="0.25">
      <c r="A1374" s="17"/>
      <c r="B1374" s="17"/>
      <c r="C1374" s="17"/>
      <c r="D1374" s="84"/>
      <c r="E1374" s="84"/>
      <c r="F1374" s="84"/>
      <c r="G1374" s="85"/>
      <c r="H1374" s="5"/>
      <c r="I1374" s="5"/>
      <c r="J1374" s="5"/>
      <c r="K1374" s="5"/>
      <c r="O1374" s="5"/>
      <c r="P1374" s="5"/>
      <c r="Q1374" s="5"/>
      <c r="R1374" s="17"/>
      <c r="S1374" s="17"/>
      <c r="T1374" s="17"/>
      <c r="AA1374" s="78"/>
      <c r="AB1374" s="78"/>
      <c r="AC1374" s="19"/>
      <c r="AD1374" s="78"/>
    </row>
    <row r="1375" spans="1:30" x14ac:dyDescent="0.25">
      <c r="A1375" s="17"/>
      <c r="B1375" s="17"/>
      <c r="C1375" s="17"/>
      <c r="D1375" s="84"/>
      <c r="E1375" s="84"/>
      <c r="F1375" s="84"/>
      <c r="G1375" s="85"/>
      <c r="H1375" s="5"/>
      <c r="I1375" s="5"/>
      <c r="J1375" s="5"/>
      <c r="K1375" s="5"/>
      <c r="O1375" s="5"/>
      <c r="P1375" s="5"/>
      <c r="Q1375" s="5"/>
      <c r="R1375" s="17"/>
      <c r="S1375" s="17"/>
      <c r="T1375" s="17"/>
      <c r="AA1375" s="78"/>
      <c r="AB1375" s="78"/>
      <c r="AC1375" s="19"/>
      <c r="AD1375" s="78"/>
    </row>
    <row r="1376" spans="1:30" x14ac:dyDescent="0.25">
      <c r="A1376" s="17"/>
      <c r="B1376" s="17"/>
      <c r="C1376" s="17"/>
      <c r="D1376" s="84"/>
      <c r="E1376" s="84"/>
      <c r="F1376" s="84"/>
      <c r="G1376" s="85"/>
      <c r="H1376" s="5"/>
      <c r="I1376" s="5"/>
      <c r="J1376" s="5"/>
      <c r="K1376" s="5"/>
      <c r="O1376" s="5"/>
      <c r="P1376" s="5"/>
      <c r="Q1376" s="5"/>
      <c r="R1376" s="17"/>
      <c r="S1376" s="17"/>
      <c r="T1376" s="17"/>
      <c r="AA1376" s="78"/>
      <c r="AB1376" s="78"/>
      <c r="AC1376" s="19"/>
      <c r="AD1376" s="78"/>
    </row>
    <row r="1377" spans="1:30" x14ac:dyDescent="0.25">
      <c r="A1377" s="17"/>
      <c r="B1377" s="17"/>
      <c r="C1377" s="17"/>
      <c r="D1377" s="84"/>
      <c r="E1377" s="84"/>
      <c r="F1377" s="84"/>
      <c r="G1377" s="85"/>
      <c r="H1377" s="5"/>
      <c r="I1377" s="5"/>
      <c r="J1377" s="5"/>
      <c r="K1377" s="5"/>
      <c r="O1377" s="5"/>
      <c r="P1377" s="5"/>
      <c r="Q1377" s="5"/>
      <c r="R1377" s="17"/>
      <c r="S1377" s="17"/>
      <c r="T1377" s="17"/>
      <c r="AA1377" s="78"/>
      <c r="AB1377" s="78"/>
      <c r="AC1377" s="19"/>
      <c r="AD1377" s="78"/>
    </row>
    <row r="1378" spans="1:30" x14ac:dyDescent="0.25">
      <c r="A1378" s="17"/>
      <c r="B1378" s="17"/>
      <c r="C1378" s="17"/>
      <c r="D1378" s="84"/>
      <c r="E1378" s="84"/>
      <c r="F1378" s="84"/>
      <c r="G1378" s="85"/>
      <c r="H1378" s="5"/>
      <c r="I1378" s="5"/>
      <c r="J1378" s="5"/>
      <c r="K1378" s="5"/>
      <c r="O1378" s="5"/>
      <c r="P1378" s="5"/>
      <c r="Q1378" s="5"/>
      <c r="R1378" s="17"/>
      <c r="S1378" s="17"/>
      <c r="T1378" s="17"/>
      <c r="AA1378" s="78"/>
      <c r="AB1378" s="78"/>
      <c r="AC1378" s="19"/>
      <c r="AD1378" s="78"/>
    </row>
    <row r="1379" spans="1:30" x14ac:dyDescent="0.25">
      <c r="A1379" s="17"/>
      <c r="B1379" s="17"/>
      <c r="C1379" s="17"/>
      <c r="D1379" s="84"/>
      <c r="E1379" s="84"/>
      <c r="F1379" s="84"/>
      <c r="G1379" s="85"/>
      <c r="H1379" s="5"/>
      <c r="I1379" s="5"/>
      <c r="J1379" s="5"/>
      <c r="K1379" s="5"/>
      <c r="O1379" s="5"/>
      <c r="P1379" s="5"/>
      <c r="Q1379" s="5"/>
      <c r="R1379" s="17"/>
      <c r="S1379" s="17"/>
      <c r="T1379" s="17"/>
      <c r="AA1379" s="78"/>
      <c r="AB1379" s="78"/>
      <c r="AC1379" s="19"/>
      <c r="AD1379" s="78"/>
    </row>
    <row r="1380" spans="1:30" x14ac:dyDescent="0.25">
      <c r="A1380" s="17"/>
      <c r="B1380" s="17"/>
      <c r="C1380" s="17"/>
      <c r="D1380" s="84"/>
      <c r="E1380" s="84"/>
      <c r="F1380" s="84"/>
      <c r="G1380" s="85"/>
      <c r="H1380" s="5"/>
      <c r="I1380" s="5"/>
      <c r="J1380" s="5"/>
      <c r="K1380" s="5"/>
      <c r="O1380" s="5"/>
      <c r="P1380" s="5"/>
      <c r="Q1380" s="5"/>
      <c r="R1380" s="17"/>
      <c r="S1380" s="17"/>
      <c r="T1380" s="17"/>
      <c r="AA1380" s="78"/>
      <c r="AB1380" s="78"/>
      <c r="AD1380" s="78"/>
    </row>
    <row r="1381" spans="1:30" x14ac:dyDescent="0.25">
      <c r="A1381" s="17"/>
      <c r="B1381" s="17"/>
      <c r="C1381" s="17"/>
      <c r="D1381" s="84"/>
      <c r="E1381" s="84"/>
      <c r="F1381" s="84"/>
      <c r="G1381" s="85"/>
      <c r="H1381" s="5"/>
      <c r="I1381" s="5"/>
      <c r="J1381" s="5"/>
      <c r="K1381" s="5"/>
      <c r="O1381" s="5"/>
      <c r="P1381" s="5"/>
      <c r="Q1381" s="5"/>
      <c r="R1381" s="17"/>
      <c r="S1381" s="17"/>
      <c r="T1381" s="17"/>
      <c r="AA1381" s="78"/>
      <c r="AB1381" s="78"/>
      <c r="AD1381" s="78"/>
    </row>
    <row r="1382" spans="1:30" x14ac:dyDescent="0.25">
      <c r="A1382" s="17"/>
      <c r="B1382" s="17"/>
      <c r="C1382" s="17"/>
      <c r="D1382" s="84"/>
      <c r="E1382" s="84"/>
      <c r="F1382" s="84"/>
      <c r="G1382" s="85"/>
      <c r="H1382" s="5"/>
      <c r="I1382" s="5"/>
      <c r="J1382" s="5"/>
      <c r="K1382" s="5"/>
      <c r="O1382" s="5"/>
      <c r="P1382" s="5"/>
      <c r="Q1382" s="5"/>
      <c r="R1382" s="17"/>
      <c r="S1382" s="17"/>
      <c r="T1382" s="17"/>
      <c r="AA1382" s="78"/>
      <c r="AB1382" s="78"/>
      <c r="AD1382" s="78"/>
    </row>
    <row r="1383" spans="1:30" x14ac:dyDescent="0.25">
      <c r="A1383" s="17"/>
      <c r="B1383" s="17"/>
      <c r="C1383" s="17"/>
      <c r="D1383" s="84"/>
      <c r="E1383" s="84"/>
      <c r="F1383" s="84"/>
      <c r="G1383" s="85"/>
      <c r="H1383" s="5"/>
      <c r="I1383" s="5"/>
      <c r="J1383" s="5"/>
      <c r="K1383" s="5"/>
      <c r="O1383" s="5"/>
      <c r="P1383" s="5"/>
      <c r="Q1383" s="5"/>
      <c r="R1383" s="17"/>
      <c r="S1383" s="17"/>
      <c r="T1383" s="17"/>
      <c r="AA1383" s="78"/>
      <c r="AB1383" s="78"/>
      <c r="AD1383" s="78"/>
    </row>
    <row r="1384" spans="1:30" x14ac:dyDescent="0.25">
      <c r="A1384" s="17"/>
      <c r="B1384" s="17"/>
      <c r="C1384" s="17"/>
      <c r="D1384" s="84"/>
      <c r="E1384" s="84"/>
      <c r="F1384" s="84"/>
      <c r="G1384" s="85"/>
      <c r="H1384" s="5"/>
      <c r="I1384" s="5"/>
      <c r="J1384" s="5"/>
      <c r="K1384" s="5"/>
      <c r="O1384" s="5"/>
      <c r="P1384" s="5"/>
      <c r="Q1384" s="5"/>
      <c r="R1384" s="17"/>
      <c r="S1384" s="17"/>
      <c r="T1384" s="17"/>
      <c r="AA1384" s="78"/>
      <c r="AB1384" s="78"/>
      <c r="AD1384" s="78"/>
    </row>
    <row r="1385" spans="1:30" x14ac:dyDescent="0.25">
      <c r="A1385" s="17"/>
      <c r="B1385" s="17"/>
      <c r="C1385" s="17"/>
      <c r="D1385" s="84"/>
      <c r="E1385" s="84"/>
      <c r="F1385" s="84"/>
      <c r="G1385" s="85"/>
      <c r="H1385" s="5"/>
      <c r="I1385" s="5"/>
      <c r="J1385" s="5"/>
      <c r="K1385" s="5"/>
      <c r="O1385" s="5"/>
      <c r="P1385" s="5"/>
      <c r="Q1385" s="5"/>
      <c r="R1385" s="17"/>
      <c r="S1385" s="17"/>
      <c r="T1385" s="17"/>
      <c r="AA1385" s="78"/>
      <c r="AB1385" s="78"/>
      <c r="AD1385" s="78"/>
    </row>
    <row r="1386" spans="1:30" x14ac:dyDescent="0.25">
      <c r="A1386" s="17"/>
      <c r="B1386" s="17"/>
      <c r="C1386" s="17"/>
      <c r="D1386" s="84"/>
      <c r="E1386" s="84"/>
      <c r="F1386" s="84"/>
      <c r="G1386" s="85"/>
      <c r="H1386" s="5"/>
      <c r="I1386" s="5"/>
      <c r="J1386" s="5"/>
      <c r="K1386" s="5"/>
      <c r="O1386" s="5"/>
      <c r="P1386" s="5"/>
      <c r="Q1386" s="5"/>
      <c r="R1386" s="17"/>
      <c r="S1386" s="17"/>
      <c r="T1386" s="17"/>
      <c r="AA1386" s="78"/>
      <c r="AB1386" s="78"/>
      <c r="AD1386" s="78"/>
    </row>
    <row r="1387" spans="1:30" x14ac:dyDescent="0.25">
      <c r="A1387" s="17"/>
      <c r="B1387" s="17"/>
      <c r="C1387" s="17"/>
      <c r="D1387" s="84"/>
      <c r="E1387" s="84"/>
      <c r="F1387" s="84"/>
      <c r="G1387" s="85"/>
      <c r="H1387" s="5"/>
      <c r="I1387" s="5"/>
      <c r="J1387" s="5"/>
      <c r="K1387" s="5"/>
      <c r="O1387" s="5"/>
      <c r="P1387" s="5"/>
      <c r="Q1387" s="5"/>
      <c r="R1387" s="17"/>
      <c r="S1387" s="17"/>
      <c r="T1387" s="17"/>
      <c r="AA1387" s="78"/>
      <c r="AB1387" s="78"/>
      <c r="AD1387" s="78"/>
    </row>
    <row r="1388" spans="1:30" x14ac:dyDescent="0.25">
      <c r="A1388" s="17"/>
      <c r="B1388" s="17"/>
      <c r="C1388" s="17"/>
      <c r="D1388" s="84"/>
      <c r="E1388" s="84"/>
      <c r="F1388" s="84"/>
      <c r="G1388" s="85"/>
      <c r="H1388" s="5"/>
      <c r="I1388" s="5"/>
      <c r="J1388" s="5"/>
      <c r="K1388" s="5"/>
      <c r="O1388" s="5"/>
      <c r="P1388" s="5"/>
      <c r="Q1388" s="5"/>
      <c r="R1388" s="17"/>
      <c r="S1388" s="17"/>
      <c r="T1388" s="17"/>
      <c r="AA1388" s="78"/>
      <c r="AB1388" s="78"/>
      <c r="AD1388" s="78"/>
    </row>
    <row r="1389" spans="1:30" x14ac:dyDescent="0.25">
      <c r="A1389" s="17"/>
      <c r="B1389" s="17"/>
      <c r="C1389" s="17"/>
      <c r="D1389" s="84"/>
      <c r="E1389" s="84"/>
      <c r="F1389" s="84"/>
      <c r="G1389" s="85"/>
      <c r="H1389" s="5"/>
      <c r="I1389" s="5"/>
      <c r="J1389" s="5"/>
      <c r="K1389" s="5"/>
      <c r="O1389" s="5"/>
      <c r="P1389" s="5"/>
      <c r="Q1389" s="5"/>
      <c r="R1389" s="17"/>
      <c r="S1389" s="17"/>
      <c r="T1389" s="17"/>
      <c r="AA1389" s="78"/>
      <c r="AB1389" s="78"/>
      <c r="AD1389" s="78"/>
    </row>
    <row r="1390" spans="1:30" x14ac:dyDescent="0.25">
      <c r="A1390" s="17"/>
      <c r="B1390" s="17"/>
      <c r="C1390" s="17"/>
      <c r="D1390" s="84"/>
      <c r="E1390" s="84"/>
      <c r="F1390" s="84"/>
      <c r="G1390" s="85"/>
      <c r="H1390" s="5"/>
      <c r="I1390" s="5"/>
      <c r="J1390" s="5"/>
      <c r="K1390" s="5"/>
      <c r="O1390" s="5"/>
      <c r="P1390" s="5"/>
      <c r="Q1390" s="5"/>
      <c r="R1390" s="17"/>
      <c r="S1390" s="17"/>
      <c r="T1390" s="17"/>
      <c r="AA1390" s="78"/>
      <c r="AB1390" s="78"/>
      <c r="AD1390" s="78"/>
    </row>
    <row r="1391" spans="1:30" x14ac:dyDescent="0.25">
      <c r="A1391" s="17"/>
      <c r="B1391" s="17"/>
      <c r="C1391" s="17"/>
      <c r="D1391" s="84"/>
      <c r="E1391" s="84"/>
      <c r="F1391" s="84"/>
      <c r="G1391" s="85"/>
      <c r="H1391" s="5"/>
      <c r="I1391" s="5"/>
      <c r="J1391" s="5"/>
      <c r="K1391" s="5"/>
      <c r="O1391" s="5"/>
      <c r="P1391" s="5"/>
      <c r="Q1391" s="5"/>
      <c r="R1391" s="17"/>
      <c r="S1391" s="17"/>
      <c r="T1391" s="17"/>
      <c r="AA1391" s="78"/>
      <c r="AB1391" s="78"/>
      <c r="AD1391" s="78"/>
    </row>
    <row r="1392" spans="1:30" x14ac:dyDescent="0.25">
      <c r="A1392" s="17"/>
      <c r="B1392" s="17"/>
      <c r="C1392" s="17"/>
      <c r="D1392" s="84"/>
      <c r="E1392" s="84"/>
      <c r="F1392" s="84"/>
      <c r="G1392" s="85"/>
      <c r="H1392" s="5"/>
      <c r="I1392" s="5"/>
      <c r="J1392" s="5"/>
      <c r="K1392" s="5"/>
      <c r="O1392" s="5"/>
      <c r="P1392" s="5"/>
      <c r="Q1392" s="5"/>
      <c r="R1392" s="17"/>
      <c r="S1392" s="17"/>
      <c r="T1392" s="17"/>
      <c r="AA1392" s="78"/>
      <c r="AB1392" s="78"/>
      <c r="AD1392" s="78"/>
    </row>
    <row r="1393" spans="1:30" x14ac:dyDescent="0.25">
      <c r="A1393" s="17"/>
      <c r="B1393" s="17"/>
      <c r="C1393" s="17"/>
      <c r="D1393" s="84"/>
      <c r="E1393" s="84"/>
      <c r="F1393" s="84"/>
      <c r="G1393" s="85"/>
      <c r="H1393" s="5"/>
      <c r="I1393" s="5"/>
      <c r="J1393" s="5"/>
      <c r="K1393" s="5"/>
      <c r="O1393" s="5"/>
      <c r="P1393" s="5"/>
      <c r="Q1393" s="5"/>
      <c r="R1393" s="17"/>
      <c r="S1393" s="17"/>
      <c r="T1393" s="17"/>
      <c r="AA1393" s="78"/>
      <c r="AB1393" s="78"/>
      <c r="AD1393" s="78"/>
    </row>
    <row r="1394" spans="1:30" x14ac:dyDescent="0.25">
      <c r="A1394" s="17"/>
      <c r="B1394" s="17"/>
      <c r="C1394" s="17"/>
      <c r="D1394" s="84"/>
      <c r="E1394" s="84"/>
      <c r="F1394" s="84"/>
      <c r="G1394" s="85"/>
      <c r="H1394" s="5"/>
      <c r="I1394" s="5"/>
      <c r="J1394" s="5"/>
      <c r="K1394" s="5"/>
      <c r="O1394" s="5"/>
      <c r="P1394" s="5"/>
      <c r="Q1394" s="5"/>
      <c r="R1394" s="17"/>
      <c r="S1394" s="17"/>
      <c r="T1394" s="17"/>
      <c r="AA1394" s="78"/>
      <c r="AB1394" s="78"/>
      <c r="AD1394" s="78"/>
    </row>
    <row r="1395" spans="1:30" x14ac:dyDescent="0.25">
      <c r="A1395" s="17"/>
      <c r="B1395" s="17"/>
      <c r="C1395" s="17"/>
      <c r="D1395" s="84"/>
      <c r="E1395" s="84"/>
      <c r="F1395" s="84"/>
      <c r="G1395" s="85"/>
      <c r="H1395" s="5"/>
      <c r="I1395" s="5"/>
      <c r="J1395" s="5"/>
      <c r="K1395" s="5"/>
      <c r="O1395" s="5"/>
      <c r="P1395" s="5"/>
      <c r="Q1395" s="5"/>
      <c r="R1395" s="17"/>
      <c r="S1395" s="17"/>
      <c r="T1395" s="17"/>
      <c r="AA1395" s="78"/>
      <c r="AB1395" s="78"/>
      <c r="AD1395" s="78"/>
    </row>
    <row r="1396" spans="1:30" x14ac:dyDescent="0.25">
      <c r="A1396" s="17"/>
      <c r="B1396" s="17"/>
      <c r="C1396" s="17"/>
      <c r="D1396" s="84"/>
      <c r="E1396" s="84"/>
      <c r="F1396" s="84"/>
      <c r="G1396" s="85"/>
      <c r="H1396" s="5"/>
      <c r="I1396" s="5"/>
      <c r="J1396" s="5"/>
      <c r="K1396" s="5"/>
      <c r="O1396" s="5"/>
      <c r="P1396" s="5"/>
      <c r="Q1396" s="5"/>
      <c r="R1396" s="17"/>
      <c r="S1396" s="17"/>
      <c r="T1396" s="17"/>
      <c r="AA1396" s="78"/>
      <c r="AB1396" s="78"/>
      <c r="AD1396" s="78"/>
    </row>
    <row r="1397" spans="1:30" x14ac:dyDescent="0.25">
      <c r="A1397" s="17"/>
      <c r="B1397" s="17"/>
      <c r="C1397" s="17"/>
      <c r="D1397" s="84"/>
      <c r="E1397" s="84"/>
      <c r="F1397" s="84"/>
      <c r="G1397" s="85"/>
      <c r="H1397" s="5"/>
      <c r="I1397" s="5"/>
      <c r="J1397" s="5"/>
      <c r="K1397" s="5"/>
      <c r="O1397" s="5"/>
      <c r="P1397" s="5"/>
      <c r="Q1397" s="5"/>
      <c r="R1397" s="17"/>
      <c r="S1397" s="17"/>
      <c r="T1397" s="17"/>
      <c r="AA1397" s="78"/>
      <c r="AB1397" s="78"/>
      <c r="AD1397" s="78"/>
    </row>
    <row r="1398" spans="1:30" x14ac:dyDescent="0.25">
      <c r="A1398" s="17"/>
      <c r="B1398" s="17"/>
      <c r="C1398" s="17"/>
      <c r="D1398" s="84"/>
      <c r="E1398" s="84"/>
      <c r="F1398" s="84"/>
      <c r="G1398" s="85"/>
      <c r="H1398" s="5"/>
      <c r="I1398" s="5"/>
      <c r="J1398" s="5"/>
      <c r="K1398" s="5"/>
      <c r="O1398" s="5"/>
      <c r="P1398" s="5"/>
      <c r="Q1398" s="5"/>
      <c r="R1398" s="17"/>
      <c r="S1398" s="17"/>
      <c r="T1398" s="17"/>
      <c r="AA1398" s="78"/>
      <c r="AB1398" s="78"/>
      <c r="AD1398" s="78"/>
    </row>
    <row r="1399" spans="1:30" x14ac:dyDescent="0.25">
      <c r="A1399" s="17"/>
      <c r="B1399" s="17"/>
      <c r="C1399" s="17"/>
      <c r="D1399" s="84"/>
      <c r="E1399" s="84"/>
      <c r="F1399" s="84"/>
      <c r="G1399" s="85"/>
      <c r="H1399" s="5"/>
      <c r="I1399" s="5"/>
      <c r="J1399" s="5"/>
      <c r="K1399" s="5"/>
      <c r="O1399" s="5"/>
      <c r="P1399" s="5"/>
      <c r="Q1399" s="5"/>
      <c r="R1399" s="17"/>
      <c r="S1399" s="17"/>
      <c r="T1399" s="17"/>
      <c r="AA1399" s="78"/>
      <c r="AB1399" s="78"/>
      <c r="AD1399" s="78"/>
    </row>
    <row r="1400" spans="1:30" x14ac:dyDescent="0.25">
      <c r="A1400" s="17"/>
      <c r="B1400" s="17"/>
      <c r="C1400" s="17"/>
      <c r="D1400" s="84"/>
      <c r="E1400" s="84"/>
      <c r="F1400" s="84"/>
      <c r="G1400" s="85"/>
      <c r="H1400" s="5"/>
      <c r="I1400" s="5"/>
      <c r="J1400" s="5"/>
      <c r="K1400" s="5"/>
      <c r="O1400" s="5"/>
      <c r="P1400" s="5"/>
      <c r="Q1400" s="5"/>
      <c r="R1400" s="17"/>
      <c r="S1400" s="17"/>
      <c r="T1400" s="17"/>
      <c r="AA1400" s="78"/>
      <c r="AB1400" s="78"/>
      <c r="AD1400" s="78"/>
    </row>
    <row r="1401" spans="1:30" x14ac:dyDescent="0.25">
      <c r="A1401" s="17"/>
      <c r="B1401" s="17"/>
      <c r="C1401" s="17"/>
      <c r="D1401" s="84"/>
      <c r="E1401" s="84"/>
      <c r="F1401" s="84"/>
      <c r="G1401" s="85"/>
      <c r="H1401" s="5"/>
      <c r="I1401" s="5"/>
      <c r="J1401" s="5"/>
      <c r="K1401" s="5"/>
      <c r="O1401" s="5"/>
      <c r="P1401" s="5"/>
      <c r="Q1401" s="5"/>
      <c r="R1401" s="17"/>
      <c r="S1401" s="17"/>
      <c r="T1401" s="17"/>
      <c r="AA1401" s="78"/>
      <c r="AB1401" s="78"/>
      <c r="AD1401" s="78"/>
    </row>
    <row r="1402" spans="1:30" x14ac:dyDescent="0.25">
      <c r="A1402" s="17"/>
      <c r="B1402" s="17"/>
      <c r="C1402" s="17"/>
      <c r="D1402" s="84"/>
      <c r="E1402" s="84"/>
      <c r="F1402" s="84"/>
      <c r="G1402" s="85"/>
      <c r="H1402" s="5"/>
      <c r="I1402" s="5"/>
      <c r="J1402" s="5"/>
      <c r="K1402" s="5"/>
      <c r="O1402" s="5"/>
      <c r="P1402" s="5"/>
      <c r="Q1402" s="5"/>
      <c r="R1402" s="17"/>
      <c r="S1402" s="17"/>
      <c r="T1402" s="17"/>
      <c r="AA1402" s="78"/>
      <c r="AB1402" s="78"/>
      <c r="AD1402" s="78"/>
    </row>
    <row r="1403" spans="1:30" x14ac:dyDescent="0.25">
      <c r="A1403" s="17"/>
      <c r="B1403" s="17"/>
      <c r="C1403" s="17"/>
      <c r="D1403" s="84"/>
      <c r="E1403" s="84"/>
      <c r="F1403" s="84"/>
      <c r="G1403" s="85"/>
      <c r="H1403" s="5"/>
      <c r="I1403" s="5"/>
      <c r="J1403" s="5"/>
      <c r="K1403" s="5"/>
      <c r="O1403" s="5"/>
      <c r="P1403" s="5"/>
      <c r="Q1403" s="5"/>
      <c r="R1403" s="17"/>
      <c r="S1403" s="17"/>
      <c r="T1403" s="17"/>
      <c r="AA1403" s="78"/>
      <c r="AB1403" s="78"/>
      <c r="AD1403" s="78"/>
    </row>
    <row r="1404" spans="1:30" x14ac:dyDescent="0.25">
      <c r="A1404" s="17"/>
      <c r="B1404" s="17"/>
      <c r="C1404" s="17"/>
      <c r="D1404" s="84"/>
      <c r="E1404" s="84"/>
      <c r="F1404" s="84"/>
      <c r="G1404" s="85"/>
      <c r="H1404" s="5"/>
      <c r="I1404" s="5"/>
      <c r="J1404" s="5"/>
      <c r="K1404" s="5"/>
      <c r="O1404" s="5"/>
      <c r="P1404" s="5"/>
      <c r="Q1404" s="5"/>
      <c r="R1404" s="17"/>
      <c r="S1404" s="17"/>
      <c r="T1404" s="17"/>
      <c r="AA1404" s="78"/>
      <c r="AB1404" s="78"/>
      <c r="AD1404" s="78"/>
    </row>
    <row r="1405" spans="1:30" x14ac:dyDescent="0.25">
      <c r="A1405" s="17"/>
      <c r="B1405" s="17"/>
      <c r="C1405" s="17"/>
      <c r="D1405" s="84"/>
      <c r="E1405" s="84"/>
      <c r="F1405" s="84"/>
      <c r="G1405" s="85"/>
      <c r="H1405" s="5"/>
      <c r="I1405" s="5"/>
      <c r="J1405" s="5"/>
      <c r="K1405" s="5"/>
      <c r="O1405" s="5"/>
      <c r="P1405" s="5"/>
      <c r="Q1405" s="5"/>
      <c r="R1405" s="17"/>
      <c r="S1405" s="17"/>
      <c r="T1405" s="17"/>
      <c r="AA1405" s="78"/>
      <c r="AB1405" s="78"/>
      <c r="AD1405" s="78"/>
    </row>
    <row r="1406" spans="1:30" x14ac:dyDescent="0.25">
      <c r="A1406" s="17"/>
      <c r="B1406" s="17"/>
      <c r="C1406" s="17"/>
      <c r="D1406" s="84"/>
      <c r="E1406" s="84"/>
      <c r="F1406" s="84"/>
      <c r="G1406" s="85"/>
      <c r="H1406" s="5"/>
      <c r="I1406" s="5"/>
      <c r="J1406" s="5"/>
      <c r="K1406" s="5"/>
      <c r="O1406" s="5"/>
      <c r="P1406" s="5"/>
      <c r="Q1406" s="5"/>
      <c r="R1406" s="17"/>
      <c r="S1406" s="17"/>
      <c r="T1406" s="17"/>
      <c r="AA1406" s="78"/>
      <c r="AB1406" s="78"/>
      <c r="AD1406" s="78"/>
    </row>
    <row r="1407" spans="1:30" x14ac:dyDescent="0.25">
      <c r="A1407" s="17"/>
      <c r="B1407" s="17"/>
      <c r="C1407" s="17"/>
      <c r="D1407" s="84"/>
      <c r="E1407" s="84"/>
      <c r="F1407" s="84"/>
      <c r="G1407" s="85"/>
      <c r="H1407" s="5"/>
      <c r="I1407" s="5"/>
      <c r="J1407" s="5"/>
      <c r="K1407" s="5"/>
      <c r="O1407" s="5"/>
      <c r="P1407" s="5"/>
      <c r="Q1407" s="5"/>
      <c r="R1407" s="17"/>
      <c r="S1407" s="17"/>
      <c r="T1407" s="17"/>
      <c r="AA1407" s="78"/>
      <c r="AB1407" s="78"/>
      <c r="AD1407" s="78"/>
    </row>
    <row r="1408" spans="1:30" x14ac:dyDescent="0.25">
      <c r="A1408" s="17"/>
      <c r="B1408" s="17"/>
      <c r="C1408" s="17"/>
      <c r="D1408" s="84"/>
      <c r="E1408" s="84"/>
      <c r="F1408" s="84"/>
      <c r="G1408" s="85"/>
      <c r="H1408" s="5"/>
      <c r="I1408" s="5"/>
      <c r="J1408" s="5"/>
      <c r="K1408" s="5"/>
      <c r="O1408" s="5"/>
      <c r="P1408" s="5"/>
      <c r="Q1408" s="5"/>
      <c r="R1408" s="17"/>
      <c r="S1408" s="17"/>
      <c r="T1408" s="17"/>
      <c r="AA1408" s="78"/>
      <c r="AB1408" s="78"/>
      <c r="AD1408" s="78"/>
    </row>
    <row r="1409" spans="1:30" x14ac:dyDescent="0.25">
      <c r="A1409" s="17"/>
      <c r="B1409" s="17"/>
      <c r="C1409" s="17"/>
      <c r="D1409" s="84"/>
      <c r="E1409" s="84"/>
      <c r="F1409" s="84"/>
      <c r="G1409" s="85"/>
      <c r="H1409" s="5"/>
      <c r="I1409" s="5"/>
      <c r="J1409" s="5"/>
      <c r="K1409" s="5"/>
      <c r="O1409" s="5"/>
      <c r="P1409" s="5"/>
      <c r="Q1409" s="5"/>
      <c r="R1409" s="17"/>
      <c r="S1409" s="17"/>
      <c r="T1409" s="17"/>
      <c r="AA1409" s="78"/>
      <c r="AB1409" s="78"/>
      <c r="AD1409" s="78"/>
    </row>
    <row r="1410" spans="1:30" x14ac:dyDescent="0.25">
      <c r="A1410" s="17"/>
      <c r="B1410" s="17"/>
      <c r="C1410" s="17"/>
      <c r="D1410" s="84"/>
      <c r="E1410" s="84"/>
      <c r="F1410" s="84"/>
      <c r="G1410" s="85"/>
      <c r="H1410" s="5"/>
      <c r="I1410" s="5"/>
      <c r="J1410" s="5"/>
      <c r="K1410" s="5"/>
      <c r="O1410" s="5"/>
      <c r="P1410" s="5"/>
      <c r="Q1410" s="5"/>
      <c r="R1410" s="17"/>
      <c r="S1410" s="17"/>
      <c r="T1410" s="17"/>
      <c r="AA1410" s="78"/>
      <c r="AB1410" s="78"/>
      <c r="AD1410" s="78"/>
    </row>
    <row r="1411" spans="1:30" x14ac:dyDescent="0.25">
      <c r="A1411" s="17"/>
      <c r="B1411" s="17"/>
      <c r="C1411" s="17"/>
      <c r="D1411" s="84"/>
      <c r="E1411" s="84"/>
      <c r="F1411" s="84"/>
      <c r="G1411" s="85"/>
      <c r="H1411" s="5"/>
      <c r="I1411" s="5"/>
      <c r="J1411" s="5"/>
      <c r="K1411" s="5"/>
      <c r="O1411" s="5"/>
      <c r="P1411" s="5"/>
      <c r="Q1411" s="5"/>
      <c r="R1411" s="17"/>
      <c r="S1411" s="17"/>
      <c r="T1411" s="17"/>
      <c r="AA1411" s="78"/>
      <c r="AB1411" s="78"/>
      <c r="AD1411" s="78"/>
    </row>
    <row r="1412" spans="1:30" x14ac:dyDescent="0.25">
      <c r="A1412" s="17"/>
      <c r="B1412" s="17"/>
      <c r="C1412" s="17"/>
      <c r="D1412" s="84"/>
      <c r="E1412" s="84"/>
      <c r="F1412" s="84"/>
      <c r="G1412" s="85"/>
      <c r="H1412" s="5"/>
      <c r="I1412" s="5"/>
      <c r="J1412" s="5"/>
      <c r="K1412" s="5"/>
      <c r="O1412" s="5"/>
      <c r="P1412" s="5"/>
      <c r="Q1412" s="5"/>
      <c r="R1412" s="17"/>
      <c r="S1412" s="17"/>
      <c r="T1412" s="17"/>
      <c r="AA1412" s="78"/>
      <c r="AB1412" s="78"/>
      <c r="AD1412" s="78"/>
    </row>
    <row r="1413" spans="1:30" x14ac:dyDescent="0.25">
      <c r="A1413" s="17"/>
      <c r="B1413" s="17"/>
      <c r="C1413" s="17"/>
      <c r="D1413" s="84"/>
      <c r="E1413" s="84"/>
      <c r="F1413" s="84"/>
      <c r="G1413" s="85"/>
      <c r="H1413" s="5"/>
      <c r="I1413" s="5"/>
      <c r="J1413" s="5"/>
      <c r="K1413" s="5"/>
      <c r="O1413" s="5"/>
      <c r="P1413" s="5"/>
      <c r="Q1413" s="5"/>
      <c r="R1413" s="17"/>
      <c r="S1413" s="17"/>
      <c r="T1413" s="17"/>
      <c r="AA1413" s="78"/>
      <c r="AB1413" s="78"/>
      <c r="AD1413" s="78"/>
    </row>
    <row r="1414" spans="1:30" x14ac:dyDescent="0.25">
      <c r="A1414" s="17"/>
      <c r="B1414" s="17"/>
      <c r="C1414" s="17"/>
      <c r="D1414" s="84"/>
      <c r="E1414" s="84"/>
      <c r="F1414" s="84"/>
      <c r="G1414" s="85"/>
      <c r="H1414" s="5"/>
      <c r="I1414" s="5"/>
      <c r="J1414" s="5"/>
      <c r="K1414" s="5"/>
      <c r="O1414" s="5"/>
      <c r="P1414" s="5"/>
      <c r="Q1414" s="5"/>
      <c r="R1414" s="17"/>
      <c r="S1414" s="17"/>
      <c r="T1414" s="17"/>
      <c r="AA1414" s="78"/>
      <c r="AB1414" s="78"/>
      <c r="AD1414" s="78"/>
    </row>
    <row r="1415" spans="1:30" x14ac:dyDescent="0.25">
      <c r="A1415" s="17"/>
      <c r="B1415" s="17"/>
      <c r="C1415" s="17"/>
      <c r="D1415" s="84"/>
      <c r="E1415" s="84"/>
      <c r="F1415" s="84"/>
      <c r="G1415" s="85"/>
      <c r="H1415" s="5"/>
      <c r="I1415" s="5"/>
      <c r="J1415" s="5"/>
      <c r="K1415" s="5"/>
      <c r="O1415" s="5"/>
      <c r="P1415" s="5"/>
      <c r="Q1415" s="5"/>
      <c r="R1415" s="17"/>
      <c r="S1415" s="17"/>
      <c r="T1415" s="17"/>
      <c r="AA1415" s="78"/>
      <c r="AB1415" s="78"/>
      <c r="AD1415" s="78"/>
    </row>
    <row r="1416" spans="1:30" x14ac:dyDescent="0.25">
      <c r="A1416" s="17"/>
      <c r="B1416" s="17"/>
      <c r="C1416" s="17"/>
      <c r="D1416" s="84"/>
      <c r="E1416" s="84"/>
      <c r="F1416" s="84"/>
      <c r="G1416" s="85"/>
      <c r="H1416" s="5"/>
      <c r="I1416" s="5"/>
      <c r="J1416" s="5"/>
      <c r="K1416" s="5"/>
      <c r="O1416" s="5"/>
      <c r="P1416" s="5"/>
      <c r="Q1416" s="5"/>
      <c r="R1416" s="17"/>
      <c r="S1416" s="17"/>
      <c r="T1416" s="17"/>
      <c r="AA1416" s="78"/>
      <c r="AB1416" s="78"/>
      <c r="AD1416" s="78"/>
    </row>
    <row r="1417" spans="1:30" x14ac:dyDescent="0.25">
      <c r="A1417" s="17"/>
      <c r="B1417" s="17"/>
      <c r="C1417" s="17"/>
      <c r="D1417" s="84"/>
      <c r="E1417" s="84"/>
      <c r="F1417" s="84"/>
      <c r="G1417" s="85"/>
      <c r="H1417" s="5"/>
      <c r="I1417" s="5"/>
      <c r="J1417" s="5"/>
      <c r="K1417" s="5"/>
      <c r="O1417" s="5"/>
      <c r="P1417" s="5"/>
      <c r="Q1417" s="5"/>
      <c r="R1417" s="17"/>
      <c r="S1417" s="17"/>
      <c r="T1417" s="17"/>
      <c r="AA1417" s="78"/>
      <c r="AB1417" s="78"/>
      <c r="AD1417" s="78"/>
    </row>
    <row r="1418" spans="1:30" x14ac:dyDescent="0.25">
      <c r="A1418" s="17"/>
      <c r="B1418" s="17"/>
      <c r="C1418" s="17"/>
      <c r="D1418" s="84"/>
      <c r="E1418" s="84"/>
      <c r="F1418" s="84"/>
      <c r="G1418" s="85"/>
      <c r="H1418" s="5"/>
      <c r="I1418" s="5"/>
      <c r="J1418" s="5"/>
      <c r="K1418" s="5"/>
      <c r="O1418" s="5"/>
      <c r="P1418" s="5"/>
      <c r="Q1418" s="5"/>
      <c r="R1418" s="17"/>
      <c r="S1418" s="17"/>
      <c r="T1418" s="17"/>
      <c r="AA1418" s="78"/>
      <c r="AB1418" s="78"/>
      <c r="AD1418" s="78"/>
    </row>
    <row r="1419" spans="1:30" x14ac:dyDescent="0.25">
      <c r="A1419" s="17"/>
      <c r="B1419" s="17"/>
      <c r="C1419" s="17"/>
      <c r="D1419" s="84"/>
      <c r="E1419" s="84"/>
      <c r="F1419" s="84"/>
      <c r="G1419" s="85"/>
      <c r="H1419" s="5"/>
      <c r="I1419" s="5"/>
      <c r="J1419" s="5"/>
      <c r="K1419" s="5"/>
      <c r="O1419" s="5"/>
      <c r="P1419" s="5"/>
      <c r="Q1419" s="5"/>
      <c r="R1419" s="17"/>
      <c r="S1419" s="17"/>
      <c r="T1419" s="17"/>
      <c r="AA1419" s="78"/>
      <c r="AB1419" s="78"/>
      <c r="AD1419" s="78"/>
    </row>
    <row r="1420" spans="1:30" x14ac:dyDescent="0.25">
      <c r="A1420" s="17"/>
      <c r="B1420" s="17"/>
      <c r="C1420" s="17"/>
      <c r="D1420" s="84"/>
      <c r="E1420" s="84"/>
      <c r="F1420" s="84"/>
      <c r="G1420" s="85"/>
      <c r="H1420" s="5"/>
      <c r="I1420" s="5"/>
      <c r="J1420" s="5"/>
      <c r="K1420" s="5"/>
      <c r="O1420" s="5"/>
      <c r="P1420" s="5"/>
      <c r="Q1420" s="5"/>
      <c r="R1420" s="17"/>
      <c r="S1420" s="17"/>
      <c r="T1420" s="17"/>
      <c r="AA1420" s="78"/>
      <c r="AB1420" s="78"/>
      <c r="AD1420" s="78"/>
    </row>
    <row r="1421" spans="1:30" x14ac:dyDescent="0.25">
      <c r="A1421" s="17"/>
      <c r="B1421" s="17"/>
      <c r="C1421" s="17"/>
      <c r="D1421" s="84"/>
      <c r="E1421" s="84"/>
      <c r="F1421" s="84"/>
      <c r="G1421" s="85"/>
      <c r="H1421" s="5"/>
      <c r="I1421" s="5"/>
      <c r="J1421" s="5"/>
      <c r="K1421" s="5"/>
      <c r="O1421" s="5"/>
      <c r="P1421" s="5"/>
      <c r="Q1421" s="5"/>
      <c r="R1421" s="17"/>
      <c r="S1421" s="17"/>
      <c r="T1421" s="17"/>
      <c r="AA1421" s="78"/>
      <c r="AB1421" s="78"/>
      <c r="AD1421" s="78"/>
    </row>
    <row r="1422" spans="1:30" x14ac:dyDescent="0.25">
      <c r="A1422" s="17"/>
      <c r="B1422" s="17"/>
      <c r="C1422" s="17"/>
      <c r="D1422" s="84"/>
      <c r="E1422" s="84"/>
      <c r="F1422" s="84"/>
      <c r="G1422" s="85"/>
      <c r="H1422" s="5"/>
      <c r="I1422" s="5"/>
      <c r="J1422" s="5"/>
      <c r="K1422" s="5"/>
      <c r="O1422" s="5"/>
      <c r="P1422" s="5"/>
      <c r="Q1422" s="5"/>
      <c r="R1422" s="17"/>
      <c r="S1422" s="17"/>
      <c r="T1422" s="17"/>
      <c r="AA1422" s="78"/>
      <c r="AB1422" s="78"/>
      <c r="AD1422" s="78"/>
    </row>
    <row r="1423" spans="1:30" x14ac:dyDescent="0.25">
      <c r="A1423" s="17"/>
      <c r="B1423" s="17"/>
      <c r="C1423" s="17"/>
      <c r="D1423" s="84"/>
      <c r="E1423" s="84"/>
      <c r="F1423" s="84"/>
      <c r="G1423" s="85"/>
      <c r="H1423" s="5"/>
      <c r="I1423" s="5"/>
      <c r="J1423" s="5"/>
      <c r="K1423" s="5"/>
      <c r="O1423" s="5"/>
      <c r="P1423" s="5"/>
      <c r="Q1423" s="5"/>
      <c r="R1423" s="17"/>
      <c r="S1423" s="17"/>
      <c r="T1423" s="17"/>
      <c r="AA1423" s="78"/>
      <c r="AB1423" s="78"/>
      <c r="AD1423" s="78"/>
    </row>
    <row r="1424" spans="1:30" x14ac:dyDescent="0.25">
      <c r="A1424" s="17"/>
      <c r="B1424" s="17"/>
      <c r="C1424" s="17"/>
      <c r="D1424" s="84"/>
      <c r="E1424" s="84"/>
      <c r="F1424" s="84"/>
      <c r="G1424" s="85"/>
      <c r="H1424" s="5"/>
      <c r="I1424" s="5"/>
      <c r="J1424" s="5"/>
      <c r="K1424" s="5"/>
      <c r="O1424" s="5"/>
      <c r="P1424" s="5"/>
      <c r="Q1424" s="5"/>
      <c r="R1424" s="17"/>
      <c r="S1424" s="17"/>
      <c r="T1424" s="17"/>
      <c r="AA1424" s="78"/>
      <c r="AB1424" s="78"/>
      <c r="AD1424" s="78"/>
    </row>
    <row r="1425" spans="1:30" x14ac:dyDescent="0.25">
      <c r="A1425" s="17"/>
      <c r="B1425" s="17"/>
      <c r="C1425" s="17"/>
      <c r="D1425" s="84"/>
      <c r="E1425" s="84"/>
      <c r="F1425" s="84"/>
      <c r="G1425" s="85"/>
      <c r="H1425" s="5"/>
      <c r="I1425" s="5"/>
      <c r="J1425" s="5"/>
      <c r="K1425" s="5"/>
      <c r="O1425" s="5"/>
      <c r="P1425" s="5"/>
      <c r="Q1425" s="5"/>
      <c r="R1425" s="17"/>
      <c r="S1425" s="17"/>
      <c r="T1425" s="17"/>
      <c r="AA1425" s="78"/>
      <c r="AB1425" s="78"/>
      <c r="AD1425" s="78"/>
    </row>
    <row r="1426" spans="1:30" x14ac:dyDescent="0.25">
      <c r="A1426" s="17"/>
      <c r="B1426" s="17"/>
      <c r="C1426" s="17"/>
      <c r="D1426" s="84"/>
      <c r="E1426" s="84"/>
      <c r="F1426" s="84"/>
      <c r="G1426" s="85"/>
      <c r="H1426" s="5"/>
      <c r="I1426" s="5"/>
      <c r="J1426" s="5"/>
      <c r="K1426" s="5"/>
      <c r="O1426" s="5"/>
      <c r="P1426" s="5"/>
      <c r="Q1426" s="5"/>
      <c r="R1426" s="17"/>
      <c r="S1426" s="17"/>
      <c r="T1426" s="17"/>
      <c r="AA1426" s="78"/>
      <c r="AB1426" s="78"/>
      <c r="AD1426" s="78"/>
    </row>
    <row r="1427" spans="1:30" x14ac:dyDescent="0.25">
      <c r="A1427" s="17"/>
      <c r="B1427" s="17"/>
      <c r="C1427" s="17"/>
      <c r="D1427" s="84"/>
      <c r="E1427" s="84"/>
      <c r="F1427" s="84"/>
      <c r="G1427" s="85"/>
      <c r="H1427" s="5"/>
      <c r="I1427" s="5"/>
      <c r="J1427" s="5"/>
      <c r="K1427" s="5"/>
      <c r="O1427" s="5"/>
      <c r="P1427" s="5"/>
      <c r="Q1427" s="5"/>
      <c r="R1427" s="17"/>
      <c r="S1427" s="17"/>
      <c r="T1427" s="17"/>
      <c r="AA1427" s="78"/>
      <c r="AB1427" s="78"/>
      <c r="AD1427" s="78"/>
    </row>
    <row r="1428" spans="1:30" x14ac:dyDescent="0.25">
      <c r="A1428" s="17"/>
      <c r="B1428" s="17"/>
      <c r="C1428" s="17"/>
      <c r="D1428" s="84"/>
      <c r="E1428" s="84"/>
      <c r="F1428" s="84"/>
      <c r="G1428" s="85"/>
      <c r="H1428" s="5"/>
      <c r="I1428" s="5"/>
      <c r="J1428" s="5"/>
      <c r="K1428" s="5"/>
      <c r="O1428" s="5"/>
      <c r="P1428" s="5"/>
      <c r="Q1428" s="5"/>
      <c r="R1428" s="17"/>
      <c r="S1428" s="17"/>
      <c r="T1428" s="17"/>
      <c r="AA1428" s="78"/>
      <c r="AB1428" s="78"/>
      <c r="AD1428" s="78"/>
    </row>
    <row r="1429" spans="1:30" x14ac:dyDescent="0.25">
      <c r="A1429" s="17"/>
      <c r="B1429" s="17"/>
      <c r="C1429" s="17"/>
      <c r="D1429" s="84"/>
      <c r="E1429" s="84"/>
      <c r="F1429" s="84"/>
      <c r="G1429" s="85"/>
      <c r="H1429" s="5"/>
      <c r="I1429" s="5"/>
      <c r="J1429" s="5"/>
      <c r="K1429" s="5"/>
      <c r="O1429" s="5"/>
      <c r="P1429" s="5"/>
      <c r="Q1429" s="5"/>
      <c r="R1429" s="17"/>
      <c r="S1429" s="17"/>
      <c r="T1429" s="17"/>
      <c r="AA1429" s="78"/>
      <c r="AB1429" s="78"/>
      <c r="AD1429" s="78"/>
    </row>
    <row r="1430" spans="1:30" x14ac:dyDescent="0.25">
      <c r="A1430" s="17"/>
      <c r="B1430" s="17"/>
      <c r="C1430" s="17"/>
      <c r="D1430" s="84"/>
      <c r="E1430" s="84"/>
      <c r="F1430" s="84"/>
      <c r="G1430" s="85"/>
      <c r="H1430" s="5"/>
      <c r="I1430" s="5"/>
      <c r="J1430" s="5"/>
      <c r="K1430" s="5"/>
      <c r="O1430" s="5"/>
      <c r="P1430" s="5"/>
      <c r="Q1430" s="5"/>
      <c r="R1430" s="17"/>
      <c r="S1430" s="17"/>
      <c r="T1430" s="17"/>
      <c r="AA1430" s="78"/>
      <c r="AB1430" s="78"/>
      <c r="AD1430" s="78"/>
    </row>
    <row r="1431" spans="1:30" x14ac:dyDescent="0.25">
      <c r="A1431" s="17"/>
      <c r="B1431" s="17"/>
      <c r="C1431" s="17"/>
      <c r="D1431" s="84"/>
      <c r="E1431" s="84"/>
      <c r="F1431" s="84"/>
      <c r="G1431" s="85"/>
      <c r="H1431" s="5"/>
      <c r="I1431" s="5"/>
      <c r="J1431" s="5"/>
      <c r="K1431" s="5"/>
      <c r="O1431" s="5"/>
      <c r="P1431" s="5"/>
      <c r="Q1431" s="5"/>
      <c r="R1431" s="17"/>
      <c r="S1431" s="17"/>
      <c r="T1431" s="17"/>
      <c r="AA1431" s="78"/>
      <c r="AB1431" s="78"/>
      <c r="AD1431" s="78"/>
    </row>
    <row r="1432" spans="1:30" x14ac:dyDescent="0.25">
      <c r="A1432" s="17"/>
      <c r="B1432" s="17"/>
      <c r="C1432" s="17"/>
      <c r="D1432" s="84"/>
      <c r="E1432" s="84"/>
      <c r="F1432" s="84"/>
      <c r="G1432" s="85"/>
      <c r="H1432" s="5"/>
      <c r="I1432" s="5"/>
      <c r="J1432" s="5"/>
      <c r="K1432" s="5"/>
      <c r="O1432" s="5"/>
      <c r="P1432" s="5"/>
      <c r="Q1432" s="5"/>
      <c r="R1432" s="17"/>
      <c r="S1432" s="17"/>
      <c r="T1432" s="17"/>
      <c r="AA1432" s="78"/>
      <c r="AB1432" s="78"/>
      <c r="AD1432" s="78"/>
    </row>
    <row r="1433" spans="1:30" x14ac:dyDescent="0.25">
      <c r="A1433" s="17"/>
      <c r="B1433" s="17"/>
      <c r="C1433" s="17"/>
      <c r="D1433" s="84"/>
      <c r="E1433" s="84"/>
      <c r="F1433" s="84"/>
      <c r="G1433" s="85"/>
      <c r="H1433" s="5"/>
      <c r="I1433" s="5"/>
      <c r="J1433" s="5"/>
      <c r="K1433" s="5"/>
      <c r="O1433" s="5"/>
      <c r="P1433" s="5"/>
      <c r="Q1433" s="5"/>
      <c r="R1433" s="17"/>
      <c r="S1433" s="17"/>
      <c r="T1433" s="17"/>
      <c r="AA1433" s="78"/>
      <c r="AB1433" s="78"/>
      <c r="AD1433" s="78"/>
    </row>
    <row r="1434" spans="1:30" x14ac:dyDescent="0.25">
      <c r="A1434" s="17"/>
      <c r="B1434" s="17"/>
      <c r="C1434" s="17"/>
      <c r="D1434" s="84"/>
      <c r="E1434" s="84"/>
      <c r="F1434" s="84"/>
      <c r="G1434" s="85"/>
      <c r="H1434" s="5"/>
      <c r="I1434" s="5"/>
      <c r="J1434" s="5"/>
      <c r="K1434" s="5"/>
      <c r="O1434" s="5"/>
      <c r="P1434" s="5"/>
      <c r="Q1434" s="5"/>
      <c r="R1434" s="17"/>
      <c r="S1434" s="17"/>
      <c r="T1434" s="17"/>
      <c r="AA1434" s="78"/>
      <c r="AB1434" s="78"/>
      <c r="AD1434" s="78"/>
    </row>
    <row r="1435" spans="1:30" x14ac:dyDescent="0.25">
      <c r="A1435" s="17"/>
      <c r="B1435" s="17"/>
      <c r="C1435" s="17"/>
      <c r="D1435" s="84"/>
      <c r="E1435" s="84"/>
      <c r="F1435" s="84"/>
      <c r="G1435" s="85"/>
      <c r="H1435" s="5"/>
      <c r="I1435" s="5"/>
      <c r="J1435" s="5"/>
      <c r="K1435" s="5"/>
      <c r="O1435" s="5"/>
      <c r="P1435" s="5"/>
      <c r="Q1435" s="5"/>
      <c r="R1435" s="17"/>
      <c r="S1435" s="17"/>
      <c r="T1435" s="17"/>
      <c r="AA1435" s="78"/>
      <c r="AB1435" s="78"/>
      <c r="AD1435" s="78"/>
    </row>
    <row r="1436" spans="1:30" x14ac:dyDescent="0.25">
      <c r="A1436" s="17"/>
      <c r="B1436" s="17"/>
      <c r="C1436" s="17"/>
      <c r="D1436" s="84"/>
      <c r="E1436" s="84"/>
      <c r="F1436" s="84"/>
      <c r="G1436" s="85"/>
      <c r="H1436" s="5"/>
      <c r="I1436" s="5"/>
      <c r="J1436" s="5"/>
      <c r="K1436" s="5"/>
      <c r="O1436" s="5"/>
      <c r="P1436" s="5"/>
      <c r="Q1436" s="5"/>
      <c r="R1436" s="17"/>
      <c r="S1436" s="17"/>
      <c r="T1436" s="17"/>
      <c r="AA1436" s="78"/>
      <c r="AB1436" s="78"/>
      <c r="AD1436" s="78"/>
    </row>
    <row r="1437" spans="1:30" x14ac:dyDescent="0.25">
      <c r="A1437" s="17"/>
      <c r="B1437" s="17"/>
      <c r="C1437" s="17"/>
      <c r="D1437" s="84"/>
      <c r="E1437" s="84"/>
      <c r="F1437" s="84"/>
      <c r="G1437" s="85"/>
      <c r="H1437" s="5"/>
      <c r="I1437" s="5"/>
      <c r="J1437" s="5"/>
      <c r="K1437" s="5"/>
      <c r="O1437" s="5"/>
      <c r="P1437" s="5"/>
      <c r="Q1437" s="5"/>
      <c r="R1437" s="17"/>
      <c r="S1437" s="17"/>
      <c r="T1437" s="17"/>
      <c r="AA1437" s="78"/>
      <c r="AB1437" s="78"/>
      <c r="AD1437" s="78"/>
    </row>
    <row r="1438" spans="1:30" x14ac:dyDescent="0.25">
      <c r="A1438" s="17"/>
      <c r="B1438" s="17"/>
      <c r="C1438" s="17"/>
      <c r="D1438" s="84"/>
      <c r="E1438" s="84"/>
      <c r="F1438" s="84"/>
      <c r="G1438" s="85"/>
      <c r="H1438" s="5"/>
      <c r="I1438" s="5"/>
      <c r="J1438" s="5"/>
      <c r="K1438" s="5"/>
      <c r="O1438" s="5"/>
      <c r="P1438" s="5"/>
      <c r="Q1438" s="5"/>
      <c r="R1438" s="17"/>
      <c r="S1438" s="17"/>
      <c r="T1438" s="17"/>
      <c r="AA1438" s="78"/>
      <c r="AB1438" s="78"/>
      <c r="AD1438" s="78"/>
    </row>
    <row r="1439" spans="1:30" x14ac:dyDescent="0.25">
      <c r="A1439" s="17"/>
      <c r="B1439" s="17"/>
      <c r="C1439" s="17"/>
      <c r="D1439" s="84"/>
      <c r="E1439" s="84"/>
      <c r="F1439" s="84"/>
      <c r="G1439" s="85"/>
      <c r="H1439" s="5"/>
      <c r="I1439" s="5"/>
      <c r="J1439" s="5"/>
      <c r="K1439" s="5"/>
      <c r="O1439" s="5"/>
      <c r="P1439" s="5"/>
      <c r="Q1439" s="5"/>
      <c r="R1439" s="17"/>
      <c r="S1439" s="17"/>
      <c r="T1439" s="17"/>
      <c r="AA1439" s="78"/>
      <c r="AB1439" s="78"/>
      <c r="AD1439" s="78"/>
    </row>
    <row r="1440" spans="1:30" x14ac:dyDescent="0.25">
      <c r="A1440" s="17"/>
      <c r="B1440" s="17"/>
      <c r="C1440" s="17"/>
      <c r="D1440" s="84"/>
      <c r="E1440" s="84"/>
      <c r="F1440" s="84"/>
      <c r="G1440" s="85"/>
      <c r="H1440" s="5"/>
      <c r="I1440" s="5"/>
      <c r="J1440" s="5"/>
      <c r="K1440" s="5"/>
      <c r="O1440" s="5"/>
      <c r="P1440" s="5"/>
      <c r="Q1440" s="5"/>
      <c r="R1440" s="17"/>
      <c r="S1440" s="17"/>
      <c r="T1440" s="17"/>
      <c r="AA1440" s="78"/>
      <c r="AB1440" s="78"/>
      <c r="AD1440" s="78"/>
    </row>
    <row r="1441" spans="1:30" x14ac:dyDescent="0.25">
      <c r="A1441" s="17"/>
      <c r="B1441" s="17"/>
      <c r="C1441" s="17"/>
      <c r="D1441" s="84"/>
      <c r="E1441" s="84"/>
      <c r="F1441" s="84"/>
      <c r="G1441" s="85"/>
      <c r="H1441" s="5"/>
      <c r="I1441" s="5"/>
      <c r="J1441" s="5"/>
      <c r="K1441" s="5"/>
      <c r="O1441" s="5"/>
      <c r="P1441" s="5"/>
      <c r="Q1441" s="5"/>
      <c r="R1441" s="17"/>
      <c r="S1441" s="17"/>
      <c r="T1441" s="17"/>
      <c r="AA1441" s="78"/>
      <c r="AB1441" s="78"/>
      <c r="AD1441" s="78"/>
    </row>
    <row r="1442" spans="1:30" x14ac:dyDescent="0.25">
      <c r="A1442" s="17"/>
      <c r="B1442" s="17"/>
      <c r="C1442" s="17"/>
      <c r="D1442" s="84"/>
      <c r="E1442" s="84"/>
      <c r="F1442" s="84"/>
      <c r="G1442" s="85"/>
      <c r="H1442" s="5"/>
      <c r="I1442" s="5"/>
      <c r="J1442" s="5"/>
      <c r="K1442" s="5"/>
      <c r="O1442" s="5"/>
      <c r="P1442" s="5"/>
      <c r="Q1442" s="5"/>
      <c r="R1442" s="17"/>
      <c r="S1442" s="17"/>
      <c r="T1442" s="17"/>
      <c r="AA1442" s="78"/>
      <c r="AB1442" s="78"/>
      <c r="AD1442" s="78"/>
    </row>
    <row r="1443" spans="1:30" x14ac:dyDescent="0.25">
      <c r="A1443" s="17"/>
      <c r="B1443" s="17"/>
      <c r="C1443" s="17"/>
      <c r="D1443" s="84"/>
      <c r="E1443" s="84"/>
      <c r="F1443" s="84"/>
      <c r="G1443" s="85"/>
      <c r="H1443" s="5"/>
      <c r="I1443" s="5"/>
      <c r="J1443" s="5"/>
      <c r="K1443" s="5"/>
      <c r="O1443" s="5"/>
      <c r="P1443" s="5"/>
      <c r="Q1443" s="5"/>
      <c r="R1443" s="17"/>
      <c r="S1443" s="17"/>
      <c r="T1443" s="17"/>
      <c r="AA1443" s="78"/>
      <c r="AB1443" s="78"/>
      <c r="AD1443" s="78"/>
    </row>
    <row r="1444" spans="1:30" x14ac:dyDescent="0.25">
      <c r="A1444" s="17"/>
      <c r="B1444" s="17"/>
      <c r="C1444" s="17"/>
      <c r="D1444" s="84"/>
      <c r="E1444" s="84"/>
      <c r="F1444" s="84"/>
      <c r="G1444" s="85"/>
      <c r="H1444" s="5"/>
      <c r="I1444" s="5"/>
      <c r="J1444" s="5"/>
      <c r="K1444" s="5"/>
      <c r="O1444" s="5"/>
      <c r="P1444" s="5"/>
      <c r="Q1444" s="5"/>
      <c r="R1444" s="17"/>
      <c r="S1444" s="17"/>
      <c r="T1444" s="17"/>
      <c r="AA1444" s="78"/>
      <c r="AB1444" s="78"/>
      <c r="AD1444" s="78"/>
    </row>
    <row r="1445" spans="1:30" x14ac:dyDescent="0.25">
      <c r="A1445" s="17"/>
      <c r="B1445" s="17"/>
      <c r="C1445" s="17"/>
      <c r="D1445" s="84"/>
      <c r="E1445" s="84"/>
      <c r="F1445" s="84"/>
      <c r="G1445" s="85"/>
      <c r="H1445" s="5"/>
      <c r="I1445" s="5"/>
      <c r="J1445" s="5"/>
      <c r="K1445" s="5"/>
      <c r="O1445" s="5"/>
      <c r="P1445" s="5"/>
      <c r="Q1445" s="5"/>
      <c r="R1445" s="17"/>
      <c r="S1445" s="17"/>
      <c r="T1445" s="17"/>
      <c r="AA1445" s="78"/>
      <c r="AB1445" s="78"/>
      <c r="AD1445" s="78"/>
    </row>
    <row r="1446" spans="1:30" x14ac:dyDescent="0.25">
      <c r="A1446" s="17"/>
      <c r="B1446" s="17"/>
      <c r="C1446" s="17"/>
      <c r="D1446" s="84"/>
      <c r="E1446" s="84"/>
      <c r="F1446" s="84"/>
      <c r="G1446" s="85"/>
      <c r="H1446" s="5"/>
      <c r="I1446" s="5"/>
      <c r="J1446" s="5"/>
      <c r="K1446" s="5"/>
      <c r="O1446" s="5"/>
      <c r="P1446" s="5"/>
      <c r="Q1446" s="5"/>
      <c r="R1446" s="17"/>
      <c r="S1446" s="17"/>
      <c r="T1446" s="17"/>
      <c r="AA1446" s="78"/>
      <c r="AB1446" s="78"/>
      <c r="AD1446" s="78"/>
    </row>
    <row r="1447" spans="1:30" x14ac:dyDescent="0.25">
      <c r="A1447" s="17"/>
      <c r="B1447" s="17"/>
      <c r="C1447" s="17"/>
      <c r="D1447" s="84"/>
      <c r="E1447" s="84"/>
      <c r="F1447" s="84"/>
      <c r="G1447" s="85"/>
      <c r="H1447" s="5"/>
      <c r="I1447" s="5"/>
      <c r="J1447" s="5"/>
      <c r="K1447" s="5"/>
      <c r="O1447" s="5"/>
      <c r="P1447" s="5"/>
      <c r="Q1447" s="5"/>
      <c r="R1447" s="17"/>
      <c r="S1447" s="17"/>
      <c r="T1447" s="17"/>
      <c r="AA1447" s="78"/>
      <c r="AB1447" s="78"/>
      <c r="AD1447" s="78"/>
    </row>
    <row r="1448" spans="1:30" x14ac:dyDescent="0.25">
      <c r="A1448" s="17"/>
      <c r="B1448" s="17"/>
      <c r="C1448" s="17"/>
      <c r="D1448" s="84"/>
      <c r="E1448" s="84"/>
      <c r="F1448" s="84"/>
      <c r="G1448" s="85"/>
      <c r="H1448" s="5"/>
      <c r="I1448" s="5"/>
      <c r="J1448" s="5"/>
      <c r="K1448" s="5"/>
      <c r="O1448" s="5"/>
      <c r="P1448" s="5"/>
      <c r="Q1448" s="5"/>
      <c r="R1448" s="17"/>
      <c r="S1448" s="17"/>
      <c r="T1448" s="17"/>
      <c r="AA1448" s="78"/>
      <c r="AB1448" s="78"/>
      <c r="AD1448" s="78"/>
    </row>
    <row r="1449" spans="1:30" x14ac:dyDescent="0.25">
      <c r="A1449" s="17"/>
      <c r="B1449" s="17"/>
      <c r="C1449" s="17"/>
      <c r="D1449" s="84"/>
      <c r="E1449" s="84"/>
      <c r="F1449" s="84"/>
      <c r="G1449" s="85"/>
      <c r="H1449" s="5"/>
      <c r="I1449" s="5"/>
      <c r="J1449" s="5"/>
      <c r="K1449" s="5"/>
      <c r="O1449" s="5"/>
      <c r="P1449" s="5"/>
      <c r="Q1449" s="5"/>
      <c r="R1449" s="17"/>
      <c r="S1449" s="17"/>
      <c r="T1449" s="17"/>
      <c r="AA1449" s="78"/>
      <c r="AB1449" s="78"/>
      <c r="AD1449" s="78"/>
    </row>
    <row r="1450" spans="1:30" x14ac:dyDescent="0.25">
      <c r="A1450" s="17"/>
      <c r="B1450" s="17"/>
      <c r="C1450" s="17"/>
      <c r="D1450" s="84"/>
      <c r="E1450" s="84"/>
      <c r="F1450" s="84"/>
      <c r="G1450" s="85"/>
      <c r="H1450" s="5"/>
      <c r="I1450" s="5"/>
      <c r="J1450" s="5"/>
      <c r="K1450" s="5"/>
      <c r="O1450" s="5"/>
      <c r="P1450" s="5"/>
      <c r="Q1450" s="5"/>
      <c r="R1450" s="17"/>
      <c r="S1450" s="17"/>
      <c r="T1450" s="17"/>
      <c r="AA1450" s="78"/>
      <c r="AB1450" s="78"/>
      <c r="AD1450" s="78"/>
    </row>
    <row r="1451" spans="1:30" x14ac:dyDescent="0.25">
      <c r="A1451" s="17"/>
      <c r="B1451" s="17"/>
      <c r="C1451" s="17"/>
      <c r="D1451" s="84"/>
      <c r="E1451" s="84"/>
      <c r="F1451" s="84"/>
      <c r="G1451" s="85"/>
      <c r="H1451" s="5"/>
      <c r="I1451" s="5"/>
      <c r="J1451" s="5"/>
      <c r="K1451" s="5"/>
      <c r="O1451" s="5"/>
      <c r="P1451" s="5"/>
      <c r="Q1451" s="5"/>
      <c r="R1451" s="17"/>
      <c r="S1451" s="17"/>
      <c r="T1451" s="17"/>
      <c r="AA1451" s="78"/>
      <c r="AB1451" s="78"/>
      <c r="AD1451" s="78"/>
    </row>
    <row r="1452" spans="1:30" x14ac:dyDescent="0.25">
      <c r="A1452" s="17"/>
      <c r="B1452" s="17"/>
      <c r="C1452" s="17"/>
      <c r="D1452" s="84"/>
      <c r="E1452" s="84"/>
      <c r="F1452" s="84"/>
      <c r="G1452" s="85"/>
      <c r="H1452" s="5"/>
      <c r="I1452" s="5"/>
      <c r="J1452" s="5"/>
      <c r="K1452" s="5"/>
      <c r="O1452" s="5"/>
      <c r="P1452" s="5"/>
      <c r="Q1452" s="5"/>
      <c r="R1452" s="17"/>
      <c r="S1452" s="17"/>
      <c r="T1452" s="17"/>
      <c r="AA1452" s="78"/>
      <c r="AB1452" s="78"/>
      <c r="AD1452" s="78"/>
    </row>
    <row r="1453" spans="1:30" x14ac:dyDescent="0.25">
      <c r="A1453" s="17"/>
      <c r="B1453" s="17"/>
      <c r="C1453" s="17"/>
      <c r="D1453" s="84"/>
      <c r="E1453" s="84"/>
      <c r="F1453" s="84"/>
      <c r="G1453" s="85"/>
      <c r="H1453" s="5"/>
      <c r="I1453" s="5"/>
      <c r="J1453" s="5"/>
      <c r="K1453" s="5"/>
      <c r="O1453" s="5"/>
      <c r="P1453" s="5"/>
      <c r="Q1453" s="5"/>
      <c r="R1453" s="17"/>
      <c r="S1453" s="17"/>
      <c r="T1453" s="17"/>
      <c r="AA1453" s="78"/>
      <c r="AB1453" s="78"/>
      <c r="AD1453" s="78"/>
    </row>
    <row r="1454" spans="1:30" x14ac:dyDescent="0.25">
      <c r="A1454" s="17"/>
      <c r="B1454" s="17"/>
      <c r="C1454" s="17"/>
      <c r="D1454" s="84"/>
      <c r="E1454" s="84"/>
      <c r="F1454" s="84"/>
      <c r="G1454" s="85"/>
      <c r="H1454" s="5"/>
      <c r="I1454" s="5"/>
      <c r="J1454" s="5"/>
      <c r="K1454" s="5"/>
      <c r="O1454" s="5"/>
      <c r="P1454" s="5"/>
      <c r="Q1454" s="5"/>
      <c r="R1454" s="17"/>
      <c r="S1454" s="17"/>
      <c r="T1454" s="17"/>
      <c r="AA1454" s="78"/>
      <c r="AB1454" s="78"/>
      <c r="AD1454" s="78"/>
    </row>
    <row r="1455" spans="1:30" x14ac:dyDescent="0.25">
      <c r="A1455" s="17"/>
      <c r="B1455" s="17"/>
      <c r="C1455" s="17"/>
      <c r="D1455" s="84"/>
      <c r="E1455" s="84"/>
      <c r="F1455" s="84"/>
      <c r="G1455" s="85"/>
      <c r="H1455" s="5"/>
      <c r="I1455" s="5"/>
      <c r="J1455" s="5"/>
      <c r="K1455" s="5"/>
      <c r="O1455" s="5"/>
      <c r="P1455" s="5"/>
      <c r="Q1455" s="5"/>
      <c r="R1455" s="17"/>
      <c r="S1455" s="17"/>
      <c r="T1455" s="17"/>
      <c r="AA1455" s="78"/>
      <c r="AB1455" s="78"/>
      <c r="AD1455" s="78"/>
    </row>
    <row r="1456" spans="1:30" x14ac:dyDescent="0.25">
      <c r="A1456" s="17"/>
      <c r="B1456" s="17"/>
      <c r="C1456" s="17"/>
      <c r="D1456" s="84"/>
      <c r="E1456" s="84"/>
      <c r="F1456" s="84"/>
      <c r="G1456" s="85"/>
      <c r="H1456" s="5"/>
      <c r="I1456" s="5"/>
      <c r="J1456" s="5"/>
      <c r="K1456" s="5"/>
      <c r="O1456" s="5"/>
      <c r="P1456" s="5"/>
      <c r="Q1456" s="5"/>
      <c r="R1456" s="17"/>
      <c r="S1456" s="17"/>
      <c r="T1456" s="17"/>
      <c r="AA1456" s="78"/>
      <c r="AB1456" s="78"/>
      <c r="AD1456" s="78"/>
    </row>
    <row r="1457" spans="1:30" x14ac:dyDescent="0.25">
      <c r="A1457" s="17"/>
      <c r="B1457" s="17"/>
      <c r="C1457" s="17"/>
      <c r="D1457" s="84"/>
      <c r="E1457" s="84"/>
      <c r="F1457" s="84"/>
      <c r="G1457" s="85"/>
      <c r="H1457" s="5"/>
      <c r="I1457" s="5"/>
      <c r="J1457" s="5"/>
      <c r="K1457" s="5"/>
      <c r="O1457" s="5"/>
      <c r="P1457" s="5"/>
      <c r="Q1457" s="5"/>
      <c r="R1457" s="17"/>
      <c r="S1457" s="17"/>
      <c r="T1457" s="17"/>
      <c r="AA1457" s="78"/>
      <c r="AB1457" s="78"/>
      <c r="AD1457" s="78"/>
    </row>
    <row r="1458" spans="1:30" x14ac:dyDescent="0.25">
      <c r="A1458" s="17"/>
      <c r="B1458" s="17"/>
      <c r="C1458" s="17"/>
      <c r="D1458" s="84"/>
      <c r="E1458" s="84"/>
      <c r="F1458" s="84"/>
      <c r="G1458" s="85"/>
      <c r="H1458" s="5"/>
      <c r="I1458" s="5"/>
      <c r="J1458" s="5"/>
      <c r="K1458" s="5"/>
      <c r="O1458" s="5"/>
      <c r="P1458" s="5"/>
      <c r="Q1458" s="5"/>
      <c r="R1458" s="17"/>
      <c r="S1458" s="17"/>
      <c r="T1458" s="17"/>
      <c r="AA1458" s="78"/>
      <c r="AB1458" s="78"/>
      <c r="AD1458" s="78"/>
    </row>
    <row r="1459" spans="1:30" x14ac:dyDescent="0.25">
      <c r="A1459" s="17"/>
      <c r="B1459" s="17"/>
      <c r="C1459" s="17"/>
      <c r="D1459" s="84"/>
      <c r="E1459" s="84"/>
      <c r="F1459" s="84"/>
      <c r="G1459" s="85"/>
      <c r="H1459" s="5"/>
      <c r="I1459" s="5"/>
      <c r="J1459" s="5"/>
      <c r="K1459" s="5"/>
      <c r="O1459" s="5"/>
      <c r="P1459" s="5"/>
      <c r="Q1459" s="5"/>
      <c r="R1459" s="17"/>
      <c r="S1459" s="17"/>
      <c r="T1459" s="17"/>
      <c r="AA1459" s="78"/>
      <c r="AB1459" s="78"/>
      <c r="AD1459" s="78"/>
    </row>
    <row r="1460" spans="1:30" x14ac:dyDescent="0.25">
      <c r="A1460" s="17"/>
      <c r="B1460" s="17"/>
      <c r="C1460" s="17"/>
      <c r="D1460" s="84"/>
      <c r="E1460" s="84"/>
      <c r="F1460" s="84"/>
      <c r="G1460" s="85"/>
      <c r="H1460" s="5"/>
      <c r="I1460" s="5"/>
      <c r="J1460" s="5"/>
      <c r="K1460" s="5"/>
      <c r="O1460" s="5"/>
      <c r="P1460" s="5"/>
      <c r="Q1460" s="5"/>
      <c r="R1460" s="17"/>
      <c r="S1460" s="17"/>
      <c r="T1460" s="17"/>
      <c r="AA1460" s="78"/>
      <c r="AB1460" s="78"/>
      <c r="AD1460" s="78"/>
    </row>
    <row r="1461" spans="1:30" x14ac:dyDescent="0.25">
      <c r="A1461" s="17"/>
      <c r="B1461" s="17"/>
      <c r="C1461" s="17"/>
      <c r="D1461" s="84"/>
      <c r="E1461" s="84"/>
      <c r="F1461" s="84"/>
      <c r="G1461" s="85"/>
      <c r="H1461" s="5"/>
      <c r="I1461" s="5"/>
      <c r="J1461" s="5"/>
      <c r="K1461" s="5"/>
      <c r="O1461" s="5"/>
      <c r="P1461" s="5"/>
      <c r="Q1461" s="5"/>
      <c r="R1461" s="17"/>
      <c r="S1461" s="17"/>
      <c r="T1461" s="17"/>
      <c r="AA1461" s="78"/>
      <c r="AB1461" s="78"/>
      <c r="AD1461" s="78"/>
    </row>
    <row r="1462" spans="1:30" x14ac:dyDescent="0.25">
      <c r="A1462" s="17"/>
      <c r="B1462" s="17"/>
      <c r="C1462" s="17"/>
      <c r="D1462" s="84"/>
      <c r="E1462" s="84"/>
      <c r="F1462" s="84"/>
      <c r="G1462" s="85"/>
      <c r="H1462" s="5"/>
      <c r="I1462" s="5"/>
      <c r="J1462" s="5"/>
      <c r="K1462" s="5"/>
      <c r="O1462" s="5"/>
      <c r="P1462" s="5"/>
      <c r="Q1462" s="5"/>
      <c r="R1462" s="17"/>
      <c r="S1462" s="17"/>
      <c r="T1462" s="17"/>
      <c r="AA1462" s="78"/>
      <c r="AB1462" s="78"/>
      <c r="AD1462" s="78"/>
    </row>
    <row r="1463" spans="1:30" x14ac:dyDescent="0.25">
      <c r="A1463" s="17"/>
      <c r="B1463" s="17"/>
      <c r="C1463" s="17"/>
      <c r="D1463" s="84"/>
      <c r="E1463" s="84"/>
      <c r="F1463" s="84"/>
      <c r="G1463" s="85"/>
      <c r="H1463" s="5"/>
      <c r="I1463" s="5"/>
      <c r="J1463" s="5"/>
      <c r="K1463" s="5"/>
      <c r="O1463" s="5"/>
      <c r="P1463" s="5"/>
      <c r="Q1463" s="5"/>
      <c r="R1463" s="17"/>
      <c r="S1463" s="17"/>
      <c r="T1463" s="17"/>
      <c r="AA1463" s="78"/>
      <c r="AB1463" s="78"/>
      <c r="AD1463" s="78"/>
    </row>
    <row r="1464" spans="1:30" x14ac:dyDescent="0.25">
      <c r="A1464" s="17"/>
      <c r="B1464" s="17"/>
      <c r="C1464" s="17"/>
      <c r="D1464" s="84"/>
      <c r="E1464" s="84"/>
      <c r="F1464" s="84"/>
      <c r="G1464" s="85"/>
      <c r="H1464" s="5"/>
      <c r="I1464" s="5"/>
      <c r="J1464" s="5"/>
      <c r="K1464" s="5"/>
      <c r="O1464" s="5"/>
      <c r="P1464" s="5"/>
      <c r="Q1464" s="5"/>
      <c r="R1464" s="17"/>
      <c r="S1464" s="17"/>
      <c r="T1464" s="17"/>
      <c r="AA1464" s="78"/>
      <c r="AB1464" s="78"/>
      <c r="AD1464" s="78"/>
    </row>
    <row r="1465" spans="1:30" x14ac:dyDescent="0.25">
      <c r="A1465" s="17"/>
      <c r="B1465" s="17"/>
      <c r="C1465" s="17"/>
      <c r="D1465" s="84"/>
      <c r="E1465" s="84"/>
      <c r="F1465" s="84"/>
      <c r="G1465" s="85"/>
      <c r="H1465" s="5"/>
      <c r="I1465" s="5"/>
      <c r="J1465" s="5"/>
      <c r="K1465" s="5"/>
      <c r="O1465" s="5"/>
      <c r="P1465" s="5"/>
      <c r="Q1465" s="5"/>
      <c r="R1465" s="17"/>
      <c r="S1465" s="17"/>
      <c r="T1465" s="17"/>
      <c r="AA1465" s="78"/>
      <c r="AB1465" s="78"/>
      <c r="AD1465" s="78"/>
    </row>
    <row r="1466" spans="1:30" x14ac:dyDescent="0.25">
      <c r="A1466" s="17"/>
      <c r="B1466" s="17"/>
      <c r="C1466" s="17"/>
      <c r="D1466" s="84"/>
      <c r="E1466" s="84"/>
      <c r="F1466" s="84"/>
      <c r="G1466" s="85"/>
      <c r="H1466" s="5"/>
      <c r="I1466" s="5"/>
      <c r="J1466" s="5"/>
      <c r="K1466" s="5"/>
      <c r="O1466" s="5"/>
      <c r="P1466" s="5"/>
      <c r="Q1466" s="5"/>
      <c r="R1466" s="17"/>
      <c r="S1466" s="17"/>
      <c r="T1466" s="17"/>
      <c r="AA1466" s="78"/>
      <c r="AB1466" s="78"/>
      <c r="AD1466" s="78"/>
    </row>
    <row r="1467" spans="1:30" x14ac:dyDescent="0.25">
      <c r="A1467" s="17"/>
      <c r="B1467" s="17"/>
      <c r="C1467" s="17"/>
      <c r="D1467" s="84"/>
      <c r="E1467" s="84"/>
      <c r="F1467" s="84"/>
      <c r="G1467" s="85"/>
      <c r="H1467" s="5"/>
      <c r="I1467" s="5"/>
      <c r="J1467" s="5"/>
      <c r="K1467" s="5"/>
      <c r="O1467" s="5"/>
      <c r="P1467" s="5"/>
      <c r="Q1467" s="5"/>
      <c r="R1467" s="17"/>
      <c r="S1467" s="17"/>
      <c r="T1467" s="17"/>
      <c r="AA1467" s="78"/>
      <c r="AB1467" s="78"/>
      <c r="AD1467" s="78"/>
    </row>
    <row r="1468" spans="1:30" x14ac:dyDescent="0.25">
      <c r="A1468" s="17"/>
      <c r="B1468" s="17"/>
      <c r="C1468" s="17"/>
      <c r="D1468" s="84"/>
      <c r="E1468" s="84"/>
      <c r="F1468" s="84"/>
      <c r="G1468" s="85"/>
      <c r="H1468" s="5"/>
      <c r="I1468" s="5"/>
      <c r="J1468" s="5"/>
      <c r="K1468" s="5"/>
      <c r="O1468" s="5"/>
      <c r="P1468" s="5"/>
      <c r="Q1468" s="5"/>
      <c r="R1468" s="17"/>
      <c r="S1468" s="17"/>
      <c r="T1468" s="17"/>
      <c r="AA1468" s="78"/>
      <c r="AB1468" s="78"/>
      <c r="AD1468" s="78"/>
    </row>
    <row r="1469" spans="1:30" x14ac:dyDescent="0.25">
      <c r="A1469" s="17"/>
      <c r="B1469" s="17"/>
      <c r="C1469" s="17"/>
      <c r="D1469" s="84"/>
      <c r="E1469" s="84"/>
      <c r="F1469" s="84"/>
      <c r="G1469" s="85"/>
      <c r="H1469" s="5"/>
      <c r="I1469" s="5"/>
      <c r="J1469" s="5"/>
      <c r="K1469" s="5"/>
      <c r="O1469" s="5"/>
      <c r="P1469" s="5"/>
      <c r="Q1469" s="5"/>
      <c r="R1469" s="17"/>
      <c r="S1469" s="17"/>
      <c r="T1469" s="17"/>
      <c r="AA1469" s="78"/>
      <c r="AB1469" s="78"/>
      <c r="AD1469" s="78"/>
    </row>
    <row r="1470" spans="1:30" x14ac:dyDescent="0.25">
      <c r="A1470" s="17"/>
      <c r="B1470" s="17"/>
      <c r="C1470" s="17"/>
      <c r="D1470" s="84"/>
      <c r="E1470" s="84"/>
      <c r="F1470" s="84"/>
      <c r="G1470" s="85"/>
      <c r="H1470" s="5"/>
      <c r="I1470" s="5"/>
      <c r="J1470" s="5"/>
      <c r="K1470" s="5"/>
      <c r="O1470" s="5"/>
      <c r="P1470" s="5"/>
      <c r="Q1470" s="5"/>
      <c r="R1470" s="17"/>
      <c r="S1470" s="17"/>
      <c r="T1470" s="17"/>
      <c r="AA1470" s="78"/>
      <c r="AB1470" s="78"/>
      <c r="AD1470" s="78"/>
    </row>
    <row r="1471" spans="1:30" x14ac:dyDescent="0.25">
      <c r="A1471" s="17"/>
      <c r="B1471" s="17"/>
      <c r="C1471" s="17"/>
      <c r="D1471" s="84"/>
      <c r="E1471" s="84"/>
      <c r="F1471" s="84"/>
      <c r="G1471" s="85"/>
      <c r="H1471" s="5"/>
      <c r="I1471" s="5"/>
      <c r="J1471" s="5"/>
      <c r="K1471" s="5"/>
      <c r="O1471" s="5"/>
      <c r="P1471" s="5"/>
      <c r="Q1471" s="5"/>
      <c r="R1471" s="17"/>
      <c r="S1471" s="17"/>
      <c r="T1471" s="17"/>
      <c r="AA1471" s="78"/>
      <c r="AB1471" s="78"/>
      <c r="AD1471" s="78"/>
    </row>
    <row r="1472" spans="1:30" x14ac:dyDescent="0.25">
      <c r="A1472" s="17"/>
      <c r="B1472" s="17"/>
      <c r="C1472" s="17"/>
      <c r="D1472" s="84"/>
      <c r="E1472" s="84"/>
      <c r="F1472" s="84"/>
      <c r="G1472" s="85"/>
      <c r="H1472" s="5"/>
      <c r="I1472" s="5"/>
      <c r="J1472" s="5"/>
      <c r="K1472" s="5"/>
      <c r="O1472" s="5"/>
      <c r="P1472" s="5"/>
      <c r="Q1472" s="5"/>
      <c r="R1472" s="17"/>
      <c r="S1472" s="17"/>
      <c r="T1472" s="17"/>
      <c r="AA1472" s="78"/>
      <c r="AB1472" s="78"/>
      <c r="AD1472" s="78"/>
    </row>
    <row r="1473" spans="1:30" x14ac:dyDescent="0.25">
      <c r="A1473" s="17"/>
      <c r="B1473" s="17"/>
      <c r="C1473" s="17"/>
      <c r="D1473" s="84"/>
      <c r="E1473" s="84"/>
      <c r="F1473" s="84"/>
      <c r="G1473" s="85"/>
      <c r="H1473" s="5"/>
      <c r="I1473" s="5"/>
      <c r="J1473" s="5"/>
      <c r="K1473" s="5"/>
      <c r="O1473" s="5"/>
      <c r="P1473" s="5"/>
      <c r="Q1473" s="5"/>
      <c r="R1473" s="17"/>
      <c r="S1473" s="17"/>
      <c r="T1473" s="17"/>
      <c r="AA1473" s="78"/>
      <c r="AB1473" s="78"/>
      <c r="AD1473" s="78"/>
    </row>
    <row r="1474" spans="1:30" x14ac:dyDescent="0.25">
      <c r="A1474" s="17"/>
      <c r="B1474" s="17"/>
      <c r="C1474" s="17"/>
      <c r="D1474" s="84"/>
      <c r="E1474" s="84"/>
      <c r="F1474" s="84"/>
      <c r="G1474" s="85"/>
      <c r="H1474" s="5"/>
      <c r="I1474" s="5"/>
      <c r="J1474" s="5"/>
      <c r="K1474" s="5"/>
      <c r="O1474" s="5"/>
      <c r="P1474" s="5"/>
      <c r="Q1474" s="5"/>
      <c r="R1474" s="17"/>
      <c r="S1474" s="17"/>
      <c r="T1474" s="17"/>
      <c r="AA1474" s="78"/>
      <c r="AB1474" s="78"/>
      <c r="AD1474" s="78"/>
    </row>
    <row r="1475" spans="1:30" x14ac:dyDescent="0.25">
      <c r="A1475" s="17"/>
      <c r="B1475" s="17"/>
      <c r="C1475" s="17"/>
      <c r="D1475" s="84"/>
      <c r="E1475" s="84"/>
      <c r="F1475" s="84"/>
      <c r="G1475" s="85"/>
      <c r="H1475" s="5"/>
      <c r="I1475" s="5"/>
      <c r="J1475" s="5"/>
      <c r="K1475" s="5"/>
      <c r="O1475" s="5"/>
      <c r="P1475" s="5"/>
      <c r="Q1475" s="5"/>
      <c r="R1475" s="17"/>
      <c r="S1475" s="17"/>
      <c r="T1475" s="17"/>
      <c r="AA1475" s="78"/>
      <c r="AB1475" s="78"/>
      <c r="AD1475" s="78"/>
    </row>
    <row r="1476" spans="1:30" x14ac:dyDescent="0.25">
      <c r="A1476" s="17"/>
      <c r="B1476" s="17"/>
      <c r="C1476" s="17"/>
      <c r="D1476" s="84"/>
      <c r="E1476" s="84"/>
      <c r="F1476" s="84"/>
      <c r="G1476" s="85"/>
      <c r="H1476" s="5"/>
      <c r="I1476" s="5"/>
      <c r="J1476" s="5"/>
      <c r="K1476" s="5"/>
      <c r="O1476" s="5"/>
      <c r="P1476" s="5"/>
      <c r="Q1476" s="5"/>
      <c r="R1476" s="17"/>
      <c r="S1476" s="17"/>
      <c r="T1476" s="17"/>
      <c r="AA1476" s="78"/>
      <c r="AB1476" s="78"/>
      <c r="AD1476" s="78"/>
    </row>
    <row r="1477" spans="1:30" x14ac:dyDescent="0.25">
      <c r="A1477" s="17"/>
      <c r="B1477" s="17"/>
      <c r="C1477" s="17"/>
      <c r="D1477" s="84"/>
      <c r="E1477" s="84"/>
      <c r="F1477" s="84"/>
      <c r="G1477" s="85"/>
      <c r="H1477" s="5"/>
      <c r="I1477" s="5"/>
      <c r="J1477" s="5"/>
      <c r="K1477" s="5"/>
      <c r="O1477" s="5"/>
      <c r="P1477" s="5"/>
      <c r="Q1477" s="5"/>
      <c r="R1477" s="17"/>
      <c r="S1477" s="17"/>
      <c r="T1477" s="17"/>
      <c r="AA1477" s="78"/>
      <c r="AB1477" s="78"/>
      <c r="AD1477" s="78"/>
    </row>
    <row r="1478" spans="1:30" x14ac:dyDescent="0.25">
      <c r="A1478" s="17"/>
      <c r="B1478" s="17"/>
      <c r="C1478" s="17"/>
      <c r="D1478" s="84"/>
      <c r="E1478" s="84"/>
      <c r="F1478" s="84"/>
      <c r="G1478" s="85"/>
      <c r="H1478" s="5"/>
      <c r="I1478" s="5"/>
      <c r="J1478" s="5"/>
      <c r="K1478" s="5"/>
      <c r="O1478" s="5"/>
      <c r="P1478" s="5"/>
      <c r="Q1478" s="5"/>
      <c r="R1478" s="17"/>
      <c r="S1478" s="17"/>
      <c r="T1478" s="17"/>
      <c r="AA1478" s="78"/>
      <c r="AB1478" s="78"/>
      <c r="AD1478" s="78"/>
    </row>
    <row r="1479" spans="1:30" x14ac:dyDescent="0.25">
      <c r="A1479" s="17"/>
      <c r="B1479" s="17"/>
      <c r="C1479" s="17"/>
      <c r="D1479" s="84"/>
      <c r="E1479" s="84"/>
      <c r="F1479" s="84"/>
      <c r="G1479" s="85"/>
      <c r="H1479" s="5"/>
      <c r="I1479" s="5"/>
      <c r="J1479" s="5"/>
      <c r="K1479" s="5"/>
      <c r="O1479" s="5"/>
      <c r="P1479" s="5"/>
      <c r="Q1479" s="5"/>
      <c r="R1479" s="17"/>
      <c r="S1479" s="17"/>
      <c r="T1479" s="17"/>
      <c r="AA1479" s="78"/>
      <c r="AB1479" s="78"/>
      <c r="AD1479" s="78"/>
    </row>
    <row r="1480" spans="1:30" x14ac:dyDescent="0.25">
      <c r="A1480" s="17"/>
      <c r="B1480" s="17"/>
      <c r="C1480" s="17"/>
      <c r="D1480" s="84"/>
      <c r="E1480" s="84"/>
      <c r="F1480" s="84"/>
      <c r="G1480" s="85"/>
      <c r="H1480" s="5"/>
      <c r="I1480" s="5"/>
      <c r="J1480" s="5"/>
      <c r="K1480" s="5"/>
      <c r="O1480" s="5"/>
      <c r="P1480" s="5"/>
      <c r="Q1480" s="5"/>
      <c r="R1480" s="17"/>
      <c r="S1480" s="17"/>
      <c r="T1480" s="17"/>
      <c r="AA1480" s="78"/>
      <c r="AB1480" s="78"/>
      <c r="AD1480" s="78"/>
    </row>
    <row r="1481" spans="1:30" x14ac:dyDescent="0.25">
      <c r="A1481" s="17"/>
      <c r="B1481" s="17"/>
      <c r="C1481" s="17"/>
      <c r="D1481" s="84"/>
      <c r="E1481" s="84"/>
      <c r="F1481" s="84"/>
      <c r="G1481" s="85"/>
      <c r="H1481" s="5"/>
      <c r="I1481" s="5"/>
      <c r="J1481" s="5"/>
      <c r="K1481" s="5"/>
      <c r="O1481" s="5"/>
      <c r="P1481" s="5"/>
      <c r="Q1481" s="5"/>
      <c r="R1481" s="17"/>
      <c r="S1481" s="17"/>
      <c r="T1481" s="17"/>
      <c r="AA1481" s="78"/>
      <c r="AB1481" s="78"/>
      <c r="AD1481" s="78"/>
    </row>
    <row r="1482" spans="1:30" x14ac:dyDescent="0.25">
      <c r="A1482" s="17"/>
      <c r="B1482" s="17"/>
      <c r="C1482" s="17"/>
      <c r="D1482" s="84"/>
      <c r="E1482" s="84"/>
      <c r="F1482" s="84"/>
      <c r="G1482" s="85"/>
      <c r="H1482" s="5"/>
      <c r="I1482" s="5"/>
      <c r="J1482" s="5"/>
      <c r="K1482" s="5"/>
      <c r="O1482" s="5"/>
      <c r="P1482" s="5"/>
      <c r="Q1482" s="5"/>
      <c r="R1482" s="17"/>
      <c r="S1482" s="17"/>
      <c r="T1482" s="17"/>
      <c r="AA1482" s="78"/>
      <c r="AB1482" s="78"/>
      <c r="AD1482" s="78"/>
    </row>
    <row r="1483" spans="1:30" x14ac:dyDescent="0.25">
      <c r="A1483" s="17"/>
      <c r="B1483" s="17"/>
      <c r="C1483" s="17"/>
      <c r="D1483" s="84"/>
      <c r="E1483" s="84"/>
      <c r="F1483" s="84"/>
      <c r="G1483" s="85"/>
      <c r="H1483" s="5"/>
      <c r="I1483" s="5"/>
      <c r="J1483" s="5"/>
      <c r="K1483" s="5"/>
      <c r="O1483" s="5"/>
      <c r="P1483" s="5"/>
      <c r="Q1483" s="5"/>
      <c r="R1483" s="17"/>
      <c r="S1483" s="17"/>
      <c r="T1483" s="17"/>
      <c r="AA1483" s="78"/>
      <c r="AB1483" s="78"/>
      <c r="AD1483" s="78"/>
    </row>
    <row r="1484" spans="1:30" x14ac:dyDescent="0.25">
      <c r="A1484" s="17"/>
      <c r="B1484" s="17"/>
      <c r="C1484" s="17"/>
      <c r="D1484" s="84"/>
      <c r="E1484" s="84"/>
      <c r="F1484" s="84"/>
      <c r="G1484" s="85"/>
      <c r="H1484" s="5"/>
      <c r="I1484" s="5"/>
      <c r="J1484" s="5"/>
      <c r="K1484" s="5"/>
      <c r="O1484" s="5"/>
      <c r="P1484" s="5"/>
      <c r="Q1484" s="5"/>
      <c r="R1484" s="17"/>
      <c r="S1484" s="17"/>
      <c r="T1484" s="17"/>
      <c r="AA1484" s="78"/>
      <c r="AB1484" s="78"/>
      <c r="AD1484" s="78"/>
    </row>
    <row r="1485" spans="1:30" x14ac:dyDescent="0.25">
      <c r="A1485" s="17"/>
      <c r="B1485" s="17"/>
      <c r="C1485" s="17"/>
      <c r="D1485" s="84"/>
      <c r="E1485" s="84"/>
      <c r="F1485" s="84"/>
      <c r="G1485" s="85"/>
      <c r="H1485" s="5"/>
      <c r="I1485" s="5"/>
      <c r="J1485" s="5"/>
      <c r="K1485" s="5"/>
      <c r="O1485" s="5"/>
      <c r="P1485" s="5"/>
      <c r="Q1485" s="5"/>
      <c r="R1485" s="17"/>
      <c r="S1485" s="17"/>
      <c r="T1485" s="17"/>
      <c r="AA1485" s="78"/>
      <c r="AB1485" s="78"/>
      <c r="AD1485" s="78"/>
    </row>
    <row r="1486" spans="1:30" x14ac:dyDescent="0.25">
      <c r="A1486" s="17"/>
      <c r="B1486" s="17"/>
      <c r="C1486" s="17"/>
      <c r="D1486" s="84"/>
      <c r="E1486" s="84"/>
      <c r="F1486" s="84"/>
      <c r="G1486" s="85"/>
      <c r="H1486" s="5"/>
      <c r="I1486" s="5"/>
      <c r="J1486" s="5"/>
      <c r="K1486" s="5"/>
      <c r="O1486" s="5"/>
      <c r="P1486" s="5"/>
      <c r="Q1486" s="5"/>
      <c r="R1486" s="17"/>
      <c r="S1486" s="17"/>
      <c r="T1486" s="17"/>
      <c r="AA1486" s="78"/>
      <c r="AB1486" s="78"/>
      <c r="AD1486" s="78"/>
    </row>
    <row r="1487" spans="1:30" x14ac:dyDescent="0.25">
      <c r="A1487" s="17"/>
      <c r="B1487" s="17"/>
      <c r="C1487" s="17"/>
      <c r="D1487" s="84"/>
      <c r="E1487" s="84"/>
      <c r="F1487" s="84"/>
      <c r="G1487" s="85"/>
      <c r="H1487" s="5"/>
      <c r="I1487" s="5"/>
      <c r="J1487" s="5"/>
      <c r="K1487" s="5"/>
      <c r="O1487" s="5"/>
      <c r="P1487" s="5"/>
      <c r="Q1487" s="5"/>
      <c r="R1487" s="17"/>
      <c r="S1487" s="17"/>
      <c r="T1487" s="17"/>
      <c r="AA1487" s="78"/>
      <c r="AB1487" s="78"/>
      <c r="AD1487" s="78"/>
    </row>
    <row r="1488" spans="1:30" x14ac:dyDescent="0.25">
      <c r="A1488" s="17"/>
      <c r="B1488" s="17"/>
      <c r="C1488" s="17"/>
      <c r="D1488" s="84"/>
      <c r="E1488" s="84"/>
      <c r="F1488" s="84"/>
      <c r="G1488" s="85"/>
      <c r="H1488" s="5"/>
      <c r="I1488" s="5"/>
      <c r="J1488" s="5"/>
      <c r="K1488" s="5"/>
      <c r="O1488" s="5"/>
      <c r="P1488" s="5"/>
      <c r="Q1488" s="5"/>
      <c r="R1488" s="17"/>
      <c r="S1488" s="17"/>
      <c r="T1488" s="17"/>
      <c r="AA1488" s="78"/>
      <c r="AB1488" s="78"/>
      <c r="AD1488" s="78"/>
    </row>
    <row r="1489" spans="1:30" x14ac:dyDescent="0.25">
      <c r="A1489" s="17"/>
      <c r="B1489" s="17"/>
      <c r="C1489" s="17"/>
      <c r="D1489" s="84"/>
      <c r="E1489" s="84"/>
      <c r="F1489" s="84"/>
      <c r="G1489" s="85"/>
      <c r="H1489" s="5"/>
      <c r="I1489" s="5"/>
      <c r="J1489" s="5"/>
      <c r="K1489" s="5"/>
      <c r="O1489" s="5"/>
      <c r="P1489" s="5"/>
      <c r="Q1489" s="5"/>
      <c r="R1489" s="17"/>
      <c r="S1489" s="17"/>
      <c r="T1489" s="17"/>
      <c r="AA1489" s="78"/>
      <c r="AB1489" s="78"/>
      <c r="AD1489" s="78"/>
    </row>
    <row r="1490" spans="1:30" x14ac:dyDescent="0.25">
      <c r="A1490" s="17"/>
      <c r="B1490" s="17"/>
      <c r="C1490" s="17"/>
      <c r="D1490" s="84"/>
      <c r="E1490" s="84"/>
      <c r="F1490" s="84"/>
      <c r="G1490" s="85"/>
      <c r="H1490" s="5"/>
      <c r="I1490" s="5"/>
      <c r="J1490" s="5"/>
      <c r="K1490" s="5"/>
      <c r="O1490" s="5"/>
      <c r="P1490" s="5"/>
      <c r="Q1490" s="5"/>
      <c r="R1490" s="17"/>
      <c r="S1490" s="17"/>
      <c r="T1490" s="17"/>
      <c r="AA1490" s="78"/>
      <c r="AB1490" s="78"/>
      <c r="AD1490" s="78"/>
    </row>
    <row r="1491" spans="1:30" x14ac:dyDescent="0.25">
      <c r="A1491" s="17"/>
      <c r="B1491" s="17"/>
      <c r="C1491" s="17"/>
      <c r="D1491" s="84"/>
      <c r="E1491" s="84"/>
      <c r="F1491" s="84"/>
      <c r="G1491" s="85"/>
      <c r="H1491" s="5"/>
      <c r="I1491" s="5"/>
      <c r="J1491" s="5"/>
      <c r="K1491" s="5"/>
      <c r="O1491" s="5"/>
      <c r="P1491" s="5"/>
      <c r="Q1491" s="5"/>
      <c r="R1491" s="17"/>
      <c r="S1491" s="17"/>
      <c r="T1491" s="17"/>
      <c r="AA1491" s="78"/>
      <c r="AB1491" s="78"/>
      <c r="AD1491" s="78"/>
    </row>
    <row r="1492" spans="1:30" x14ac:dyDescent="0.25">
      <c r="A1492" s="17"/>
      <c r="B1492" s="17"/>
      <c r="C1492" s="17"/>
      <c r="D1492" s="84"/>
      <c r="E1492" s="84"/>
      <c r="F1492" s="84"/>
      <c r="G1492" s="85"/>
      <c r="H1492" s="5"/>
      <c r="I1492" s="5"/>
      <c r="J1492" s="5"/>
      <c r="K1492" s="5"/>
      <c r="O1492" s="5"/>
      <c r="P1492" s="5"/>
      <c r="Q1492" s="5"/>
      <c r="R1492" s="17"/>
      <c r="S1492" s="17"/>
      <c r="T1492" s="17"/>
      <c r="AA1492" s="78"/>
      <c r="AB1492" s="78"/>
      <c r="AD1492" s="78"/>
    </row>
    <row r="1493" spans="1:30" x14ac:dyDescent="0.25">
      <c r="A1493" s="17"/>
      <c r="B1493" s="17"/>
      <c r="C1493" s="17"/>
      <c r="D1493" s="84"/>
      <c r="E1493" s="84"/>
      <c r="F1493" s="84"/>
      <c r="G1493" s="85"/>
      <c r="H1493" s="5"/>
      <c r="I1493" s="5"/>
      <c r="J1493" s="5"/>
      <c r="K1493" s="5"/>
      <c r="O1493" s="5"/>
      <c r="P1493" s="5"/>
      <c r="Q1493" s="5"/>
      <c r="R1493" s="17"/>
      <c r="S1493" s="17"/>
      <c r="T1493" s="17"/>
      <c r="AA1493" s="78"/>
      <c r="AB1493" s="78"/>
      <c r="AD1493" s="78"/>
    </row>
    <row r="1494" spans="1:30" x14ac:dyDescent="0.25">
      <c r="A1494" s="17"/>
      <c r="B1494" s="17"/>
      <c r="C1494" s="17"/>
      <c r="D1494" s="84"/>
      <c r="E1494" s="84"/>
      <c r="F1494" s="84"/>
      <c r="G1494" s="85"/>
      <c r="H1494" s="5"/>
      <c r="I1494" s="5"/>
      <c r="J1494" s="5"/>
      <c r="K1494" s="5"/>
      <c r="O1494" s="5"/>
      <c r="P1494" s="5"/>
      <c r="Q1494" s="5"/>
      <c r="R1494" s="17"/>
      <c r="S1494" s="17"/>
      <c r="T1494" s="17"/>
      <c r="AA1494" s="78"/>
      <c r="AB1494" s="78"/>
      <c r="AD1494" s="78"/>
    </row>
    <row r="1495" spans="1:30" x14ac:dyDescent="0.25">
      <c r="A1495" s="17"/>
      <c r="B1495" s="17"/>
      <c r="C1495" s="17"/>
      <c r="D1495" s="84"/>
      <c r="E1495" s="84"/>
      <c r="F1495" s="84"/>
      <c r="G1495" s="85"/>
      <c r="H1495" s="5"/>
      <c r="I1495" s="5"/>
      <c r="J1495" s="5"/>
      <c r="K1495" s="5"/>
      <c r="O1495" s="5"/>
      <c r="P1495" s="5"/>
      <c r="Q1495" s="5"/>
      <c r="R1495" s="17"/>
      <c r="S1495" s="17"/>
      <c r="T1495" s="17"/>
      <c r="AA1495" s="78"/>
      <c r="AB1495" s="78"/>
      <c r="AD1495" s="78"/>
    </row>
    <row r="1496" spans="1:30" x14ac:dyDescent="0.25">
      <c r="A1496" s="17"/>
      <c r="B1496" s="17"/>
      <c r="C1496" s="17"/>
      <c r="D1496" s="84"/>
      <c r="E1496" s="84"/>
      <c r="F1496" s="84"/>
      <c r="G1496" s="85"/>
      <c r="H1496" s="5"/>
      <c r="I1496" s="5"/>
      <c r="J1496" s="5"/>
      <c r="K1496" s="5"/>
      <c r="O1496" s="5"/>
      <c r="P1496" s="5"/>
      <c r="Q1496" s="5"/>
      <c r="R1496" s="17"/>
      <c r="S1496" s="17"/>
      <c r="T1496" s="17"/>
      <c r="AA1496" s="78"/>
      <c r="AB1496" s="78"/>
      <c r="AD1496" s="78"/>
    </row>
    <row r="1497" spans="1:30" x14ac:dyDescent="0.25">
      <c r="A1497" s="17"/>
      <c r="B1497" s="17"/>
      <c r="C1497" s="17"/>
      <c r="D1497" s="84"/>
      <c r="E1497" s="84"/>
      <c r="F1497" s="84"/>
      <c r="G1497" s="85"/>
      <c r="H1497" s="5"/>
      <c r="I1497" s="5"/>
      <c r="J1497" s="5"/>
      <c r="K1497" s="5"/>
      <c r="O1497" s="5"/>
      <c r="P1497" s="5"/>
      <c r="Q1497" s="5"/>
      <c r="R1497" s="17"/>
      <c r="S1497" s="17"/>
      <c r="T1497" s="17"/>
      <c r="AA1497" s="78"/>
      <c r="AB1497" s="78"/>
      <c r="AD1497" s="78"/>
    </row>
    <row r="1498" spans="1:30" x14ac:dyDescent="0.25">
      <c r="A1498" s="17"/>
      <c r="B1498" s="17"/>
      <c r="C1498" s="17"/>
      <c r="D1498" s="84"/>
      <c r="E1498" s="84"/>
      <c r="F1498" s="84"/>
      <c r="G1498" s="85"/>
      <c r="H1498" s="5"/>
      <c r="I1498" s="5"/>
      <c r="J1498" s="5"/>
      <c r="K1498" s="5"/>
      <c r="O1498" s="5"/>
      <c r="P1498" s="5"/>
      <c r="Q1498" s="5"/>
      <c r="R1498" s="17"/>
      <c r="S1498" s="17"/>
      <c r="T1498" s="17"/>
      <c r="AA1498" s="78"/>
      <c r="AB1498" s="78"/>
      <c r="AD1498" s="78"/>
    </row>
    <row r="1499" spans="1:30" x14ac:dyDescent="0.25">
      <c r="A1499" s="17"/>
      <c r="B1499" s="17"/>
      <c r="C1499" s="17"/>
      <c r="D1499" s="84"/>
      <c r="E1499" s="84"/>
      <c r="F1499" s="84"/>
      <c r="G1499" s="85"/>
      <c r="H1499" s="5"/>
      <c r="I1499" s="5"/>
      <c r="J1499" s="5"/>
      <c r="K1499" s="5"/>
      <c r="O1499" s="5"/>
      <c r="P1499" s="5"/>
      <c r="Q1499" s="5"/>
      <c r="R1499" s="17"/>
      <c r="S1499" s="17"/>
      <c r="T1499" s="17"/>
      <c r="AA1499" s="78"/>
      <c r="AB1499" s="78"/>
      <c r="AD1499" s="78"/>
    </row>
    <row r="1500" spans="1:30" x14ac:dyDescent="0.25">
      <c r="A1500" s="17"/>
      <c r="B1500" s="17"/>
      <c r="C1500" s="17"/>
      <c r="D1500" s="84"/>
      <c r="E1500" s="84"/>
      <c r="F1500" s="84"/>
      <c r="G1500" s="85"/>
      <c r="H1500" s="5"/>
      <c r="I1500" s="5"/>
      <c r="J1500" s="5"/>
      <c r="K1500" s="5"/>
      <c r="O1500" s="5"/>
      <c r="P1500" s="5"/>
      <c r="Q1500" s="5"/>
      <c r="R1500" s="17"/>
      <c r="S1500" s="17"/>
      <c r="T1500" s="17"/>
      <c r="AA1500" s="78"/>
      <c r="AB1500" s="78"/>
      <c r="AD1500" s="78"/>
    </row>
    <row r="1501" spans="1:30" x14ac:dyDescent="0.25">
      <c r="A1501" s="17"/>
      <c r="B1501" s="17"/>
      <c r="C1501" s="17"/>
      <c r="D1501" s="84"/>
      <c r="E1501" s="84"/>
      <c r="F1501" s="84"/>
      <c r="G1501" s="85"/>
      <c r="H1501" s="5"/>
      <c r="I1501" s="5"/>
      <c r="J1501" s="5"/>
      <c r="K1501" s="5"/>
      <c r="O1501" s="5"/>
      <c r="P1501" s="5"/>
      <c r="Q1501" s="5"/>
      <c r="R1501" s="17"/>
      <c r="S1501" s="17"/>
      <c r="T1501" s="17"/>
      <c r="AA1501" s="78"/>
      <c r="AB1501" s="78"/>
      <c r="AD1501" s="78"/>
    </row>
    <row r="1502" spans="1:30" x14ac:dyDescent="0.25">
      <c r="A1502" s="17"/>
      <c r="B1502" s="17"/>
      <c r="C1502" s="17"/>
      <c r="D1502" s="84"/>
      <c r="E1502" s="84"/>
      <c r="F1502" s="84"/>
      <c r="G1502" s="85"/>
      <c r="H1502" s="5"/>
      <c r="I1502" s="5"/>
      <c r="J1502" s="5"/>
      <c r="K1502" s="5"/>
      <c r="O1502" s="5"/>
      <c r="P1502" s="5"/>
      <c r="Q1502" s="5"/>
      <c r="R1502" s="17"/>
      <c r="S1502" s="17"/>
      <c r="T1502" s="17"/>
      <c r="AA1502" s="78"/>
      <c r="AB1502" s="78"/>
      <c r="AD1502" s="78"/>
    </row>
    <row r="1503" spans="1:30" x14ac:dyDescent="0.25">
      <c r="A1503" s="17"/>
      <c r="B1503" s="17"/>
      <c r="C1503" s="17"/>
      <c r="D1503" s="84"/>
      <c r="E1503" s="84"/>
      <c r="F1503" s="84"/>
      <c r="G1503" s="85"/>
      <c r="H1503" s="5"/>
      <c r="I1503" s="5"/>
      <c r="J1503" s="5"/>
      <c r="K1503" s="5"/>
      <c r="O1503" s="5"/>
      <c r="P1503" s="5"/>
      <c r="Q1503" s="5"/>
      <c r="R1503" s="17"/>
      <c r="S1503" s="17"/>
      <c r="T1503" s="17"/>
      <c r="AA1503" s="78"/>
      <c r="AB1503" s="78"/>
      <c r="AD1503" s="78"/>
    </row>
    <row r="1504" spans="1:30" x14ac:dyDescent="0.25">
      <c r="A1504" s="17"/>
      <c r="B1504" s="17"/>
      <c r="C1504" s="17"/>
      <c r="D1504" s="84"/>
      <c r="E1504" s="84"/>
      <c r="F1504" s="84"/>
      <c r="G1504" s="85"/>
      <c r="H1504" s="5"/>
      <c r="I1504" s="5"/>
      <c r="J1504" s="5"/>
      <c r="K1504" s="5"/>
      <c r="O1504" s="5"/>
      <c r="P1504" s="5"/>
      <c r="Q1504" s="5"/>
      <c r="R1504" s="17"/>
      <c r="S1504" s="17"/>
      <c r="T1504" s="17"/>
      <c r="AA1504" s="78"/>
      <c r="AB1504" s="78"/>
      <c r="AD1504" s="78"/>
    </row>
    <row r="1505" spans="1:30" x14ac:dyDescent="0.25">
      <c r="A1505" s="17"/>
      <c r="B1505" s="17"/>
      <c r="C1505" s="17"/>
      <c r="D1505" s="84"/>
      <c r="E1505" s="84"/>
      <c r="F1505" s="84"/>
      <c r="G1505" s="85"/>
      <c r="H1505" s="5"/>
      <c r="I1505" s="5"/>
      <c r="J1505" s="5"/>
      <c r="K1505" s="5"/>
      <c r="O1505" s="5"/>
      <c r="P1505" s="5"/>
      <c r="Q1505" s="5"/>
      <c r="R1505" s="17"/>
      <c r="S1505" s="17"/>
      <c r="T1505" s="17"/>
      <c r="AA1505" s="78"/>
      <c r="AB1505" s="78"/>
      <c r="AD1505" s="78"/>
    </row>
    <row r="1506" spans="1:30" x14ac:dyDescent="0.25">
      <c r="A1506" s="17"/>
      <c r="B1506" s="17"/>
      <c r="C1506" s="17"/>
      <c r="D1506" s="84"/>
      <c r="E1506" s="84"/>
      <c r="F1506" s="84"/>
      <c r="G1506" s="85"/>
      <c r="H1506" s="5"/>
      <c r="I1506" s="5"/>
      <c r="J1506" s="5"/>
      <c r="K1506" s="5"/>
      <c r="O1506" s="5"/>
      <c r="P1506" s="5"/>
      <c r="Q1506" s="5"/>
      <c r="R1506" s="17"/>
      <c r="S1506" s="17"/>
      <c r="T1506" s="17"/>
      <c r="AA1506" s="78"/>
      <c r="AB1506" s="78"/>
      <c r="AD1506" s="78"/>
    </row>
    <row r="1507" spans="1:30" x14ac:dyDescent="0.25">
      <c r="A1507" s="17"/>
      <c r="B1507" s="17"/>
      <c r="C1507" s="17"/>
      <c r="D1507" s="84"/>
      <c r="E1507" s="84"/>
      <c r="F1507" s="84"/>
      <c r="G1507" s="85"/>
      <c r="H1507" s="5"/>
      <c r="I1507" s="5"/>
      <c r="J1507" s="5"/>
      <c r="K1507" s="5"/>
      <c r="O1507" s="5"/>
      <c r="P1507" s="5"/>
      <c r="Q1507" s="5"/>
      <c r="R1507" s="17"/>
      <c r="S1507" s="17"/>
      <c r="T1507" s="17"/>
      <c r="AA1507" s="78"/>
      <c r="AB1507" s="78"/>
      <c r="AD1507" s="78"/>
    </row>
    <row r="1508" spans="1:30" x14ac:dyDescent="0.25">
      <c r="A1508" s="17"/>
      <c r="B1508" s="17"/>
      <c r="C1508" s="17"/>
      <c r="D1508" s="84"/>
      <c r="E1508" s="84"/>
      <c r="F1508" s="84"/>
      <c r="G1508" s="85"/>
      <c r="H1508" s="5"/>
      <c r="I1508" s="5"/>
      <c r="J1508" s="5"/>
      <c r="K1508" s="5"/>
      <c r="O1508" s="5"/>
      <c r="P1508" s="5"/>
      <c r="Q1508" s="5"/>
      <c r="R1508" s="17"/>
      <c r="S1508" s="17"/>
      <c r="T1508" s="17"/>
      <c r="AA1508" s="78"/>
      <c r="AB1508" s="78"/>
      <c r="AD1508" s="78"/>
    </row>
    <row r="1509" spans="1:30" x14ac:dyDescent="0.25">
      <c r="A1509" s="17"/>
      <c r="B1509" s="17"/>
      <c r="C1509" s="17"/>
      <c r="D1509" s="84"/>
      <c r="E1509" s="84"/>
      <c r="F1509" s="84"/>
      <c r="G1509" s="85"/>
      <c r="H1509" s="5"/>
      <c r="I1509" s="5"/>
      <c r="J1509" s="5"/>
      <c r="K1509" s="5"/>
      <c r="O1509" s="5"/>
      <c r="P1509" s="5"/>
      <c r="Q1509" s="5"/>
      <c r="R1509" s="17"/>
      <c r="S1509" s="17"/>
      <c r="T1509" s="17"/>
      <c r="AA1509" s="78"/>
      <c r="AB1509" s="78"/>
      <c r="AD1509" s="78"/>
    </row>
    <row r="1510" spans="1:30" x14ac:dyDescent="0.25">
      <c r="A1510" s="17"/>
      <c r="B1510" s="17"/>
      <c r="C1510" s="17"/>
      <c r="D1510" s="84"/>
      <c r="E1510" s="84"/>
      <c r="F1510" s="84"/>
      <c r="G1510" s="85"/>
      <c r="H1510" s="5"/>
      <c r="I1510" s="5"/>
      <c r="J1510" s="5"/>
      <c r="K1510" s="5"/>
      <c r="O1510" s="5"/>
      <c r="P1510" s="5"/>
      <c r="Q1510" s="5"/>
      <c r="R1510" s="17"/>
      <c r="S1510" s="17"/>
      <c r="T1510" s="17"/>
      <c r="AA1510" s="78"/>
      <c r="AB1510" s="78"/>
      <c r="AD1510" s="78"/>
    </row>
    <row r="1511" spans="1:30" x14ac:dyDescent="0.25">
      <c r="A1511" s="17"/>
      <c r="B1511" s="17"/>
      <c r="C1511" s="17"/>
      <c r="D1511" s="84"/>
      <c r="E1511" s="84"/>
      <c r="F1511" s="84"/>
      <c r="G1511" s="85"/>
      <c r="H1511" s="5"/>
      <c r="I1511" s="5"/>
      <c r="J1511" s="5"/>
      <c r="K1511" s="5"/>
      <c r="O1511" s="5"/>
      <c r="P1511" s="5"/>
      <c r="Q1511" s="5"/>
      <c r="R1511" s="17"/>
      <c r="S1511" s="17"/>
      <c r="T1511" s="17"/>
      <c r="AA1511" s="78"/>
      <c r="AB1511" s="78"/>
      <c r="AD1511" s="78"/>
    </row>
    <row r="1512" spans="1:30" x14ac:dyDescent="0.25">
      <c r="A1512" s="17"/>
      <c r="B1512" s="17"/>
      <c r="C1512" s="17"/>
      <c r="D1512" s="84"/>
      <c r="E1512" s="84"/>
      <c r="F1512" s="84"/>
      <c r="G1512" s="85"/>
      <c r="H1512" s="5"/>
      <c r="I1512" s="5"/>
      <c r="J1512" s="5"/>
      <c r="K1512" s="5"/>
      <c r="O1512" s="5"/>
      <c r="P1512" s="5"/>
      <c r="Q1512" s="5"/>
      <c r="R1512" s="17"/>
      <c r="S1512" s="17"/>
      <c r="T1512" s="17"/>
      <c r="AA1512" s="78"/>
      <c r="AB1512" s="78"/>
      <c r="AD1512" s="78"/>
    </row>
    <row r="1513" spans="1:30" x14ac:dyDescent="0.25">
      <c r="A1513" s="17"/>
      <c r="B1513" s="17"/>
      <c r="C1513" s="17"/>
      <c r="D1513" s="84"/>
      <c r="E1513" s="84"/>
      <c r="F1513" s="84"/>
      <c r="G1513" s="85"/>
      <c r="H1513" s="5"/>
      <c r="I1513" s="5"/>
      <c r="J1513" s="5"/>
      <c r="K1513" s="5"/>
      <c r="O1513" s="5"/>
      <c r="P1513" s="5"/>
      <c r="Q1513" s="5"/>
      <c r="R1513" s="17"/>
      <c r="S1513" s="17"/>
      <c r="T1513" s="17"/>
      <c r="AA1513" s="78"/>
      <c r="AB1513" s="78"/>
      <c r="AD1513" s="78"/>
    </row>
    <row r="1514" spans="1:30" x14ac:dyDescent="0.25">
      <c r="A1514" s="17"/>
      <c r="B1514" s="17"/>
      <c r="C1514" s="17"/>
      <c r="D1514" s="84"/>
      <c r="E1514" s="84"/>
      <c r="F1514" s="84"/>
      <c r="G1514" s="85"/>
      <c r="H1514" s="5"/>
      <c r="I1514" s="5"/>
      <c r="J1514" s="5"/>
      <c r="K1514" s="5"/>
      <c r="O1514" s="5"/>
      <c r="P1514" s="5"/>
      <c r="Q1514" s="5"/>
      <c r="R1514" s="17"/>
      <c r="S1514" s="17"/>
      <c r="T1514" s="17"/>
      <c r="AA1514" s="78"/>
      <c r="AB1514" s="78"/>
      <c r="AD1514" s="78"/>
    </row>
    <row r="1515" spans="1:30" x14ac:dyDescent="0.25">
      <c r="A1515" s="17"/>
      <c r="B1515" s="17"/>
      <c r="C1515" s="17"/>
      <c r="D1515" s="84"/>
      <c r="E1515" s="84"/>
      <c r="F1515" s="84"/>
      <c r="G1515" s="85"/>
      <c r="H1515" s="5"/>
      <c r="I1515" s="5"/>
      <c r="J1515" s="5"/>
      <c r="K1515" s="5"/>
      <c r="O1515" s="5"/>
      <c r="P1515" s="5"/>
      <c r="Q1515" s="5"/>
      <c r="R1515" s="17"/>
      <c r="S1515" s="17"/>
      <c r="T1515" s="17"/>
      <c r="AA1515" s="78"/>
      <c r="AB1515" s="78"/>
      <c r="AD1515" s="78"/>
    </row>
    <row r="1516" spans="1:30" x14ac:dyDescent="0.25">
      <c r="A1516" s="17"/>
      <c r="B1516" s="17"/>
      <c r="C1516" s="17"/>
      <c r="D1516" s="84"/>
      <c r="E1516" s="84"/>
      <c r="F1516" s="84"/>
      <c r="G1516" s="85"/>
      <c r="H1516" s="5"/>
      <c r="I1516" s="5"/>
      <c r="J1516" s="5"/>
      <c r="K1516" s="5"/>
      <c r="O1516" s="5"/>
      <c r="P1516" s="5"/>
      <c r="Q1516" s="5"/>
      <c r="R1516" s="17"/>
      <c r="S1516" s="17"/>
      <c r="T1516" s="17"/>
      <c r="AA1516" s="78"/>
      <c r="AB1516" s="78"/>
      <c r="AD1516" s="78"/>
    </row>
    <row r="1517" spans="1:30" x14ac:dyDescent="0.25">
      <c r="A1517" s="17"/>
      <c r="B1517" s="17"/>
      <c r="C1517" s="17"/>
      <c r="D1517" s="84"/>
      <c r="E1517" s="84"/>
      <c r="F1517" s="84"/>
      <c r="G1517" s="85"/>
      <c r="H1517" s="5"/>
      <c r="I1517" s="5"/>
      <c r="J1517" s="5"/>
      <c r="K1517" s="5"/>
      <c r="O1517" s="5"/>
      <c r="P1517" s="5"/>
      <c r="Q1517" s="5"/>
      <c r="R1517" s="17"/>
      <c r="S1517" s="17"/>
      <c r="T1517" s="17"/>
      <c r="AA1517" s="78"/>
      <c r="AB1517" s="78"/>
      <c r="AD1517" s="78"/>
    </row>
    <row r="1518" spans="1:30" x14ac:dyDescent="0.25">
      <c r="A1518" s="17"/>
      <c r="B1518" s="17"/>
      <c r="C1518" s="17"/>
      <c r="D1518" s="84"/>
      <c r="E1518" s="84"/>
      <c r="F1518" s="84"/>
      <c r="G1518" s="85"/>
      <c r="H1518" s="5"/>
      <c r="I1518" s="5"/>
      <c r="J1518" s="5"/>
      <c r="K1518" s="5"/>
      <c r="O1518" s="5"/>
      <c r="P1518" s="5"/>
      <c r="Q1518" s="5"/>
      <c r="R1518" s="17"/>
      <c r="S1518" s="17"/>
      <c r="T1518" s="17"/>
      <c r="AA1518" s="78"/>
      <c r="AB1518" s="78"/>
      <c r="AD1518" s="78"/>
    </row>
    <row r="1519" spans="1:30" x14ac:dyDescent="0.25">
      <c r="A1519" s="17"/>
      <c r="B1519" s="17"/>
      <c r="C1519" s="17"/>
      <c r="D1519" s="84"/>
      <c r="E1519" s="84"/>
      <c r="F1519" s="84"/>
      <c r="G1519" s="85"/>
      <c r="H1519" s="5"/>
      <c r="I1519" s="5"/>
      <c r="J1519" s="5"/>
      <c r="K1519" s="5"/>
      <c r="O1519" s="5"/>
      <c r="P1519" s="5"/>
      <c r="Q1519" s="5"/>
      <c r="R1519" s="17"/>
      <c r="S1519" s="17"/>
      <c r="T1519" s="17"/>
      <c r="AA1519" s="78"/>
      <c r="AB1519" s="78"/>
      <c r="AD1519" s="78"/>
    </row>
    <row r="1520" spans="1:30" x14ac:dyDescent="0.25">
      <c r="A1520" s="17"/>
      <c r="B1520" s="17"/>
      <c r="C1520" s="17"/>
      <c r="D1520" s="84"/>
      <c r="E1520" s="84"/>
      <c r="F1520" s="84"/>
      <c r="G1520" s="85"/>
      <c r="H1520" s="5"/>
      <c r="I1520" s="5"/>
      <c r="J1520" s="5"/>
      <c r="K1520" s="5"/>
      <c r="O1520" s="5"/>
      <c r="P1520" s="5"/>
      <c r="Q1520" s="5"/>
      <c r="R1520" s="17"/>
      <c r="S1520" s="17"/>
      <c r="T1520" s="17"/>
      <c r="AA1520" s="78"/>
      <c r="AB1520" s="78"/>
      <c r="AD1520" s="78"/>
    </row>
    <row r="1521" spans="1:30" x14ac:dyDescent="0.25">
      <c r="A1521" s="17"/>
      <c r="B1521" s="17"/>
      <c r="C1521" s="17"/>
      <c r="D1521" s="84"/>
      <c r="E1521" s="84"/>
      <c r="F1521" s="84"/>
      <c r="G1521" s="85"/>
      <c r="H1521" s="5"/>
      <c r="I1521" s="5"/>
      <c r="J1521" s="5"/>
      <c r="K1521" s="5"/>
      <c r="O1521" s="5"/>
      <c r="P1521" s="5"/>
      <c r="Q1521" s="5"/>
      <c r="R1521" s="17"/>
      <c r="S1521" s="17"/>
      <c r="T1521" s="17"/>
      <c r="AA1521" s="78"/>
      <c r="AB1521" s="78"/>
      <c r="AD1521" s="78"/>
    </row>
    <row r="1522" spans="1:30" x14ac:dyDescent="0.25">
      <c r="A1522" s="17"/>
      <c r="B1522" s="17"/>
      <c r="C1522" s="17"/>
      <c r="D1522" s="84"/>
      <c r="E1522" s="84"/>
      <c r="F1522" s="84"/>
      <c r="G1522" s="85"/>
      <c r="H1522" s="5"/>
      <c r="I1522" s="5"/>
      <c r="J1522" s="5"/>
      <c r="K1522" s="5"/>
      <c r="O1522" s="5"/>
      <c r="P1522" s="5"/>
      <c r="Q1522" s="5"/>
      <c r="R1522" s="17"/>
      <c r="S1522" s="17"/>
      <c r="T1522" s="17"/>
      <c r="AA1522" s="78"/>
      <c r="AB1522" s="78"/>
      <c r="AD1522" s="78"/>
    </row>
    <row r="1523" spans="1:30" x14ac:dyDescent="0.25">
      <c r="A1523" s="17"/>
      <c r="B1523" s="17"/>
      <c r="C1523" s="17"/>
      <c r="D1523" s="84"/>
      <c r="E1523" s="84"/>
      <c r="F1523" s="84"/>
      <c r="G1523" s="85"/>
      <c r="H1523" s="5"/>
      <c r="I1523" s="5"/>
      <c r="J1523" s="5"/>
      <c r="K1523" s="5"/>
      <c r="O1523" s="5"/>
      <c r="P1523" s="5"/>
      <c r="Q1523" s="5"/>
      <c r="R1523" s="17"/>
      <c r="S1523" s="17"/>
      <c r="T1523" s="17"/>
      <c r="AA1523" s="78"/>
      <c r="AB1523" s="78"/>
      <c r="AD1523" s="78"/>
    </row>
    <row r="1524" spans="1:30" x14ac:dyDescent="0.25">
      <c r="A1524" s="17"/>
      <c r="B1524" s="17"/>
      <c r="C1524" s="17"/>
      <c r="D1524" s="84"/>
      <c r="E1524" s="84"/>
      <c r="F1524" s="84"/>
      <c r="G1524" s="85"/>
      <c r="H1524" s="5"/>
      <c r="I1524" s="5"/>
      <c r="J1524" s="5"/>
      <c r="K1524" s="5"/>
      <c r="O1524" s="5"/>
      <c r="P1524" s="5"/>
      <c r="Q1524" s="5"/>
      <c r="R1524" s="17"/>
      <c r="S1524" s="17"/>
      <c r="T1524" s="17"/>
      <c r="AA1524" s="78"/>
      <c r="AB1524" s="78"/>
      <c r="AD1524" s="78"/>
    </row>
    <row r="1525" spans="1:30" x14ac:dyDescent="0.25">
      <c r="A1525" s="17"/>
      <c r="B1525" s="17"/>
      <c r="C1525" s="17"/>
      <c r="D1525" s="84"/>
      <c r="E1525" s="84"/>
      <c r="F1525" s="84"/>
      <c r="G1525" s="85"/>
      <c r="H1525" s="5"/>
      <c r="I1525" s="5"/>
      <c r="J1525" s="5"/>
      <c r="K1525" s="5"/>
      <c r="O1525" s="5"/>
      <c r="P1525" s="5"/>
      <c r="Q1525" s="5"/>
      <c r="R1525" s="17"/>
      <c r="S1525" s="17"/>
      <c r="T1525" s="17"/>
      <c r="AA1525" s="78"/>
      <c r="AB1525" s="78"/>
      <c r="AD1525" s="78"/>
    </row>
    <row r="1526" spans="1:30" x14ac:dyDescent="0.25">
      <c r="A1526" s="17"/>
      <c r="B1526" s="17"/>
      <c r="C1526" s="17"/>
      <c r="D1526" s="84"/>
      <c r="E1526" s="84"/>
      <c r="F1526" s="84"/>
      <c r="G1526" s="85"/>
      <c r="H1526" s="5"/>
      <c r="I1526" s="5"/>
      <c r="J1526" s="5"/>
      <c r="K1526" s="5"/>
      <c r="O1526" s="5"/>
      <c r="P1526" s="5"/>
      <c r="Q1526" s="5"/>
      <c r="R1526" s="17"/>
      <c r="S1526" s="17"/>
      <c r="T1526" s="17"/>
      <c r="AA1526" s="78"/>
      <c r="AB1526" s="78"/>
      <c r="AD1526" s="78"/>
    </row>
    <row r="1527" spans="1:30" x14ac:dyDescent="0.25">
      <c r="A1527" s="17"/>
      <c r="B1527" s="17"/>
      <c r="C1527" s="17"/>
      <c r="D1527" s="84"/>
      <c r="E1527" s="84"/>
      <c r="F1527" s="84"/>
      <c r="G1527" s="85"/>
      <c r="H1527" s="5"/>
      <c r="I1527" s="5"/>
      <c r="J1527" s="5"/>
      <c r="K1527" s="5"/>
      <c r="O1527" s="5"/>
      <c r="P1527" s="5"/>
      <c r="Q1527" s="5"/>
      <c r="R1527" s="17"/>
      <c r="S1527" s="17"/>
      <c r="T1527" s="17"/>
      <c r="AA1527" s="78"/>
      <c r="AB1527" s="78"/>
      <c r="AD1527" s="78"/>
    </row>
    <row r="1528" spans="1:30" x14ac:dyDescent="0.25">
      <c r="A1528" s="17"/>
      <c r="B1528" s="17"/>
      <c r="C1528" s="17"/>
      <c r="D1528" s="84"/>
      <c r="E1528" s="84"/>
      <c r="F1528" s="84"/>
      <c r="G1528" s="85"/>
      <c r="H1528" s="5"/>
      <c r="I1528" s="5"/>
      <c r="J1528" s="5"/>
      <c r="K1528" s="5"/>
      <c r="O1528" s="5"/>
      <c r="P1528" s="5"/>
      <c r="Q1528" s="5"/>
      <c r="R1528" s="17"/>
      <c r="S1528" s="17"/>
      <c r="T1528" s="17"/>
      <c r="AA1528" s="78"/>
      <c r="AB1528" s="78"/>
      <c r="AD1528" s="78"/>
    </row>
    <row r="1529" spans="1:30" x14ac:dyDescent="0.25">
      <c r="A1529" s="17"/>
      <c r="B1529" s="17"/>
      <c r="C1529" s="17"/>
      <c r="D1529" s="84"/>
      <c r="E1529" s="84"/>
      <c r="F1529" s="84"/>
      <c r="G1529" s="85"/>
      <c r="H1529" s="5"/>
      <c r="I1529" s="5"/>
      <c r="J1529" s="5"/>
      <c r="K1529" s="5"/>
      <c r="O1529" s="5"/>
      <c r="P1529" s="5"/>
      <c r="Q1529" s="5"/>
      <c r="R1529" s="17"/>
      <c r="S1529" s="17"/>
      <c r="T1529" s="17"/>
      <c r="AA1529" s="78"/>
      <c r="AB1529" s="78"/>
      <c r="AD1529" s="78"/>
    </row>
    <row r="1530" spans="1:30" x14ac:dyDescent="0.25">
      <c r="A1530" s="17"/>
      <c r="B1530" s="17"/>
      <c r="C1530" s="17"/>
      <c r="D1530" s="84"/>
      <c r="E1530" s="84"/>
      <c r="F1530" s="84"/>
      <c r="G1530" s="85"/>
      <c r="H1530" s="5"/>
      <c r="I1530" s="5"/>
      <c r="J1530" s="5"/>
      <c r="K1530" s="5"/>
      <c r="O1530" s="5"/>
      <c r="P1530" s="5"/>
      <c r="Q1530" s="5"/>
      <c r="R1530" s="17"/>
      <c r="S1530" s="17"/>
      <c r="T1530" s="17"/>
      <c r="AA1530" s="78"/>
      <c r="AB1530" s="78"/>
      <c r="AD1530" s="78"/>
    </row>
    <row r="1531" spans="1:30" x14ac:dyDescent="0.25">
      <c r="A1531" s="17"/>
      <c r="B1531" s="17"/>
      <c r="C1531" s="17"/>
      <c r="D1531" s="84"/>
      <c r="E1531" s="84"/>
      <c r="F1531" s="84"/>
      <c r="G1531" s="85"/>
      <c r="H1531" s="5"/>
      <c r="I1531" s="5"/>
      <c r="J1531" s="5"/>
      <c r="K1531" s="5"/>
      <c r="O1531" s="5"/>
      <c r="P1531" s="5"/>
      <c r="Q1531" s="5"/>
      <c r="R1531" s="17"/>
      <c r="S1531" s="17"/>
      <c r="T1531" s="17"/>
      <c r="AA1531" s="78"/>
      <c r="AB1531" s="78"/>
      <c r="AD1531" s="78"/>
    </row>
    <row r="1532" spans="1:30" x14ac:dyDescent="0.25">
      <c r="A1532" s="17"/>
      <c r="B1532" s="17"/>
      <c r="C1532" s="17"/>
      <c r="D1532" s="84"/>
      <c r="E1532" s="84"/>
      <c r="F1532" s="84"/>
      <c r="G1532" s="85"/>
      <c r="H1532" s="5"/>
      <c r="I1532" s="5"/>
      <c r="J1532" s="5"/>
      <c r="K1532" s="5"/>
      <c r="O1532" s="5"/>
      <c r="P1532" s="5"/>
      <c r="Q1532" s="5"/>
      <c r="R1532" s="17"/>
      <c r="S1532" s="17"/>
      <c r="T1532" s="17"/>
      <c r="AA1532" s="78"/>
      <c r="AB1532" s="78"/>
      <c r="AD1532" s="78"/>
    </row>
    <row r="1533" spans="1:30" x14ac:dyDescent="0.25">
      <c r="A1533" s="17"/>
      <c r="B1533" s="17"/>
      <c r="C1533" s="17"/>
      <c r="D1533" s="84"/>
      <c r="E1533" s="84"/>
      <c r="F1533" s="84"/>
      <c r="G1533" s="85"/>
      <c r="H1533" s="5"/>
      <c r="I1533" s="5"/>
      <c r="J1533" s="5"/>
      <c r="K1533" s="5"/>
      <c r="O1533" s="5"/>
      <c r="P1533" s="5"/>
      <c r="Q1533" s="5"/>
      <c r="R1533" s="17"/>
      <c r="S1533" s="17"/>
      <c r="T1533" s="17"/>
      <c r="AA1533" s="78"/>
      <c r="AB1533" s="78"/>
      <c r="AD1533" s="78"/>
    </row>
    <row r="1534" spans="1:30" x14ac:dyDescent="0.25">
      <c r="A1534" s="17"/>
      <c r="B1534" s="17"/>
      <c r="C1534" s="17"/>
      <c r="D1534" s="84"/>
      <c r="E1534" s="84"/>
      <c r="F1534" s="84"/>
      <c r="G1534" s="85"/>
      <c r="H1534" s="5"/>
      <c r="I1534" s="5"/>
      <c r="J1534" s="5"/>
      <c r="K1534" s="5"/>
      <c r="O1534" s="5"/>
      <c r="P1534" s="5"/>
      <c r="Q1534" s="5"/>
      <c r="R1534" s="17"/>
      <c r="S1534" s="17"/>
      <c r="T1534" s="17"/>
      <c r="AA1534" s="78"/>
      <c r="AB1534" s="78"/>
      <c r="AD1534" s="78"/>
    </row>
    <row r="1535" spans="1:30" x14ac:dyDescent="0.25">
      <c r="A1535" s="17"/>
      <c r="B1535" s="17"/>
      <c r="C1535" s="17"/>
      <c r="D1535" s="84"/>
      <c r="E1535" s="84"/>
      <c r="F1535" s="84"/>
      <c r="G1535" s="85"/>
      <c r="H1535" s="5"/>
      <c r="I1535" s="5"/>
      <c r="J1535" s="5"/>
      <c r="K1535" s="5"/>
      <c r="O1535" s="5"/>
      <c r="P1535" s="5"/>
      <c r="Q1535" s="5"/>
      <c r="R1535" s="17"/>
      <c r="S1535" s="17"/>
      <c r="T1535" s="17"/>
      <c r="AA1535" s="78"/>
      <c r="AB1535" s="78"/>
      <c r="AD1535" s="78"/>
    </row>
    <row r="1536" spans="1:30" x14ac:dyDescent="0.25">
      <c r="A1536" s="17"/>
      <c r="B1536" s="17"/>
      <c r="C1536" s="17"/>
      <c r="D1536" s="84"/>
      <c r="E1536" s="84"/>
      <c r="F1536" s="84"/>
      <c r="G1536" s="85"/>
      <c r="H1536" s="5"/>
      <c r="I1536" s="5"/>
      <c r="J1536" s="5"/>
      <c r="K1536" s="5"/>
      <c r="O1536" s="5"/>
      <c r="P1536" s="5"/>
      <c r="Q1536" s="5"/>
      <c r="R1536" s="17"/>
      <c r="S1536" s="17"/>
      <c r="T1536" s="17"/>
      <c r="AA1536" s="78"/>
      <c r="AB1536" s="78"/>
      <c r="AD1536" s="78"/>
    </row>
    <row r="1537" spans="1:30" x14ac:dyDescent="0.25">
      <c r="A1537" s="17"/>
      <c r="B1537" s="17"/>
      <c r="C1537" s="17"/>
      <c r="D1537" s="84"/>
      <c r="E1537" s="84"/>
      <c r="F1537" s="84"/>
      <c r="G1537" s="85"/>
      <c r="H1537" s="5"/>
      <c r="I1537" s="5"/>
      <c r="J1537" s="5"/>
      <c r="K1537" s="5"/>
      <c r="O1537" s="5"/>
      <c r="P1537" s="5"/>
      <c r="Q1537" s="5"/>
      <c r="R1537" s="17"/>
      <c r="S1537" s="17"/>
      <c r="T1537" s="17"/>
      <c r="AA1537" s="78"/>
      <c r="AB1537" s="78"/>
      <c r="AD1537" s="78"/>
    </row>
    <row r="1538" spans="1:30" x14ac:dyDescent="0.25">
      <c r="A1538" s="17"/>
      <c r="B1538" s="17"/>
      <c r="C1538" s="17"/>
      <c r="D1538" s="84"/>
      <c r="E1538" s="84"/>
      <c r="F1538" s="84"/>
      <c r="G1538" s="85"/>
      <c r="H1538" s="5"/>
      <c r="I1538" s="5"/>
      <c r="J1538" s="5"/>
      <c r="K1538" s="5"/>
      <c r="O1538" s="5"/>
      <c r="P1538" s="5"/>
      <c r="Q1538" s="5"/>
      <c r="R1538" s="17"/>
      <c r="S1538" s="17"/>
      <c r="T1538" s="17"/>
      <c r="AA1538" s="78"/>
      <c r="AB1538" s="78"/>
      <c r="AD1538" s="78"/>
    </row>
    <row r="1539" spans="1:30" x14ac:dyDescent="0.25">
      <c r="A1539" s="17"/>
      <c r="B1539" s="17"/>
      <c r="C1539" s="17"/>
      <c r="D1539" s="84"/>
      <c r="E1539" s="84"/>
      <c r="F1539" s="84"/>
      <c r="G1539" s="85"/>
      <c r="H1539" s="5"/>
      <c r="I1539" s="5"/>
      <c r="J1539" s="5"/>
      <c r="K1539" s="5"/>
      <c r="O1539" s="5"/>
      <c r="P1539" s="5"/>
      <c r="Q1539" s="5"/>
      <c r="R1539" s="17"/>
      <c r="S1539" s="17"/>
      <c r="T1539" s="17"/>
      <c r="AA1539" s="78"/>
      <c r="AB1539" s="78"/>
      <c r="AD1539" s="78"/>
    </row>
    <row r="1540" spans="1:30" x14ac:dyDescent="0.25">
      <c r="A1540" s="17"/>
      <c r="B1540" s="17"/>
      <c r="C1540" s="17"/>
      <c r="D1540" s="84"/>
      <c r="E1540" s="84"/>
      <c r="F1540" s="84"/>
      <c r="G1540" s="85"/>
      <c r="H1540" s="5"/>
      <c r="I1540" s="5"/>
      <c r="J1540" s="5"/>
      <c r="K1540" s="5"/>
      <c r="O1540" s="5"/>
      <c r="P1540" s="5"/>
      <c r="Q1540" s="5"/>
      <c r="R1540" s="17"/>
      <c r="S1540" s="17"/>
      <c r="T1540" s="17"/>
      <c r="AA1540" s="78"/>
      <c r="AB1540" s="78"/>
      <c r="AD1540" s="78"/>
    </row>
    <row r="1541" spans="1:30" x14ac:dyDescent="0.25">
      <c r="A1541" s="17"/>
      <c r="B1541" s="17"/>
      <c r="C1541" s="17"/>
      <c r="D1541" s="84"/>
      <c r="E1541" s="84"/>
      <c r="F1541" s="84"/>
      <c r="G1541" s="85"/>
      <c r="H1541" s="5"/>
      <c r="I1541" s="5"/>
      <c r="J1541" s="5"/>
      <c r="K1541" s="5"/>
      <c r="O1541" s="5"/>
      <c r="P1541" s="5"/>
      <c r="Q1541" s="5"/>
      <c r="R1541" s="17"/>
      <c r="S1541" s="17"/>
      <c r="T1541" s="17"/>
      <c r="AA1541" s="78"/>
      <c r="AB1541" s="78"/>
      <c r="AD1541" s="78"/>
    </row>
    <row r="1542" spans="1:30" x14ac:dyDescent="0.25">
      <c r="A1542" s="17"/>
      <c r="B1542" s="17"/>
      <c r="C1542" s="17"/>
      <c r="D1542" s="84"/>
      <c r="E1542" s="84"/>
      <c r="F1542" s="84"/>
      <c r="G1542" s="85"/>
      <c r="H1542" s="5"/>
      <c r="I1542" s="5"/>
      <c r="J1542" s="5"/>
      <c r="K1542" s="5"/>
      <c r="O1542" s="5"/>
      <c r="P1542" s="5"/>
      <c r="Q1542" s="5"/>
      <c r="R1542" s="17"/>
      <c r="S1542" s="17"/>
      <c r="T1542" s="17"/>
      <c r="AA1542" s="78"/>
      <c r="AB1542" s="78"/>
      <c r="AD1542" s="78"/>
    </row>
    <row r="1543" spans="1:30" x14ac:dyDescent="0.25">
      <c r="A1543" s="17"/>
      <c r="B1543" s="17"/>
      <c r="C1543" s="17"/>
      <c r="D1543" s="84"/>
      <c r="E1543" s="84"/>
      <c r="F1543" s="84"/>
      <c r="G1543" s="85"/>
      <c r="H1543" s="5"/>
      <c r="I1543" s="5"/>
      <c r="J1543" s="5"/>
      <c r="K1543" s="5"/>
      <c r="O1543" s="5"/>
      <c r="P1543" s="5"/>
      <c r="Q1543" s="5"/>
      <c r="R1543" s="17"/>
      <c r="S1543" s="17"/>
      <c r="T1543" s="17"/>
      <c r="AA1543" s="78"/>
      <c r="AB1543" s="78"/>
      <c r="AD1543" s="78"/>
    </row>
    <row r="1544" spans="1:30" x14ac:dyDescent="0.25">
      <c r="A1544" s="17"/>
      <c r="B1544" s="17"/>
      <c r="C1544" s="17"/>
      <c r="D1544" s="84"/>
      <c r="E1544" s="84"/>
      <c r="F1544" s="84"/>
      <c r="G1544" s="85"/>
      <c r="H1544" s="5"/>
      <c r="I1544" s="5"/>
      <c r="J1544" s="5"/>
      <c r="K1544" s="5"/>
      <c r="O1544" s="5"/>
      <c r="P1544" s="5"/>
      <c r="Q1544" s="5"/>
      <c r="R1544" s="17"/>
      <c r="S1544" s="17"/>
      <c r="T1544" s="17"/>
      <c r="AA1544" s="78"/>
      <c r="AB1544" s="78"/>
      <c r="AD1544" s="78"/>
    </row>
    <row r="1545" spans="1:30" x14ac:dyDescent="0.25">
      <c r="A1545" s="17"/>
      <c r="B1545" s="17"/>
      <c r="C1545" s="17"/>
      <c r="D1545" s="84"/>
      <c r="E1545" s="84"/>
      <c r="F1545" s="84"/>
      <c r="G1545" s="85"/>
      <c r="H1545" s="5"/>
      <c r="I1545" s="5"/>
      <c r="J1545" s="5"/>
      <c r="K1545" s="5"/>
      <c r="O1545" s="5"/>
      <c r="P1545" s="5"/>
      <c r="Q1545" s="5"/>
      <c r="R1545" s="17"/>
      <c r="S1545" s="17"/>
      <c r="T1545" s="17"/>
      <c r="AA1545" s="78"/>
      <c r="AB1545" s="78"/>
      <c r="AD1545" s="78"/>
    </row>
    <row r="1546" spans="1:30" x14ac:dyDescent="0.25">
      <c r="A1546" s="17"/>
      <c r="B1546" s="17"/>
      <c r="C1546" s="17"/>
      <c r="D1546" s="84"/>
      <c r="E1546" s="84"/>
      <c r="F1546" s="84"/>
      <c r="G1546" s="85"/>
      <c r="H1546" s="5"/>
      <c r="I1546" s="5"/>
      <c r="J1546" s="5"/>
      <c r="K1546" s="5"/>
      <c r="O1546" s="5"/>
      <c r="P1546" s="5"/>
      <c r="Q1546" s="5"/>
      <c r="R1546" s="17"/>
      <c r="S1546" s="17"/>
      <c r="T1546" s="17"/>
      <c r="AA1546" s="78"/>
      <c r="AB1546" s="78"/>
      <c r="AC1546" s="19"/>
      <c r="AD1546" s="78"/>
    </row>
    <row r="1547" spans="1:30" x14ac:dyDescent="0.25">
      <c r="A1547" s="17"/>
      <c r="B1547" s="17"/>
      <c r="C1547" s="17"/>
      <c r="D1547" s="84"/>
      <c r="E1547" s="84"/>
      <c r="F1547" s="84"/>
      <c r="G1547" s="85"/>
      <c r="H1547" s="5"/>
      <c r="I1547" s="5"/>
      <c r="J1547" s="5"/>
      <c r="K1547" s="5"/>
      <c r="O1547" s="5"/>
      <c r="P1547" s="5"/>
      <c r="Q1547" s="5"/>
      <c r="R1547" s="17"/>
      <c r="S1547" s="17"/>
      <c r="T1547" s="17"/>
      <c r="AA1547" s="78"/>
      <c r="AB1547" s="78"/>
      <c r="AD1547" s="78"/>
    </row>
    <row r="1548" spans="1:30" x14ac:dyDescent="0.25">
      <c r="A1548" s="17"/>
      <c r="B1548" s="17"/>
      <c r="C1548" s="17"/>
      <c r="D1548" s="84"/>
      <c r="E1548" s="84"/>
      <c r="F1548" s="84"/>
      <c r="G1548" s="85"/>
      <c r="H1548" s="5"/>
      <c r="I1548" s="5"/>
      <c r="J1548" s="5"/>
      <c r="K1548" s="5"/>
      <c r="O1548" s="5"/>
      <c r="P1548" s="5"/>
      <c r="Q1548" s="5"/>
      <c r="R1548" s="17"/>
      <c r="S1548" s="17"/>
      <c r="T1548" s="17"/>
      <c r="AA1548" s="78"/>
      <c r="AB1548" s="78"/>
      <c r="AD1548" s="78"/>
    </row>
    <row r="1549" spans="1:30" x14ac:dyDescent="0.25">
      <c r="A1549" s="17"/>
      <c r="B1549" s="17"/>
      <c r="C1549" s="17"/>
      <c r="D1549" s="84"/>
      <c r="E1549" s="84"/>
      <c r="F1549" s="84"/>
      <c r="G1549" s="85"/>
      <c r="H1549" s="5"/>
      <c r="I1549" s="5"/>
      <c r="J1549" s="5"/>
      <c r="K1549" s="5"/>
      <c r="O1549" s="5"/>
      <c r="P1549" s="5"/>
      <c r="Q1549" s="5"/>
      <c r="R1549" s="17"/>
      <c r="S1549" s="17"/>
      <c r="T1549" s="17"/>
      <c r="AA1549" s="78"/>
      <c r="AB1549" s="78"/>
      <c r="AD1549" s="78"/>
    </row>
    <row r="1550" spans="1:30" x14ac:dyDescent="0.25">
      <c r="A1550" s="17"/>
      <c r="B1550" s="17"/>
      <c r="C1550" s="17"/>
      <c r="D1550" s="84"/>
      <c r="E1550" s="84"/>
      <c r="F1550" s="84"/>
      <c r="G1550" s="85"/>
      <c r="H1550" s="5"/>
      <c r="I1550" s="5"/>
      <c r="J1550" s="5"/>
      <c r="K1550" s="5"/>
      <c r="O1550" s="5"/>
      <c r="P1550" s="5"/>
      <c r="Q1550" s="5"/>
      <c r="R1550" s="17"/>
      <c r="S1550" s="17"/>
      <c r="T1550" s="17"/>
      <c r="AA1550" s="78"/>
      <c r="AB1550" s="78"/>
      <c r="AD1550" s="78"/>
    </row>
    <row r="1551" spans="1:30" x14ac:dyDescent="0.25">
      <c r="A1551" s="17"/>
      <c r="B1551" s="17"/>
      <c r="C1551" s="17"/>
      <c r="D1551" s="84"/>
      <c r="E1551" s="84"/>
      <c r="F1551" s="84"/>
      <c r="G1551" s="85"/>
      <c r="H1551" s="5"/>
      <c r="I1551" s="5"/>
      <c r="J1551" s="5"/>
      <c r="K1551" s="5"/>
      <c r="O1551" s="5"/>
      <c r="P1551" s="5"/>
      <c r="Q1551" s="5"/>
      <c r="R1551" s="17"/>
      <c r="S1551" s="17"/>
      <c r="T1551" s="17"/>
      <c r="AA1551" s="78"/>
      <c r="AB1551" s="78"/>
      <c r="AD1551" s="78"/>
    </row>
    <row r="1552" spans="1:30" x14ac:dyDescent="0.25">
      <c r="A1552" s="17"/>
      <c r="B1552" s="17"/>
      <c r="C1552" s="17"/>
      <c r="D1552" s="84"/>
      <c r="E1552" s="84"/>
      <c r="F1552" s="84"/>
      <c r="G1552" s="85"/>
      <c r="H1552" s="5"/>
      <c r="I1552" s="5"/>
      <c r="J1552" s="5"/>
      <c r="K1552" s="5"/>
      <c r="O1552" s="5"/>
      <c r="P1552" s="5"/>
      <c r="Q1552" s="5"/>
      <c r="R1552" s="17"/>
      <c r="S1552" s="17"/>
      <c r="T1552" s="17"/>
      <c r="AA1552" s="78"/>
      <c r="AB1552" s="78"/>
      <c r="AD1552" s="78"/>
    </row>
    <row r="1553" spans="1:30" x14ac:dyDescent="0.25">
      <c r="A1553" s="17"/>
      <c r="B1553" s="17"/>
      <c r="C1553" s="17"/>
      <c r="D1553" s="84"/>
      <c r="E1553" s="84"/>
      <c r="F1553" s="84"/>
      <c r="G1553" s="85"/>
      <c r="H1553" s="5"/>
      <c r="I1553" s="5"/>
      <c r="J1553" s="5"/>
      <c r="K1553" s="5"/>
      <c r="O1553" s="5"/>
      <c r="P1553" s="5"/>
      <c r="Q1553" s="5"/>
      <c r="R1553" s="17"/>
      <c r="S1553" s="17"/>
      <c r="T1553" s="17"/>
      <c r="AA1553" s="78"/>
      <c r="AB1553" s="78"/>
      <c r="AD1553" s="78"/>
    </row>
    <row r="1554" spans="1:30" x14ac:dyDescent="0.25">
      <c r="A1554" s="17"/>
      <c r="B1554" s="17"/>
      <c r="C1554" s="17"/>
      <c r="D1554" s="84"/>
      <c r="E1554" s="84"/>
      <c r="F1554" s="84"/>
      <c r="G1554" s="85"/>
      <c r="H1554" s="5"/>
      <c r="I1554" s="5"/>
      <c r="J1554" s="5"/>
      <c r="K1554" s="5"/>
      <c r="O1554" s="5"/>
      <c r="P1554" s="5"/>
      <c r="Q1554" s="5"/>
      <c r="R1554" s="17"/>
      <c r="S1554" s="17"/>
      <c r="T1554" s="17"/>
      <c r="AA1554" s="78"/>
      <c r="AB1554" s="78"/>
      <c r="AD1554" s="78"/>
    </row>
    <row r="1555" spans="1:30" x14ac:dyDescent="0.25">
      <c r="A1555" s="17"/>
      <c r="B1555" s="17"/>
      <c r="C1555" s="17"/>
      <c r="D1555" s="84"/>
      <c r="E1555" s="84"/>
      <c r="F1555" s="84"/>
      <c r="G1555" s="85"/>
      <c r="H1555" s="5"/>
      <c r="I1555" s="5"/>
      <c r="J1555" s="5"/>
      <c r="K1555" s="5"/>
      <c r="O1555" s="5"/>
      <c r="P1555" s="5"/>
      <c r="Q1555" s="5"/>
      <c r="R1555" s="17"/>
      <c r="S1555" s="17"/>
      <c r="T1555" s="17"/>
      <c r="AA1555" s="78"/>
      <c r="AB1555" s="78"/>
      <c r="AD1555" s="78"/>
    </row>
    <row r="1556" spans="1:30" x14ac:dyDescent="0.25">
      <c r="A1556" s="17"/>
      <c r="B1556" s="17"/>
      <c r="C1556" s="17"/>
      <c r="D1556" s="84"/>
      <c r="E1556" s="84"/>
      <c r="F1556" s="84"/>
      <c r="G1556" s="85"/>
      <c r="H1556" s="5"/>
      <c r="I1556" s="5"/>
      <c r="J1556" s="5"/>
      <c r="K1556" s="5"/>
      <c r="O1556" s="5"/>
      <c r="P1556" s="5"/>
      <c r="Q1556" s="5"/>
      <c r="R1556" s="17"/>
      <c r="S1556" s="17"/>
      <c r="T1556" s="17"/>
      <c r="AA1556" s="78"/>
      <c r="AB1556" s="78"/>
      <c r="AD1556" s="78"/>
    </row>
    <row r="1557" spans="1:30" x14ac:dyDescent="0.25">
      <c r="A1557" s="17"/>
      <c r="B1557" s="17"/>
      <c r="C1557" s="17"/>
      <c r="D1557" s="84"/>
      <c r="E1557" s="84"/>
      <c r="F1557" s="84"/>
      <c r="G1557" s="85"/>
      <c r="H1557" s="5"/>
      <c r="I1557" s="5"/>
      <c r="J1557" s="5"/>
      <c r="K1557" s="5"/>
      <c r="O1557" s="5"/>
      <c r="P1557" s="5"/>
      <c r="Q1557" s="5"/>
      <c r="R1557" s="17"/>
      <c r="S1557" s="17"/>
      <c r="T1557" s="17"/>
      <c r="AA1557" s="78"/>
      <c r="AB1557" s="78"/>
      <c r="AD1557" s="78"/>
    </row>
    <row r="1558" spans="1:30" x14ac:dyDescent="0.25">
      <c r="A1558" s="17"/>
      <c r="B1558" s="17"/>
      <c r="C1558" s="17"/>
      <c r="D1558" s="84"/>
      <c r="E1558" s="84"/>
      <c r="F1558" s="84"/>
      <c r="G1558" s="85"/>
      <c r="H1558" s="5"/>
      <c r="I1558" s="5"/>
      <c r="J1558" s="5"/>
      <c r="K1558" s="5"/>
      <c r="O1558" s="5"/>
      <c r="P1558" s="5"/>
      <c r="Q1558" s="5"/>
      <c r="R1558" s="17"/>
      <c r="S1558" s="17"/>
      <c r="T1558" s="17"/>
      <c r="AA1558" s="78"/>
      <c r="AB1558" s="78"/>
      <c r="AD1558" s="78"/>
    </row>
    <row r="1559" spans="1:30" x14ac:dyDescent="0.25">
      <c r="A1559" s="17"/>
      <c r="B1559" s="17"/>
      <c r="C1559" s="17"/>
      <c r="D1559" s="84"/>
      <c r="E1559" s="84"/>
      <c r="F1559" s="84"/>
      <c r="G1559" s="85"/>
      <c r="H1559" s="5"/>
      <c r="I1559" s="5"/>
      <c r="J1559" s="5"/>
      <c r="K1559" s="5"/>
      <c r="O1559" s="5"/>
      <c r="P1559" s="5"/>
      <c r="Q1559" s="5"/>
      <c r="R1559" s="17"/>
      <c r="S1559" s="17"/>
      <c r="T1559" s="17"/>
      <c r="AA1559" s="78"/>
      <c r="AB1559" s="78"/>
      <c r="AD1559" s="78"/>
    </row>
    <row r="1560" spans="1:30" x14ac:dyDescent="0.25">
      <c r="A1560" s="17"/>
      <c r="B1560" s="17"/>
      <c r="C1560" s="17"/>
      <c r="D1560" s="84"/>
      <c r="E1560" s="84"/>
      <c r="F1560" s="84"/>
      <c r="G1560" s="85"/>
      <c r="H1560" s="5"/>
      <c r="I1560" s="5"/>
      <c r="J1560" s="5"/>
      <c r="K1560" s="5"/>
      <c r="O1560" s="5"/>
      <c r="P1560" s="5"/>
      <c r="Q1560" s="5"/>
      <c r="R1560" s="17"/>
      <c r="S1560" s="17"/>
      <c r="T1560" s="17"/>
      <c r="AA1560" s="78"/>
      <c r="AB1560" s="78"/>
      <c r="AD1560" s="78"/>
    </row>
    <row r="1561" spans="1:30" x14ac:dyDescent="0.25">
      <c r="A1561" s="17"/>
      <c r="B1561" s="17"/>
      <c r="C1561" s="17"/>
      <c r="D1561" s="84"/>
      <c r="E1561" s="84"/>
      <c r="F1561" s="84"/>
      <c r="G1561" s="85"/>
      <c r="H1561" s="5"/>
      <c r="I1561" s="5"/>
      <c r="J1561" s="5"/>
      <c r="K1561" s="5"/>
      <c r="O1561" s="5"/>
      <c r="P1561" s="5"/>
      <c r="Q1561" s="5"/>
      <c r="R1561" s="17"/>
      <c r="S1561" s="17"/>
      <c r="T1561" s="17"/>
      <c r="AA1561" s="78"/>
      <c r="AB1561" s="78"/>
      <c r="AD1561" s="78"/>
    </row>
    <row r="1562" spans="1:30" x14ac:dyDescent="0.25">
      <c r="A1562" s="17"/>
      <c r="B1562" s="17"/>
      <c r="C1562" s="17"/>
      <c r="D1562" s="84"/>
      <c r="E1562" s="84"/>
      <c r="F1562" s="84"/>
      <c r="G1562" s="85"/>
      <c r="H1562" s="5"/>
      <c r="I1562" s="5"/>
      <c r="J1562" s="5"/>
      <c r="K1562" s="5"/>
      <c r="O1562" s="5"/>
      <c r="P1562" s="5"/>
      <c r="Q1562" s="5"/>
      <c r="R1562" s="17"/>
      <c r="S1562" s="17"/>
      <c r="T1562" s="17"/>
      <c r="AA1562" s="78"/>
      <c r="AB1562" s="78"/>
      <c r="AD1562" s="78"/>
    </row>
    <row r="1563" spans="1:30" x14ac:dyDescent="0.25">
      <c r="A1563" s="17"/>
      <c r="B1563" s="17"/>
      <c r="C1563" s="17"/>
      <c r="D1563" s="84"/>
      <c r="E1563" s="84"/>
      <c r="F1563" s="84"/>
      <c r="G1563" s="85"/>
      <c r="H1563" s="5"/>
      <c r="I1563" s="5"/>
      <c r="J1563" s="5"/>
      <c r="K1563" s="5"/>
      <c r="O1563" s="5"/>
      <c r="P1563" s="5"/>
      <c r="Q1563" s="5"/>
      <c r="R1563" s="17"/>
      <c r="S1563" s="17"/>
      <c r="T1563" s="17"/>
      <c r="AA1563" s="78"/>
      <c r="AB1563" s="78"/>
      <c r="AD1563" s="78"/>
    </row>
    <row r="1564" spans="1:30" x14ac:dyDescent="0.25">
      <c r="A1564" s="17"/>
      <c r="B1564" s="17"/>
      <c r="C1564" s="17"/>
      <c r="D1564" s="84"/>
      <c r="E1564" s="84"/>
      <c r="F1564" s="84"/>
      <c r="G1564" s="85"/>
      <c r="H1564" s="5"/>
      <c r="I1564" s="5"/>
      <c r="J1564" s="5"/>
      <c r="K1564" s="5"/>
      <c r="O1564" s="5"/>
      <c r="P1564" s="5"/>
      <c r="Q1564" s="5"/>
      <c r="R1564" s="17"/>
      <c r="S1564" s="17"/>
      <c r="T1564" s="17"/>
      <c r="AA1564" s="78"/>
      <c r="AB1564" s="78"/>
      <c r="AD1564" s="78"/>
    </row>
    <row r="1565" spans="1:30" x14ac:dyDescent="0.25">
      <c r="A1565" s="17"/>
      <c r="B1565" s="17"/>
      <c r="C1565" s="17"/>
      <c r="D1565" s="84"/>
      <c r="E1565" s="84"/>
      <c r="F1565" s="84"/>
      <c r="G1565" s="85"/>
      <c r="H1565" s="5"/>
      <c r="I1565" s="5"/>
      <c r="J1565" s="5"/>
      <c r="K1565" s="5"/>
      <c r="O1565" s="5"/>
      <c r="P1565" s="5"/>
      <c r="Q1565" s="5"/>
      <c r="R1565" s="17"/>
      <c r="S1565" s="17"/>
      <c r="T1565" s="17"/>
      <c r="AA1565" s="78"/>
      <c r="AB1565" s="78"/>
      <c r="AD1565" s="78"/>
    </row>
    <row r="1566" spans="1:30" x14ac:dyDescent="0.25">
      <c r="A1566" s="17"/>
      <c r="B1566" s="17"/>
      <c r="C1566" s="17"/>
      <c r="D1566" s="84"/>
      <c r="E1566" s="84"/>
      <c r="F1566" s="84"/>
      <c r="G1566" s="85"/>
      <c r="H1566" s="5"/>
      <c r="I1566" s="5"/>
      <c r="J1566" s="5"/>
      <c r="K1566" s="5"/>
      <c r="O1566" s="5"/>
      <c r="P1566" s="5"/>
      <c r="Q1566" s="5"/>
      <c r="R1566" s="17"/>
      <c r="S1566" s="17"/>
      <c r="T1566" s="17"/>
      <c r="AA1566" s="78"/>
      <c r="AB1566" s="78"/>
      <c r="AD1566" s="78"/>
    </row>
    <row r="1567" spans="1:30" x14ac:dyDescent="0.25">
      <c r="A1567" s="17"/>
      <c r="B1567" s="17"/>
      <c r="C1567" s="17"/>
      <c r="D1567" s="84"/>
      <c r="E1567" s="84"/>
      <c r="F1567" s="84"/>
      <c r="G1567" s="85"/>
      <c r="H1567" s="5"/>
      <c r="I1567" s="5"/>
      <c r="J1567" s="5"/>
      <c r="K1567" s="5"/>
      <c r="O1567" s="5"/>
      <c r="P1567" s="5"/>
      <c r="Q1567" s="5"/>
      <c r="R1567" s="17"/>
      <c r="S1567" s="17"/>
      <c r="T1567" s="17"/>
      <c r="AA1567" s="78"/>
      <c r="AB1567" s="78"/>
      <c r="AD1567" s="78"/>
    </row>
    <row r="1568" spans="1:30" x14ac:dyDescent="0.25">
      <c r="A1568" s="17"/>
      <c r="B1568" s="17"/>
      <c r="C1568" s="17"/>
      <c r="D1568" s="84"/>
      <c r="E1568" s="84"/>
      <c r="F1568" s="84"/>
      <c r="G1568" s="85"/>
      <c r="H1568" s="5"/>
      <c r="I1568" s="5"/>
      <c r="J1568" s="5"/>
      <c r="K1568" s="5"/>
      <c r="O1568" s="5"/>
      <c r="P1568" s="5"/>
      <c r="Q1568" s="5"/>
      <c r="R1568" s="17"/>
      <c r="S1568" s="17"/>
      <c r="T1568" s="17"/>
      <c r="AA1568" s="78"/>
      <c r="AB1568" s="78"/>
      <c r="AD1568" s="78"/>
    </row>
    <row r="1569" spans="1:30" x14ac:dyDescent="0.25">
      <c r="A1569" s="17"/>
      <c r="B1569" s="17"/>
      <c r="C1569" s="17"/>
      <c r="D1569" s="84"/>
      <c r="E1569" s="84"/>
      <c r="F1569" s="84"/>
      <c r="G1569" s="85"/>
      <c r="H1569" s="5"/>
      <c r="I1569" s="5"/>
      <c r="J1569" s="5"/>
      <c r="K1569" s="5"/>
      <c r="O1569" s="5"/>
      <c r="P1569" s="5"/>
      <c r="Q1569" s="5"/>
      <c r="R1569" s="17"/>
      <c r="S1569" s="17"/>
      <c r="T1569" s="17"/>
      <c r="AA1569" s="78"/>
      <c r="AB1569" s="78"/>
      <c r="AD1569" s="78"/>
    </row>
    <row r="1570" spans="1:30" x14ac:dyDescent="0.25">
      <c r="A1570" s="17"/>
      <c r="B1570" s="17"/>
      <c r="C1570" s="17"/>
      <c r="D1570" s="84"/>
      <c r="E1570" s="84"/>
      <c r="F1570" s="84"/>
      <c r="G1570" s="85"/>
      <c r="H1570" s="5"/>
      <c r="I1570" s="5"/>
      <c r="J1570" s="5"/>
      <c r="K1570" s="5"/>
      <c r="O1570" s="5"/>
      <c r="P1570" s="5"/>
      <c r="Q1570" s="5"/>
      <c r="R1570" s="17"/>
      <c r="S1570" s="17"/>
      <c r="T1570" s="17"/>
      <c r="AA1570" s="78"/>
      <c r="AB1570" s="78"/>
      <c r="AD1570" s="78"/>
    </row>
    <row r="1571" spans="1:30" x14ac:dyDescent="0.25">
      <c r="A1571" s="17"/>
      <c r="B1571" s="17"/>
      <c r="C1571" s="17"/>
      <c r="D1571" s="84"/>
      <c r="E1571" s="84"/>
      <c r="F1571" s="84"/>
      <c r="G1571" s="85"/>
      <c r="H1571" s="5"/>
      <c r="I1571" s="5"/>
      <c r="J1571" s="5"/>
      <c r="K1571" s="5"/>
      <c r="O1571" s="5"/>
      <c r="P1571" s="5"/>
      <c r="Q1571" s="5"/>
      <c r="R1571" s="17"/>
      <c r="S1571" s="17"/>
      <c r="T1571" s="17"/>
      <c r="AA1571" s="78"/>
      <c r="AB1571" s="78"/>
      <c r="AD1571" s="78"/>
    </row>
    <row r="1572" spans="1:30" x14ac:dyDescent="0.25">
      <c r="A1572" s="17"/>
      <c r="B1572" s="17"/>
      <c r="C1572" s="17"/>
      <c r="D1572" s="84"/>
      <c r="E1572" s="84"/>
      <c r="F1572" s="84"/>
      <c r="G1572" s="85"/>
      <c r="H1572" s="5"/>
      <c r="I1572" s="5"/>
      <c r="J1572" s="5"/>
      <c r="K1572" s="5"/>
      <c r="O1572" s="5"/>
      <c r="P1572" s="5"/>
      <c r="Q1572" s="5"/>
      <c r="R1572" s="17"/>
      <c r="S1572" s="17"/>
      <c r="T1572" s="17"/>
      <c r="AA1572" s="78"/>
      <c r="AB1572" s="78"/>
      <c r="AD1572" s="78"/>
    </row>
    <row r="1573" spans="1:30" x14ac:dyDescent="0.25">
      <c r="A1573" s="17"/>
      <c r="B1573" s="17"/>
      <c r="C1573" s="17"/>
      <c r="D1573" s="84"/>
      <c r="E1573" s="84"/>
      <c r="F1573" s="84"/>
      <c r="G1573" s="85"/>
      <c r="H1573" s="5"/>
      <c r="I1573" s="5"/>
      <c r="J1573" s="5"/>
      <c r="K1573" s="5"/>
      <c r="O1573" s="5"/>
      <c r="P1573" s="5"/>
      <c r="Q1573" s="5"/>
      <c r="R1573" s="17"/>
      <c r="S1573" s="17"/>
      <c r="T1573" s="17"/>
      <c r="AA1573" s="78"/>
      <c r="AB1573" s="78"/>
      <c r="AD1573" s="78"/>
    </row>
    <row r="1574" spans="1:30" x14ac:dyDescent="0.25">
      <c r="A1574" s="17"/>
      <c r="B1574" s="17"/>
      <c r="C1574" s="17"/>
      <c r="D1574" s="84"/>
      <c r="E1574" s="84"/>
      <c r="F1574" s="84"/>
      <c r="G1574" s="85"/>
      <c r="H1574" s="5"/>
      <c r="I1574" s="5"/>
      <c r="J1574" s="5"/>
      <c r="K1574" s="5"/>
      <c r="O1574" s="5"/>
      <c r="P1574" s="5"/>
      <c r="Q1574" s="5"/>
      <c r="R1574" s="17"/>
      <c r="S1574" s="17"/>
      <c r="T1574" s="17"/>
      <c r="AA1574" s="78"/>
      <c r="AB1574" s="78"/>
      <c r="AD1574" s="78"/>
    </row>
    <row r="1575" spans="1:30" x14ac:dyDescent="0.25">
      <c r="A1575" s="17"/>
      <c r="B1575" s="17"/>
      <c r="C1575" s="17"/>
      <c r="D1575" s="84"/>
      <c r="E1575" s="84"/>
      <c r="F1575" s="84"/>
      <c r="G1575" s="85"/>
      <c r="H1575" s="5"/>
      <c r="I1575" s="5"/>
      <c r="J1575" s="5"/>
      <c r="K1575" s="5"/>
      <c r="O1575" s="5"/>
      <c r="P1575" s="5"/>
      <c r="Q1575" s="5"/>
      <c r="R1575" s="17"/>
      <c r="S1575" s="17"/>
      <c r="T1575" s="17"/>
      <c r="AA1575" s="78"/>
      <c r="AB1575" s="78"/>
      <c r="AD1575" s="78"/>
    </row>
    <row r="1576" spans="1:30" x14ac:dyDescent="0.25">
      <c r="A1576" s="17"/>
      <c r="B1576" s="17"/>
      <c r="C1576" s="17"/>
      <c r="D1576" s="84"/>
      <c r="E1576" s="84"/>
      <c r="F1576" s="84"/>
      <c r="G1576" s="85"/>
      <c r="H1576" s="5"/>
      <c r="I1576" s="5"/>
      <c r="J1576" s="5"/>
      <c r="K1576" s="5"/>
      <c r="O1576" s="5"/>
      <c r="P1576" s="5"/>
      <c r="Q1576" s="5"/>
      <c r="R1576" s="17"/>
      <c r="S1576" s="17"/>
      <c r="T1576" s="17"/>
      <c r="AA1576" s="78"/>
      <c r="AB1576" s="78"/>
      <c r="AD1576" s="78"/>
    </row>
    <row r="1577" spans="1:30" x14ac:dyDescent="0.25">
      <c r="A1577" s="17"/>
      <c r="B1577" s="17"/>
      <c r="C1577" s="17"/>
      <c r="D1577" s="84"/>
      <c r="E1577" s="84"/>
      <c r="F1577" s="84"/>
      <c r="G1577" s="85"/>
      <c r="H1577" s="5"/>
      <c r="I1577" s="5"/>
      <c r="J1577" s="5"/>
      <c r="K1577" s="5"/>
      <c r="O1577" s="5"/>
      <c r="P1577" s="5"/>
      <c r="Q1577" s="5"/>
      <c r="R1577" s="17"/>
      <c r="S1577" s="17"/>
      <c r="T1577" s="17"/>
      <c r="AA1577" s="78"/>
      <c r="AB1577" s="78"/>
      <c r="AD1577" s="78"/>
    </row>
    <row r="1578" spans="1:30" x14ac:dyDescent="0.25">
      <c r="A1578" s="17"/>
      <c r="B1578" s="17"/>
      <c r="C1578" s="17"/>
      <c r="D1578" s="84"/>
      <c r="E1578" s="84"/>
      <c r="F1578" s="84"/>
      <c r="G1578" s="85"/>
      <c r="H1578" s="5"/>
      <c r="I1578" s="5"/>
      <c r="J1578" s="5"/>
      <c r="K1578" s="5"/>
      <c r="O1578" s="5"/>
      <c r="P1578" s="5"/>
      <c r="Q1578" s="5"/>
      <c r="R1578" s="17"/>
      <c r="S1578" s="17"/>
      <c r="T1578" s="17"/>
      <c r="AA1578" s="78"/>
      <c r="AB1578" s="78"/>
      <c r="AD1578" s="78"/>
    </row>
    <row r="1579" spans="1:30" x14ac:dyDescent="0.25">
      <c r="A1579" s="17"/>
      <c r="B1579" s="17"/>
      <c r="C1579" s="17"/>
      <c r="D1579" s="84"/>
      <c r="E1579" s="84"/>
      <c r="F1579" s="84"/>
      <c r="G1579" s="85"/>
      <c r="H1579" s="5"/>
      <c r="I1579" s="5"/>
      <c r="J1579" s="5"/>
      <c r="K1579" s="5"/>
      <c r="O1579" s="5"/>
      <c r="P1579" s="5"/>
      <c r="Q1579" s="5"/>
      <c r="R1579" s="17"/>
      <c r="S1579" s="17"/>
      <c r="T1579" s="17"/>
      <c r="AA1579" s="78"/>
      <c r="AB1579" s="78"/>
      <c r="AD1579" s="78"/>
    </row>
    <row r="1580" spans="1:30" x14ac:dyDescent="0.25">
      <c r="A1580" s="17"/>
      <c r="B1580" s="17"/>
      <c r="C1580" s="17"/>
      <c r="D1580" s="84"/>
      <c r="E1580" s="84"/>
      <c r="F1580" s="84"/>
      <c r="G1580" s="85"/>
      <c r="H1580" s="5"/>
      <c r="I1580" s="5"/>
      <c r="J1580" s="5"/>
      <c r="K1580" s="5"/>
      <c r="O1580" s="5"/>
      <c r="P1580" s="5"/>
      <c r="Q1580" s="5"/>
      <c r="R1580" s="17"/>
      <c r="S1580" s="17"/>
      <c r="T1580" s="17"/>
      <c r="AA1580" s="78"/>
      <c r="AB1580" s="78"/>
      <c r="AD1580" s="78"/>
    </row>
    <row r="1581" spans="1:30" x14ac:dyDescent="0.25">
      <c r="A1581" s="17"/>
      <c r="B1581" s="17"/>
      <c r="C1581" s="17"/>
      <c r="D1581" s="84"/>
      <c r="E1581" s="84"/>
      <c r="F1581" s="84"/>
      <c r="G1581" s="85"/>
      <c r="H1581" s="5"/>
      <c r="I1581" s="5"/>
      <c r="J1581" s="5"/>
      <c r="K1581" s="5"/>
      <c r="O1581" s="5"/>
      <c r="P1581" s="5"/>
      <c r="Q1581" s="5"/>
      <c r="R1581" s="17"/>
      <c r="S1581" s="17"/>
      <c r="T1581" s="17"/>
      <c r="AA1581" s="78"/>
      <c r="AB1581" s="78"/>
      <c r="AD1581" s="78"/>
    </row>
    <row r="1582" spans="1:30" x14ac:dyDescent="0.25">
      <c r="A1582" s="17"/>
      <c r="B1582" s="17"/>
      <c r="C1582" s="17"/>
      <c r="D1582" s="84"/>
      <c r="E1582" s="84"/>
      <c r="F1582" s="84"/>
      <c r="G1582" s="85"/>
      <c r="H1582" s="5"/>
      <c r="I1582" s="5"/>
      <c r="J1582" s="5"/>
      <c r="K1582" s="5"/>
      <c r="O1582" s="5"/>
      <c r="P1582" s="5"/>
      <c r="Q1582" s="5"/>
      <c r="R1582" s="17"/>
      <c r="S1582" s="17"/>
      <c r="T1582" s="17"/>
      <c r="AA1582" s="78"/>
      <c r="AB1582" s="78"/>
      <c r="AD1582" s="78"/>
    </row>
    <row r="1583" spans="1:30" x14ac:dyDescent="0.25">
      <c r="A1583" s="17"/>
      <c r="B1583" s="17"/>
      <c r="C1583" s="17"/>
      <c r="D1583" s="84"/>
      <c r="E1583" s="84"/>
      <c r="F1583" s="84"/>
      <c r="G1583" s="85"/>
      <c r="H1583" s="5"/>
      <c r="I1583" s="5"/>
      <c r="J1583" s="5"/>
      <c r="K1583" s="5"/>
      <c r="O1583" s="5"/>
      <c r="P1583" s="5"/>
      <c r="Q1583" s="5"/>
      <c r="R1583" s="17"/>
      <c r="S1583" s="17"/>
      <c r="T1583" s="17"/>
      <c r="AA1583" s="78"/>
      <c r="AB1583" s="78"/>
      <c r="AD1583" s="78"/>
    </row>
    <row r="1584" spans="1:30" x14ac:dyDescent="0.25">
      <c r="A1584" s="17"/>
      <c r="B1584" s="17"/>
      <c r="C1584" s="17"/>
      <c r="D1584" s="84"/>
      <c r="E1584" s="84"/>
      <c r="F1584" s="84"/>
      <c r="G1584" s="85"/>
      <c r="H1584" s="5"/>
      <c r="I1584" s="5"/>
      <c r="J1584" s="5"/>
      <c r="K1584" s="5"/>
      <c r="O1584" s="5"/>
      <c r="P1584" s="5"/>
      <c r="Q1584" s="5"/>
      <c r="R1584" s="17"/>
      <c r="S1584" s="17"/>
      <c r="T1584" s="17"/>
      <c r="AA1584" s="78"/>
      <c r="AB1584" s="78"/>
      <c r="AD1584" s="78"/>
    </row>
    <row r="1585" spans="1:31" x14ac:dyDescent="0.25">
      <c r="A1585" s="17"/>
      <c r="B1585" s="17"/>
      <c r="C1585" s="17"/>
      <c r="D1585" s="84"/>
      <c r="E1585" s="84"/>
      <c r="F1585" s="84"/>
      <c r="G1585" s="85"/>
      <c r="H1585" s="5"/>
      <c r="I1585" s="5"/>
      <c r="J1585" s="5"/>
      <c r="K1585" s="5"/>
      <c r="O1585" s="5"/>
      <c r="P1585" s="5"/>
      <c r="Q1585" s="5"/>
      <c r="R1585" s="17"/>
      <c r="S1585" s="17"/>
      <c r="T1585" s="17"/>
      <c r="AA1585" s="78"/>
      <c r="AB1585" s="78"/>
      <c r="AD1585" s="78"/>
    </row>
    <row r="1586" spans="1:31" x14ac:dyDescent="0.25">
      <c r="A1586" s="17"/>
      <c r="B1586" s="17"/>
      <c r="C1586" s="17"/>
      <c r="D1586" s="84"/>
      <c r="E1586" s="84"/>
      <c r="F1586" s="84"/>
      <c r="G1586" s="85"/>
      <c r="H1586" s="5"/>
      <c r="I1586" s="5"/>
      <c r="J1586" s="5"/>
      <c r="K1586" s="5"/>
      <c r="O1586" s="5"/>
      <c r="P1586" s="5"/>
      <c r="Q1586" s="5"/>
      <c r="R1586" s="17"/>
      <c r="S1586" s="17"/>
      <c r="T1586" s="17"/>
      <c r="AA1586" s="78"/>
      <c r="AB1586" s="78"/>
      <c r="AD1586" s="78"/>
    </row>
    <row r="1587" spans="1:31" x14ac:dyDescent="0.25">
      <c r="A1587" s="17"/>
      <c r="B1587" s="17"/>
      <c r="C1587" s="17"/>
      <c r="D1587" s="84"/>
      <c r="E1587" s="84"/>
      <c r="F1587" s="84"/>
      <c r="G1587" s="85"/>
      <c r="H1587" s="5"/>
      <c r="I1587" s="5"/>
      <c r="J1587" s="5"/>
      <c r="K1587" s="5"/>
      <c r="O1587" s="5"/>
      <c r="P1587" s="5"/>
      <c r="Q1587" s="5"/>
      <c r="R1587" s="17"/>
      <c r="S1587" s="17"/>
      <c r="T1587" s="17"/>
      <c r="AA1587" s="78"/>
      <c r="AB1587" s="78"/>
      <c r="AD1587" s="78"/>
    </row>
    <row r="1588" spans="1:31" x14ac:dyDescent="0.25">
      <c r="A1588" s="17"/>
      <c r="B1588" s="17"/>
      <c r="C1588" s="17"/>
      <c r="D1588" s="84"/>
      <c r="E1588" s="84"/>
      <c r="F1588" s="84"/>
      <c r="G1588" s="85"/>
      <c r="H1588" s="5"/>
      <c r="I1588" s="5"/>
      <c r="J1588" s="5"/>
      <c r="K1588" s="5"/>
      <c r="O1588" s="5"/>
      <c r="P1588" s="5"/>
      <c r="Q1588" s="5"/>
      <c r="R1588" s="17"/>
      <c r="S1588" s="17"/>
      <c r="T1588" s="17"/>
      <c r="AA1588" s="78"/>
      <c r="AB1588" s="78"/>
      <c r="AD1588" s="78"/>
    </row>
    <row r="1589" spans="1:31" x14ac:dyDescent="0.25">
      <c r="A1589" s="17"/>
      <c r="B1589" s="17"/>
      <c r="C1589" s="17"/>
      <c r="D1589" s="84"/>
      <c r="E1589" s="84"/>
      <c r="F1589" s="84"/>
      <c r="G1589" s="85"/>
      <c r="H1589" s="5"/>
      <c r="I1589" s="5"/>
      <c r="J1589" s="5"/>
      <c r="K1589" s="5"/>
      <c r="O1589" s="5"/>
      <c r="P1589" s="5"/>
      <c r="Q1589" s="5"/>
      <c r="R1589" s="17"/>
      <c r="S1589" s="17"/>
      <c r="T1589" s="17"/>
      <c r="AA1589" s="78"/>
      <c r="AB1589" s="78"/>
      <c r="AD1589" s="78"/>
    </row>
    <row r="1590" spans="1:31" x14ac:dyDescent="0.25">
      <c r="A1590" s="17"/>
      <c r="B1590" s="17"/>
      <c r="C1590" s="17"/>
      <c r="D1590" s="84"/>
      <c r="E1590" s="84"/>
      <c r="F1590" s="84"/>
      <c r="G1590" s="85"/>
      <c r="H1590" s="5"/>
      <c r="I1590" s="5"/>
      <c r="J1590" s="5"/>
      <c r="K1590" s="5"/>
      <c r="O1590" s="5"/>
      <c r="P1590" s="5"/>
      <c r="Q1590" s="5"/>
      <c r="R1590" s="17"/>
      <c r="S1590" s="17"/>
      <c r="T1590" s="17"/>
      <c r="AA1590" s="78"/>
      <c r="AB1590" s="78"/>
      <c r="AD1590" s="78"/>
    </row>
    <row r="1591" spans="1:31" x14ac:dyDescent="0.25">
      <c r="A1591" s="17"/>
      <c r="B1591" s="17"/>
      <c r="C1591" s="17"/>
      <c r="D1591" s="84"/>
      <c r="E1591" s="84"/>
      <c r="F1591" s="84"/>
      <c r="G1591" s="85"/>
      <c r="H1591" s="5"/>
      <c r="I1591" s="5"/>
      <c r="J1591" s="5"/>
      <c r="K1591" s="5"/>
      <c r="O1591" s="5"/>
      <c r="P1591" s="5"/>
      <c r="Q1591" s="5"/>
      <c r="R1591" s="17"/>
      <c r="S1591" s="17"/>
      <c r="T1591" s="17"/>
      <c r="AA1591" s="78"/>
      <c r="AB1591" s="78"/>
      <c r="AD1591" s="78"/>
    </row>
    <row r="1592" spans="1:31" x14ac:dyDescent="0.25">
      <c r="A1592" s="17"/>
      <c r="B1592" s="17"/>
      <c r="C1592" s="17"/>
      <c r="D1592" s="84"/>
      <c r="E1592" s="84"/>
      <c r="F1592" s="84"/>
      <c r="G1592" s="85"/>
      <c r="H1592" s="5"/>
      <c r="I1592" s="5"/>
      <c r="J1592" s="5"/>
      <c r="K1592" s="5"/>
      <c r="O1592" s="5"/>
      <c r="P1592" s="5"/>
      <c r="Q1592" s="5"/>
      <c r="R1592" s="17"/>
      <c r="S1592" s="17"/>
      <c r="T1592" s="17"/>
      <c r="AA1592" s="78"/>
      <c r="AB1592" s="78"/>
      <c r="AD1592" s="78"/>
    </row>
    <row r="1593" spans="1:31" x14ac:dyDescent="0.25">
      <c r="A1593" s="17"/>
      <c r="B1593" s="17"/>
      <c r="C1593" s="17"/>
      <c r="D1593" s="84"/>
      <c r="E1593" s="84"/>
      <c r="F1593" s="84"/>
      <c r="G1593" s="85"/>
      <c r="H1593" s="5"/>
      <c r="I1593" s="5"/>
      <c r="J1593" s="5"/>
      <c r="K1593" s="5"/>
      <c r="O1593" s="5"/>
      <c r="P1593" s="5"/>
      <c r="Q1593" s="5"/>
      <c r="R1593" s="17"/>
      <c r="S1593" s="17"/>
      <c r="T1593" s="17"/>
      <c r="AA1593" s="78"/>
      <c r="AB1593" s="78"/>
      <c r="AD1593" s="78"/>
      <c r="AE1593" s="88"/>
    </row>
    <row r="1594" spans="1:31" x14ac:dyDescent="0.25">
      <c r="A1594" s="17"/>
      <c r="B1594" s="17"/>
      <c r="C1594" s="17"/>
      <c r="D1594" s="84"/>
      <c r="E1594" s="84"/>
      <c r="F1594" s="84"/>
      <c r="G1594" s="85"/>
      <c r="H1594" s="5"/>
      <c r="I1594" s="5"/>
      <c r="J1594" s="5"/>
      <c r="K1594" s="5"/>
      <c r="O1594" s="5"/>
      <c r="P1594" s="5"/>
      <c r="Q1594" s="5"/>
      <c r="R1594" s="17"/>
      <c r="S1594" s="17"/>
      <c r="T1594" s="17"/>
      <c r="AA1594" s="78"/>
      <c r="AB1594" s="78"/>
      <c r="AD1594" s="78"/>
      <c r="AE1594" s="88"/>
    </row>
    <row r="1595" spans="1:31" x14ac:dyDescent="0.25">
      <c r="A1595" s="17"/>
      <c r="B1595" s="17"/>
      <c r="C1595" s="17"/>
      <c r="D1595" s="84"/>
      <c r="E1595" s="84"/>
      <c r="F1595" s="84"/>
      <c r="G1595" s="85"/>
      <c r="H1595" s="5"/>
      <c r="I1595" s="5"/>
      <c r="J1595" s="5"/>
      <c r="K1595" s="5"/>
      <c r="O1595" s="5"/>
      <c r="P1595" s="5"/>
      <c r="Q1595" s="5"/>
      <c r="R1595" s="17"/>
      <c r="S1595" s="17"/>
      <c r="T1595" s="17"/>
      <c r="AA1595" s="78"/>
      <c r="AB1595" s="78"/>
      <c r="AD1595" s="78"/>
      <c r="AE1595" s="88"/>
    </row>
    <row r="1596" spans="1:31" x14ac:dyDescent="0.25">
      <c r="A1596" s="17"/>
      <c r="B1596" s="17"/>
      <c r="C1596" s="17"/>
      <c r="D1596" s="84"/>
      <c r="E1596" s="84"/>
      <c r="F1596" s="84"/>
      <c r="G1596" s="85"/>
      <c r="H1596" s="5"/>
      <c r="I1596" s="5"/>
      <c r="J1596" s="5"/>
      <c r="K1596" s="5"/>
      <c r="O1596" s="5"/>
      <c r="P1596" s="5"/>
      <c r="Q1596" s="5"/>
      <c r="R1596" s="17"/>
      <c r="S1596" s="17"/>
      <c r="T1596" s="17"/>
      <c r="AA1596" s="78"/>
      <c r="AB1596" s="78"/>
      <c r="AD1596" s="78"/>
      <c r="AE1596" s="88"/>
    </row>
    <row r="1597" spans="1:31" x14ac:dyDescent="0.25">
      <c r="A1597" s="17"/>
      <c r="B1597" s="17"/>
      <c r="C1597" s="17"/>
      <c r="D1597" s="84"/>
      <c r="E1597" s="84"/>
      <c r="F1597" s="84"/>
      <c r="G1597" s="85"/>
      <c r="H1597" s="5"/>
      <c r="I1597" s="5"/>
      <c r="J1597" s="5"/>
      <c r="K1597" s="5"/>
      <c r="O1597" s="5"/>
      <c r="P1597" s="5"/>
      <c r="Q1597" s="5"/>
      <c r="R1597" s="17"/>
      <c r="S1597" s="17"/>
      <c r="T1597" s="17"/>
      <c r="AA1597" s="78"/>
      <c r="AB1597" s="78"/>
      <c r="AD1597" s="78"/>
      <c r="AE1597" s="88"/>
    </row>
    <row r="1598" spans="1:31" x14ac:dyDescent="0.25">
      <c r="A1598" s="17"/>
      <c r="B1598" s="17"/>
      <c r="C1598" s="17"/>
      <c r="D1598" s="84"/>
      <c r="E1598" s="84"/>
      <c r="F1598" s="84"/>
      <c r="G1598" s="85"/>
      <c r="H1598" s="5"/>
      <c r="I1598" s="5"/>
      <c r="J1598" s="5"/>
      <c r="K1598" s="5"/>
      <c r="O1598" s="5"/>
      <c r="P1598" s="5"/>
      <c r="Q1598" s="5"/>
      <c r="R1598" s="17"/>
      <c r="S1598" s="17"/>
      <c r="T1598" s="17"/>
      <c r="AA1598" s="78"/>
      <c r="AB1598" s="78"/>
      <c r="AD1598" s="78"/>
      <c r="AE1598" s="88"/>
    </row>
    <row r="1599" spans="1:31" x14ac:dyDescent="0.25">
      <c r="A1599" s="17"/>
      <c r="B1599" s="17"/>
      <c r="C1599" s="17"/>
      <c r="D1599" s="84"/>
      <c r="E1599" s="84"/>
      <c r="F1599" s="84"/>
      <c r="G1599" s="85"/>
      <c r="H1599" s="5"/>
      <c r="I1599" s="5"/>
      <c r="J1599" s="5"/>
      <c r="K1599" s="5"/>
      <c r="O1599" s="5"/>
      <c r="P1599" s="5"/>
      <c r="Q1599" s="5"/>
      <c r="R1599" s="17"/>
      <c r="S1599" s="17"/>
      <c r="T1599" s="17"/>
      <c r="AA1599" s="78"/>
      <c r="AB1599" s="78"/>
      <c r="AD1599" s="78"/>
      <c r="AE1599" s="88"/>
    </row>
    <row r="1600" spans="1:31" x14ac:dyDescent="0.25">
      <c r="A1600" s="17"/>
      <c r="B1600" s="17"/>
      <c r="C1600" s="17"/>
      <c r="D1600" s="84"/>
      <c r="E1600" s="84"/>
      <c r="F1600" s="84"/>
      <c r="G1600" s="85"/>
      <c r="H1600" s="5"/>
      <c r="I1600" s="5"/>
      <c r="J1600" s="5"/>
      <c r="K1600" s="5"/>
      <c r="O1600" s="5"/>
      <c r="P1600" s="5"/>
      <c r="Q1600" s="5"/>
      <c r="R1600" s="17"/>
      <c r="S1600" s="17"/>
      <c r="T1600" s="17"/>
      <c r="AA1600" s="78"/>
      <c r="AB1600" s="78"/>
      <c r="AD1600" s="78"/>
      <c r="AE1600" s="88"/>
    </row>
    <row r="1601" spans="1:31" x14ac:dyDescent="0.25">
      <c r="A1601" s="17"/>
      <c r="B1601" s="17"/>
      <c r="C1601" s="17"/>
      <c r="D1601" s="84"/>
      <c r="E1601" s="84"/>
      <c r="F1601" s="84"/>
      <c r="G1601" s="85"/>
      <c r="H1601" s="5"/>
      <c r="I1601" s="5"/>
      <c r="J1601" s="5"/>
      <c r="K1601" s="5"/>
      <c r="O1601" s="5"/>
      <c r="P1601" s="5"/>
      <c r="Q1601" s="5"/>
      <c r="R1601" s="17"/>
      <c r="S1601" s="17"/>
      <c r="T1601" s="17"/>
      <c r="AA1601" s="78"/>
      <c r="AB1601" s="78"/>
      <c r="AD1601" s="78"/>
      <c r="AE1601" s="88"/>
    </row>
    <row r="1602" spans="1:31" x14ac:dyDescent="0.25">
      <c r="A1602" s="17"/>
      <c r="B1602" s="17"/>
      <c r="C1602" s="17"/>
      <c r="D1602" s="84"/>
      <c r="E1602" s="84"/>
      <c r="F1602" s="84"/>
      <c r="G1602" s="85"/>
      <c r="H1602" s="5"/>
      <c r="I1602" s="5"/>
      <c r="J1602" s="5"/>
      <c r="K1602" s="5"/>
      <c r="O1602" s="5"/>
      <c r="P1602" s="5"/>
      <c r="Q1602" s="5"/>
      <c r="R1602" s="17"/>
      <c r="S1602" s="17"/>
      <c r="T1602" s="17"/>
      <c r="AA1602" s="78"/>
      <c r="AB1602" s="78"/>
      <c r="AD1602" s="78"/>
      <c r="AE1602" s="88"/>
    </row>
    <row r="1603" spans="1:31" x14ac:dyDescent="0.25">
      <c r="A1603" s="17"/>
      <c r="B1603" s="17"/>
      <c r="C1603" s="17"/>
      <c r="D1603" s="84"/>
      <c r="E1603" s="84"/>
      <c r="F1603" s="84"/>
      <c r="G1603" s="85"/>
      <c r="H1603" s="5"/>
      <c r="I1603" s="5"/>
      <c r="J1603" s="5"/>
      <c r="K1603" s="5"/>
      <c r="O1603" s="5"/>
      <c r="P1603" s="5"/>
      <c r="Q1603" s="5"/>
      <c r="R1603" s="17"/>
      <c r="S1603" s="17"/>
      <c r="T1603" s="17"/>
      <c r="AA1603" s="78"/>
      <c r="AB1603" s="78"/>
      <c r="AD1603" s="78"/>
      <c r="AE1603" s="88"/>
    </row>
    <row r="1604" spans="1:31" x14ac:dyDescent="0.25">
      <c r="A1604" s="17"/>
      <c r="B1604" s="17"/>
      <c r="C1604" s="17"/>
      <c r="D1604" s="84"/>
      <c r="E1604" s="84"/>
      <c r="F1604" s="84"/>
      <c r="G1604" s="85"/>
      <c r="H1604" s="5"/>
      <c r="I1604" s="5"/>
      <c r="J1604" s="5"/>
      <c r="K1604" s="5"/>
      <c r="O1604" s="5"/>
      <c r="P1604" s="5"/>
      <c r="Q1604" s="5"/>
      <c r="R1604" s="17"/>
      <c r="S1604" s="17"/>
      <c r="T1604" s="17"/>
      <c r="AA1604" s="78"/>
      <c r="AB1604" s="78"/>
      <c r="AD1604" s="78"/>
      <c r="AE1604" s="88"/>
    </row>
    <row r="1605" spans="1:31" x14ac:dyDescent="0.25">
      <c r="A1605" s="17"/>
      <c r="B1605" s="17"/>
      <c r="C1605" s="17"/>
      <c r="D1605" s="84"/>
      <c r="E1605" s="84"/>
      <c r="F1605" s="84"/>
      <c r="G1605" s="85"/>
      <c r="H1605" s="5"/>
      <c r="I1605" s="5"/>
      <c r="J1605" s="5"/>
      <c r="K1605" s="5"/>
      <c r="O1605" s="5"/>
      <c r="P1605" s="5"/>
      <c r="Q1605" s="5"/>
      <c r="R1605" s="17"/>
      <c r="S1605" s="17"/>
      <c r="T1605" s="17"/>
      <c r="AA1605" s="78"/>
      <c r="AB1605" s="78"/>
      <c r="AD1605" s="78"/>
      <c r="AE1605" s="88"/>
    </row>
    <row r="1606" spans="1:31" x14ac:dyDescent="0.25">
      <c r="A1606" s="17"/>
      <c r="B1606" s="17"/>
      <c r="C1606" s="17"/>
      <c r="D1606" s="84"/>
      <c r="E1606" s="84"/>
      <c r="F1606" s="84"/>
      <c r="G1606" s="85"/>
      <c r="H1606" s="5"/>
      <c r="I1606" s="5"/>
      <c r="J1606" s="5"/>
      <c r="K1606" s="5"/>
      <c r="O1606" s="5"/>
      <c r="P1606" s="5"/>
      <c r="Q1606" s="5"/>
      <c r="R1606" s="17"/>
      <c r="S1606" s="17"/>
      <c r="T1606" s="17"/>
      <c r="AA1606" s="78"/>
      <c r="AB1606" s="78"/>
      <c r="AD1606" s="78"/>
      <c r="AE1606" s="88"/>
    </row>
    <row r="1607" spans="1:31" x14ac:dyDescent="0.25">
      <c r="A1607" s="17"/>
      <c r="B1607" s="17"/>
      <c r="C1607" s="17"/>
      <c r="D1607" s="84"/>
      <c r="E1607" s="84"/>
      <c r="F1607" s="84"/>
      <c r="G1607" s="85"/>
      <c r="H1607" s="5"/>
      <c r="I1607" s="5"/>
      <c r="J1607" s="5"/>
      <c r="K1607" s="5"/>
      <c r="O1607" s="5"/>
      <c r="P1607" s="5"/>
      <c r="Q1607" s="5"/>
      <c r="R1607" s="17"/>
      <c r="S1607" s="17"/>
      <c r="T1607" s="17"/>
      <c r="AA1607" s="78"/>
      <c r="AB1607" s="78"/>
      <c r="AD1607" s="78"/>
      <c r="AE1607" s="88"/>
    </row>
    <row r="1608" spans="1:31" x14ac:dyDescent="0.25">
      <c r="A1608" s="17"/>
      <c r="B1608" s="17"/>
      <c r="C1608" s="17"/>
      <c r="D1608" s="84"/>
      <c r="E1608" s="84"/>
      <c r="F1608" s="84"/>
      <c r="G1608" s="85"/>
      <c r="H1608" s="5"/>
      <c r="I1608" s="5"/>
      <c r="J1608" s="5"/>
      <c r="K1608" s="5"/>
      <c r="O1608" s="5"/>
      <c r="P1608" s="5"/>
      <c r="Q1608" s="5"/>
      <c r="R1608" s="17"/>
      <c r="S1608" s="17"/>
      <c r="T1608" s="17"/>
      <c r="AA1608" s="78"/>
      <c r="AB1608" s="78"/>
      <c r="AD1608" s="78"/>
      <c r="AE1608" s="88"/>
    </row>
    <row r="1609" spans="1:31" x14ac:dyDescent="0.25">
      <c r="A1609" s="17"/>
      <c r="B1609" s="17"/>
      <c r="C1609" s="17"/>
      <c r="D1609" s="84"/>
      <c r="E1609" s="84"/>
      <c r="F1609" s="84"/>
      <c r="G1609" s="85"/>
      <c r="H1609" s="5"/>
      <c r="I1609" s="5"/>
      <c r="J1609" s="5"/>
      <c r="K1609" s="5"/>
      <c r="O1609" s="5"/>
      <c r="P1609" s="5"/>
      <c r="Q1609" s="5"/>
      <c r="R1609" s="17"/>
      <c r="S1609" s="17"/>
      <c r="T1609" s="17"/>
      <c r="AA1609" s="78"/>
      <c r="AB1609" s="78"/>
      <c r="AD1609" s="78"/>
      <c r="AE1609" s="88"/>
    </row>
    <row r="1610" spans="1:31" x14ac:dyDescent="0.25">
      <c r="A1610" s="17"/>
      <c r="B1610" s="17"/>
      <c r="C1610" s="17"/>
      <c r="D1610" s="84"/>
      <c r="E1610" s="84"/>
      <c r="F1610" s="84"/>
      <c r="G1610" s="85"/>
      <c r="H1610" s="5"/>
      <c r="I1610" s="5"/>
      <c r="J1610" s="5"/>
      <c r="K1610" s="5"/>
      <c r="O1610" s="5"/>
      <c r="P1610" s="5"/>
      <c r="Q1610" s="5"/>
      <c r="R1610" s="17"/>
      <c r="S1610" s="17"/>
      <c r="T1610" s="17"/>
      <c r="AA1610" s="78"/>
      <c r="AB1610" s="78"/>
      <c r="AD1610" s="78"/>
      <c r="AE1610" s="88"/>
    </row>
    <row r="1611" spans="1:31" x14ac:dyDescent="0.25">
      <c r="A1611" s="17"/>
      <c r="B1611" s="17"/>
      <c r="C1611" s="17"/>
      <c r="D1611" s="84"/>
      <c r="E1611" s="84"/>
      <c r="F1611" s="84"/>
      <c r="G1611" s="85"/>
      <c r="H1611" s="5"/>
      <c r="I1611" s="5"/>
      <c r="J1611" s="5"/>
      <c r="K1611" s="5"/>
      <c r="O1611" s="5"/>
      <c r="P1611" s="5"/>
      <c r="Q1611" s="5"/>
      <c r="R1611" s="17"/>
      <c r="S1611" s="17"/>
      <c r="T1611" s="17"/>
      <c r="AA1611" s="78"/>
      <c r="AB1611" s="78"/>
      <c r="AD1611" s="78"/>
      <c r="AE1611" s="88"/>
    </row>
    <row r="1612" spans="1:31" x14ac:dyDescent="0.25">
      <c r="A1612" s="17"/>
      <c r="B1612" s="17"/>
      <c r="C1612" s="17"/>
      <c r="D1612" s="84"/>
      <c r="E1612" s="84"/>
      <c r="F1612" s="84"/>
      <c r="G1612" s="85"/>
      <c r="H1612" s="5"/>
      <c r="I1612" s="5"/>
      <c r="J1612" s="5"/>
      <c r="K1612" s="5"/>
      <c r="O1612" s="5"/>
      <c r="P1612" s="5"/>
      <c r="Q1612" s="5"/>
      <c r="R1612" s="17"/>
      <c r="S1612" s="17"/>
      <c r="T1612" s="17"/>
      <c r="AA1612" s="78"/>
      <c r="AB1612" s="78"/>
      <c r="AD1612" s="78"/>
      <c r="AE1612" s="88"/>
    </row>
    <row r="1613" spans="1:31" x14ac:dyDescent="0.25">
      <c r="A1613" s="17"/>
      <c r="B1613" s="17"/>
      <c r="C1613" s="17"/>
      <c r="D1613" s="84"/>
      <c r="E1613" s="84"/>
      <c r="F1613" s="84"/>
      <c r="G1613" s="85"/>
      <c r="H1613" s="5"/>
      <c r="I1613" s="5"/>
      <c r="J1613" s="5"/>
      <c r="K1613" s="5"/>
      <c r="O1613" s="5"/>
      <c r="P1613" s="5"/>
      <c r="Q1613" s="5"/>
      <c r="R1613" s="17"/>
      <c r="S1613" s="17"/>
      <c r="T1613" s="17"/>
      <c r="AA1613" s="78"/>
      <c r="AB1613" s="78"/>
      <c r="AD1613" s="78"/>
      <c r="AE1613" s="88"/>
    </row>
    <row r="1614" spans="1:31" x14ac:dyDescent="0.25">
      <c r="A1614" s="17"/>
      <c r="B1614" s="17"/>
      <c r="C1614" s="17"/>
      <c r="D1614" s="84"/>
      <c r="E1614" s="84"/>
      <c r="F1614" s="84"/>
      <c r="G1614" s="85"/>
      <c r="H1614" s="5"/>
      <c r="I1614" s="5"/>
      <c r="J1614" s="5"/>
      <c r="K1614" s="5"/>
      <c r="O1614" s="5"/>
      <c r="P1614" s="5"/>
      <c r="Q1614" s="5"/>
      <c r="R1614" s="17"/>
      <c r="S1614" s="17"/>
      <c r="T1614" s="17"/>
      <c r="AA1614" s="78"/>
      <c r="AB1614" s="78"/>
      <c r="AD1614" s="78"/>
      <c r="AE1614" s="88"/>
    </row>
    <row r="1615" spans="1:31" x14ac:dyDescent="0.25">
      <c r="A1615" s="17"/>
      <c r="B1615" s="17"/>
      <c r="C1615" s="17"/>
      <c r="D1615" s="84"/>
      <c r="E1615" s="84"/>
      <c r="F1615" s="84"/>
      <c r="G1615" s="85"/>
      <c r="H1615" s="5"/>
      <c r="I1615" s="5"/>
      <c r="J1615" s="5"/>
      <c r="K1615" s="5"/>
      <c r="O1615" s="5"/>
      <c r="P1615" s="5"/>
      <c r="Q1615" s="5"/>
      <c r="R1615" s="17"/>
      <c r="S1615" s="17"/>
      <c r="T1615" s="17"/>
      <c r="AA1615" s="78"/>
      <c r="AB1615" s="78"/>
      <c r="AD1615" s="78"/>
      <c r="AE1615" s="88"/>
    </row>
    <row r="1616" spans="1:31" x14ac:dyDescent="0.25">
      <c r="A1616" s="17"/>
      <c r="B1616" s="17"/>
      <c r="C1616" s="17"/>
      <c r="D1616" s="84"/>
      <c r="E1616" s="84"/>
      <c r="F1616" s="84"/>
      <c r="G1616" s="85"/>
      <c r="H1616" s="5"/>
      <c r="I1616" s="5"/>
      <c r="J1616" s="5"/>
      <c r="K1616" s="5"/>
      <c r="O1616" s="5"/>
      <c r="P1616" s="5"/>
      <c r="Q1616" s="5"/>
      <c r="R1616" s="17"/>
      <c r="S1616" s="17"/>
      <c r="T1616" s="17"/>
      <c r="AA1616" s="78"/>
      <c r="AB1616" s="78"/>
      <c r="AD1616" s="78"/>
      <c r="AE1616" s="88"/>
    </row>
    <row r="1617" spans="1:31" x14ac:dyDescent="0.25">
      <c r="A1617" s="17"/>
      <c r="B1617" s="17"/>
      <c r="C1617" s="17"/>
      <c r="D1617" s="84"/>
      <c r="E1617" s="84"/>
      <c r="F1617" s="84"/>
      <c r="G1617" s="85"/>
      <c r="H1617" s="5"/>
      <c r="I1617" s="5"/>
      <c r="J1617" s="5"/>
      <c r="K1617" s="5"/>
      <c r="O1617" s="5"/>
      <c r="P1617" s="5"/>
      <c r="Q1617" s="5"/>
      <c r="R1617" s="17"/>
      <c r="S1617" s="17"/>
      <c r="T1617" s="17"/>
      <c r="AA1617" s="78"/>
      <c r="AB1617" s="78"/>
      <c r="AD1617" s="78"/>
      <c r="AE1617" s="88"/>
    </row>
    <row r="1618" spans="1:31" x14ac:dyDescent="0.25">
      <c r="A1618" s="17"/>
      <c r="B1618" s="17"/>
      <c r="C1618" s="17"/>
      <c r="D1618" s="84"/>
      <c r="E1618" s="84"/>
      <c r="F1618" s="84"/>
      <c r="G1618" s="85"/>
      <c r="H1618" s="5"/>
      <c r="I1618" s="5"/>
      <c r="J1618" s="5"/>
      <c r="K1618" s="5"/>
      <c r="O1618" s="5"/>
      <c r="P1618" s="5"/>
      <c r="Q1618" s="5"/>
      <c r="R1618" s="17"/>
      <c r="S1618" s="17"/>
      <c r="T1618" s="17"/>
      <c r="AA1618" s="78"/>
      <c r="AB1618" s="78"/>
      <c r="AD1618" s="78"/>
      <c r="AE1618" s="88"/>
    </row>
    <row r="1619" spans="1:31" x14ac:dyDescent="0.25">
      <c r="A1619" s="17"/>
      <c r="B1619" s="17"/>
      <c r="C1619" s="17"/>
      <c r="D1619" s="84"/>
      <c r="E1619" s="84"/>
      <c r="F1619" s="84"/>
      <c r="G1619" s="85"/>
      <c r="H1619" s="5"/>
      <c r="I1619" s="5"/>
      <c r="J1619" s="5"/>
      <c r="K1619" s="5"/>
      <c r="O1619" s="5"/>
      <c r="P1619" s="5"/>
      <c r="Q1619" s="5"/>
      <c r="R1619" s="17"/>
      <c r="S1619" s="17"/>
      <c r="T1619" s="17"/>
      <c r="AA1619" s="78"/>
      <c r="AB1619" s="78"/>
      <c r="AD1619" s="78"/>
      <c r="AE1619" s="88"/>
    </row>
    <row r="1620" spans="1:31" x14ac:dyDescent="0.25">
      <c r="A1620" s="17"/>
      <c r="B1620" s="17"/>
      <c r="C1620" s="17"/>
      <c r="D1620" s="84"/>
      <c r="E1620" s="84"/>
      <c r="F1620" s="84"/>
      <c r="G1620" s="85"/>
      <c r="H1620" s="5"/>
      <c r="I1620" s="5"/>
      <c r="J1620" s="5"/>
      <c r="K1620" s="5"/>
      <c r="O1620" s="5"/>
      <c r="P1620" s="5"/>
      <c r="Q1620" s="5"/>
      <c r="R1620" s="17"/>
      <c r="S1620" s="17"/>
      <c r="T1620" s="17"/>
      <c r="AA1620" s="78"/>
      <c r="AB1620" s="78"/>
      <c r="AD1620" s="78"/>
      <c r="AE1620" s="88"/>
    </row>
    <row r="1621" spans="1:31" x14ac:dyDescent="0.25">
      <c r="A1621" s="17"/>
      <c r="B1621" s="17"/>
      <c r="C1621" s="17"/>
      <c r="D1621" s="84"/>
      <c r="E1621" s="84"/>
      <c r="F1621" s="84"/>
      <c r="G1621" s="85"/>
      <c r="H1621" s="5"/>
      <c r="I1621" s="5"/>
      <c r="J1621" s="5"/>
      <c r="K1621" s="5"/>
      <c r="O1621" s="5"/>
      <c r="P1621" s="5"/>
      <c r="Q1621" s="5"/>
      <c r="R1621" s="17"/>
      <c r="S1621" s="17"/>
      <c r="T1621" s="17"/>
      <c r="AA1621" s="78"/>
      <c r="AB1621" s="78"/>
      <c r="AD1621" s="78"/>
      <c r="AE1621" s="88"/>
    </row>
    <row r="1622" spans="1:31" x14ac:dyDescent="0.25">
      <c r="A1622" s="17"/>
      <c r="B1622" s="17"/>
      <c r="C1622" s="17"/>
      <c r="D1622" s="84"/>
      <c r="E1622" s="84"/>
      <c r="F1622" s="84"/>
      <c r="G1622" s="85"/>
      <c r="H1622" s="5"/>
      <c r="I1622" s="5"/>
      <c r="J1622" s="5"/>
      <c r="K1622" s="5"/>
      <c r="O1622" s="5"/>
      <c r="P1622" s="5"/>
      <c r="Q1622" s="5"/>
      <c r="R1622" s="17"/>
      <c r="S1622" s="17"/>
      <c r="T1622" s="17"/>
      <c r="AA1622" s="78"/>
      <c r="AB1622" s="78"/>
      <c r="AD1622" s="78"/>
      <c r="AE1622" s="88"/>
    </row>
    <row r="1623" spans="1:31" x14ac:dyDescent="0.25">
      <c r="A1623" s="17"/>
      <c r="B1623" s="17"/>
      <c r="C1623" s="17"/>
      <c r="D1623" s="84"/>
      <c r="E1623" s="84"/>
      <c r="F1623" s="84"/>
      <c r="G1623" s="85"/>
      <c r="H1623" s="5"/>
      <c r="I1623" s="5"/>
      <c r="J1623" s="5"/>
      <c r="K1623" s="5"/>
      <c r="O1623" s="5"/>
      <c r="P1623" s="5"/>
      <c r="Q1623" s="5"/>
      <c r="R1623" s="17"/>
      <c r="S1623" s="17"/>
      <c r="T1623" s="17"/>
      <c r="AA1623" s="78"/>
      <c r="AB1623" s="78"/>
      <c r="AD1623" s="78"/>
      <c r="AE1623" s="88"/>
    </row>
    <row r="1624" spans="1:31" x14ac:dyDescent="0.25">
      <c r="A1624" s="17"/>
      <c r="B1624" s="17"/>
      <c r="C1624" s="17"/>
      <c r="D1624" s="84"/>
      <c r="E1624" s="84"/>
      <c r="F1624" s="84"/>
      <c r="G1624" s="85"/>
      <c r="H1624" s="5"/>
      <c r="I1624" s="5"/>
      <c r="J1624" s="5"/>
      <c r="K1624" s="5"/>
      <c r="O1624" s="5"/>
      <c r="P1624" s="5"/>
      <c r="Q1624" s="5"/>
      <c r="R1624" s="17"/>
      <c r="S1624" s="17"/>
      <c r="T1624" s="17"/>
      <c r="AA1624" s="78"/>
      <c r="AB1624" s="78"/>
      <c r="AD1624" s="78"/>
      <c r="AE1624" s="88"/>
    </row>
    <row r="1625" spans="1:31" x14ac:dyDescent="0.25">
      <c r="A1625" s="17"/>
      <c r="B1625" s="17"/>
      <c r="C1625" s="17"/>
      <c r="D1625" s="84"/>
      <c r="E1625" s="84"/>
      <c r="F1625" s="84"/>
      <c r="G1625" s="85"/>
      <c r="H1625" s="5"/>
      <c r="I1625" s="5"/>
      <c r="J1625" s="5"/>
      <c r="K1625" s="5"/>
      <c r="O1625" s="5"/>
      <c r="P1625" s="5"/>
      <c r="Q1625" s="5"/>
      <c r="R1625" s="17"/>
      <c r="S1625" s="17"/>
      <c r="T1625" s="17"/>
      <c r="AA1625" s="78"/>
      <c r="AB1625" s="78"/>
      <c r="AD1625" s="78"/>
      <c r="AE1625" s="88"/>
    </row>
    <row r="1626" spans="1:31" x14ac:dyDescent="0.25">
      <c r="A1626" s="17"/>
      <c r="B1626" s="17"/>
      <c r="C1626" s="17"/>
      <c r="D1626" s="84"/>
      <c r="E1626" s="84"/>
      <c r="F1626" s="84"/>
      <c r="G1626" s="85"/>
      <c r="H1626" s="5"/>
      <c r="I1626" s="5"/>
      <c r="J1626" s="5"/>
      <c r="K1626" s="5"/>
      <c r="O1626" s="5"/>
      <c r="P1626" s="5"/>
      <c r="Q1626" s="5"/>
      <c r="R1626" s="17"/>
      <c r="S1626" s="17"/>
      <c r="T1626" s="17"/>
      <c r="AA1626" s="78"/>
      <c r="AB1626" s="78"/>
      <c r="AD1626" s="78"/>
      <c r="AE1626" s="88"/>
    </row>
    <row r="1627" spans="1:31" x14ac:dyDescent="0.25">
      <c r="A1627" s="17"/>
      <c r="B1627" s="17"/>
      <c r="C1627" s="17"/>
      <c r="D1627" s="84"/>
      <c r="E1627" s="84"/>
      <c r="F1627" s="84"/>
      <c r="G1627" s="85"/>
      <c r="H1627" s="5"/>
      <c r="I1627" s="5"/>
      <c r="J1627" s="5"/>
      <c r="K1627" s="5"/>
      <c r="O1627" s="5"/>
      <c r="P1627" s="5"/>
      <c r="Q1627" s="5"/>
      <c r="R1627" s="17"/>
      <c r="S1627" s="17"/>
      <c r="T1627" s="17"/>
      <c r="AA1627" s="78"/>
      <c r="AB1627" s="78"/>
      <c r="AD1627" s="78"/>
      <c r="AE1627" s="88"/>
    </row>
    <row r="1628" spans="1:31" x14ac:dyDescent="0.25">
      <c r="A1628" s="17"/>
      <c r="B1628" s="17"/>
      <c r="C1628" s="17"/>
      <c r="D1628" s="84"/>
      <c r="E1628" s="84"/>
      <c r="F1628" s="84"/>
      <c r="G1628" s="85"/>
      <c r="H1628" s="5"/>
      <c r="I1628" s="5"/>
      <c r="J1628" s="5"/>
      <c r="K1628" s="5"/>
      <c r="O1628" s="5"/>
      <c r="P1628" s="5"/>
      <c r="Q1628" s="5"/>
      <c r="R1628" s="17"/>
      <c r="S1628" s="17"/>
      <c r="T1628" s="17"/>
      <c r="AA1628" s="78"/>
      <c r="AB1628" s="78"/>
      <c r="AD1628" s="78"/>
      <c r="AE1628" s="88"/>
    </row>
    <row r="1629" spans="1:31" x14ac:dyDescent="0.25">
      <c r="A1629" s="17"/>
      <c r="B1629" s="17"/>
      <c r="C1629" s="17"/>
      <c r="D1629" s="84"/>
      <c r="E1629" s="84"/>
      <c r="F1629" s="84"/>
      <c r="G1629" s="85"/>
      <c r="H1629" s="5"/>
      <c r="I1629" s="5"/>
      <c r="J1629" s="5"/>
      <c r="K1629" s="5"/>
      <c r="O1629" s="5"/>
      <c r="P1629" s="5"/>
      <c r="Q1629" s="5"/>
      <c r="R1629" s="17"/>
      <c r="S1629" s="17"/>
      <c r="T1629" s="17"/>
      <c r="AA1629" s="78"/>
      <c r="AB1629" s="78"/>
      <c r="AD1629" s="78"/>
      <c r="AE1629" s="88"/>
    </row>
    <row r="1630" spans="1:31" x14ac:dyDescent="0.25">
      <c r="A1630" s="17"/>
      <c r="B1630" s="17"/>
      <c r="C1630" s="17"/>
      <c r="D1630" s="84"/>
      <c r="E1630" s="84"/>
      <c r="F1630" s="84"/>
      <c r="G1630" s="85"/>
      <c r="H1630" s="5"/>
      <c r="I1630" s="5"/>
      <c r="J1630" s="5"/>
      <c r="K1630" s="5"/>
      <c r="O1630" s="5"/>
      <c r="P1630" s="5"/>
      <c r="Q1630" s="5"/>
      <c r="R1630" s="17"/>
      <c r="S1630" s="17"/>
      <c r="T1630" s="17"/>
      <c r="AA1630" s="78"/>
      <c r="AB1630" s="78"/>
      <c r="AD1630" s="78"/>
      <c r="AE1630" s="88"/>
    </row>
    <row r="1631" spans="1:31" x14ac:dyDescent="0.25">
      <c r="A1631" s="17"/>
      <c r="B1631" s="17"/>
      <c r="C1631" s="17"/>
      <c r="D1631" s="84"/>
      <c r="E1631" s="84"/>
      <c r="F1631" s="84"/>
      <c r="G1631" s="85"/>
      <c r="H1631" s="5"/>
      <c r="I1631" s="5"/>
      <c r="J1631" s="5"/>
      <c r="K1631" s="5"/>
      <c r="O1631" s="5"/>
      <c r="P1631" s="5"/>
      <c r="Q1631" s="5"/>
      <c r="R1631" s="17"/>
      <c r="S1631" s="17"/>
      <c r="T1631" s="17"/>
      <c r="AA1631" s="78"/>
      <c r="AB1631" s="78"/>
      <c r="AD1631" s="78"/>
      <c r="AE1631" s="88"/>
    </row>
    <row r="1632" spans="1:31" x14ac:dyDescent="0.25">
      <c r="A1632" s="17"/>
      <c r="B1632" s="17"/>
      <c r="C1632" s="17"/>
      <c r="D1632" s="84"/>
      <c r="E1632" s="84"/>
      <c r="F1632" s="84"/>
      <c r="G1632" s="85"/>
      <c r="H1632" s="5"/>
      <c r="I1632" s="5"/>
      <c r="J1632" s="5"/>
      <c r="K1632" s="5"/>
      <c r="O1632" s="5"/>
      <c r="P1632" s="5"/>
      <c r="Q1632" s="5"/>
      <c r="R1632" s="17"/>
      <c r="S1632" s="17"/>
      <c r="T1632" s="17"/>
      <c r="AA1632" s="78"/>
      <c r="AB1632" s="78"/>
      <c r="AD1632" s="78"/>
      <c r="AE1632" s="88"/>
    </row>
    <row r="1633" spans="1:31" x14ac:dyDescent="0.25">
      <c r="A1633" s="17"/>
      <c r="B1633" s="17"/>
      <c r="C1633" s="17"/>
      <c r="D1633" s="84"/>
      <c r="E1633" s="84"/>
      <c r="F1633" s="84"/>
      <c r="G1633" s="85"/>
      <c r="H1633" s="5"/>
      <c r="I1633" s="5"/>
      <c r="J1633" s="5"/>
      <c r="K1633" s="5"/>
      <c r="O1633" s="5"/>
      <c r="P1633" s="5"/>
      <c r="Q1633" s="5"/>
      <c r="R1633" s="17"/>
      <c r="S1633" s="17"/>
      <c r="T1633" s="17"/>
      <c r="AA1633" s="78"/>
      <c r="AB1633" s="78"/>
      <c r="AD1633" s="78"/>
      <c r="AE1633" s="88"/>
    </row>
    <row r="1634" spans="1:31" x14ac:dyDescent="0.25">
      <c r="A1634" s="17"/>
      <c r="B1634" s="17"/>
      <c r="C1634" s="17"/>
      <c r="D1634" s="84"/>
      <c r="E1634" s="84"/>
      <c r="F1634" s="84"/>
      <c r="G1634" s="85"/>
      <c r="H1634" s="5"/>
      <c r="I1634" s="5"/>
      <c r="J1634" s="5"/>
      <c r="K1634" s="5"/>
      <c r="O1634" s="5"/>
      <c r="P1634" s="5"/>
      <c r="Q1634" s="5"/>
      <c r="R1634" s="17"/>
      <c r="S1634" s="17"/>
      <c r="T1634" s="17"/>
      <c r="AA1634" s="78"/>
      <c r="AB1634" s="78"/>
      <c r="AD1634" s="78"/>
      <c r="AE1634" s="88"/>
    </row>
    <row r="1635" spans="1:31" x14ac:dyDescent="0.25">
      <c r="A1635" s="17"/>
      <c r="B1635" s="17"/>
      <c r="C1635" s="17"/>
      <c r="D1635" s="84"/>
      <c r="E1635" s="84"/>
      <c r="F1635" s="84"/>
      <c r="G1635" s="85"/>
      <c r="H1635" s="5"/>
      <c r="I1635" s="5"/>
      <c r="J1635" s="5"/>
      <c r="K1635" s="5"/>
      <c r="O1635" s="5"/>
      <c r="P1635" s="5"/>
      <c r="Q1635" s="5"/>
      <c r="R1635" s="17"/>
      <c r="S1635" s="17"/>
      <c r="T1635" s="17"/>
      <c r="AA1635" s="78"/>
      <c r="AB1635" s="78"/>
      <c r="AD1635" s="78"/>
      <c r="AE1635" s="88"/>
    </row>
    <row r="1636" spans="1:31" x14ac:dyDescent="0.25">
      <c r="A1636" s="17"/>
      <c r="B1636" s="17"/>
      <c r="C1636" s="17"/>
      <c r="D1636" s="84"/>
      <c r="E1636" s="84"/>
      <c r="F1636" s="84"/>
      <c r="G1636" s="85"/>
      <c r="H1636" s="5"/>
      <c r="I1636" s="5"/>
      <c r="J1636" s="5"/>
      <c r="K1636" s="5"/>
      <c r="O1636" s="5"/>
      <c r="P1636" s="5"/>
      <c r="Q1636" s="5"/>
      <c r="R1636" s="17"/>
      <c r="S1636" s="17"/>
      <c r="T1636" s="17"/>
      <c r="AA1636" s="78"/>
      <c r="AB1636" s="78"/>
      <c r="AD1636" s="78"/>
      <c r="AE1636" s="88"/>
    </row>
    <row r="1637" spans="1:31" x14ac:dyDescent="0.25">
      <c r="A1637" s="17"/>
      <c r="B1637" s="17"/>
      <c r="C1637" s="17"/>
      <c r="D1637" s="84"/>
      <c r="E1637" s="84"/>
      <c r="F1637" s="84"/>
      <c r="G1637" s="85"/>
      <c r="H1637" s="5"/>
      <c r="I1637" s="5"/>
      <c r="J1637" s="5"/>
      <c r="K1637" s="5"/>
      <c r="O1637" s="5"/>
      <c r="P1637" s="5"/>
      <c r="Q1637" s="5"/>
      <c r="R1637" s="17"/>
      <c r="S1637" s="17"/>
      <c r="T1637" s="17"/>
      <c r="AA1637" s="78"/>
      <c r="AB1637" s="78"/>
      <c r="AD1637" s="78"/>
      <c r="AE1637" s="88"/>
    </row>
    <row r="1638" spans="1:31" x14ac:dyDescent="0.25">
      <c r="A1638" s="17"/>
      <c r="B1638" s="17"/>
      <c r="C1638" s="17"/>
      <c r="D1638" s="84"/>
      <c r="E1638" s="84"/>
      <c r="F1638" s="84"/>
      <c r="G1638" s="85"/>
      <c r="H1638" s="5"/>
      <c r="I1638" s="5"/>
      <c r="J1638" s="5"/>
      <c r="K1638" s="5"/>
      <c r="O1638" s="5"/>
      <c r="P1638" s="5"/>
      <c r="Q1638" s="5"/>
      <c r="R1638" s="17"/>
      <c r="S1638" s="17"/>
      <c r="T1638" s="17"/>
      <c r="AA1638" s="78"/>
      <c r="AB1638" s="78"/>
      <c r="AD1638" s="78"/>
      <c r="AE1638" s="88"/>
    </row>
    <row r="1639" spans="1:31" x14ac:dyDescent="0.25">
      <c r="A1639" s="17"/>
      <c r="B1639" s="17"/>
      <c r="C1639" s="17"/>
      <c r="D1639" s="84"/>
      <c r="E1639" s="84"/>
      <c r="F1639" s="84"/>
      <c r="G1639" s="85"/>
      <c r="H1639" s="5"/>
      <c r="I1639" s="5"/>
      <c r="J1639" s="5"/>
      <c r="K1639" s="5"/>
      <c r="O1639" s="5"/>
      <c r="P1639" s="5"/>
      <c r="Q1639" s="5"/>
      <c r="R1639" s="17"/>
      <c r="S1639" s="17"/>
      <c r="T1639" s="17"/>
      <c r="AA1639" s="78"/>
      <c r="AB1639" s="78"/>
      <c r="AD1639" s="78"/>
      <c r="AE1639" s="88"/>
    </row>
    <row r="1640" spans="1:31" x14ac:dyDescent="0.25">
      <c r="A1640" s="17"/>
      <c r="B1640" s="17"/>
      <c r="C1640" s="17"/>
      <c r="D1640" s="84"/>
      <c r="E1640" s="84"/>
      <c r="F1640" s="84"/>
      <c r="G1640" s="85"/>
      <c r="H1640" s="5"/>
      <c r="I1640" s="5"/>
      <c r="J1640" s="5"/>
      <c r="K1640" s="5"/>
      <c r="O1640" s="5"/>
      <c r="P1640" s="5"/>
      <c r="Q1640" s="5"/>
      <c r="R1640" s="17"/>
      <c r="S1640" s="17"/>
      <c r="T1640" s="17"/>
      <c r="AA1640" s="78"/>
      <c r="AB1640" s="78"/>
      <c r="AD1640" s="78"/>
      <c r="AE1640" s="88"/>
    </row>
    <row r="1641" spans="1:31" x14ac:dyDescent="0.25">
      <c r="A1641" s="17"/>
      <c r="B1641" s="17"/>
      <c r="C1641" s="17"/>
      <c r="D1641" s="84"/>
      <c r="E1641" s="84"/>
      <c r="F1641" s="84"/>
      <c r="G1641" s="85"/>
      <c r="H1641" s="5"/>
      <c r="I1641" s="5"/>
      <c r="J1641" s="5"/>
      <c r="K1641" s="5"/>
      <c r="O1641" s="5"/>
      <c r="P1641" s="5"/>
      <c r="Q1641" s="5"/>
      <c r="R1641" s="17"/>
      <c r="S1641" s="17"/>
      <c r="T1641" s="17"/>
      <c r="AA1641" s="78"/>
      <c r="AB1641" s="78"/>
      <c r="AD1641" s="78"/>
      <c r="AE1641" s="88"/>
    </row>
    <row r="1642" spans="1:31" x14ac:dyDescent="0.25">
      <c r="A1642" s="17"/>
      <c r="B1642" s="17"/>
      <c r="C1642" s="17"/>
      <c r="D1642" s="84"/>
      <c r="E1642" s="84"/>
      <c r="F1642" s="84"/>
      <c r="G1642" s="85"/>
      <c r="H1642" s="5"/>
      <c r="I1642" s="5"/>
      <c r="J1642" s="5"/>
      <c r="K1642" s="5"/>
      <c r="O1642" s="5"/>
      <c r="P1642" s="5"/>
      <c r="Q1642" s="5"/>
      <c r="R1642" s="17"/>
      <c r="S1642" s="17"/>
      <c r="T1642" s="17"/>
      <c r="AA1642" s="78"/>
      <c r="AB1642" s="78"/>
      <c r="AD1642" s="78"/>
      <c r="AE1642" s="88"/>
    </row>
    <row r="1643" spans="1:31" x14ac:dyDescent="0.25">
      <c r="A1643" s="17"/>
      <c r="B1643" s="17"/>
      <c r="C1643" s="17"/>
      <c r="D1643" s="84"/>
      <c r="E1643" s="84"/>
      <c r="F1643" s="84"/>
      <c r="G1643" s="85"/>
      <c r="H1643" s="5"/>
      <c r="I1643" s="5"/>
      <c r="J1643" s="5"/>
      <c r="K1643" s="5"/>
      <c r="O1643" s="5"/>
      <c r="P1643" s="5"/>
      <c r="Q1643" s="5"/>
      <c r="R1643" s="17"/>
      <c r="S1643" s="17"/>
      <c r="T1643" s="17"/>
      <c r="AA1643" s="78"/>
      <c r="AB1643" s="78"/>
      <c r="AD1643" s="78"/>
      <c r="AE1643" s="88"/>
    </row>
    <row r="1644" spans="1:31" x14ac:dyDescent="0.25">
      <c r="A1644" s="17"/>
      <c r="B1644" s="17"/>
      <c r="C1644" s="17"/>
      <c r="D1644" s="84"/>
      <c r="E1644" s="84"/>
      <c r="F1644" s="84"/>
      <c r="G1644" s="85"/>
      <c r="H1644" s="5"/>
      <c r="I1644" s="5"/>
      <c r="J1644" s="5"/>
      <c r="K1644" s="5"/>
      <c r="O1644" s="5"/>
      <c r="P1644" s="5"/>
      <c r="Q1644" s="5"/>
      <c r="R1644" s="17"/>
      <c r="S1644" s="17"/>
      <c r="T1644" s="17"/>
      <c r="AA1644" s="78"/>
      <c r="AB1644" s="78"/>
      <c r="AD1644" s="78"/>
      <c r="AE1644" s="88"/>
    </row>
    <row r="1645" spans="1:31" x14ac:dyDescent="0.25">
      <c r="A1645" s="17"/>
      <c r="B1645" s="17"/>
      <c r="C1645" s="17"/>
      <c r="D1645" s="84"/>
      <c r="E1645" s="84"/>
      <c r="F1645" s="84"/>
      <c r="G1645" s="85"/>
      <c r="H1645" s="5"/>
      <c r="I1645" s="5"/>
      <c r="J1645" s="5"/>
      <c r="K1645" s="5"/>
      <c r="O1645" s="5"/>
      <c r="P1645" s="5"/>
      <c r="Q1645" s="5"/>
      <c r="R1645" s="17"/>
      <c r="S1645" s="17"/>
      <c r="T1645" s="17"/>
      <c r="AA1645" s="78"/>
      <c r="AB1645" s="78"/>
      <c r="AD1645" s="78"/>
      <c r="AE1645" s="88"/>
    </row>
    <row r="1646" spans="1:31" x14ac:dyDescent="0.25">
      <c r="A1646" s="17"/>
      <c r="B1646" s="17"/>
      <c r="C1646" s="17"/>
      <c r="D1646" s="84"/>
      <c r="E1646" s="84"/>
      <c r="F1646" s="84"/>
      <c r="G1646" s="85"/>
      <c r="H1646" s="5"/>
      <c r="I1646" s="5"/>
      <c r="J1646" s="5"/>
      <c r="K1646" s="5"/>
      <c r="O1646" s="5"/>
      <c r="P1646" s="5"/>
      <c r="Q1646" s="5"/>
      <c r="R1646" s="17"/>
      <c r="S1646" s="17"/>
      <c r="T1646" s="17"/>
      <c r="AA1646" s="78"/>
      <c r="AB1646" s="78"/>
      <c r="AD1646" s="78"/>
      <c r="AE1646" s="88"/>
    </row>
    <row r="1647" spans="1:31" x14ac:dyDescent="0.25">
      <c r="A1647" s="17"/>
      <c r="B1647" s="17"/>
      <c r="C1647" s="17"/>
      <c r="D1647" s="84"/>
      <c r="E1647" s="84"/>
      <c r="F1647" s="84"/>
      <c r="G1647" s="85"/>
      <c r="H1647" s="5"/>
      <c r="I1647" s="5"/>
      <c r="J1647" s="5"/>
      <c r="K1647" s="5"/>
      <c r="O1647" s="5"/>
      <c r="P1647" s="5"/>
      <c r="Q1647" s="5"/>
      <c r="R1647" s="17"/>
      <c r="S1647" s="17"/>
      <c r="T1647" s="17"/>
      <c r="AA1647" s="78"/>
      <c r="AB1647" s="78"/>
      <c r="AD1647" s="78"/>
      <c r="AE1647" s="88"/>
    </row>
    <row r="1648" spans="1:31" x14ac:dyDescent="0.25">
      <c r="A1648" s="17"/>
      <c r="B1648" s="17"/>
      <c r="C1648" s="17"/>
      <c r="D1648" s="84"/>
      <c r="E1648" s="84"/>
      <c r="F1648" s="84"/>
      <c r="G1648" s="85"/>
      <c r="H1648" s="5"/>
      <c r="I1648" s="5"/>
      <c r="J1648" s="5"/>
      <c r="K1648" s="5"/>
      <c r="O1648" s="5"/>
      <c r="P1648" s="5"/>
      <c r="Q1648" s="5"/>
      <c r="R1648" s="17"/>
      <c r="S1648" s="17"/>
      <c r="T1648" s="17"/>
      <c r="AA1648" s="78"/>
      <c r="AB1648" s="78"/>
      <c r="AD1648" s="78"/>
      <c r="AE1648" s="88"/>
    </row>
    <row r="1649" spans="1:31" x14ac:dyDescent="0.25">
      <c r="A1649" s="17"/>
      <c r="B1649" s="17"/>
      <c r="C1649" s="17"/>
      <c r="D1649" s="84"/>
      <c r="E1649" s="84"/>
      <c r="F1649" s="84"/>
      <c r="G1649" s="85"/>
      <c r="H1649" s="5"/>
      <c r="I1649" s="5"/>
      <c r="J1649" s="5"/>
      <c r="K1649" s="5"/>
      <c r="O1649" s="5"/>
      <c r="P1649" s="5"/>
      <c r="Q1649" s="5"/>
      <c r="R1649" s="17"/>
      <c r="S1649" s="17"/>
      <c r="T1649" s="17"/>
      <c r="AA1649" s="78"/>
      <c r="AB1649" s="78"/>
      <c r="AD1649" s="78"/>
      <c r="AE1649" s="88"/>
    </row>
    <row r="1650" spans="1:31" x14ac:dyDescent="0.25">
      <c r="A1650" s="17"/>
      <c r="B1650" s="17"/>
      <c r="C1650" s="17"/>
      <c r="D1650" s="84"/>
      <c r="E1650" s="84"/>
      <c r="F1650" s="84"/>
      <c r="G1650" s="85"/>
      <c r="H1650" s="5"/>
      <c r="I1650" s="5"/>
      <c r="J1650" s="5"/>
      <c r="K1650" s="5"/>
      <c r="O1650" s="5"/>
      <c r="P1650" s="5"/>
      <c r="Q1650" s="5"/>
      <c r="R1650" s="17"/>
      <c r="S1650" s="17"/>
      <c r="T1650" s="17"/>
      <c r="AA1650" s="78"/>
      <c r="AB1650" s="78"/>
      <c r="AD1650" s="78"/>
      <c r="AE1650" s="88"/>
    </row>
    <row r="1651" spans="1:31" x14ac:dyDescent="0.25">
      <c r="A1651" s="17"/>
      <c r="B1651" s="17"/>
      <c r="C1651" s="17"/>
      <c r="D1651" s="84"/>
      <c r="E1651" s="84"/>
      <c r="F1651" s="84"/>
      <c r="G1651" s="85"/>
      <c r="H1651" s="5"/>
      <c r="I1651" s="5"/>
      <c r="J1651" s="5"/>
      <c r="K1651" s="5"/>
      <c r="O1651" s="5"/>
      <c r="P1651" s="5"/>
      <c r="Q1651" s="5"/>
      <c r="R1651" s="17"/>
      <c r="S1651" s="17"/>
      <c r="T1651" s="17"/>
      <c r="AA1651" s="78"/>
      <c r="AB1651" s="78"/>
      <c r="AD1651" s="78"/>
      <c r="AE1651" s="88"/>
    </row>
    <row r="1652" spans="1:31" x14ac:dyDescent="0.25">
      <c r="A1652" s="17"/>
      <c r="B1652" s="17"/>
      <c r="C1652" s="17"/>
      <c r="D1652" s="84"/>
      <c r="E1652" s="84"/>
      <c r="F1652" s="84"/>
      <c r="G1652" s="85"/>
      <c r="H1652" s="5"/>
      <c r="I1652" s="5"/>
      <c r="J1652" s="5"/>
      <c r="K1652" s="5"/>
      <c r="O1652" s="5"/>
      <c r="P1652" s="5"/>
      <c r="Q1652" s="5"/>
      <c r="R1652" s="17"/>
      <c r="S1652" s="17"/>
      <c r="T1652" s="17"/>
      <c r="AA1652" s="78"/>
      <c r="AB1652" s="78"/>
      <c r="AD1652" s="78"/>
      <c r="AE1652" s="88"/>
    </row>
    <row r="1653" spans="1:31" x14ac:dyDescent="0.25">
      <c r="A1653" s="17"/>
      <c r="B1653" s="17"/>
      <c r="C1653" s="17"/>
      <c r="D1653" s="84"/>
      <c r="E1653" s="84"/>
      <c r="F1653" s="84"/>
      <c r="G1653" s="85"/>
      <c r="H1653" s="5"/>
      <c r="I1653" s="5"/>
      <c r="J1653" s="5"/>
      <c r="K1653" s="5"/>
      <c r="O1653" s="5"/>
      <c r="P1653" s="5"/>
      <c r="Q1653" s="5"/>
      <c r="R1653" s="17"/>
      <c r="S1653" s="17"/>
      <c r="T1653" s="17"/>
      <c r="AA1653" s="78"/>
      <c r="AB1653" s="78"/>
      <c r="AD1653" s="78"/>
      <c r="AE1653" s="88"/>
    </row>
    <row r="1654" spans="1:31" x14ac:dyDescent="0.25">
      <c r="A1654" s="17"/>
      <c r="B1654" s="17"/>
      <c r="C1654" s="17"/>
      <c r="D1654" s="84"/>
      <c r="E1654" s="84"/>
      <c r="F1654" s="84"/>
      <c r="G1654" s="85"/>
      <c r="H1654" s="5"/>
      <c r="I1654" s="5"/>
      <c r="J1654" s="5"/>
      <c r="K1654" s="5"/>
      <c r="O1654" s="5"/>
      <c r="P1654" s="5"/>
      <c r="Q1654" s="5"/>
      <c r="R1654" s="17"/>
      <c r="S1654" s="17"/>
      <c r="T1654" s="17"/>
      <c r="AA1654" s="78"/>
      <c r="AB1654" s="78"/>
      <c r="AD1654" s="78"/>
      <c r="AE1654" s="88"/>
    </row>
    <row r="1655" spans="1:31" x14ac:dyDescent="0.25">
      <c r="A1655" s="17"/>
      <c r="B1655" s="17"/>
      <c r="C1655" s="17"/>
      <c r="D1655" s="84"/>
      <c r="E1655" s="84"/>
      <c r="F1655" s="84"/>
      <c r="G1655" s="85"/>
      <c r="H1655" s="5"/>
      <c r="I1655" s="5"/>
      <c r="J1655" s="5"/>
      <c r="K1655" s="5"/>
      <c r="O1655" s="5"/>
      <c r="P1655" s="5"/>
      <c r="Q1655" s="5"/>
      <c r="R1655" s="17"/>
      <c r="S1655" s="17"/>
      <c r="T1655" s="17"/>
      <c r="AA1655" s="78"/>
      <c r="AB1655" s="78"/>
      <c r="AD1655" s="78"/>
      <c r="AE1655" s="88"/>
    </row>
    <row r="1656" spans="1:31" x14ac:dyDescent="0.25">
      <c r="A1656" s="17"/>
      <c r="B1656" s="17"/>
      <c r="C1656" s="17"/>
      <c r="D1656" s="84"/>
      <c r="E1656" s="84"/>
      <c r="F1656" s="84"/>
      <c r="G1656" s="85"/>
      <c r="H1656" s="5"/>
      <c r="I1656" s="5"/>
      <c r="J1656" s="5"/>
      <c r="K1656" s="5"/>
      <c r="O1656" s="5"/>
      <c r="P1656" s="5"/>
      <c r="Q1656" s="5"/>
      <c r="R1656" s="17"/>
      <c r="S1656" s="17"/>
      <c r="T1656" s="17"/>
      <c r="AA1656" s="78"/>
      <c r="AB1656" s="78"/>
      <c r="AD1656" s="78"/>
      <c r="AE1656" s="88"/>
    </row>
    <row r="1657" spans="1:31" x14ac:dyDescent="0.25">
      <c r="A1657" s="17"/>
      <c r="B1657" s="17"/>
      <c r="C1657" s="17"/>
      <c r="D1657" s="84"/>
      <c r="E1657" s="84"/>
      <c r="F1657" s="84"/>
      <c r="G1657" s="85"/>
      <c r="H1657" s="5"/>
      <c r="I1657" s="5"/>
      <c r="J1657" s="5"/>
      <c r="K1657" s="5"/>
      <c r="O1657" s="5"/>
      <c r="P1657" s="5"/>
      <c r="Q1657" s="5"/>
      <c r="R1657" s="17"/>
      <c r="S1657" s="17"/>
      <c r="T1657" s="17"/>
      <c r="AA1657" s="78"/>
      <c r="AB1657" s="78"/>
      <c r="AD1657" s="78"/>
      <c r="AE1657" s="88"/>
    </row>
    <row r="1658" spans="1:31" x14ac:dyDescent="0.25">
      <c r="A1658" s="17"/>
      <c r="B1658" s="17"/>
      <c r="C1658" s="17"/>
      <c r="D1658" s="84"/>
      <c r="E1658" s="84"/>
      <c r="F1658" s="84"/>
      <c r="G1658" s="85"/>
      <c r="H1658" s="5"/>
      <c r="I1658" s="5"/>
      <c r="J1658" s="5"/>
      <c r="K1658" s="5"/>
      <c r="O1658" s="5"/>
      <c r="P1658" s="5"/>
      <c r="Q1658" s="5"/>
      <c r="R1658" s="17"/>
      <c r="S1658" s="17"/>
      <c r="T1658" s="17"/>
      <c r="AA1658" s="78"/>
      <c r="AB1658" s="78"/>
      <c r="AD1658" s="78"/>
      <c r="AE1658" s="88"/>
    </row>
    <row r="1659" spans="1:31" x14ac:dyDescent="0.25">
      <c r="A1659" s="17"/>
      <c r="B1659" s="17"/>
      <c r="C1659" s="17"/>
      <c r="D1659" s="84"/>
      <c r="E1659" s="84"/>
      <c r="F1659" s="84"/>
      <c r="G1659" s="85"/>
      <c r="H1659" s="5"/>
      <c r="I1659" s="5"/>
      <c r="J1659" s="5"/>
      <c r="K1659" s="5"/>
      <c r="O1659" s="5"/>
      <c r="P1659" s="5"/>
      <c r="Q1659" s="5"/>
      <c r="R1659" s="17"/>
      <c r="S1659" s="17"/>
      <c r="T1659" s="17"/>
      <c r="AA1659" s="78"/>
      <c r="AB1659" s="78"/>
      <c r="AD1659" s="78"/>
      <c r="AE1659" s="88"/>
    </row>
    <row r="1660" spans="1:31" x14ac:dyDescent="0.25">
      <c r="A1660" s="17"/>
      <c r="B1660" s="17"/>
      <c r="C1660" s="17"/>
      <c r="D1660" s="84"/>
      <c r="E1660" s="84"/>
      <c r="F1660" s="84"/>
      <c r="G1660" s="85"/>
      <c r="H1660" s="5"/>
      <c r="I1660" s="5"/>
      <c r="J1660" s="5"/>
      <c r="K1660" s="5"/>
      <c r="O1660" s="5"/>
      <c r="P1660" s="5"/>
      <c r="Q1660" s="5"/>
      <c r="R1660" s="17"/>
      <c r="S1660" s="17"/>
      <c r="T1660" s="17"/>
      <c r="AA1660" s="78"/>
      <c r="AB1660" s="78"/>
      <c r="AD1660" s="78"/>
      <c r="AE1660" s="88"/>
    </row>
    <row r="1661" spans="1:31" x14ac:dyDescent="0.25">
      <c r="A1661" s="17"/>
      <c r="B1661" s="17"/>
      <c r="C1661" s="17"/>
      <c r="D1661" s="84"/>
      <c r="E1661" s="84"/>
      <c r="F1661" s="84"/>
      <c r="G1661" s="85"/>
      <c r="H1661" s="5"/>
      <c r="I1661" s="5"/>
      <c r="J1661" s="5"/>
      <c r="K1661" s="5"/>
      <c r="O1661" s="5"/>
      <c r="P1661" s="5"/>
      <c r="Q1661" s="5"/>
      <c r="R1661" s="17"/>
      <c r="S1661" s="17"/>
      <c r="T1661" s="17"/>
      <c r="AA1661" s="78"/>
      <c r="AB1661" s="78"/>
      <c r="AD1661" s="78"/>
      <c r="AE1661" s="88"/>
    </row>
    <row r="1662" spans="1:31" x14ac:dyDescent="0.25">
      <c r="A1662" s="17"/>
      <c r="B1662" s="17"/>
      <c r="C1662" s="17"/>
      <c r="D1662" s="84"/>
      <c r="E1662" s="84"/>
      <c r="F1662" s="84"/>
      <c r="G1662" s="85"/>
      <c r="H1662" s="5"/>
      <c r="I1662" s="5"/>
      <c r="J1662" s="5"/>
      <c r="K1662" s="5"/>
      <c r="O1662" s="5"/>
      <c r="P1662" s="5"/>
      <c r="Q1662" s="5"/>
      <c r="R1662" s="17"/>
      <c r="S1662" s="17"/>
      <c r="T1662" s="17"/>
      <c r="AA1662" s="78"/>
      <c r="AB1662" s="78"/>
      <c r="AD1662" s="78"/>
      <c r="AE1662" s="88"/>
    </row>
    <row r="1663" spans="1:31" x14ac:dyDescent="0.25">
      <c r="A1663" s="17"/>
      <c r="B1663" s="17"/>
      <c r="C1663" s="17"/>
      <c r="D1663" s="84"/>
      <c r="E1663" s="84"/>
      <c r="F1663" s="84"/>
      <c r="G1663" s="85"/>
      <c r="H1663" s="5"/>
      <c r="I1663" s="5"/>
      <c r="J1663" s="5"/>
      <c r="K1663" s="5"/>
      <c r="O1663" s="5"/>
      <c r="P1663" s="5"/>
      <c r="Q1663" s="5"/>
      <c r="R1663" s="17"/>
      <c r="S1663" s="17"/>
      <c r="T1663" s="17"/>
      <c r="AA1663" s="78"/>
      <c r="AB1663" s="78"/>
      <c r="AD1663" s="78"/>
      <c r="AE1663" s="88"/>
    </row>
    <row r="1664" spans="1:31" x14ac:dyDescent="0.25">
      <c r="A1664" s="17"/>
      <c r="B1664" s="17"/>
      <c r="C1664" s="17"/>
      <c r="D1664" s="84"/>
      <c r="E1664" s="84"/>
      <c r="F1664" s="84"/>
      <c r="G1664" s="85"/>
      <c r="H1664" s="5"/>
      <c r="I1664" s="5"/>
      <c r="J1664" s="5"/>
      <c r="K1664" s="5"/>
      <c r="O1664" s="5"/>
      <c r="P1664" s="5"/>
      <c r="Q1664" s="5"/>
      <c r="R1664" s="17"/>
      <c r="S1664" s="17"/>
      <c r="T1664" s="17"/>
      <c r="AA1664" s="78"/>
      <c r="AB1664" s="78"/>
      <c r="AD1664" s="78"/>
      <c r="AE1664" s="88"/>
    </row>
    <row r="1665" spans="1:31" x14ac:dyDescent="0.25">
      <c r="A1665" s="17"/>
      <c r="B1665" s="17"/>
      <c r="C1665" s="17"/>
      <c r="D1665" s="84"/>
      <c r="E1665" s="84"/>
      <c r="F1665" s="84"/>
      <c r="G1665" s="85"/>
      <c r="H1665" s="5"/>
      <c r="I1665" s="5"/>
      <c r="J1665" s="5"/>
      <c r="K1665" s="5"/>
      <c r="O1665" s="5"/>
      <c r="P1665" s="5"/>
      <c r="Q1665" s="5"/>
      <c r="R1665" s="17"/>
      <c r="S1665" s="17"/>
      <c r="T1665" s="17"/>
      <c r="AA1665" s="78"/>
      <c r="AB1665" s="78"/>
      <c r="AD1665" s="78"/>
      <c r="AE1665" s="88"/>
    </row>
    <row r="1666" spans="1:31" x14ac:dyDescent="0.25">
      <c r="A1666" s="17"/>
      <c r="B1666" s="17"/>
      <c r="C1666" s="17"/>
      <c r="D1666" s="84"/>
      <c r="E1666" s="84"/>
      <c r="F1666" s="84"/>
      <c r="G1666" s="85"/>
      <c r="H1666" s="5"/>
      <c r="I1666" s="5"/>
      <c r="J1666" s="5"/>
      <c r="K1666" s="5"/>
      <c r="O1666" s="5"/>
      <c r="P1666" s="5"/>
      <c r="Q1666" s="5"/>
      <c r="R1666" s="17"/>
      <c r="S1666" s="17"/>
      <c r="T1666" s="17"/>
      <c r="AA1666" s="78"/>
      <c r="AB1666" s="78"/>
      <c r="AD1666" s="78"/>
      <c r="AE1666" s="88"/>
    </row>
    <row r="1667" spans="1:31" x14ac:dyDescent="0.25">
      <c r="A1667" s="17"/>
      <c r="B1667" s="17"/>
      <c r="C1667" s="17"/>
      <c r="D1667" s="84"/>
      <c r="E1667" s="84"/>
      <c r="F1667" s="84"/>
      <c r="G1667" s="85"/>
      <c r="H1667" s="5"/>
      <c r="I1667" s="5"/>
      <c r="J1667" s="5"/>
      <c r="K1667" s="5"/>
      <c r="O1667" s="5"/>
      <c r="P1667" s="5"/>
      <c r="Q1667" s="5"/>
      <c r="R1667" s="17"/>
      <c r="S1667" s="17"/>
      <c r="T1667" s="17"/>
      <c r="AA1667" s="78"/>
      <c r="AB1667" s="78"/>
      <c r="AD1667" s="78"/>
      <c r="AE1667" s="88"/>
    </row>
    <row r="1668" spans="1:31" x14ac:dyDescent="0.25">
      <c r="A1668" s="17"/>
      <c r="B1668" s="17"/>
      <c r="C1668" s="17"/>
      <c r="D1668" s="84"/>
      <c r="E1668" s="84"/>
      <c r="F1668" s="84"/>
      <c r="G1668" s="85"/>
      <c r="H1668" s="5"/>
      <c r="I1668" s="5"/>
      <c r="J1668" s="5"/>
      <c r="K1668" s="5"/>
      <c r="O1668" s="5"/>
      <c r="P1668" s="5"/>
      <c r="Q1668" s="5"/>
      <c r="R1668" s="17"/>
      <c r="S1668" s="17"/>
      <c r="T1668" s="17"/>
      <c r="AA1668" s="78"/>
      <c r="AB1668" s="78"/>
      <c r="AD1668" s="78"/>
      <c r="AE1668" s="88"/>
    </row>
    <row r="1669" spans="1:31" x14ac:dyDescent="0.25">
      <c r="A1669" s="17"/>
      <c r="B1669" s="17"/>
      <c r="C1669" s="17"/>
      <c r="D1669" s="84"/>
      <c r="E1669" s="84"/>
      <c r="F1669" s="84"/>
      <c r="G1669" s="85"/>
      <c r="H1669" s="5"/>
      <c r="I1669" s="5"/>
      <c r="J1669" s="5"/>
      <c r="K1669" s="5"/>
      <c r="O1669" s="5"/>
      <c r="P1669" s="5"/>
      <c r="Q1669" s="5"/>
      <c r="R1669" s="17"/>
      <c r="S1669" s="17"/>
      <c r="T1669" s="17"/>
      <c r="AA1669" s="78"/>
      <c r="AB1669" s="78"/>
      <c r="AD1669" s="78"/>
      <c r="AE1669" s="88"/>
    </row>
    <row r="1670" spans="1:31" x14ac:dyDescent="0.25">
      <c r="A1670" s="17"/>
      <c r="B1670" s="17"/>
      <c r="C1670" s="17"/>
      <c r="D1670" s="84"/>
      <c r="E1670" s="84"/>
      <c r="F1670" s="84"/>
      <c r="G1670" s="85"/>
      <c r="H1670" s="5"/>
      <c r="I1670" s="5"/>
      <c r="J1670" s="5"/>
      <c r="K1670" s="5"/>
      <c r="O1670" s="5"/>
      <c r="P1670" s="5"/>
      <c r="Q1670" s="5"/>
      <c r="R1670" s="17"/>
      <c r="S1670" s="17"/>
      <c r="T1670" s="17"/>
      <c r="AA1670" s="78"/>
      <c r="AB1670" s="78"/>
      <c r="AD1670" s="78"/>
      <c r="AE1670" s="88"/>
    </row>
    <row r="1671" spans="1:31" x14ac:dyDescent="0.25">
      <c r="A1671" s="17"/>
      <c r="B1671" s="17"/>
      <c r="C1671" s="17"/>
      <c r="D1671" s="84"/>
      <c r="E1671" s="84"/>
      <c r="F1671" s="84"/>
      <c r="G1671" s="85"/>
      <c r="H1671" s="5"/>
      <c r="I1671" s="5"/>
      <c r="J1671" s="5"/>
      <c r="K1671" s="5"/>
      <c r="O1671" s="5"/>
      <c r="P1671" s="5"/>
      <c r="Q1671" s="5"/>
      <c r="R1671" s="17"/>
      <c r="S1671" s="17"/>
      <c r="T1671" s="17"/>
      <c r="AA1671" s="78"/>
      <c r="AB1671" s="78"/>
      <c r="AD1671" s="78"/>
      <c r="AE1671" s="88"/>
    </row>
    <row r="1672" spans="1:31" x14ac:dyDescent="0.25">
      <c r="A1672" s="17"/>
      <c r="B1672" s="17"/>
      <c r="C1672" s="17"/>
      <c r="D1672" s="84"/>
      <c r="E1672" s="84"/>
      <c r="F1672" s="84"/>
      <c r="G1672" s="85"/>
      <c r="H1672" s="5"/>
      <c r="I1672" s="5"/>
      <c r="J1672" s="5"/>
      <c r="K1672" s="5"/>
      <c r="O1672" s="5"/>
      <c r="P1672" s="5"/>
      <c r="Q1672" s="5"/>
      <c r="R1672" s="17"/>
      <c r="S1672" s="17"/>
      <c r="T1672" s="17"/>
      <c r="AA1672" s="78"/>
      <c r="AB1672" s="78"/>
      <c r="AD1672" s="78"/>
      <c r="AE1672" s="88"/>
    </row>
    <row r="1673" spans="1:31" x14ac:dyDescent="0.25">
      <c r="A1673" s="17"/>
      <c r="B1673" s="17"/>
      <c r="C1673" s="17"/>
      <c r="D1673" s="84"/>
      <c r="E1673" s="84"/>
      <c r="F1673" s="84"/>
      <c r="G1673" s="85"/>
      <c r="H1673" s="5"/>
      <c r="I1673" s="5"/>
      <c r="J1673" s="5"/>
      <c r="K1673" s="5"/>
      <c r="O1673" s="5"/>
      <c r="P1673" s="5"/>
      <c r="Q1673" s="5"/>
      <c r="R1673" s="17"/>
      <c r="S1673" s="17"/>
      <c r="T1673" s="17"/>
      <c r="AA1673" s="78"/>
      <c r="AB1673" s="78"/>
      <c r="AD1673" s="78"/>
      <c r="AE1673" s="88"/>
    </row>
    <row r="1674" spans="1:31" x14ac:dyDescent="0.25">
      <c r="A1674" s="17"/>
      <c r="B1674" s="17"/>
      <c r="C1674" s="17"/>
      <c r="D1674" s="84"/>
      <c r="E1674" s="84"/>
      <c r="F1674" s="84"/>
      <c r="G1674" s="85"/>
      <c r="H1674" s="5"/>
      <c r="I1674" s="5"/>
      <c r="J1674" s="5"/>
      <c r="K1674" s="5"/>
      <c r="O1674" s="5"/>
      <c r="P1674" s="5"/>
      <c r="Q1674" s="5"/>
      <c r="R1674" s="17"/>
      <c r="S1674" s="17"/>
      <c r="T1674" s="17"/>
      <c r="AA1674" s="78"/>
      <c r="AB1674" s="78"/>
      <c r="AD1674" s="78"/>
      <c r="AE1674" s="88"/>
    </row>
    <row r="1675" spans="1:31" x14ac:dyDescent="0.25">
      <c r="A1675" s="17"/>
      <c r="B1675" s="17"/>
      <c r="C1675" s="17"/>
      <c r="D1675" s="84"/>
      <c r="E1675" s="84"/>
      <c r="F1675" s="84"/>
      <c r="G1675" s="85"/>
      <c r="H1675" s="5"/>
      <c r="I1675" s="5"/>
      <c r="J1675" s="5"/>
      <c r="K1675" s="5"/>
      <c r="O1675" s="5"/>
      <c r="P1675" s="5"/>
      <c r="Q1675" s="5"/>
      <c r="R1675" s="17"/>
      <c r="S1675" s="17"/>
      <c r="T1675" s="17"/>
      <c r="AA1675" s="78"/>
      <c r="AB1675" s="78"/>
      <c r="AD1675" s="78"/>
      <c r="AE1675" s="88"/>
    </row>
    <row r="1676" spans="1:31" x14ac:dyDescent="0.25">
      <c r="A1676" s="17"/>
      <c r="B1676" s="17"/>
      <c r="C1676" s="17"/>
      <c r="D1676" s="84"/>
      <c r="E1676" s="84"/>
      <c r="F1676" s="84"/>
      <c r="G1676" s="85"/>
      <c r="H1676" s="5"/>
      <c r="I1676" s="5"/>
      <c r="J1676" s="5"/>
      <c r="K1676" s="5"/>
      <c r="O1676" s="5"/>
      <c r="P1676" s="5"/>
      <c r="Q1676" s="5"/>
      <c r="R1676" s="17"/>
      <c r="S1676" s="17"/>
      <c r="T1676" s="17"/>
      <c r="AA1676" s="78"/>
      <c r="AB1676" s="78"/>
      <c r="AD1676" s="78"/>
      <c r="AE1676" s="88"/>
    </row>
    <row r="1677" spans="1:31" x14ac:dyDescent="0.25">
      <c r="A1677" s="17"/>
      <c r="B1677" s="17"/>
      <c r="C1677" s="17"/>
      <c r="D1677" s="84"/>
      <c r="E1677" s="84"/>
      <c r="F1677" s="84"/>
      <c r="G1677" s="85"/>
      <c r="H1677" s="5"/>
      <c r="I1677" s="5"/>
      <c r="J1677" s="5"/>
      <c r="K1677" s="5"/>
      <c r="O1677" s="5"/>
      <c r="P1677" s="5"/>
      <c r="Q1677" s="5"/>
      <c r="R1677" s="17"/>
      <c r="S1677" s="17"/>
      <c r="T1677" s="17"/>
      <c r="AA1677" s="78"/>
      <c r="AB1677" s="78"/>
      <c r="AD1677" s="78"/>
      <c r="AE1677" s="88"/>
    </row>
    <row r="1678" spans="1:31" x14ac:dyDescent="0.25">
      <c r="A1678" s="17"/>
      <c r="B1678" s="17"/>
      <c r="C1678" s="17"/>
      <c r="D1678" s="84"/>
      <c r="E1678" s="84"/>
      <c r="F1678" s="84"/>
      <c r="G1678" s="85"/>
      <c r="H1678" s="5"/>
      <c r="I1678" s="5"/>
      <c r="J1678" s="5"/>
      <c r="K1678" s="5"/>
      <c r="O1678" s="5"/>
      <c r="P1678" s="5"/>
      <c r="Q1678" s="5"/>
      <c r="R1678" s="17"/>
      <c r="S1678" s="17"/>
      <c r="T1678" s="17"/>
      <c r="AA1678" s="78"/>
      <c r="AB1678" s="78"/>
      <c r="AD1678" s="78"/>
      <c r="AE1678" s="88"/>
    </row>
    <row r="1679" spans="1:31" x14ac:dyDescent="0.25">
      <c r="A1679" s="17"/>
      <c r="B1679" s="17"/>
      <c r="C1679" s="17"/>
      <c r="D1679" s="84"/>
      <c r="E1679" s="84"/>
      <c r="F1679" s="84"/>
      <c r="G1679" s="85"/>
      <c r="H1679" s="5"/>
      <c r="I1679" s="5"/>
      <c r="J1679" s="5"/>
      <c r="K1679" s="5"/>
      <c r="O1679" s="5"/>
      <c r="P1679" s="5"/>
      <c r="Q1679" s="5"/>
      <c r="R1679" s="17"/>
      <c r="S1679" s="17"/>
      <c r="T1679" s="17"/>
      <c r="AA1679" s="78"/>
      <c r="AB1679" s="78"/>
      <c r="AD1679" s="78"/>
      <c r="AE1679" s="88"/>
    </row>
    <row r="1680" spans="1:31" x14ac:dyDescent="0.25">
      <c r="A1680" s="17"/>
      <c r="B1680" s="17"/>
      <c r="C1680" s="17"/>
      <c r="D1680" s="84"/>
      <c r="E1680" s="84"/>
      <c r="F1680" s="84"/>
      <c r="G1680" s="85"/>
      <c r="H1680" s="5"/>
      <c r="I1680" s="5"/>
      <c r="J1680" s="5"/>
      <c r="K1680" s="5"/>
      <c r="O1680" s="5"/>
      <c r="P1680" s="5"/>
      <c r="Q1680" s="5"/>
      <c r="R1680" s="17"/>
      <c r="S1680" s="17"/>
      <c r="T1680" s="17"/>
      <c r="AA1680" s="78"/>
      <c r="AB1680" s="78"/>
      <c r="AD1680" s="78"/>
      <c r="AE1680" s="88"/>
    </row>
    <row r="1681" spans="1:31" x14ac:dyDescent="0.25">
      <c r="A1681" s="17"/>
      <c r="B1681" s="17"/>
      <c r="C1681" s="17"/>
      <c r="D1681" s="84"/>
      <c r="E1681" s="84"/>
      <c r="F1681" s="84"/>
      <c r="G1681" s="85"/>
      <c r="H1681" s="5"/>
      <c r="I1681" s="5"/>
      <c r="J1681" s="5"/>
      <c r="K1681" s="5"/>
      <c r="O1681" s="5"/>
      <c r="P1681" s="5"/>
      <c r="Q1681" s="5"/>
      <c r="R1681" s="17"/>
      <c r="S1681" s="17"/>
      <c r="T1681" s="17"/>
      <c r="AA1681" s="78"/>
      <c r="AB1681" s="78"/>
      <c r="AD1681" s="78"/>
      <c r="AE1681" s="88"/>
    </row>
    <row r="1682" spans="1:31" x14ac:dyDescent="0.25">
      <c r="A1682" s="17"/>
      <c r="B1682" s="17"/>
      <c r="C1682" s="17"/>
      <c r="D1682" s="84"/>
      <c r="E1682" s="84"/>
      <c r="F1682" s="84"/>
      <c r="G1682" s="85"/>
      <c r="H1682" s="5"/>
      <c r="I1682" s="5"/>
      <c r="J1682" s="5"/>
      <c r="K1682" s="5"/>
      <c r="O1682" s="5"/>
      <c r="P1682" s="5"/>
      <c r="Q1682" s="5"/>
      <c r="R1682" s="17"/>
      <c r="S1682" s="17"/>
      <c r="T1682" s="17"/>
      <c r="AA1682" s="78"/>
      <c r="AB1682" s="78"/>
      <c r="AD1682" s="78"/>
      <c r="AE1682" s="88"/>
    </row>
    <row r="1683" spans="1:31" x14ac:dyDescent="0.25">
      <c r="A1683" s="17"/>
      <c r="B1683" s="17"/>
      <c r="C1683" s="17"/>
      <c r="D1683" s="84"/>
      <c r="E1683" s="84"/>
      <c r="F1683" s="84"/>
      <c r="G1683" s="85"/>
      <c r="H1683" s="5"/>
      <c r="I1683" s="5"/>
      <c r="J1683" s="5"/>
      <c r="K1683" s="5"/>
      <c r="O1683" s="5"/>
      <c r="P1683" s="5"/>
      <c r="Q1683" s="5"/>
      <c r="R1683" s="17"/>
      <c r="S1683" s="17"/>
      <c r="T1683" s="17"/>
      <c r="AA1683" s="78"/>
      <c r="AB1683" s="78"/>
      <c r="AD1683" s="78"/>
      <c r="AE1683" s="88"/>
    </row>
    <row r="1684" spans="1:31" x14ac:dyDescent="0.25">
      <c r="A1684" s="17"/>
      <c r="B1684" s="17"/>
      <c r="C1684" s="17"/>
      <c r="D1684" s="84"/>
      <c r="E1684" s="84"/>
      <c r="F1684" s="84"/>
      <c r="G1684" s="85"/>
      <c r="H1684" s="5"/>
      <c r="I1684" s="5"/>
      <c r="J1684" s="5"/>
      <c r="K1684" s="5"/>
      <c r="O1684" s="5"/>
      <c r="P1684" s="5"/>
      <c r="Q1684" s="5"/>
      <c r="R1684" s="17"/>
      <c r="S1684" s="17"/>
      <c r="T1684" s="17"/>
      <c r="AA1684" s="78"/>
      <c r="AB1684" s="78"/>
      <c r="AD1684" s="78"/>
      <c r="AE1684" s="88"/>
    </row>
    <row r="1685" spans="1:31" x14ac:dyDescent="0.25">
      <c r="A1685" s="17"/>
      <c r="B1685" s="17"/>
      <c r="C1685" s="17"/>
      <c r="D1685" s="84"/>
      <c r="E1685" s="84"/>
      <c r="F1685" s="84"/>
      <c r="G1685" s="85"/>
      <c r="H1685" s="5"/>
      <c r="I1685" s="5"/>
      <c r="J1685" s="5"/>
      <c r="K1685" s="5"/>
      <c r="O1685" s="5"/>
      <c r="P1685" s="5"/>
      <c r="Q1685" s="5"/>
      <c r="R1685" s="17"/>
      <c r="S1685" s="17"/>
      <c r="T1685" s="17"/>
      <c r="AA1685" s="78"/>
      <c r="AB1685" s="78"/>
      <c r="AD1685" s="78"/>
      <c r="AE1685" s="88"/>
    </row>
    <row r="1686" spans="1:31" x14ac:dyDescent="0.25">
      <c r="A1686" s="17"/>
      <c r="B1686" s="17"/>
      <c r="C1686" s="17"/>
      <c r="D1686" s="84"/>
      <c r="E1686" s="84"/>
      <c r="F1686" s="84"/>
      <c r="G1686" s="85"/>
      <c r="H1686" s="5"/>
      <c r="I1686" s="5"/>
      <c r="J1686" s="5"/>
      <c r="K1686" s="5"/>
      <c r="O1686" s="5"/>
      <c r="P1686" s="5"/>
      <c r="Q1686" s="5"/>
      <c r="R1686" s="17"/>
      <c r="S1686" s="17"/>
      <c r="T1686" s="17"/>
      <c r="AA1686" s="78"/>
      <c r="AB1686" s="78"/>
      <c r="AD1686" s="78"/>
      <c r="AE1686" s="88"/>
    </row>
    <row r="1687" spans="1:31" x14ac:dyDescent="0.25">
      <c r="A1687" s="17"/>
      <c r="B1687" s="17"/>
      <c r="C1687" s="17"/>
      <c r="D1687" s="84"/>
      <c r="E1687" s="84"/>
      <c r="F1687" s="84"/>
      <c r="G1687" s="85"/>
      <c r="H1687" s="5"/>
      <c r="I1687" s="5"/>
      <c r="J1687" s="5"/>
      <c r="K1687" s="5"/>
      <c r="O1687" s="5"/>
      <c r="P1687" s="5"/>
      <c r="Q1687" s="5"/>
      <c r="R1687" s="17"/>
      <c r="S1687" s="17"/>
      <c r="T1687" s="17"/>
      <c r="AA1687" s="78"/>
      <c r="AB1687" s="78"/>
      <c r="AD1687" s="78"/>
      <c r="AE1687" s="88"/>
    </row>
    <row r="1688" spans="1:31" x14ac:dyDescent="0.25">
      <c r="A1688" s="17"/>
      <c r="B1688" s="17"/>
      <c r="C1688" s="17"/>
      <c r="D1688" s="84"/>
      <c r="E1688" s="84"/>
      <c r="F1688" s="84"/>
      <c r="G1688" s="85"/>
      <c r="H1688" s="5"/>
      <c r="I1688" s="5"/>
      <c r="J1688" s="5"/>
      <c r="K1688" s="5"/>
      <c r="O1688" s="5"/>
      <c r="P1688" s="5"/>
      <c r="Q1688" s="5"/>
      <c r="R1688" s="17"/>
      <c r="S1688" s="17"/>
      <c r="T1688" s="17"/>
      <c r="AA1688" s="78"/>
      <c r="AB1688" s="78"/>
      <c r="AD1688" s="78"/>
      <c r="AE1688" s="88"/>
    </row>
    <row r="1689" spans="1:31" x14ac:dyDescent="0.25">
      <c r="A1689" s="17"/>
      <c r="B1689" s="17"/>
      <c r="C1689" s="17"/>
      <c r="D1689" s="84"/>
      <c r="E1689" s="84"/>
      <c r="F1689" s="84"/>
      <c r="G1689" s="85"/>
      <c r="H1689" s="5"/>
      <c r="I1689" s="5"/>
      <c r="J1689" s="5"/>
      <c r="K1689" s="5"/>
      <c r="O1689" s="5"/>
      <c r="P1689" s="5"/>
      <c r="Q1689" s="5"/>
      <c r="R1689" s="17"/>
      <c r="S1689" s="17"/>
      <c r="T1689" s="17"/>
      <c r="AA1689" s="78"/>
      <c r="AB1689" s="78"/>
      <c r="AD1689" s="78"/>
      <c r="AE1689" s="88"/>
    </row>
    <row r="1690" spans="1:31" x14ac:dyDescent="0.25">
      <c r="A1690" s="17"/>
      <c r="B1690" s="17"/>
      <c r="C1690" s="17"/>
      <c r="D1690" s="84"/>
      <c r="E1690" s="84"/>
      <c r="F1690" s="84"/>
      <c r="G1690" s="85"/>
      <c r="H1690" s="5"/>
      <c r="I1690" s="5"/>
      <c r="J1690" s="5"/>
      <c r="K1690" s="5"/>
      <c r="O1690" s="5"/>
      <c r="P1690" s="5"/>
      <c r="Q1690" s="5"/>
      <c r="R1690" s="17"/>
      <c r="S1690" s="17"/>
      <c r="T1690" s="17"/>
      <c r="AA1690" s="78"/>
      <c r="AB1690" s="78"/>
      <c r="AD1690" s="78"/>
      <c r="AE1690" s="88"/>
    </row>
    <row r="1691" spans="1:31" x14ac:dyDescent="0.25">
      <c r="A1691" s="17"/>
      <c r="B1691" s="17"/>
      <c r="C1691" s="17"/>
      <c r="D1691" s="84"/>
      <c r="E1691" s="84"/>
      <c r="F1691" s="84"/>
      <c r="G1691" s="85"/>
      <c r="H1691" s="5"/>
      <c r="I1691" s="5"/>
      <c r="J1691" s="5"/>
      <c r="K1691" s="5"/>
      <c r="O1691" s="5"/>
      <c r="P1691" s="5"/>
      <c r="Q1691" s="5"/>
      <c r="R1691" s="17"/>
      <c r="S1691" s="17"/>
      <c r="T1691" s="17"/>
      <c r="AA1691" s="78"/>
      <c r="AB1691" s="78"/>
      <c r="AD1691" s="78"/>
      <c r="AE1691" s="88"/>
    </row>
    <row r="1692" spans="1:31" x14ac:dyDescent="0.25">
      <c r="A1692" s="17"/>
      <c r="B1692" s="17"/>
      <c r="C1692" s="17"/>
      <c r="D1692" s="84"/>
      <c r="E1692" s="84"/>
      <c r="F1692" s="84"/>
      <c r="G1692" s="85"/>
      <c r="H1692" s="5"/>
      <c r="I1692" s="5"/>
      <c r="J1692" s="5"/>
      <c r="K1692" s="5"/>
      <c r="O1692" s="5"/>
      <c r="P1692" s="5"/>
      <c r="Q1692" s="5"/>
      <c r="R1692" s="17"/>
      <c r="S1692" s="17"/>
      <c r="T1692" s="17"/>
      <c r="AA1692" s="78"/>
      <c r="AB1692" s="78"/>
      <c r="AD1692" s="78"/>
      <c r="AE1692" s="88"/>
    </row>
    <row r="1693" spans="1:31" x14ac:dyDescent="0.25">
      <c r="A1693" s="17"/>
      <c r="B1693" s="17"/>
      <c r="C1693" s="17"/>
      <c r="D1693" s="84"/>
      <c r="E1693" s="84"/>
      <c r="F1693" s="84"/>
      <c r="G1693" s="85"/>
      <c r="H1693" s="5"/>
      <c r="I1693" s="5"/>
      <c r="J1693" s="5"/>
      <c r="K1693" s="5"/>
      <c r="O1693" s="5"/>
      <c r="P1693" s="5"/>
      <c r="Q1693" s="5"/>
      <c r="R1693" s="17"/>
      <c r="S1693" s="17"/>
      <c r="T1693" s="17"/>
      <c r="AA1693" s="78"/>
      <c r="AB1693" s="78"/>
      <c r="AD1693" s="78"/>
      <c r="AE1693" s="88"/>
    </row>
    <row r="1694" spans="1:31" x14ac:dyDescent="0.25">
      <c r="A1694" s="17"/>
      <c r="B1694" s="17"/>
      <c r="C1694" s="17"/>
      <c r="D1694" s="84"/>
      <c r="E1694" s="84"/>
      <c r="F1694" s="84"/>
      <c r="G1694" s="85"/>
      <c r="H1694" s="5"/>
      <c r="I1694" s="5"/>
      <c r="J1694" s="5"/>
      <c r="K1694" s="5"/>
      <c r="O1694" s="5"/>
      <c r="P1694" s="5"/>
      <c r="Q1694" s="5"/>
      <c r="R1694" s="17"/>
      <c r="S1694" s="17"/>
      <c r="T1694" s="17"/>
      <c r="AA1694" s="78"/>
      <c r="AB1694" s="78"/>
      <c r="AD1694" s="78"/>
      <c r="AE1694" s="88"/>
    </row>
    <row r="1695" spans="1:31" x14ac:dyDescent="0.25">
      <c r="A1695" s="17"/>
      <c r="B1695" s="17"/>
      <c r="C1695" s="17"/>
      <c r="D1695" s="84"/>
      <c r="E1695" s="84"/>
      <c r="F1695" s="84"/>
      <c r="G1695" s="85"/>
      <c r="H1695" s="5"/>
      <c r="I1695" s="5"/>
      <c r="J1695" s="5"/>
      <c r="K1695" s="5"/>
      <c r="O1695" s="5"/>
      <c r="P1695" s="5"/>
      <c r="Q1695" s="5"/>
      <c r="R1695" s="17"/>
      <c r="S1695" s="17"/>
      <c r="T1695" s="17"/>
      <c r="AA1695" s="78"/>
      <c r="AB1695" s="78"/>
      <c r="AD1695" s="78"/>
      <c r="AE1695" s="88"/>
    </row>
    <row r="1696" spans="1:31" x14ac:dyDescent="0.25">
      <c r="A1696" s="17"/>
      <c r="B1696" s="17"/>
      <c r="C1696" s="17"/>
      <c r="D1696" s="84"/>
      <c r="E1696" s="84"/>
      <c r="F1696" s="84"/>
      <c r="G1696" s="85"/>
      <c r="H1696" s="5"/>
      <c r="I1696" s="5"/>
      <c r="J1696" s="5"/>
      <c r="K1696" s="5"/>
      <c r="O1696" s="5"/>
      <c r="P1696" s="5"/>
      <c r="Q1696" s="5"/>
      <c r="R1696" s="17"/>
      <c r="S1696" s="17"/>
      <c r="T1696" s="17"/>
      <c r="AA1696" s="78"/>
      <c r="AB1696" s="78"/>
      <c r="AD1696" s="78"/>
      <c r="AE1696" s="88"/>
    </row>
    <row r="1697" spans="1:31" x14ac:dyDescent="0.25">
      <c r="A1697" s="17"/>
      <c r="B1697" s="17"/>
      <c r="C1697" s="17"/>
      <c r="D1697" s="84"/>
      <c r="E1697" s="84"/>
      <c r="F1697" s="84"/>
      <c r="G1697" s="85"/>
      <c r="H1697" s="5"/>
      <c r="I1697" s="5"/>
      <c r="J1697" s="5"/>
      <c r="K1697" s="5"/>
      <c r="O1697" s="5"/>
      <c r="P1697" s="5"/>
      <c r="Q1697" s="5"/>
      <c r="R1697" s="17"/>
      <c r="S1697" s="17"/>
      <c r="T1697" s="17"/>
      <c r="AA1697" s="78"/>
      <c r="AB1697" s="78"/>
      <c r="AD1697" s="78"/>
      <c r="AE1697" s="88"/>
    </row>
    <row r="1698" spans="1:31" x14ac:dyDescent="0.25">
      <c r="A1698" s="17"/>
      <c r="B1698" s="17"/>
      <c r="C1698" s="17"/>
      <c r="D1698" s="84"/>
      <c r="E1698" s="84"/>
      <c r="F1698" s="84"/>
      <c r="G1698" s="85"/>
      <c r="H1698" s="5"/>
      <c r="I1698" s="5"/>
      <c r="J1698" s="5"/>
      <c r="K1698" s="5"/>
      <c r="O1698" s="5"/>
      <c r="P1698" s="5"/>
      <c r="Q1698" s="5"/>
      <c r="R1698" s="17"/>
      <c r="S1698" s="17"/>
      <c r="T1698" s="17"/>
      <c r="AA1698" s="78"/>
      <c r="AB1698" s="78"/>
      <c r="AD1698" s="78"/>
      <c r="AE1698" s="88"/>
    </row>
    <row r="1699" spans="1:31" x14ac:dyDescent="0.25">
      <c r="A1699" s="17"/>
      <c r="B1699" s="17"/>
      <c r="C1699" s="17"/>
      <c r="D1699" s="84"/>
      <c r="E1699" s="84"/>
      <c r="F1699" s="84"/>
      <c r="G1699" s="85"/>
      <c r="H1699" s="5"/>
      <c r="I1699" s="5"/>
      <c r="J1699" s="5"/>
      <c r="K1699" s="5"/>
      <c r="O1699" s="5"/>
      <c r="P1699" s="5"/>
      <c r="Q1699" s="5"/>
      <c r="R1699" s="17"/>
      <c r="S1699" s="17"/>
      <c r="T1699" s="17"/>
      <c r="AA1699" s="78"/>
      <c r="AB1699" s="78"/>
      <c r="AD1699" s="78"/>
      <c r="AE1699" s="88"/>
    </row>
    <row r="1700" spans="1:31" x14ac:dyDescent="0.25">
      <c r="A1700" s="17"/>
      <c r="B1700" s="17"/>
      <c r="C1700" s="17"/>
      <c r="D1700" s="84"/>
      <c r="E1700" s="84"/>
      <c r="F1700" s="84"/>
      <c r="G1700" s="85"/>
      <c r="H1700" s="5"/>
      <c r="I1700" s="5"/>
      <c r="J1700" s="5"/>
      <c r="K1700" s="5"/>
      <c r="O1700" s="5"/>
      <c r="P1700" s="5"/>
      <c r="Q1700" s="5"/>
      <c r="R1700" s="17"/>
      <c r="S1700" s="17"/>
      <c r="T1700" s="17"/>
      <c r="AA1700" s="78"/>
      <c r="AB1700" s="78"/>
      <c r="AD1700" s="78"/>
      <c r="AE1700" s="88"/>
    </row>
    <row r="1701" spans="1:31" x14ac:dyDescent="0.25">
      <c r="A1701" s="17"/>
      <c r="B1701" s="17"/>
      <c r="C1701" s="17"/>
      <c r="D1701" s="84"/>
      <c r="E1701" s="84"/>
      <c r="F1701" s="84"/>
      <c r="G1701" s="85"/>
      <c r="H1701" s="5"/>
      <c r="I1701" s="5"/>
      <c r="J1701" s="5"/>
      <c r="K1701" s="5"/>
      <c r="O1701" s="5"/>
      <c r="P1701" s="5"/>
      <c r="Q1701" s="5"/>
      <c r="R1701" s="17"/>
      <c r="S1701" s="17"/>
      <c r="T1701" s="17"/>
      <c r="AA1701" s="78"/>
      <c r="AB1701" s="78"/>
      <c r="AD1701" s="78"/>
      <c r="AE1701" s="88"/>
    </row>
    <row r="1702" spans="1:31" x14ac:dyDescent="0.25">
      <c r="A1702" s="17"/>
      <c r="B1702" s="17"/>
      <c r="C1702" s="17"/>
      <c r="D1702" s="84"/>
      <c r="E1702" s="84"/>
      <c r="F1702" s="84"/>
      <c r="G1702" s="85"/>
      <c r="H1702" s="5"/>
      <c r="I1702" s="5"/>
      <c r="J1702" s="5"/>
      <c r="K1702" s="5"/>
      <c r="O1702" s="5"/>
      <c r="P1702" s="5"/>
      <c r="Q1702" s="5"/>
      <c r="R1702" s="17"/>
      <c r="S1702" s="17"/>
      <c r="T1702" s="17"/>
      <c r="AA1702" s="78"/>
      <c r="AB1702" s="78"/>
      <c r="AD1702" s="78"/>
      <c r="AE1702" s="88"/>
    </row>
    <row r="1703" spans="1:31" x14ac:dyDescent="0.25">
      <c r="A1703" s="17"/>
      <c r="B1703" s="17"/>
      <c r="C1703" s="17"/>
      <c r="D1703" s="84"/>
      <c r="E1703" s="84"/>
      <c r="F1703" s="84"/>
      <c r="G1703" s="85"/>
      <c r="H1703" s="5"/>
      <c r="I1703" s="5"/>
      <c r="J1703" s="5"/>
      <c r="K1703" s="5"/>
      <c r="O1703" s="5"/>
      <c r="P1703" s="5"/>
      <c r="Q1703" s="5"/>
      <c r="R1703" s="17"/>
      <c r="S1703" s="17"/>
      <c r="T1703" s="17"/>
      <c r="AA1703" s="78"/>
      <c r="AB1703" s="78"/>
      <c r="AD1703" s="78"/>
      <c r="AE1703" s="88"/>
    </row>
    <row r="1704" spans="1:31" x14ac:dyDescent="0.25">
      <c r="A1704" s="17"/>
      <c r="B1704" s="17"/>
      <c r="C1704" s="17"/>
      <c r="D1704" s="84"/>
      <c r="E1704" s="84"/>
      <c r="F1704" s="84"/>
      <c r="G1704" s="85"/>
      <c r="H1704" s="5"/>
      <c r="I1704" s="5"/>
      <c r="J1704" s="5"/>
      <c r="K1704" s="5"/>
      <c r="O1704" s="5"/>
      <c r="P1704" s="5"/>
      <c r="Q1704" s="5"/>
      <c r="R1704" s="17"/>
      <c r="S1704" s="17"/>
      <c r="T1704" s="17"/>
      <c r="AA1704" s="78"/>
      <c r="AB1704" s="78"/>
      <c r="AD1704" s="78"/>
      <c r="AE1704" s="88"/>
    </row>
    <row r="1705" spans="1:31" x14ac:dyDescent="0.25">
      <c r="A1705" s="17"/>
      <c r="B1705" s="17"/>
      <c r="C1705" s="17"/>
      <c r="D1705" s="84"/>
      <c r="E1705" s="84"/>
      <c r="F1705" s="84"/>
      <c r="G1705" s="85"/>
      <c r="H1705" s="5"/>
      <c r="I1705" s="5"/>
      <c r="J1705" s="5"/>
      <c r="K1705" s="5"/>
      <c r="O1705" s="5"/>
      <c r="P1705" s="5"/>
      <c r="Q1705" s="5"/>
      <c r="R1705" s="17"/>
      <c r="S1705" s="17"/>
      <c r="T1705" s="17"/>
      <c r="AA1705" s="78"/>
      <c r="AB1705" s="78"/>
      <c r="AD1705" s="78"/>
      <c r="AE1705" s="88"/>
    </row>
    <row r="1706" spans="1:31" x14ac:dyDescent="0.25">
      <c r="A1706" s="17"/>
      <c r="B1706" s="17"/>
      <c r="C1706" s="17"/>
      <c r="D1706" s="84"/>
      <c r="E1706" s="84"/>
      <c r="F1706" s="84"/>
      <c r="G1706" s="85"/>
      <c r="H1706" s="5"/>
      <c r="I1706" s="5"/>
      <c r="J1706" s="5"/>
      <c r="K1706" s="5"/>
      <c r="O1706" s="5"/>
      <c r="P1706" s="5"/>
      <c r="Q1706" s="5"/>
      <c r="R1706" s="17"/>
      <c r="S1706" s="17"/>
      <c r="T1706" s="17"/>
      <c r="AA1706" s="78"/>
      <c r="AB1706" s="78"/>
      <c r="AD1706" s="78"/>
      <c r="AE1706" s="88"/>
    </row>
    <row r="1707" spans="1:31" x14ac:dyDescent="0.25">
      <c r="A1707" s="17"/>
      <c r="B1707" s="17"/>
      <c r="C1707" s="17"/>
      <c r="D1707" s="84"/>
      <c r="E1707" s="84"/>
      <c r="F1707" s="84"/>
      <c r="G1707" s="85"/>
      <c r="H1707" s="5"/>
      <c r="I1707" s="5"/>
      <c r="J1707" s="5"/>
      <c r="K1707" s="5"/>
      <c r="O1707" s="5"/>
      <c r="P1707" s="5"/>
      <c r="Q1707" s="5"/>
      <c r="R1707" s="17"/>
      <c r="S1707" s="17"/>
      <c r="T1707" s="17"/>
      <c r="AA1707" s="78"/>
      <c r="AB1707" s="78"/>
      <c r="AD1707" s="78"/>
      <c r="AE1707" s="88"/>
    </row>
    <row r="1708" spans="1:31" x14ac:dyDescent="0.25">
      <c r="A1708" s="17"/>
      <c r="B1708" s="17"/>
      <c r="C1708" s="17"/>
      <c r="D1708" s="84"/>
      <c r="E1708" s="84"/>
      <c r="F1708" s="84"/>
      <c r="G1708" s="85"/>
      <c r="H1708" s="5"/>
      <c r="I1708" s="5"/>
      <c r="J1708" s="5"/>
      <c r="K1708" s="5"/>
      <c r="O1708" s="5"/>
      <c r="P1708" s="5"/>
      <c r="Q1708" s="5"/>
      <c r="R1708" s="17"/>
      <c r="S1708" s="17"/>
      <c r="T1708" s="17"/>
      <c r="AA1708" s="78"/>
      <c r="AB1708" s="78"/>
      <c r="AD1708" s="78"/>
      <c r="AE1708" s="88"/>
    </row>
    <row r="1709" spans="1:31" x14ac:dyDescent="0.25">
      <c r="A1709" s="17"/>
      <c r="B1709" s="17"/>
      <c r="C1709" s="17"/>
      <c r="D1709" s="84"/>
      <c r="E1709" s="84"/>
      <c r="F1709" s="84"/>
      <c r="G1709" s="85"/>
      <c r="H1709" s="5"/>
      <c r="I1709" s="5"/>
      <c r="J1709" s="5"/>
      <c r="K1709" s="5"/>
      <c r="O1709" s="5"/>
      <c r="P1709" s="5"/>
      <c r="Q1709" s="5"/>
      <c r="R1709" s="17"/>
      <c r="S1709" s="17"/>
      <c r="T1709" s="17"/>
      <c r="AA1709" s="78"/>
      <c r="AB1709" s="78"/>
      <c r="AD1709" s="78"/>
      <c r="AE1709" s="88"/>
    </row>
    <row r="1710" spans="1:31" x14ac:dyDescent="0.25">
      <c r="A1710" s="17"/>
      <c r="B1710" s="17"/>
      <c r="C1710" s="17"/>
      <c r="D1710" s="84"/>
      <c r="E1710" s="84"/>
      <c r="F1710" s="84"/>
      <c r="G1710" s="85"/>
      <c r="H1710" s="5"/>
      <c r="I1710" s="5"/>
      <c r="J1710" s="5"/>
      <c r="K1710" s="5"/>
      <c r="O1710" s="5"/>
      <c r="P1710" s="5"/>
      <c r="Q1710" s="5"/>
      <c r="R1710" s="17"/>
      <c r="S1710" s="17"/>
      <c r="T1710" s="17"/>
      <c r="AA1710" s="78"/>
      <c r="AB1710" s="78"/>
      <c r="AD1710" s="78"/>
      <c r="AE1710" s="88"/>
    </row>
    <row r="1711" spans="1:31" x14ac:dyDescent="0.25">
      <c r="A1711" s="17"/>
      <c r="B1711" s="17"/>
      <c r="C1711" s="17"/>
      <c r="D1711" s="84"/>
      <c r="E1711" s="84"/>
      <c r="F1711" s="84"/>
      <c r="G1711" s="85"/>
      <c r="H1711" s="5"/>
      <c r="I1711" s="5"/>
      <c r="J1711" s="5"/>
      <c r="K1711" s="5"/>
      <c r="O1711" s="5"/>
      <c r="P1711" s="5"/>
      <c r="Q1711" s="5"/>
      <c r="R1711" s="17"/>
      <c r="S1711" s="17"/>
      <c r="T1711" s="17"/>
      <c r="AA1711" s="78"/>
      <c r="AB1711" s="78"/>
      <c r="AD1711" s="78"/>
      <c r="AE1711" s="88"/>
    </row>
    <row r="1712" spans="1:31" x14ac:dyDescent="0.25">
      <c r="A1712" s="17"/>
      <c r="B1712" s="17"/>
      <c r="C1712" s="17"/>
      <c r="D1712" s="84"/>
      <c r="E1712" s="84"/>
      <c r="F1712" s="84"/>
      <c r="G1712" s="85"/>
      <c r="H1712" s="5"/>
      <c r="I1712" s="5"/>
      <c r="J1712" s="5"/>
      <c r="K1712" s="5"/>
      <c r="O1712" s="5"/>
      <c r="P1712" s="5"/>
      <c r="Q1712" s="5"/>
      <c r="R1712" s="17"/>
      <c r="S1712" s="17"/>
      <c r="T1712" s="17"/>
      <c r="AA1712" s="78"/>
      <c r="AB1712" s="78"/>
      <c r="AD1712" s="78"/>
      <c r="AE1712" s="88"/>
    </row>
    <row r="1713" spans="1:31" x14ac:dyDescent="0.25">
      <c r="A1713" s="17"/>
      <c r="B1713" s="17"/>
      <c r="C1713" s="17"/>
      <c r="D1713" s="84"/>
      <c r="E1713" s="84"/>
      <c r="F1713" s="84"/>
      <c r="G1713" s="85"/>
      <c r="H1713" s="5"/>
      <c r="I1713" s="5"/>
      <c r="J1713" s="5"/>
      <c r="K1713" s="5"/>
      <c r="O1713" s="5"/>
      <c r="P1713" s="5"/>
      <c r="Q1713" s="5"/>
      <c r="R1713" s="17"/>
      <c r="S1713" s="17"/>
      <c r="T1713" s="17"/>
      <c r="AA1713" s="78"/>
      <c r="AB1713" s="78"/>
      <c r="AD1713" s="78"/>
      <c r="AE1713" s="88"/>
    </row>
    <row r="1714" spans="1:31" x14ac:dyDescent="0.25">
      <c r="A1714" s="17"/>
      <c r="B1714" s="17"/>
      <c r="C1714" s="17"/>
      <c r="D1714" s="84"/>
      <c r="E1714" s="84"/>
      <c r="F1714" s="84"/>
      <c r="G1714" s="85"/>
      <c r="H1714" s="5"/>
      <c r="I1714" s="5"/>
      <c r="J1714" s="5"/>
      <c r="K1714" s="5"/>
      <c r="O1714" s="5"/>
      <c r="P1714" s="5"/>
      <c r="Q1714" s="5"/>
      <c r="R1714" s="17"/>
      <c r="S1714" s="17"/>
      <c r="T1714" s="17"/>
      <c r="AA1714" s="78"/>
      <c r="AB1714" s="78"/>
      <c r="AD1714" s="78"/>
      <c r="AE1714" s="88"/>
    </row>
    <row r="1715" spans="1:31" x14ac:dyDescent="0.25">
      <c r="A1715" s="17"/>
      <c r="B1715" s="17"/>
      <c r="C1715" s="17"/>
      <c r="D1715" s="84"/>
      <c r="E1715" s="84"/>
      <c r="F1715" s="84"/>
      <c r="G1715" s="85"/>
      <c r="H1715" s="5"/>
      <c r="I1715" s="5"/>
      <c r="J1715" s="5"/>
      <c r="K1715" s="5"/>
      <c r="O1715" s="5"/>
      <c r="P1715" s="5"/>
      <c r="Q1715" s="5"/>
      <c r="R1715" s="17"/>
      <c r="S1715" s="17"/>
      <c r="T1715" s="17"/>
      <c r="AA1715" s="78"/>
      <c r="AB1715" s="78"/>
      <c r="AD1715" s="78"/>
      <c r="AE1715" s="88"/>
    </row>
    <row r="1716" spans="1:31" x14ac:dyDescent="0.25">
      <c r="A1716" s="17"/>
      <c r="B1716" s="17"/>
      <c r="C1716" s="17"/>
      <c r="D1716" s="84"/>
      <c r="E1716" s="84"/>
      <c r="F1716" s="84"/>
      <c r="G1716" s="85"/>
      <c r="H1716" s="5"/>
      <c r="I1716" s="5"/>
      <c r="J1716" s="5"/>
      <c r="K1716" s="5"/>
      <c r="O1716" s="5"/>
      <c r="P1716" s="5"/>
      <c r="Q1716" s="5"/>
      <c r="R1716" s="17"/>
      <c r="S1716" s="17"/>
      <c r="T1716" s="17"/>
      <c r="AA1716" s="78"/>
      <c r="AB1716" s="78"/>
      <c r="AD1716" s="78"/>
      <c r="AE1716" s="88"/>
    </row>
    <row r="1717" spans="1:31" x14ac:dyDescent="0.25">
      <c r="A1717" s="17"/>
      <c r="B1717" s="17"/>
      <c r="C1717" s="17"/>
      <c r="D1717" s="84"/>
      <c r="E1717" s="84"/>
      <c r="F1717" s="84"/>
      <c r="G1717" s="85"/>
      <c r="H1717" s="5"/>
      <c r="I1717" s="5"/>
      <c r="J1717" s="5"/>
      <c r="K1717" s="5"/>
      <c r="O1717" s="5"/>
      <c r="P1717" s="5"/>
      <c r="Q1717" s="5"/>
      <c r="R1717" s="17"/>
      <c r="S1717" s="17"/>
      <c r="T1717" s="17"/>
      <c r="AA1717" s="78"/>
      <c r="AB1717" s="78"/>
      <c r="AD1717" s="78"/>
      <c r="AE1717" s="88"/>
    </row>
    <row r="1718" spans="1:31" x14ac:dyDescent="0.25">
      <c r="A1718" s="17"/>
      <c r="B1718" s="17"/>
      <c r="C1718" s="17"/>
      <c r="D1718" s="84"/>
      <c r="E1718" s="84"/>
      <c r="F1718" s="84"/>
      <c r="G1718" s="85"/>
      <c r="H1718" s="5"/>
      <c r="I1718" s="5"/>
      <c r="J1718" s="5"/>
      <c r="K1718" s="5"/>
      <c r="O1718" s="5"/>
      <c r="P1718" s="5"/>
      <c r="Q1718" s="5"/>
      <c r="R1718" s="17"/>
      <c r="S1718" s="17"/>
      <c r="T1718" s="17"/>
      <c r="AA1718" s="78"/>
      <c r="AB1718" s="78"/>
      <c r="AD1718" s="78"/>
      <c r="AE1718" s="88"/>
    </row>
    <row r="1719" spans="1:31" x14ac:dyDescent="0.25">
      <c r="A1719" s="17"/>
      <c r="B1719" s="17"/>
      <c r="C1719" s="17"/>
      <c r="D1719" s="84"/>
      <c r="E1719" s="84"/>
      <c r="F1719" s="84"/>
      <c r="G1719" s="85"/>
      <c r="H1719" s="5"/>
      <c r="I1719" s="5"/>
      <c r="J1719" s="5"/>
      <c r="K1719" s="5"/>
      <c r="O1719" s="5"/>
      <c r="P1719" s="5"/>
      <c r="Q1719" s="5"/>
      <c r="R1719" s="17"/>
      <c r="S1719" s="17"/>
      <c r="T1719" s="17"/>
      <c r="AA1719" s="78"/>
      <c r="AB1719" s="78"/>
      <c r="AD1719" s="78"/>
      <c r="AE1719" s="88"/>
    </row>
    <row r="1720" spans="1:31" x14ac:dyDescent="0.25">
      <c r="A1720" s="17"/>
      <c r="B1720" s="17"/>
      <c r="C1720" s="17"/>
      <c r="D1720" s="84"/>
      <c r="E1720" s="84"/>
      <c r="F1720" s="84"/>
      <c r="G1720" s="85"/>
      <c r="H1720" s="5"/>
      <c r="I1720" s="5"/>
      <c r="J1720" s="5"/>
      <c r="K1720" s="5"/>
      <c r="O1720" s="5"/>
      <c r="P1720" s="5"/>
      <c r="Q1720" s="5"/>
      <c r="R1720" s="17"/>
      <c r="S1720" s="17"/>
      <c r="T1720" s="17"/>
      <c r="AA1720" s="78"/>
      <c r="AB1720" s="78"/>
      <c r="AD1720" s="78"/>
      <c r="AE1720" s="88"/>
    </row>
    <row r="1721" spans="1:31" x14ac:dyDescent="0.25">
      <c r="A1721" s="17"/>
      <c r="B1721" s="17"/>
      <c r="C1721" s="17"/>
      <c r="D1721" s="84"/>
      <c r="E1721" s="84"/>
      <c r="F1721" s="84"/>
      <c r="G1721" s="85"/>
      <c r="H1721" s="5"/>
      <c r="I1721" s="5"/>
      <c r="J1721" s="5"/>
      <c r="K1721" s="5"/>
      <c r="O1721" s="5"/>
      <c r="P1721" s="5"/>
      <c r="Q1721" s="5"/>
      <c r="R1721" s="17"/>
      <c r="S1721" s="17"/>
      <c r="T1721" s="17"/>
      <c r="AA1721" s="78"/>
      <c r="AB1721" s="78"/>
      <c r="AD1721" s="78"/>
      <c r="AE1721" s="88"/>
    </row>
    <row r="1722" spans="1:31" x14ac:dyDescent="0.25">
      <c r="A1722" s="17"/>
      <c r="B1722" s="17"/>
      <c r="C1722" s="17"/>
      <c r="D1722" s="84"/>
      <c r="E1722" s="84"/>
      <c r="F1722" s="84"/>
      <c r="G1722" s="85"/>
      <c r="H1722" s="5"/>
      <c r="I1722" s="5"/>
      <c r="J1722" s="5"/>
      <c r="K1722" s="5"/>
      <c r="O1722" s="5"/>
      <c r="P1722" s="5"/>
      <c r="Q1722" s="5"/>
      <c r="R1722" s="17"/>
      <c r="S1722" s="17"/>
      <c r="T1722" s="17"/>
      <c r="AA1722" s="78"/>
      <c r="AB1722" s="78"/>
      <c r="AD1722" s="78"/>
      <c r="AE1722" s="88"/>
    </row>
    <row r="1723" spans="1:31" x14ac:dyDescent="0.25">
      <c r="A1723" s="17"/>
      <c r="B1723" s="17"/>
      <c r="C1723" s="17"/>
      <c r="D1723" s="84"/>
      <c r="E1723" s="84"/>
      <c r="F1723" s="84"/>
      <c r="G1723" s="85"/>
      <c r="H1723" s="5"/>
      <c r="I1723" s="5"/>
      <c r="J1723" s="5"/>
      <c r="K1723" s="5"/>
      <c r="O1723" s="5"/>
      <c r="P1723" s="5"/>
      <c r="Q1723" s="5"/>
      <c r="R1723" s="17"/>
      <c r="S1723" s="17"/>
      <c r="T1723" s="17"/>
      <c r="AA1723" s="78"/>
      <c r="AB1723" s="78"/>
      <c r="AD1723" s="78"/>
      <c r="AE1723" s="88"/>
    </row>
    <row r="1724" spans="1:31" x14ac:dyDescent="0.25">
      <c r="A1724" s="17"/>
      <c r="B1724" s="17"/>
      <c r="C1724" s="17"/>
      <c r="D1724" s="84"/>
      <c r="E1724" s="84"/>
      <c r="F1724" s="84"/>
      <c r="G1724" s="85"/>
      <c r="H1724" s="5"/>
      <c r="I1724" s="5"/>
      <c r="J1724" s="5"/>
      <c r="K1724" s="5"/>
      <c r="O1724" s="5"/>
      <c r="P1724" s="5"/>
      <c r="Q1724" s="5"/>
      <c r="R1724" s="17"/>
      <c r="S1724" s="17"/>
      <c r="T1724" s="17"/>
      <c r="AA1724" s="78"/>
      <c r="AB1724" s="78"/>
      <c r="AD1724" s="78"/>
      <c r="AE1724" s="88"/>
    </row>
    <row r="1725" spans="1:31" x14ac:dyDescent="0.25">
      <c r="A1725" s="17"/>
      <c r="B1725" s="17"/>
      <c r="C1725" s="17"/>
      <c r="D1725" s="84"/>
      <c r="E1725" s="84"/>
      <c r="F1725" s="84"/>
      <c r="G1725" s="85"/>
      <c r="H1725" s="5"/>
      <c r="I1725" s="5"/>
      <c r="J1725" s="5"/>
      <c r="K1725" s="5"/>
      <c r="O1725" s="5"/>
      <c r="P1725" s="5"/>
      <c r="Q1725" s="5"/>
      <c r="R1725" s="17"/>
      <c r="S1725" s="17"/>
      <c r="T1725" s="17"/>
      <c r="AA1725" s="78"/>
      <c r="AB1725" s="78"/>
      <c r="AD1725" s="78"/>
      <c r="AE1725" s="88"/>
    </row>
    <row r="1726" spans="1:31" x14ac:dyDescent="0.25">
      <c r="A1726" s="17"/>
      <c r="B1726" s="17"/>
      <c r="C1726" s="17"/>
      <c r="D1726" s="84"/>
      <c r="E1726" s="84"/>
      <c r="F1726" s="84"/>
      <c r="G1726" s="85"/>
      <c r="H1726" s="5"/>
      <c r="I1726" s="5"/>
      <c r="J1726" s="5"/>
      <c r="K1726" s="5"/>
      <c r="O1726" s="5"/>
      <c r="P1726" s="5"/>
      <c r="Q1726" s="5"/>
      <c r="R1726" s="17"/>
      <c r="S1726" s="17"/>
      <c r="T1726" s="17"/>
      <c r="AA1726" s="78"/>
      <c r="AB1726" s="78"/>
      <c r="AD1726" s="78"/>
      <c r="AE1726" s="88"/>
    </row>
    <row r="1727" spans="1:31" x14ac:dyDescent="0.25">
      <c r="A1727" s="17"/>
      <c r="B1727" s="17"/>
      <c r="C1727" s="17"/>
      <c r="D1727" s="84"/>
      <c r="E1727" s="84"/>
      <c r="F1727" s="84"/>
      <c r="G1727" s="85"/>
      <c r="H1727" s="5"/>
      <c r="I1727" s="5"/>
      <c r="J1727" s="5"/>
      <c r="K1727" s="5"/>
      <c r="O1727" s="5"/>
      <c r="P1727" s="5"/>
      <c r="Q1727" s="5"/>
      <c r="R1727" s="17"/>
      <c r="S1727" s="17"/>
      <c r="T1727" s="17"/>
      <c r="AA1727" s="78"/>
      <c r="AB1727" s="78"/>
      <c r="AD1727" s="78"/>
      <c r="AE1727" s="88"/>
    </row>
    <row r="1728" spans="1:31" x14ac:dyDescent="0.25">
      <c r="A1728" s="17"/>
      <c r="B1728" s="17"/>
      <c r="C1728" s="17"/>
      <c r="D1728" s="84"/>
      <c r="E1728" s="84"/>
      <c r="F1728" s="84"/>
      <c r="G1728" s="85"/>
      <c r="H1728" s="5"/>
      <c r="I1728" s="5"/>
      <c r="J1728" s="5"/>
      <c r="K1728" s="5"/>
      <c r="O1728" s="5"/>
      <c r="P1728" s="5"/>
      <c r="Q1728" s="5"/>
      <c r="R1728" s="17"/>
      <c r="S1728" s="17"/>
      <c r="T1728" s="17"/>
      <c r="AA1728" s="78"/>
      <c r="AB1728" s="78"/>
      <c r="AD1728" s="78"/>
      <c r="AE1728" s="88"/>
    </row>
    <row r="1729" spans="1:31" x14ac:dyDescent="0.25">
      <c r="A1729" s="17"/>
      <c r="B1729" s="17"/>
      <c r="C1729" s="17"/>
      <c r="D1729" s="84"/>
      <c r="E1729" s="84"/>
      <c r="F1729" s="84"/>
      <c r="G1729" s="85"/>
      <c r="H1729" s="5"/>
      <c r="I1729" s="5"/>
      <c r="J1729" s="5"/>
      <c r="K1729" s="5"/>
      <c r="O1729" s="5"/>
      <c r="P1729" s="5"/>
      <c r="Q1729" s="5"/>
      <c r="R1729" s="17"/>
      <c r="S1729" s="17"/>
      <c r="T1729" s="17"/>
      <c r="AA1729" s="78"/>
      <c r="AB1729" s="78"/>
      <c r="AD1729" s="78"/>
      <c r="AE1729" s="88"/>
    </row>
    <row r="1730" spans="1:31" x14ac:dyDescent="0.25">
      <c r="A1730" s="17"/>
      <c r="B1730" s="17"/>
      <c r="C1730" s="17"/>
      <c r="D1730" s="84"/>
      <c r="E1730" s="84"/>
      <c r="F1730" s="84"/>
      <c r="G1730" s="85"/>
      <c r="H1730" s="5"/>
      <c r="I1730" s="5"/>
      <c r="J1730" s="5"/>
      <c r="K1730" s="5"/>
      <c r="O1730" s="5"/>
      <c r="P1730" s="5"/>
      <c r="Q1730" s="5"/>
      <c r="R1730" s="17"/>
      <c r="S1730" s="17"/>
      <c r="T1730" s="17"/>
      <c r="AA1730" s="78"/>
      <c r="AB1730" s="78"/>
      <c r="AD1730" s="78"/>
      <c r="AE1730" s="88"/>
    </row>
    <row r="1731" spans="1:31" x14ac:dyDescent="0.25">
      <c r="A1731" s="17"/>
      <c r="B1731" s="17"/>
      <c r="C1731" s="17"/>
      <c r="D1731" s="84"/>
      <c r="E1731" s="84"/>
      <c r="F1731" s="84"/>
      <c r="G1731" s="85"/>
      <c r="H1731" s="5"/>
      <c r="I1731" s="5"/>
      <c r="J1731" s="5"/>
      <c r="K1731" s="5"/>
      <c r="O1731" s="5"/>
      <c r="P1731" s="5"/>
      <c r="Q1731" s="5"/>
      <c r="R1731" s="17"/>
      <c r="S1731" s="17"/>
      <c r="T1731" s="17"/>
      <c r="AA1731" s="78"/>
      <c r="AB1731" s="78"/>
      <c r="AD1731" s="78"/>
      <c r="AE1731" s="88"/>
    </row>
    <row r="1732" spans="1:31" x14ac:dyDescent="0.25">
      <c r="A1732" s="17"/>
      <c r="B1732" s="17"/>
      <c r="C1732" s="17"/>
      <c r="D1732" s="84"/>
      <c r="E1732" s="84"/>
      <c r="F1732" s="84"/>
      <c r="G1732" s="85"/>
      <c r="H1732" s="5"/>
      <c r="I1732" s="5"/>
      <c r="J1732" s="5"/>
      <c r="K1732" s="5"/>
      <c r="O1732" s="5"/>
      <c r="P1732" s="5"/>
      <c r="Q1732" s="5"/>
      <c r="R1732" s="17"/>
      <c r="S1732" s="17"/>
      <c r="T1732" s="17"/>
      <c r="AA1732" s="78"/>
      <c r="AB1732" s="78"/>
      <c r="AD1732" s="78"/>
      <c r="AE1732" s="88"/>
    </row>
    <row r="1733" spans="1:31" x14ac:dyDescent="0.25">
      <c r="A1733" s="17"/>
      <c r="B1733" s="17"/>
      <c r="C1733" s="17"/>
      <c r="D1733" s="84"/>
      <c r="E1733" s="84"/>
      <c r="F1733" s="84"/>
      <c r="G1733" s="85"/>
      <c r="H1733" s="5"/>
      <c r="I1733" s="5"/>
      <c r="J1733" s="5"/>
      <c r="K1733" s="5"/>
      <c r="O1733" s="5"/>
      <c r="P1733" s="5"/>
      <c r="Q1733" s="5"/>
      <c r="R1733" s="17"/>
      <c r="S1733" s="17"/>
      <c r="T1733" s="17"/>
      <c r="AA1733" s="78"/>
      <c r="AB1733" s="78"/>
      <c r="AD1733" s="78"/>
      <c r="AE1733" s="88"/>
    </row>
    <row r="1734" spans="1:31" x14ac:dyDescent="0.25">
      <c r="A1734" s="17"/>
      <c r="B1734" s="17"/>
      <c r="C1734" s="17"/>
      <c r="D1734" s="84"/>
      <c r="E1734" s="84"/>
      <c r="F1734" s="84"/>
      <c r="G1734" s="85"/>
      <c r="H1734" s="5"/>
      <c r="I1734" s="5"/>
      <c r="J1734" s="5"/>
      <c r="K1734" s="5"/>
      <c r="O1734" s="5"/>
      <c r="P1734" s="5"/>
      <c r="Q1734" s="5"/>
      <c r="R1734" s="17"/>
      <c r="S1734" s="17"/>
      <c r="T1734" s="17"/>
      <c r="AA1734" s="78"/>
      <c r="AB1734" s="78"/>
      <c r="AD1734" s="78"/>
      <c r="AE1734" s="88"/>
    </row>
    <row r="1735" spans="1:31" x14ac:dyDescent="0.25">
      <c r="A1735" s="17"/>
      <c r="B1735" s="17"/>
      <c r="C1735" s="17"/>
      <c r="D1735" s="84"/>
      <c r="E1735" s="84"/>
      <c r="F1735" s="84"/>
      <c r="G1735" s="85"/>
      <c r="H1735" s="5"/>
      <c r="I1735" s="5"/>
      <c r="J1735" s="5"/>
      <c r="K1735" s="5"/>
      <c r="O1735" s="5"/>
      <c r="P1735" s="5"/>
      <c r="Q1735" s="5"/>
      <c r="R1735" s="17"/>
      <c r="S1735" s="17"/>
      <c r="T1735" s="17"/>
      <c r="AA1735" s="78"/>
      <c r="AB1735" s="78"/>
      <c r="AD1735" s="78"/>
      <c r="AE1735" s="88"/>
    </row>
    <row r="1736" spans="1:31" x14ac:dyDescent="0.25">
      <c r="A1736" s="17"/>
      <c r="B1736" s="17"/>
      <c r="C1736" s="17"/>
      <c r="D1736" s="84"/>
      <c r="E1736" s="84"/>
      <c r="F1736" s="84"/>
      <c r="G1736" s="85"/>
      <c r="H1736" s="5"/>
      <c r="I1736" s="5"/>
      <c r="J1736" s="5"/>
      <c r="K1736" s="5"/>
      <c r="O1736" s="5"/>
      <c r="P1736" s="5"/>
      <c r="Q1736" s="5"/>
      <c r="R1736" s="17"/>
      <c r="S1736" s="17"/>
      <c r="T1736" s="17"/>
      <c r="AA1736" s="78"/>
      <c r="AB1736" s="78"/>
      <c r="AD1736" s="78"/>
      <c r="AE1736" s="88"/>
    </row>
    <row r="1737" spans="1:31" x14ac:dyDescent="0.25">
      <c r="A1737" s="17"/>
      <c r="B1737" s="17"/>
      <c r="C1737" s="17"/>
      <c r="D1737" s="84"/>
      <c r="E1737" s="84"/>
      <c r="F1737" s="84"/>
      <c r="G1737" s="85"/>
      <c r="H1737" s="5"/>
      <c r="I1737" s="5"/>
      <c r="J1737" s="5"/>
      <c r="K1737" s="5"/>
      <c r="O1737" s="5"/>
      <c r="P1737" s="5"/>
      <c r="Q1737" s="5"/>
      <c r="R1737" s="17"/>
      <c r="S1737" s="17"/>
      <c r="T1737" s="17"/>
      <c r="AA1737" s="78"/>
      <c r="AB1737" s="78"/>
      <c r="AD1737" s="78"/>
      <c r="AE1737" s="88"/>
    </row>
    <row r="1738" spans="1:31" x14ac:dyDescent="0.25">
      <c r="A1738" s="17"/>
      <c r="B1738" s="17"/>
      <c r="C1738" s="17"/>
      <c r="D1738" s="84"/>
      <c r="E1738" s="84"/>
      <c r="F1738" s="84"/>
      <c r="G1738" s="85"/>
      <c r="H1738" s="5"/>
      <c r="I1738" s="5"/>
      <c r="J1738" s="5"/>
      <c r="K1738" s="5"/>
      <c r="O1738" s="5"/>
      <c r="P1738" s="5"/>
      <c r="Q1738" s="5"/>
      <c r="R1738" s="17"/>
      <c r="S1738" s="17"/>
      <c r="T1738" s="17"/>
      <c r="AA1738" s="78"/>
      <c r="AB1738" s="78"/>
      <c r="AD1738" s="78"/>
      <c r="AE1738" s="88"/>
    </row>
    <row r="1739" spans="1:31" x14ac:dyDescent="0.25">
      <c r="A1739" s="17"/>
      <c r="B1739" s="17"/>
      <c r="C1739" s="17"/>
      <c r="D1739" s="84"/>
      <c r="E1739" s="84"/>
      <c r="F1739" s="84"/>
      <c r="G1739" s="85"/>
      <c r="H1739" s="5"/>
      <c r="I1739" s="5"/>
      <c r="J1739" s="5"/>
      <c r="K1739" s="5"/>
      <c r="O1739" s="5"/>
      <c r="P1739" s="5"/>
      <c r="Q1739" s="5"/>
      <c r="R1739" s="17"/>
      <c r="S1739" s="17"/>
      <c r="T1739" s="17"/>
      <c r="AA1739" s="78"/>
      <c r="AB1739" s="78"/>
      <c r="AD1739" s="78"/>
      <c r="AE1739" s="88"/>
    </row>
    <row r="1740" spans="1:31" x14ac:dyDescent="0.25">
      <c r="A1740" s="17"/>
      <c r="B1740" s="17"/>
      <c r="C1740" s="17"/>
      <c r="D1740" s="84"/>
      <c r="E1740" s="84"/>
      <c r="F1740" s="84"/>
      <c r="G1740" s="85"/>
      <c r="H1740" s="5"/>
      <c r="I1740" s="5"/>
      <c r="J1740" s="5"/>
      <c r="K1740" s="5"/>
      <c r="O1740" s="5"/>
      <c r="P1740" s="5"/>
      <c r="Q1740" s="5"/>
      <c r="R1740" s="17"/>
      <c r="S1740" s="17"/>
      <c r="T1740" s="17"/>
      <c r="AA1740" s="78"/>
      <c r="AB1740" s="78"/>
      <c r="AD1740" s="78"/>
      <c r="AE1740" s="88"/>
    </row>
    <row r="1741" spans="1:31" x14ac:dyDescent="0.25">
      <c r="A1741" s="17"/>
      <c r="B1741" s="17"/>
      <c r="C1741" s="17"/>
      <c r="D1741" s="84"/>
      <c r="E1741" s="84"/>
      <c r="F1741" s="84"/>
      <c r="G1741" s="85"/>
      <c r="H1741" s="5"/>
      <c r="I1741" s="5"/>
      <c r="J1741" s="5"/>
      <c r="K1741" s="5"/>
      <c r="O1741" s="5"/>
      <c r="P1741" s="5"/>
      <c r="Q1741" s="5"/>
      <c r="R1741" s="17"/>
      <c r="S1741" s="17"/>
      <c r="T1741" s="17"/>
      <c r="AA1741" s="78"/>
      <c r="AB1741" s="78"/>
      <c r="AD1741" s="78"/>
      <c r="AE1741" s="88"/>
    </row>
    <row r="1742" spans="1:31" x14ac:dyDescent="0.25">
      <c r="A1742" s="17"/>
      <c r="B1742" s="17"/>
      <c r="C1742" s="17"/>
      <c r="D1742" s="84"/>
      <c r="E1742" s="84"/>
      <c r="F1742" s="84"/>
      <c r="G1742" s="85"/>
      <c r="H1742" s="5"/>
      <c r="I1742" s="5"/>
      <c r="J1742" s="5"/>
      <c r="K1742" s="5"/>
      <c r="O1742" s="5"/>
      <c r="P1742" s="5"/>
      <c r="Q1742" s="5"/>
      <c r="R1742" s="17"/>
      <c r="S1742" s="17"/>
      <c r="T1742" s="17"/>
      <c r="AA1742" s="78"/>
      <c r="AB1742" s="78"/>
      <c r="AD1742" s="78"/>
      <c r="AE1742" s="88"/>
    </row>
    <row r="1743" spans="1:31" x14ac:dyDescent="0.25">
      <c r="A1743" s="17"/>
      <c r="B1743" s="17"/>
      <c r="C1743" s="17"/>
      <c r="D1743" s="84"/>
      <c r="E1743" s="84"/>
      <c r="F1743" s="84"/>
      <c r="G1743" s="85"/>
      <c r="H1743" s="5"/>
      <c r="I1743" s="5"/>
      <c r="J1743" s="5"/>
      <c r="K1743" s="5"/>
      <c r="O1743" s="5"/>
      <c r="P1743" s="5"/>
      <c r="Q1743" s="5"/>
      <c r="R1743" s="17"/>
      <c r="S1743" s="17"/>
      <c r="T1743" s="17"/>
      <c r="AA1743" s="78"/>
      <c r="AB1743" s="78"/>
      <c r="AD1743" s="78"/>
      <c r="AE1743" s="88"/>
    </row>
    <row r="1744" spans="1:31" x14ac:dyDescent="0.25">
      <c r="A1744" s="17"/>
      <c r="B1744" s="17"/>
      <c r="C1744" s="17"/>
      <c r="D1744" s="84"/>
      <c r="E1744" s="84"/>
      <c r="F1744" s="84"/>
      <c r="G1744" s="85"/>
      <c r="H1744" s="5"/>
      <c r="I1744" s="5"/>
      <c r="J1744" s="5"/>
      <c r="K1744" s="5"/>
      <c r="O1744" s="5"/>
      <c r="P1744" s="5"/>
      <c r="Q1744" s="5"/>
      <c r="R1744" s="17"/>
      <c r="S1744" s="17"/>
      <c r="T1744" s="17"/>
      <c r="AA1744" s="78"/>
      <c r="AB1744" s="78"/>
      <c r="AD1744" s="78"/>
      <c r="AE1744" s="88"/>
    </row>
    <row r="1745" spans="1:31" x14ac:dyDescent="0.25">
      <c r="A1745" s="17"/>
      <c r="B1745" s="17"/>
      <c r="C1745" s="17"/>
      <c r="D1745" s="84"/>
      <c r="E1745" s="84"/>
      <c r="F1745" s="84"/>
      <c r="G1745" s="85"/>
      <c r="H1745" s="5"/>
      <c r="I1745" s="5"/>
      <c r="J1745" s="5"/>
      <c r="K1745" s="5"/>
      <c r="O1745" s="5"/>
      <c r="P1745" s="5"/>
      <c r="Q1745" s="5"/>
      <c r="R1745" s="17"/>
      <c r="S1745" s="17"/>
      <c r="T1745" s="17"/>
      <c r="AA1745" s="78"/>
      <c r="AB1745" s="78"/>
      <c r="AD1745" s="78"/>
      <c r="AE1745" s="88"/>
    </row>
    <row r="1746" spans="1:31" x14ac:dyDescent="0.25">
      <c r="A1746" s="17"/>
      <c r="B1746" s="17"/>
      <c r="C1746" s="17"/>
      <c r="D1746" s="84"/>
      <c r="E1746" s="84"/>
      <c r="F1746" s="84"/>
      <c r="G1746" s="85"/>
      <c r="H1746" s="5"/>
      <c r="I1746" s="5"/>
      <c r="J1746" s="5"/>
      <c r="K1746" s="5"/>
      <c r="O1746" s="5"/>
      <c r="P1746" s="5"/>
      <c r="Q1746" s="5"/>
      <c r="R1746" s="17"/>
      <c r="S1746" s="17"/>
      <c r="T1746" s="17"/>
      <c r="AA1746" s="78"/>
      <c r="AB1746" s="78"/>
      <c r="AD1746" s="78"/>
      <c r="AE1746" s="88"/>
    </row>
    <row r="1747" spans="1:31" x14ac:dyDescent="0.25">
      <c r="A1747" s="17"/>
      <c r="B1747" s="17"/>
      <c r="C1747" s="17"/>
      <c r="D1747" s="84"/>
      <c r="E1747" s="84"/>
      <c r="F1747" s="84"/>
      <c r="G1747" s="85"/>
      <c r="H1747" s="5"/>
      <c r="I1747" s="5"/>
      <c r="J1747" s="5"/>
      <c r="K1747" s="5"/>
      <c r="O1747" s="5"/>
      <c r="P1747" s="5"/>
      <c r="Q1747" s="5"/>
      <c r="R1747" s="17"/>
      <c r="S1747" s="17"/>
      <c r="T1747" s="17"/>
      <c r="AA1747" s="78"/>
      <c r="AB1747" s="78"/>
      <c r="AD1747" s="78"/>
      <c r="AE1747" s="88"/>
    </row>
    <row r="1748" spans="1:31" x14ac:dyDescent="0.25">
      <c r="A1748" s="17"/>
      <c r="B1748" s="17"/>
      <c r="C1748" s="17"/>
      <c r="D1748" s="84"/>
      <c r="E1748" s="84"/>
      <c r="F1748" s="84"/>
      <c r="G1748" s="85"/>
      <c r="H1748" s="5"/>
      <c r="I1748" s="5"/>
      <c r="J1748" s="5"/>
      <c r="K1748" s="5"/>
      <c r="O1748" s="5"/>
      <c r="P1748" s="5"/>
      <c r="Q1748" s="5"/>
      <c r="R1748" s="17"/>
      <c r="S1748" s="17"/>
      <c r="T1748" s="17"/>
      <c r="AA1748" s="78"/>
      <c r="AB1748" s="78"/>
      <c r="AD1748" s="78"/>
      <c r="AE1748" s="88"/>
    </row>
    <row r="1749" spans="1:31" x14ac:dyDescent="0.25">
      <c r="A1749" s="17"/>
      <c r="B1749" s="17"/>
      <c r="C1749" s="17"/>
      <c r="D1749" s="84"/>
      <c r="E1749" s="84"/>
      <c r="F1749" s="84"/>
      <c r="G1749" s="85"/>
      <c r="H1749" s="5"/>
      <c r="I1749" s="5"/>
      <c r="J1749" s="5"/>
      <c r="K1749" s="5"/>
      <c r="O1749" s="5"/>
      <c r="P1749" s="5"/>
      <c r="Q1749" s="5"/>
      <c r="R1749" s="17"/>
      <c r="S1749" s="17"/>
      <c r="T1749" s="17"/>
      <c r="AA1749" s="78"/>
      <c r="AB1749" s="78"/>
      <c r="AD1749" s="78"/>
      <c r="AE1749" s="88"/>
    </row>
    <row r="1750" spans="1:31" x14ac:dyDescent="0.25">
      <c r="A1750" s="17"/>
      <c r="B1750" s="17"/>
      <c r="C1750" s="17"/>
      <c r="D1750" s="84"/>
      <c r="E1750" s="84"/>
      <c r="F1750" s="84"/>
      <c r="G1750" s="85"/>
      <c r="H1750" s="5"/>
      <c r="I1750" s="5"/>
      <c r="J1750" s="5"/>
      <c r="K1750" s="5"/>
      <c r="O1750" s="5"/>
      <c r="P1750" s="5"/>
      <c r="Q1750" s="5"/>
      <c r="R1750" s="17"/>
      <c r="S1750" s="17"/>
      <c r="T1750" s="17"/>
      <c r="AA1750" s="78"/>
      <c r="AB1750" s="78"/>
      <c r="AD1750" s="78"/>
      <c r="AE1750" s="88"/>
    </row>
    <row r="1751" spans="1:31" x14ac:dyDescent="0.25">
      <c r="A1751" s="17"/>
      <c r="B1751" s="17"/>
      <c r="C1751" s="17"/>
      <c r="D1751" s="84"/>
      <c r="E1751" s="84"/>
      <c r="F1751" s="84"/>
      <c r="G1751" s="85"/>
      <c r="H1751" s="5"/>
      <c r="I1751" s="5"/>
      <c r="J1751" s="5"/>
      <c r="K1751" s="5"/>
      <c r="O1751" s="5"/>
      <c r="P1751" s="5"/>
      <c r="Q1751" s="5"/>
      <c r="R1751" s="17"/>
      <c r="S1751" s="17"/>
      <c r="T1751" s="17"/>
      <c r="AA1751" s="78"/>
      <c r="AB1751" s="78"/>
      <c r="AD1751" s="78"/>
      <c r="AE1751" s="88"/>
    </row>
    <row r="1752" spans="1:31" x14ac:dyDescent="0.25">
      <c r="A1752" s="17"/>
      <c r="B1752" s="17"/>
      <c r="C1752" s="17"/>
      <c r="D1752" s="84"/>
      <c r="E1752" s="84"/>
      <c r="F1752" s="84"/>
      <c r="G1752" s="85"/>
      <c r="H1752" s="5"/>
      <c r="I1752" s="5"/>
      <c r="J1752" s="5"/>
      <c r="K1752" s="5"/>
      <c r="O1752" s="5"/>
      <c r="P1752" s="5"/>
      <c r="Q1752" s="5"/>
      <c r="R1752" s="17"/>
      <c r="S1752" s="17"/>
      <c r="T1752" s="17"/>
      <c r="AA1752" s="78"/>
      <c r="AB1752" s="78"/>
      <c r="AD1752" s="78"/>
      <c r="AE1752" s="88"/>
    </row>
    <row r="1753" spans="1:31" x14ac:dyDescent="0.25">
      <c r="A1753" s="17"/>
      <c r="B1753" s="17"/>
      <c r="C1753" s="17"/>
      <c r="D1753" s="84"/>
      <c r="E1753" s="84"/>
      <c r="F1753" s="84"/>
      <c r="G1753" s="85"/>
      <c r="H1753" s="5"/>
      <c r="I1753" s="5"/>
      <c r="J1753" s="5"/>
      <c r="K1753" s="5"/>
      <c r="O1753" s="5"/>
      <c r="P1753" s="5"/>
      <c r="Q1753" s="5"/>
      <c r="R1753" s="17"/>
      <c r="S1753" s="17"/>
      <c r="T1753" s="17"/>
      <c r="AA1753" s="78"/>
      <c r="AB1753" s="78"/>
      <c r="AD1753" s="78"/>
      <c r="AE1753" s="88"/>
    </row>
    <row r="1754" spans="1:31" x14ac:dyDescent="0.25">
      <c r="A1754" s="17"/>
      <c r="B1754" s="17"/>
      <c r="C1754" s="17"/>
      <c r="D1754" s="84"/>
      <c r="E1754" s="84"/>
      <c r="F1754" s="84"/>
      <c r="G1754" s="85"/>
      <c r="H1754" s="5"/>
      <c r="I1754" s="5"/>
      <c r="J1754" s="5"/>
      <c r="K1754" s="5"/>
      <c r="O1754" s="5"/>
      <c r="P1754" s="5"/>
      <c r="Q1754" s="5"/>
      <c r="R1754" s="17"/>
      <c r="S1754" s="17"/>
      <c r="T1754" s="17"/>
      <c r="AA1754" s="78"/>
      <c r="AB1754" s="78"/>
      <c r="AD1754" s="78"/>
      <c r="AE1754" s="88"/>
    </row>
    <row r="1755" spans="1:31" x14ac:dyDescent="0.25">
      <c r="A1755" s="17"/>
      <c r="B1755" s="17"/>
      <c r="C1755" s="17"/>
      <c r="D1755" s="84"/>
      <c r="E1755" s="84"/>
      <c r="F1755" s="84"/>
      <c r="G1755" s="85"/>
      <c r="H1755" s="5"/>
      <c r="I1755" s="5"/>
      <c r="J1755" s="5"/>
      <c r="K1755" s="5"/>
      <c r="O1755" s="5"/>
      <c r="P1755" s="5"/>
      <c r="Q1755" s="5"/>
      <c r="R1755" s="17"/>
      <c r="S1755" s="17"/>
      <c r="T1755" s="17"/>
      <c r="AA1755" s="78"/>
      <c r="AB1755" s="78"/>
      <c r="AD1755" s="78"/>
      <c r="AE1755" s="88"/>
    </row>
    <row r="1756" spans="1:31" x14ac:dyDescent="0.25">
      <c r="A1756" s="17"/>
      <c r="B1756" s="17"/>
      <c r="C1756" s="17"/>
      <c r="D1756" s="84"/>
      <c r="E1756" s="84"/>
      <c r="F1756" s="84"/>
      <c r="G1756" s="85"/>
      <c r="H1756" s="5"/>
      <c r="I1756" s="5"/>
      <c r="J1756" s="5"/>
      <c r="K1756" s="5"/>
      <c r="O1756" s="5"/>
      <c r="P1756" s="5"/>
      <c r="Q1756" s="5"/>
      <c r="R1756" s="17"/>
      <c r="S1756" s="17"/>
      <c r="T1756" s="17"/>
      <c r="AA1756" s="78"/>
      <c r="AB1756" s="78"/>
      <c r="AD1756" s="78"/>
      <c r="AE1756" s="88"/>
    </row>
    <row r="1757" spans="1:31" x14ac:dyDescent="0.25">
      <c r="A1757" s="17"/>
      <c r="B1757" s="17"/>
      <c r="C1757" s="17"/>
      <c r="D1757" s="84"/>
      <c r="E1757" s="84"/>
      <c r="F1757" s="84"/>
      <c r="G1757" s="85"/>
      <c r="H1757" s="5"/>
      <c r="I1757" s="5"/>
      <c r="J1757" s="5"/>
      <c r="K1757" s="5"/>
      <c r="O1757" s="5"/>
      <c r="P1757" s="5"/>
      <c r="Q1757" s="5"/>
      <c r="R1757" s="17"/>
      <c r="S1757" s="17"/>
      <c r="T1757" s="17"/>
      <c r="AA1757" s="78"/>
      <c r="AB1757" s="78"/>
      <c r="AD1757" s="78"/>
      <c r="AE1757" s="88"/>
    </row>
    <row r="1758" spans="1:31" x14ac:dyDescent="0.25">
      <c r="A1758" s="17"/>
      <c r="B1758" s="17"/>
      <c r="C1758" s="17"/>
      <c r="D1758" s="84"/>
      <c r="E1758" s="84"/>
      <c r="F1758" s="84"/>
      <c r="G1758" s="85"/>
      <c r="H1758" s="5"/>
      <c r="I1758" s="5"/>
      <c r="J1758" s="5"/>
      <c r="K1758" s="5"/>
      <c r="O1758" s="5"/>
      <c r="P1758" s="5"/>
      <c r="Q1758" s="5"/>
      <c r="R1758" s="17"/>
      <c r="S1758" s="17"/>
      <c r="T1758" s="17"/>
      <c r="AA1758" s="78"/>
      <c r="AB1758" s="78"/>
      <c r="AD1758" s="78"/>
      <c r="AE1758" s="88"/>
    </row>
    <row r="1759" spans="1:31" x14ac:dyDescent="0.25">
      <c r="A1759" s="17"/>
      <c r="B1759" s="17"/>
      <c r="C1759" s="17"/>
      <c r="D1759" s="84"/>
      <c r="E1759" s="84"/>
      <c r="F1759" s="84"/>
      <c r="G1759" s="85"/>
      <c r="H1759" s="5"/>
      <c r="I1759" s="5"/>
      <c r="J1759" s="5"/>
      <c r="K1759" s="5"/>
      <c r="O1759" s="5"/>
      <c r="P1759" s="5"/>
      <c r="Q1759" s="5"/>
      <c r="R1759" s="17"/>
      <c r="S1759" s="17"/>
      <c r="T1759" s="17"/>
      <c r="AA1759" s="78"/>
      <c r="AB1759" s="78"/>
      <c r="AD1759" s="78"/>
      <c r="AE1759" s="88"/>
    </row>
    <row r="1760" spans="1:31" x14ac:dyDescent="0.25">
      <c r="A1760" s="17"/>
      <c r="B1760" s="17"/>
      <c r="C1760" s="17"/>
      <c r="D1760" s="84"/>
      <c r="E1760" s="84"/>
      <c r="F1760" s="84"/>
      <c r="G1760" s="85"/>
      <c r="H1760" s="5"/>
      <c r="I1760" s="5"/>
      <c r="J1760" s="5"/>
      <c r="K1760" s="5"/>
      <c r="O1760" s="5"/>
      <c r="P1760" s="5"/>
      <c r="Q1760" s="5"/>
      <c r="R1760" s="17"/>
      <c r="S1760" s="17"/>
      <c r="T1760" s="17"/>
      <c r="AA1760" s="78"/>
      <c r="AB1760" s="78"/>
      <c r="AD1760" s="78"/>
      <c r="AE1760" s="88"/>
    </row>
    <row r="1761" spans="1:31" x14ac:dyDescent="0.25">
      <c r="A1761" s="17"/>
      <c r="B1761" s="17"/>
      <c r="C1761" s="17"/>
      <c r="D1761" s="84"/>
      <c r="E1761" s="84"/>
      <c r="F1761" s="84"/>
      <c r="G1761" s="85"/>
      <c r="H1761" s="5"/>
      <c r="I1761" s="5"/>
      <c r="J1761" s="5"/>
      <c r="K1761" s="5"/>
      <c r="O1761" s="5"/>
      <c r="P1761" s="5"/>
      <c r="Q1761" s="5"/>
      <c r="R1761" s="17"/>
      <c r="S1761" s="17"/>
      <c r="T1761" s="17"/>
      <c r="AA1761" s="78"/>
      <c r="AB1761" s="78"/>
      <c r="AD1761" s="78"/>
      <c r="AE1761" s="88"/>
    </row>
    <row r="1762" spans="1:31" x14ac:dyDescent="0.25">
      <c r="A1762" s="17"/>
      <c r="B1762" s="17"/>
      <c r="C1762" s="17"/>
      <c r="D1762" s="84"/>
      <c r="E1762" s="84"/>
      <c r="F1762" s="84"/>
      <c r="G1762" s="85"/>
      <c r="H1762" s="5"/>
      <c r="I1762" s="5"/>
      <c r="J1762" s="5"/>
      <c r="K1762" s="5"/>
      <c r="O1762" s="5"/>
      <c r="P1762" s="5"/>
      <c r="Q1762" s="5"/>
      <c r="R1762" s="17"/>
      <c r="S1762" s="17"/>
      <c r="T1762" s="17"/>
      <c r="AA1762" s="78"/>
      <c r="AB1762" s="78"/>
      <c r="AD1762" s="78"/>
      <c r="AE1762" s="88"/>
    </row>
    <row r="1763" spans="1:31" x14ac:dyDescent="0.25">
      <c r="A1763" s="17"/>
      <c r="B1763" s="17"/>
      <c r="C1763" s="17"/>
      <c r="D1763" s="84"/>
      <c r="E1763" s="84"/>
      <c r="F1763" s="84"/>
      <c r="G1763" s="85"/>
      <c r="H1763" s="5"/>
      <c r="I1763" s="5"/>
      <c r="J1763" s="5"/>
      <c r="K1763" s="5"/>
      <c r="O1763" s="5"/>
      <c r="P1763" s="5"/>
      <c r="Q1763" s="5"/>
      <c r="R1763" s="17"/>
      <c r="S1763" s="17"/>
      <c r="T1763" s="17"/>
      <c r="AA1763" s="78"/>
      <c r="AB1763" s="78"/>
      <c r="AD1763" s="78"/>
      <c r="AE1763" s="88"/>
    </row>
    <row r="1764" spans="1:31" x14ac:dyDescent="0.25">
      <c r="A1764" s="17"/>
      <c r="B1764" s="17"/>
      <c r="C1764" s="17"/>
      <c r="D1764" s="84"/>
      <c r="E1764" s="84"/>
      <c r="F1764" s="84"/>
      <c r="G1764" s="85"/>
      <c r="H1764" s="5"/>
      <c r="I1764" s="5"/>
      <c r="J1764" s="5"/>
      <c r="K1764" s="5"/>
      <c r="O1764" s="5"/>
      <c r="P1764" s="5"/>
      <c r="Q1764" s="5"/>
      <c r="R1764" s="17"/>
      <c r="S1764" s="17"/>
      <c r="T1764" s="17"/>
      <c r="AA1764" s="78"/>
      <c r="AB1764" s="78"/>
      <c r="AD1764" s="78"/>
      <c r="AE1764" s="88"/>
    </row>
    <row r="1765" spans="1:31" x14ac:dyDescent="0.25">
      <c r="A1765" s="17"/>
      <c r="B1765" s="17"/>
      <c r="C1765" s="17"/>
      <c r="D1765" s="84"/>
      <c r="E1765" s="84"/>
      <c r="F1765" s="84"/>
      <c r="G1765" s="85"/>
      <c r="H1765" s="5"/>
      <c r="I1765" s="5"/>
      <c r="J1765" s="5"/>
      <c r="K1765" s="5"/>
      <c r="O1765" s="5"/>
      <c r="P1765" s="5"/>
      <c r="Q1765" s="5"/>
      <c r="R1765" s="17"/>
      <c r="S1765" s="17"/>
      <c r="T1765" s="17"/>
      <c r="AA1765" s="78"/>
      <c r="AB1765" s="78"/>
      <c r="AD1765" s="78"/>
      <c r="AE1765" s="88"/>
    </row>
    <row r="1766" spans="1:31" x14ac:dyDescent="0.25">
      <c r="A1766" s="17"/>
      <c r="B1766" s="17"/>
      <c r="C1766" s="17"/>
      <c r="D1766" s="84"/>
      <c r="E1766" s="84"/>
      <c r="F1766" s="84"/>
      <c r="G1766" s="85"/>
      <c r="H1766" s="5"/>
      <c r="I1766" s="5"/>
      <c r="J1766" s="5"/>
      <c r="K1766" s="5"/>
      <c r="O1766" s="5"/>
      <c r="P1766" s="5"/>
      <c r="Q1766" s="5"/>
      <c r="R1766" s="17"/>
      <c r="S1766" s="17"/>
      <c r="T1766" s="17"/>
      <c r="AA1766" s="78"/>
      <c r="AB1766" s="78"/>
      <c r="AD1766" s="78"/>
      <c r="AE1766" s="88"/>
    </row>
    <row r="1767" spans="1:31" x14ac:dyDescent="0.25">
      <c r="A1767" s="17"/>
      <c r="B1767" s="17"/>
      <c r="C1767" s="17"/>
      <c r="D1767" s="84"/>
      <c r="E1767" s="84"/>
      <c r="F1767" s="84"/>
      <c r="G1767" s="85"/>
      <c r="H1767" s="5"/>
      <c r="I1767" s="5"/>
      <c r="J1767" s="5"/>
      <c r="K1767" s="5"/>
      <c r="O1767" s="5"/>
      <c r="P1767" s="5"/>
      <c r="Q1767" s="5"/>
      <c r="R1767" s="17"/>
      <c r="S1767" s="17"/>
      <c r="T1767" s="17"/>
      <c r="AA1767" s="78"/>
      <c r="AB1767" s="78"/>
      <c r="AD1767" s="78"/>
      <c r="AE1767" s="88"/>
    </row>
    <row r="1768" spans="1:31" x14ac:dyDescent="0.25">
      <c r="A1768" s="17"/>
      <c r="B1768" s="17"/>
      <c r="C1768" s="17"/>
      <c r="D1768" s="84"/>
      <c r="E1768" s="84"/>
      <c r="F1768" s="84"/>
      <c r="G1768" s="85"/>
      <c r="H1768" s="5"/>
      <c r="I1768" s="5"/>
      <c r="J1768" s="5"/>
      <c r="K1768" s="5"/>
      <c r="O1768" s="5"/>
      <c r="P1768" s="5"/>
      <c r="Q1768" s="5"/>
      <c r="R1768" s="17"/>
      <c r="S1768" s="17"/>
      <c r="T1768" s="17"/>
      <c r="AA1768" s="78"/>
      <c r="AB1768" s="78"/>
      <c r="AD1768" s="78"/>
      <c r="AE1768" s="88"/>
    </row>
    <row r="1769" spans="1:31" x14ac:dyDescent="0.25">
      <c r="A1769" s="17"/>
      <c r="B1769" s="17"/>
      <c r="C1769" s="17"/>
      <c r="D1769" s="84"/>
      <c r="E1769" s="84"/>
      <c r="F1769" s="84"/>
      <c r="G1769" s="85"/>
      <c r="H1769" s="5"/>
      <c r="I1769" s="5"/>
      <c r="J1769" s="5"/>
      <c r="K1769" s="5"/>
      <c r="O1769" s="5"/>
      <c r="P1769" s="5"/>
      <c r="Q1769" s="5"/>
      <c r="R1769" s="17"/>
      <c r="S1769" s="17"/>
      <c r="T1769" s="17"/>
      <c r="AA1769" s="78"/>
      <c r="AB1769" s="78"/>
      <c r="AD1769" s="78"/>
      <c r="AE1769" s="88"/>
    </row>
    <row r="1770" spans="1:31" x14ac:dyDescent="0.25">
      <c r="A1770" s="17"/>
      <c r="B1770" s="17"/>
      <c r="C1770" s="17"/>
      <c r="D1770" s="84"/>
      <c r="E1770" s="84"/>
      <c r="F1770" s="84"/>
      <c r="G1770" s="85"/>
      <c r="H1770" s="5"/>
      <c r="I1770" s="5"/>
      <c r="J1770" s="5"/>
      <c r="K1770" s="5"/>
      <c r="O1770" s="5"/>
      <c r="P1770" s="5"/>
      <c r="Q1770" s="5"/>
      <c r="R1770" s="17"/>
      <c r="S1770" s="17"/>
      <c r="T1770" s="17"/>
      <c r="AA1770" s="78"/>
      <c r="AB1770" s="78"/>
      <c r="AD1770" s="78"/>
      <c r="AE1770" s="88"/>
    </row>
    <row r="1771" spans="1:31" x14ac:dyDescent="0.25">
      <c r="A1771" s="17"/>
      <c r="B1771" s="17"/>
      <c r="C1771" s="17"/>
      <c r="D1771" s="84"/>
      <c r="E1771" s="84"/>
      <c r="F1771" s="84"/>
      <c r="G1771" s="85"/>
      <c r="H1771" s="5"/>
      <c r="I1771" s="5"/>
      <c r="J1771" s="5"/>
      <c r="K1771" s="5"/>
      <c r="O1771" s="5"/>
      <c r="P1771" s="5"/>
      <c r="Q1771" s="5"/>
      <c r="R1771" s="17"/>
      <c r="S1771" s="17"/>
      <c r="T1771" s="17"/>
      <c r="AA1771" s="78"/>
      <c r="AB1771" s="78"/>
      <c r="AD1771" s="78"/>
      <c r="AE1771" s="88"/>
    </row>
    <row r="1772" spans="1:31" x14ac:dyDescent="0.25">
      <c r="A1772" s="17"/>
      <c r="B1772" s="17"/>
      <c r="C1772" s="17"/>
      <c r="D1772" s="84"/>
      <c r="E1772" s="84"/>
      <c r="F1772" s="84"/>
      <c r="G1772" s="85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8"/>
      <c r="AB1772" s="78"/>
      <c r="AD1772" s="78"/>
      <c r="AE1772" s="88"/>
    </row>
    <row r="1773" spans="1:31" x14ac:dyDescent="0.25">
      <c r="A1773" s="17"/>
      <c r="B1773" s="17"/>
      <c r="C1773" s="17"/>
      <c r="D1773" s="84"/>
      <c r="E1773" s="84"/>
      <c r="F1773" s="84"/>
      <c r="G1773" s="85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8"/>
      <c r="AB1773" s="78"/>
      <c r="AD1773" s="78"/>
      <c r="AE1773" s="88"/>
    </row>
    <row r="1774" spans="1:31" x14ac:dyDescent="0.25">
      <c r="A1774" s="17"/>
      <c r="B1774" s="17"/>
      <c r="C1774" s="17"/>
      <c r="D1774" s="84"/>
      <c r="E1774" s="84"/>
      <c r="F1774" s="84"/>
      <c r="G1774" s="85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8"/>
      <c r="AB1774" s="78"/>
      <c r="AD1774" s="78"/>
      <c r="AE1774" s="88"/>
    </row>
    <row r="1775" spans="1:31" x14ac:dyDescent="0.25">
      <c r="A1775" s="17"/>
      <c r="B1775" s="17"/>
      <c r="C1775" s="17"/>
      <c r="D1775" s="84"/>
      <c r="E1775" s="84"/>
      <c r="F1775" s="84"/>
      <c r="G1775" s="85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8"/>
      <c r="AB1775" s="78"/>
      <c r="AD1775" s="78"/>
      <c r="AE1775" s="88"/>
    </row>
    <row r="1776" spans="1:31" x14ac:dyDescent="0.25">
      <c r="A1776" s="17"/>
      <c r="B1776" s="17"/>
      <c r="C1776" s="17"/>
      <c r="D1776" s="84"/>
      <c r="E1776" s="84"/>
      <c r="F1776" s="84"/>
      <c r="G1776" s="85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8"/>
      <c r="AB1776" s="78"/>
      <c r="AD1776" s="78"/>
      <c r="AE1776" s="88"/>
    </row>
    <row r="1777" spans="1:31" x14ac:dyDescent="0.25">
      <c r="A1777" s="17"/>
      <c r="B1777" s="17"/>
      <c r="C1777" s="17"/>
      <c r="D1777" s="84"/>
      <c r="E1777" s="84"/>
      <c r="F1777" s="84"/>
      <c r="G1777" s="85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8"/>
      <c r="AB1777" s="78"/>
      <c r="AD1777" s="78"/>
      <c r="AE1777" s="88"/>
    </row>
    <row r="1778" spans="1:31" x14ac:dyDescent="0.25">
      <c r="A1778" s="17"/>
      <c r="B1778" s="17"/>
      <c r="C1778" s="17"/>
      <c r="D1778" s="84"/>
      <c r="E1778" s="84"/>
      <c r="F1778" s="84"/>
      <c r="G1778" s="85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8"/>
      <c r="AB1778" s="78"/>
      <c r="AD1778" s="78"/>
      <c r="AE1778" s="88"/>
    </row>
    <row r="1779" spans="1:31" x14ac:dyDescent="0.25">
      <c r="A1779" s="17"/>
      <c r="B1779" s="17"/>
      <c r="C1779" s="17"/>
      <c r="D1779" s="84"/>
      <c r="E1779" s="84"/>
      <c r="F1779" s="84"/>
      <c r="G1779" s="85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8"/>
      <c r="AB1779" s="78"/>
      <c r="AD1779" s="78"/>
      <c r="AE1779" s="88"/>
    </row>
    <row r="1780" spans="1:31" x14ac:dyDescent="0.25">
      <c r="A1780" s="17"/>
      <c r="B1780" s="17"/>
      <c r="C1780" s="17"/>
      <c r="D1780" s="84"/>
      <c r="E1780" s="84"/>
      <c r="F1780" s="84"/>
      <c r="G1780" s="85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8"/>
      <c r="AB1780" s="78"/>
      <c r="AD1780" s="78"/>
      <c r="AE1780" s="88"/>
    </row>
    <row r="1781" spans="1:31" x14ac:dyDescent="0.25">
      <c r="A1781" s="17"/>
      <c r="B1781" s="17"/>
      <c r="C1781" s="17"/>
      <c r="D1781" s="84"/>
      <c r="E1781" s="84"/>
      <c r="F1781" s="84"/>
      <c r="G1781" s="85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8"/>
      <c r="AB1781" s="78"/>
      <c r="AD1781" s="78"/>
      <c r="AE1781" s="88"/>
    </row>
    <row r="1782" spans="1:31" x14ac:dyDescent="0.25">
      <c r="A1782" s="17"/>
      <c r="B1782" s="17"/>
      <c r="C1782" s="17"/>
      <c r="D1782" s="84"/>
      <c r="E1782" s="84"/>
      <c r="F1782" s="84"/>
      <c r="G1782" s="85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8"/>
      <c r="AB1782" s="78"/>
      <c r="AD1782" s="78"/>
      <c r="AE1782" s="88"/>
    </row>
    <row r="1783" spans="1:31" x14ac:dyDescent="0.25">
      <c r="A1783" s="17"/>
      <c r="B1783" s="17"/>
      <c r="C1783" s="17"/>
      <c r="D1783" s="84"/>
      <c r="E1783" s="84"/>
      <c r="F1783" s="84"/>
      <c r="G1783" s="85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8"/>
      <c r="AB1783" s="78"/>
      <c r="AD1783" s="78"/>
      <c r="AE1783" s="90"/>
    </row>
    <row r="1784" spans="1:31" x14ac:dyDescent="0.25">
      <c r="A1784" s="17"/>
      <c r="B1784" s="17"/>
      <c r="C1784" s="17"/>
      <c r="D1784" s="84"/>
      <c r="E1784" s="84"/>
      <c r="F1784" s="84"/>
      <c r="G1784" s="85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8"/>
      <c r="AB1784" s="78"/>
      <c r="AD1784" s="78"/>
      <c r="AE1784" s="90"/>
    </row>
    <row r="1785" spans="1:31" x14ac:dyDescent="0.25">
      <c r="A1785" s="17"/>
      <c r="B1785" s="17"/>
      <c r="C1785" s="17"/>
      <c r="D1785" s="84"/>
      <c r="E1785" s="84"/>
      <c r="F1785" s="84"/>
      <c r="G1785" s="85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8"/>
      <c r="AB1785" s="78"/>
      <c r="AD1785" s="78"/>
      <c r="AE1785" s="90"/>
    </row>
    <row r="1786" spans="1:31" x14ac:dyDescent="0.25">
      <c r="A1786" s="17"/>
      <c r="B1786" s="17"/>
      <c r="C1786" s="17"/>
      <c r="D1786" s="84"/>
      <c r="E1786" s="84"/>
      <c r="F1786" s="84"/>
      <c r="G1786" s="85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8"/>
      <c r="AB1786" s="78"/>
      <c r="AD1786" s="78"/>
      <c r="AE1786" s="90"/>
    </row>
    <row r="1787" spans="1:31" x14ac:dyDescent="0.25">
      <c r="A1787" s="17"/>
      <c r="B1787" s="17"/>
      <c r="C1787" s="17"/>
      <c r="D1787" s="84"/>
      <c r="E1787" s="84"/>
      <c r="F1787" s="84"/>
      <c r="G1787" s="85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8"/>
      <c r="AB1787" s="78"/>
      <c r="AD1787" s="78"/>
      <c r="AE1787" s="90"/>
    </row>
    <row r="1788" spans="1:31" x14ac:dyDescent="0.25">
      <c r="A1788" s="17"/>
      <c r="B1788" s="17"/>
      <c r="C1788" s="17"/>
      <c r="D1788" s="84"/>
      <c r="E1788" s="84"/>
      <c r="F1788" s="84"/>
      <c r="G1788" s="85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8"/>
      <c r="AB1788" s="78"/>
      <c r="AD1788" s="78"/>
      <c r="AE1788" s="90"/>
    </row>
    <row r="1789" spans="1:31" x14ac:dyDescent="0.25">
      <c r="A1789" s="17"/>
      <c r="B1789" s="17"/>
      <c r="C1789" s="17"/>
      <c r="D1789" s="84"/>
      <c r="E1789" s="84"/>
      <c r="F1789" s="84"/>
      <c r="G1789" s="85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8"/>
      <c r="AB1789" s="78"/>
      <c r="AD1789" s="78"/>
      <c r="AE1789" s="90"/>
    </row>
    <row r="1790" spans="1:31" x14ac:dyDescent="0.25">
      <c r="A1790" s="17"/>
      <c r="B1790" s="17"/>
      <c r="C1790" s="17"/>
      <c r="D1790" s="84"/>
      <c r="E1790" s="84"/>
      <c r="F1790" s="84"/>
      <c r="G1790" s="85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8"/>
      <c r="AB1790" s="78"/>
      <c r="AD1790" s="78"/>
      <c r="AE1790" s="90"/>
    </row>
    <row r="1791" spans="1:31" x14ac:dyDescent="0.25">
      <c r="A1791" s="17"/>
      <c r="B1791" s="17"/>
      <c r="C1791" s="17"/>
      <c r="D1791" s="84"/>
      <c r="E1791" s="84"/>
      <c r="F1791" s="84"/>
      <c r="G1791" s="85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8"/>
      <c r="AB1791" s="78"/>
      <c r="AD1791" s="78"/>
      <c r="AE1791" s="90"/>
    </row>
    <row r="1792" spans="1:31" x14ac:dyDescent="0.25">
      <c r="A1792" s="17"/>
      <c r="B1792" s="17"/>
      <c r="C1792" s="17"/>
      <c r="D1792" s="84"/>
      <c r="E1792" s="84"/>
      <c r="F1792" s="84"/>
      <c r="G1792" s="85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8"/>
      <c r="AB1792" s="78"/>
      <c r="AD1792" s="78"/>
      <c r="AE1792" s="90"/>
    </row>
    <row r="1793" spans="1:31" x14ac:dyDescent="0.25">
      <c r="A1793" s="17"/>
      <c r="B1793" s="17"/>
      <c r="C1793" s="17"/>
      <c r="D1793" s="84"/>
      <c r="E1793" s="84"/>
      <c r="F1793" s="84"/>
      <c r="G1793" s="85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8"/>
      <c r="AB1793" s="78"/>
      <c r="AD1793" s="78"/>
      <c r="AE1793" s="90"/>
    </row>
    <row r="1794" spans="1:31" x14ac:dyDescent="0.25">
      <c r="A1794" s="17"/>
      <c r="B1794" s="17"/>
      <c r="C1794" s="17"/>
      <c r="D1794" s="84"/>
      <c r="E1794" s="84"/>
      <c r="F1794" s="84"/>
      <c r="G1794" s="85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8"/>
      <c r="AB1794" s="78"/>
      <c r="AD1794" s="78"/>
      <c r="AE1794" s="90"/>
    </row>
    <row r="1795" spans="1:31" x14ac:dyDescent="0.25">
      <c r="A1795" s="17"/>
      <c r="B1795" s="17"/>
      <c r="C1795" s="17"/>
      <c r="D1795" s="84"/>
      <c r="E1795" s="84"/>
      <c r="F1795" s="84"/>
      <c r="G1795" s="85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8"/>
      <c r="AB1795" s="78"/>
      <c r="AD1795" s="78"/>
      <c r="AE1795" s="90"/>
    </row>
    <row r="1796" spans="1:31" x14ac:dyDescent="0.25">
      <c r="A1796" s="17"/>
      <c r="B1796" s="17"/>
      <c r="C1796" s="17"/>
      <c r="D1796" s="84"/>
      <c r="E1796" s="84"/>
      <c r="F1796" s="84"/>
      <c r="G1796" s="85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8"/>
      <c r="AB1796" s="78"/>
      <c r="AD1796" s="78"/>
      <c r="AE1796" s="90"/>
    </row>
    <row r="1797" spans="1:31" x14ac:dyDescent="0.25">
      <c r="A1797" s="17"/>
      <c r="B1797" s="17"/>
      <c r="C1797" s="17"/>
      <c r="D1797" s="84"/>
      <c r="E1797" s="84"/>
      <c r="F1797" s="84"/>
      <c r="G1797" s="85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8"/>
      <c r="AB1797" s="78"/>
      <c r="AD1797" s="78"/>
      <c r="AE1797" s="90"/>
    </row>
    <row r="1798" spans="1:31" x14ac:dyDescent="0.25">
      <c r="A1798" s="17"/>
      <c r="B1798" s="17"/>
      <c r="C1798" s="17"/>
      <c r="D1798" s="84"/>
      <c r="E1798" s="84"/>
      <c r="F1798" s="84"/>
      <c r="G1798" s="85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8"/>
      <c r="AB1798" s="78"/>
      <c r="AD1798" s="78"/>
      <c r="AE1798" s="90"/>
    </row>
    <row r="1799" spans="1:31" x14ac:dyDescent="0.25">
      <c r="A1799" s="17"/>
      <c r="B1799" s="17"/>
      <c r="C1799" s="17"/>
      <c r="D1799" s="84"/>
      <c r="E1799" s="84"/>
      <c r="F1799" s="84"/>
      <c r="G1799" s="85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8"/>
      <c r="AB1799" s="78"/>
      <c r="AD1799" s="78"/>
      <c r="AE1799" s="90"/>
    </row>
    <row r="1800" spans="1:31" x14ac:dyDescent="0.25">
      <c r="A1800" s="17"/>
      <c r="B1800" s="17"/>
      <c r="C1800" s="17"/>
      <c r="D1800" s="84"/>
      <c r="E1800" s="84"/>
      <c r="F1800" s="84"/>
      <c r="G1800" s="85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8"/>
      <c r="AB1800" s="78"/>
      <c r="AD1800" s="78"/>
      <c r="AE1800" s="90"/>
    </row>
    <row r="1801" spans="1:31" x14ac:dyDescent="0.25">
      <c r="A1801" s="17"/>
      <c r="B1801" s="17"/>
      <c r="C1801" s="17"/>
      <c r="D1801" s="84"/>
      <c r="E1801" s="84"/>
      <c r="F1801" s="84"/>
      <c r="G1801" s="85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8"/>
      <c r="AB1801" s="78"/>
      <c r="AD1801" s="78"/>
      <c r="AE1801" s="90"/>
    </row>
    <row r="1802" spans="1:31" x14ac:dyDescent="0.25">
      <c r="A1802" s="17"/>
      <c r="B1802" s="17"/>
      <c r="C1802" s="17"/>
      <c r="D1802" s="84"/>
      <c r="E1802" s="84"/>
      <c r="F1802" s="84"/>
      <c r="G1802" s="85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8"/>
      <c r="AB1802" s="78"/>
      <c r="AD1802" s="78"/>
      <c r="AE1802" s="90"/>
    </row>
    <row r="1803" spans="1:31" x14ac:dyDescent="0.25">
      <c r="A1803" s="17"/>
      <c r="B1803" s="17"/>
      <c r="C1803" s="17"/>
      <c r="D1803" s="84"/>
      <c r="E1803" s="84"/>
      <c r="F1803" s="84"/>
      <c r="G1803" s="85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8"/>
      <c r="AB1803" s="78"/>
      <c r="AD1803" s="78"/>
      <c r="AE1803" s="90"/>
    </row>
    <row r="1804" spans="1:31" x14ac:dyDescent="0.25">
      <c r="A1804" s="17"/>
      <c r="B1804" s="17"/>
      <c r="C1804" s="17"/>
      <c r="D1804" s="84"/>
      <c r="E1804" s="84"/>
      <c r="F1804" s="84"/>
      <c r="G1804" s="85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8"/>
      <c r="AB1804" s="78"/>
      <c r="AD1804" s="78"/>
      <c r="AE1804" s="90"/>
    </row>
    <row r="1805" spans="1:31" x14ac:dyDescent="0.25">
      <c r="A1805" s="17"/>
      <c r="B1805" s="17"/>
      <c r="C1805" s="17"/>
      <c r="D1805" s="84"/>
      <c r="E1805" s="84"/>
      <c r="F1805" s="84"/>
      <c r="G1805" s="85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8"/>
      <c r="AB1805" s="78"/>
      <c r="AD1805" s="78"/>
      <c r="AE1805" s="90"/>
    </row>
    <row r="1806" spans="1:31" x14ac:dyDescent="0.25">
      <c r="A1806" s="17"/>
      <c r="B1806" s="17"/>
      <c r="C1806" s="17"/>
      <c r="D1806" s="84"/>
      <c r="E1806" s="84"/>
      <c r="F1806" s="84"/>
      <c r="G1806" s="85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8"/>
      <c r="AB1806" s="78"/>
      <c r="AD1806" s="78"/>
      <c r="AE1806" s="90"/>
    </row>
    <row r="1807" spans="1:31" x14ac:dyDescent="0.25">
      <c r="A1807" s="17"/>
      <c r="B1807" s="17"/>
      <c r="C1807" s="17"/>
      <c r="D1807" s="84"/>
      <c r="E1807" s="84"/>
      <c r="F1807" s="84"/>
      <c r="G1807" s="85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8"/>
      <c r="AB1807" s="78"/>
      <c r="AD1807" s="78"/>
      <c r="AE1807" s="90"/>
    </row>
    <row r="1808" spans="1:31" x14ac:dyDescent="0.25">
      <c r="A1808" s="17"/>
      <c r="B1808" s="17"/>
      <c r="C1808" s="17"/>
      <c r="D1808" s="84"/>
      <c r="E1808" s="84"/>
      <c r="F1808" s="84"/>
      <c r="G1808" s="85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8"/>
      <c r="AB1808" s="78"/>
      <c r="AD1808" s="78"/>
      <c r="AE1808" s="90"/>
    </row>
    <row r="1809" spans="1:31" x14ac:dyDescent="0.25">
      <c r="A1809" s="17"/>
      <c r="B1809" s="17"/>
      <c r="C1809" s="17"/>
      <c r="D1809" s="84"/>
      <c r="E1809" s="84"/>
      <c r="F1809" s="84"/>
      <c r="G1809" s="85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8"/>
      <c r="AB1809" s="78"/>
      <c r="AD1809" s="78"/>
      <c r="AE1809" s="90"/>
    </row>
    <row r="1810" spans="1:31" x14ac:dyDescent="0.25">
      <c r="A1810" s="17"/>
      <c r="B1810" s="17"/>
      <c r="C1810" s="17"/>
      <c r="D1810" s="84"/>
      <c r="E1810" s="84"/>
      <c r="F1810" s="84"/>
      <c r="G1810" s="85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8"/>
      <c r="AB1810" s="78"/>
      <c r="AD1810" s="78"/>
      <c r="AE1810" s="90"/>
    </row>
    <row r="1811" spans="1:31" x14ac:dyDescent="0.25">
      <c r="A1811" s="17"/>
      <c r="B1811" s="17"/>
      <c r="C1811" s="17"/>
      <c r="D1811" s="84"/>
      <c r="E1811" s="84"/>
      <c r="F1811" s="84"/>
      <c r="G1811" s="85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8"/>
      <c r="AB1811" s="78"/>
      <c r="AD1811" s="78"/>
      <c r="AE1811" s="90"/>
    </row>
    <row r="1812" spans="1:31" x14ac:dyDescent="0.25">
      <c r="A1812" s="17"/>
      <c r="B1812" s="17"/>
      <c r="C1812" s="17"/>
      <c r="D1812" s="84"/>
      <c r="E1812" s="84"/>
      <c r="F1812" s="84"/>
      <c r="G1812" s="85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8"/>
      <c r="AB1812" s="78"/>
      <c r="AD1812" s="78"/>
      <c r="AE1812" s="90"/>
    </row>
    <row r="1813" spans="1:31" x14ac:dyDescent="0.25">
      <c r="A1813" s="17"/>
      <c r="B1813" s="17"/>
      <c r="C1813" s="17"/>
      <c r="D1813" s="84"/>
      <c r="E1813" s="84"/>
      <c r="F1813" s="84"/>
      <c r="G1813" s="85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8"/>
      <c r="AB1813" s="78"/>
      <c r="AD1813" s="78"/>
      <c r="AE1813" s="90"/>
    </row>
    <row r="1814" spans="1:31" x14ac:dyDescent="0.25">
      <c r="A1814" s="17"/>
      <c r="B1814" s="17"/>
      <c r="C1814" s="17"/>
      <c r="D1814" s="84"/>
      <c r="E1814" s="84"/>
      <c r="F1814" s="84"/>
      <c r="G1814" s="85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8"/>
      <c r="AB1814" s="78"/>
      <c r="AD1814" s="78"/>
      <c r="AE1814" s="90"/>
    </row>
    <row r="1815" spans="1:31" x14ac:dyDescent="0.25">
      <c r="A1815" s="17"/>
      <c r="B1815" s="17"/>
      <c r="C1815" s="17"/>
      <c r="D1815" s="84"/>
      <c r="E1815" s="84"/>
      <c r="F1815" s="84"/>
      <c r="G1815" s="85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8"/>
      <c r="AB1815" s="78"/>
      <c r="AD1815" s="78"/>
      <c r="AE1815" s="90"/>
    </row>
    <row r="1816" spans="1:31" x14ac:dyDescent="0.25">
      <c r="A1816" s="17"/>
      <c r="B1816" s="17"/>
      <c r="C1816" s="17"/>
      <c r="D1816" s="84"/>
      <c r="E1816" s="84"/>
      <c r="F1816" s="84"/>
      <c r="G1816" s="85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8"/>
      <c r="AB1816" s="78"/>
      <c r="AD1816" s="78"/>
      <c r="AE1816" s="90"/>
    </row>
    <row r="1817" spans="1:31" x14ac:dyDescent="0.25">
      <c r="A1817" s="17"/>
      <c r="B1817" s="17"/>
      <c r="C1817" s="17"/>
      <c r="D1817" s="84"/>
      <c r="E1817" s="84"/>
      <c r="F1817" s="84"/>
      <c r="G1817" s="85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8"/>
      <c r="AB1817" s="78"/>
      <c r="AD1817" s="78"/>
      <c r="AE1817" s="90"/>
    </row>
    <row r="1818" spans="1:31" x14ac:dyDescent="0.25">
      <c r="A1818" s="17"/>
      <c r="B1818" s="17"/>
      <c r="C1818" s="17"/>
      <c r="D1818" s="84"/>
      <c r="E1818" s="84"/>
      <c r="F1818" s="84"/>
      <c r="G1818" s="85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8"/>
      <c r="AB1818" s="78"/>
      <c r="AD1818" s="78"/>
      <c r="AE1818" s="90"/>
    </row>
    <row r="1819" spans="1:31" x14ac:dyDescent="0.25">
      <c r="A1819" s="17"/>
      <c r="B1819" s="17"/>
      <c r="C1819" s="17"/>
      <c r="D1819" s="84"/>
      <c r="E1819" s="84"/>
      <c r="F1819" s="84"/>
      <c r="G1819" s="85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8"/>
      <c r="AB1819" s="78"/>
      <c r="AD1819" s="78"/>
      <c r="AE1819" s="90"/>
    </row>
    <row r="1820" spans="1:31" x14ac:dyDescent="0.25">
      <c r="A1820" s="17"/>
      <c r="B1820" s="17"/>
      <c r="C1820" s="17"/>
      <c r="D1820" s="84"/>
      <c r="E1820" s="84"/>
      <c r="F1820" s="84"/>
      <c r="G1820" s="85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8"/>
      <c r="AB1820" s="78"/>
      <c r="AD1820" s="78"/>
      <c r="AE1820" s="90"/>
    </row>
    <row r="1821" spans="1:31" x14ac:dyDescent="0.25">
      <c r="A1821" s="17"/>
      <c r="B1821" s="17"/>
      <c r="C1821" s="17"/>
      <c r="D1821" s="84"/>
      <c r="E1821" s="84"/>
      <c r="F1821" s="84"/>
      <c r="G1821" s="85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8"/>
      <c r="AB1821" s="78"/>
      <c r="AD1821" s="78"/>
      <c r="AE1821" s="90"/>
    </row>
    <row r="1822" spans="1:31" x14ac:dyDescent="0.25">
      <c r="A1822" s="17"/>
      <c r="B1822" s="17"/>
      <c r="C1822" s="17"/>
      <c r="D1822" s="84"/>
      <c r="E1822" s="84"/>
      <c r="F1822" s="84"/>
      <c r="G1822" s="85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8"/>
      <c r="AB1822" s="78"/>
      <c r="AD1822" s="78"/>
      <c r="AE1822" s="90"/>
    </row>
    <row r="1823" spans="1:31" x14ac:dyDescent="0.25">
      <c r="A1823" s="17"/>
      <c r="B1823" s="17"/>
      <c r="C1823" s="17"/>
      <c r="D1823" s="84"/>
      <c r="E1823" s="84"/>
      <c r="F1823" s="84"/>
      <c r="G1823" s="85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8"/>
      <c r="AB1823" s="78"/>
      <c r="AD1823" s="78"/>
      <c r="AE1823" s="90"/>
    </row>
    <row r="1824" spans="1:31" x14ac:dyDescent="0.25">
      <c r="A1824" s="17"/>
      <c r="B1824" s="17"/>
      <c r="C1824" s="17"/>
      <c r="D1824" s="84"/>
      <c r="E1824" s="84"/>
      <c r="F1824" s="84"/>
      <c r="G1824" s="85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8"/>
      <c r="AB1824" s="78"/>
      <c r="AD1824" s="78"/>
      <c r="AE1824" s="90"/>
    </row>
    <row r="1825" spans="1:31" x14ac:dyDescent="0.25">
      <c r="A1825" s="17"/>
      <c r="B1825" s="17"/>
      <c r="C1825" s="17"/>
      <c r="D1825" s="84"/>
      <c r="E1825" s="84"/>
      <c r="F1825" s="84"/>
      <c r="G1825" s="85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8"/>
      <c r="AB1825" s="78"/>
      <c r="AD1825" s="78"/>
      <c r="AE1825" s="90"/>
    </row>
    <row r="1826" spans="1:31" x14ac:dyDescent="0.25">
      <c r="A1826" s="17"/>
      <c r="B1826" s="17"/>
      <c r="C1826" s="17"/>
      <c r="D1826" s="84"/>
      <c r="E1826" s="84"/>
      <c r="F1826" s="84"/>
      <c r="G1826" s="85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8"/>
      <c r="AB1826" s="78"/>
      <c r="AD1826" s="78"/>
      <c r="AE1826" s="90"/>
    </row>
    <row r="1827" spans="1:31" x14ac:dyDescent="0.25">
      <c r="A1827" s="17"/>
      <c r="B1827" s="17"/>
      <c r="C1827" s="17"/>
      <c r="D1827" s="84"/>
      <c r="E1827" s="84"/>
      <c r="F1827" s="84"/>
      <c r="G1827" s="85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8"/>
      <c r="AB1827" s="78"/>
      <c r="AD1827" s="78"/>
      <c r="AE1827" s="90"/>
    </row>
    <row r="1828" spans="1:31" x14ac:dyDescent="0.25">
      <c r="A1828" s="17"/>
      <c r="B1828" s="17"/>
      <c r="C1828" s="17"/>
      <c r="D1828" s="84"/>
      <c r="E1828" s="84"/>
      <c r="F1828" s="84"/>
      <c r="G1828" s="85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8"/>
      <c r="AB1828" s="78"/>
      <c r="AD1828" s="78"/>
      <c r="AE1828" s="90"/>
    </row>
    <row r="1829" spans="1:31" x14ac:dyDescent="0.25">
      <c r="A1829" s="17"/>
      <c r="B1829" s="17"/>
      <c r="C1829" s="17"/>
      <c r="D1829" s="84"/>
      <c r="E1829" s="84"/>
      <c r="F1829" s="84"/>
      <c r="G1829" s="85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8"/>
      <c r="AB1829" s="78"/>
      <c r="AD1829" s="78"/>
      <c r="AE1829" s="90"/>
    </row>
    <row r="1830" spans="1:31" x14ac:dyDescent="0.25">
      <c r="A1830" s="17"/>
      <c r="B1830" s="17"/>
      <c r="C1830" s="17"/>
      <c r="D1830" s="84"/>
      <c r="E1830" s="84"/>
      <c r="F1830" s="84"/>
      <c r="G1830" s="85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8"/>
      <c r="AB1830" s="78"/>
      <c r="AD1830" s="78"/>
      <c r="AE1830" s="90"/>
    </row>
    <row r="1831" spans="1:31" x14ac:dyDescent="0.25">
      <c r="A1831" s="17"/>
      <c r="B1831" s="17"/>
      <c r="C1831" s="17"/>
      <c r="D1831" s="84"/>
      <c r="E1831" s="84"/>
      <c r="F1831" s="84"/>
      <c r="G1831" s="85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8"/>
      <c r="AB1831" s="78"/>
      <c r="AD1831" s="78"/>
      <c r="AE1831" s="90"/>
    </row>
    <row r="1832" spans="1:31" x14ac:dyDescent="0.25">
      <c r="A1832" s="17"/>
      <c r="B1832" s="17"/>
      <c r="C1832" s="17"/>
      <c r="D1832" s="84"/>
      <c r="E1832" s="84"/>
      <c r="F1832" s="84"/>
      <c r="G1832" s="85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8"/>
      <c r="AB1832" s="78"/>
      <c r="AD1832" s="78"/>
      <c r="AE1832" s="90"/>
    </row>
    <row r="1833" spans="1:31" x14ac:dyDescent="0.25">
      <c r="A1833" s="17"/>
      <c r="B1833" s="17"/>
      <c r="C1833" s="17"/>
      <c r="D1833" s="84"/>
      <c r="E1833" s="84"/>
      <c r="F1833" s="84"/>
      <c r="G1833" s="85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8"/>
      <c r="AB1833" s="78"/>
      <c r="AD1833" s="78"/>
      <c r="AE1833" s="90"/>
    </row>
    <row r="1834" spans="1:31" x14ac:dyDescent="0.25">
      <c r="A1834" s="17"/>
      <c r="B1834" s="17"/>
      <c r="C1834" s="17"/>
      <c r="D1834" s="84"/>
      <c r="E1834" s="84"/>
      <c r="F1834" s="84"/>
      <c r="G1834" s="85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8"/>
      <c r="AB1834" s="78"/>
      <c r="AD1834" s="78"/>
      <c r="AE1834" s="90"/>
    </row>
    <row r="1835" spans="1:31" x14ac:dyDescent="0.25">
      <c r="A1835" s="17"/>
      <c r="B1835" s="17"/>
      <c r="C1835" s="17"/>
      <c r="D1835" s="84"/>
      <c r="E1835" s="84"/>
      <c r="F1835" s="84"/>
      <c r="G1835" s="85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8"/>
      <c r="AB1835" s="78"/>
      <c r="AD1835" s="78"/>
      <c r="AE1835" s="90"/>
    </row>
    <row r="1836" spans="1:31" x14ac:dyDescent="0.25">
      <c r="A1836" s="17"/>
      <c r="B1836" s="17"/>
      <c r="C1836" s="17"/>
      <c r="D1836" s="84"/>
      <c r="E1836" s="84"/>
      <c r="F1836" s="84"/>
      <c r="G1836" s="85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8"/>
      <c r="AB1836" s="78"/>
      <c r="AD1836" s="78"/>
      <c r="AE1836" s="90"/>
    </row>
    <row r="1837" spans="1:31" x14ac:dyDescent="0.25">
      <c r="A1837" s="17"/>
      <c r="B1837" s="17"/>
      <c r="C1837" s="17"/>
      <c r="D1837" s="84"/>
      <c r="E1837" s="84"/>
      <c r="F1837" s="84"/>
      <c r="G1837" s="85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8"/>
      <c r="AB1837" s="78"/>
      <c r="AD1837" s="78"/>
      <c r="AE1837" s="90"/>
    </row>
    <row r="1838" spans="1:31" x14ac:dyDescent="0.25">
      <c r="A1838" s="17"/>
      <c r="B1838" s="17"/>
      <c r="C1838" s="17"/>
      <c r="D1838" s="84"/>
      <c r="E1838" s="84"/>
      <c r="F1838" s="84"/>
      <c r="G1838" s="85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8"/>
      <c r="AB1838" s="78"/>
      <c r="AD1838" s="78"/>
      <c r="AE1838" s="90"/>
    </row>
    <row r="1839" spans="1:31" x14ac:dyDescent="0.25">
      <c r="A1839" s="17"/>
      <c r="B1839" s="17"/>
      <c r="C1839" s="17"/>
      <c r="D1839" s="84"/>
      <c r="E1839" s="84"/>
      <c r="F1839" s="84"/>
      <c r="G1839" s="85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8"/>
      <c r="AB1839" s="78"/>
      <c r="AC1839" s="19"/>
      <c r="AD1839" s="78"/>
      <c r="AE1839" s="92"/>
    </row>
    <row r="1840" spans="1:31" x14ac:dyDescent="0.25">
      <c r="A1840" s="17"/>
      <c r="B1840" s="17"/>
      <c r="C1840" s="17"/>
      <c r="D1840" s="84"/>
      <c r="E1840" s="84"/>
      <c r="F1840" s="84"/>
      <c r="G1840" s="85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8"/>
      <c r="AB1840" s="78"/>
      <c r="AC1840" s="19"/>
      <c r="AD1840" s="78"/>
      <c r="AE1840" s="92"/>
    </row>
    <row r="1841" spans="1:31" x14ac:dyDescent="0.25">
      <c r="A1841" s="17"/>
      <c r="B1841" s="17"/>
      <c r="C1841" s="17"/>
      <c r="D1841" s="84"/>
      <c r="E1841" s="84"/>
      <c r="F1841" s="84"/>
      <c r="G1841" s="85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8"/>
      <c r="AB1841" s="78"/>
      <c r="AC1841" s="19"/>
      <c r="AD1841" s="78"/>
      <c r="AE1841" s="92"/>
    </row>
    <row r="1842" spans="1:31" x14ac:dyDescent="0.25">
      <c r="A1842" s="17"/>
      <c r="B1842" s="17"/>
      <c r="C1842" s="17"/>
      <c r="D1842" s="84"/>
      <c r="E1842" s="84"/>
      <c r="F1842" s="84"/>
      <c r="G1842" s="85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8"/>
      <c r="AB1842" s="78"/>
      <c r="AC1842" s="19"/>
      <c r="AD1842" s="78"/>
      <c r="AE1842" s="92"/>
    </row>
    <row r="1843" spans="1:31" x14ac:dyDescent="0.25">
      <c r="A1843" s="17"/>
      <c r="B1843" s="17"/>
      <c r="C1843" s="17"/>
      <c r="D1843" s="84"/>
      <c r="E1843" s="84"/>
      <c r="F1843" s="84"/>
      <c r="G1843" s="85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8"/>
      <c r="AB1843" s="78"/>
      <c r="AC1843" s="19"/>
      <c r="AD1843" s="78"/>
      <c r="AE1843" s="92"/>
    </row>
    <row r="1844" spans="1:31" x14ac:dyDescent="0.25">
      <c r="A1844" s="17"/>
      <c r="B1844" s="17"/>
      <c r="C1844" s="17"/>
      <c r="D1844" s="84"/>
      <c r="E1844" s="84"/>
      <c r="F1844" s="84"/>
      <c r="G1844" s="85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8"/>
      <c r="AB1844" s="78"/>
      <c r="AC1844" s="19"/>
      <c r="AD1844" s="78"/>
      <c r="AE1844" s="92"/>
    </row>
    <row r="1845" spans="1:31" x14ac:dyDescent="0.25">
      <c r="A1845" s="17"/>
      <c r="B1845" s="17"/>
      <c r="C1845" s="17"/>
      <c r="D1845" s="84"/>
      <c r="E1845" s="84"/>
      <c r="F1845" s="84"/>
      <c r="G1845" s="85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8"/>
      <c r="AB1845" s="78"/>
      <c r="AC1845" s="19"/>
      <c r="AD1845" s="78"/>
      <c r="AE1845" s="92"/>
    </row>
    <row r="1846" spans="1:31" x14ac:dyDescent="0.25">
      <c r="A1846" s="17"/>
      <c r="B1846" s="17"/>
      <c r="C1846" s="17"/>
      <c r="D1846" s="84"/>
      <c r="E1846" s="84"/>
      <c r="F1846" s="84"/>
      <c r="G1846" s="85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8"/>
      <c r="AB1846" s="78"/>
      <c r="AC1846" s="19"/>
      <c r="AD1846" s="78"/>
      <c r="AE1846" s="92"/>
    </row>
    <row r="1847" spans="1:31" x14ac:dyDescent="0.25">
      <c r="A1847" s="17"/>
      <c r="B1847" s="17"/>
      <c r="C1847" s="17"/>
      <c r="D1847" s="84"/>
      <c r="E1847" s="84"/>
      <c r="F1847" s="84"/>
      <c r="G1847" s="85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8"/>
      <c r="AB1847" s="78"/>
      <c r="AD1847" s="78"/>
      <c r="AE1847" s="92"/>
    </row>
    <row r="1848" spans="1:31" x14ac:dyDescent="0.25">
      <c r="A1848" s="17"/>
      <c r="B1848" s="17"/>
      <c r="C1848" s="17"/>
      <c r="D1848" s="84"/>
      <c r="E1848" s="84"/>
      <c r="F1848" s="84"/>
      <c r="G1848" s="85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8"/>
      <c r="AB1848" s="78"/>
      <c r="AD1848" s="78"/>
      <c r="AE1848" s="92"/>
    </row>
    <row r="1849" spans="1:31" x14ac:dyDescent="0.25">
      <c r="A1849" s="17"/>
      <c r="B1849" s="17"/>
      <c r="C1849" s="17"/>
      <c r="D1849" s="84"/>
      <c r="E1849" s="84"/>
      <c r="F1849" s="84"/>
      <c r="G1849" s="85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8"/>
      <c r="AB1849" s="78"/>
      <c r="AD1849" s="78"/>
      <c r="AE1849" s="92"/>
    </row>
    <row r="1850" spans="1:31" x14ac:dyDescent="0.25">
      <c r="A1850" s="17"/>
      <c r="B1850" s="17"/>
      <c r="C1850" s="17"/>
      <c r="D1850" s="84"/>
      <c r="E1850" s="84"/>
      <c r="F1850" s="84"/>
      <c r="G1850" s="85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8"/>
      <c r="AB1850" s="78"/>
      <c r="AD1850" s="78"/>
      <c r="AE1850" s="92"/>
    </row>
    <row r="1851" spans="1:31" x14ac:dyDescent="0.25">
      <c r="A1851" s="17"/>
      <c r="B1851" s="17"/>
      <c r="C1851" s="17"/>
      <c r="D1851" s="84"/>
      <c r="E1851" s="84"/>
      <c r="F1851" s="84"/>
      <c r="G1851" s="85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8"/>
      <c r="AB1851" s="78"/>
      <c r="AD1851" s="78"/>
      <c r="AE1851" s="92"/>
    </row>
    <row r="1852" spans="1:31" x14ac:dyDescent="0.25">
      <c r="A1852" s="17"/>
      <c r="B1852" s="17"/>
      <c r="C1852" s="17"/>
      <c r="D1852" s="84"/>
      <c r="E1852" s="84"/>
      <c r="F1852" s="84"/>
      <c r="G1852" s="85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8"/>
      <c r="AB1852" s="78"/>
      <c r="AD1852" s="78"/>
      <c r="AE1852" s="92"/>
    </row>
    <row r="1853" spans="1:31" x14ac:dyDescent="0.25">
      <c r="A1853" s="17"/>
      <c r="B1853" s="17"/>
      <c r="C1853" s="17"/>
      <c r="D1853" s="84"/>
      <c r="E1853" s="84"/>
      <c r="F1853" s="84"/>
      <c r="G1853" s="85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8"/>
      <c r="AB1853" s="78"/>
      <c r="AD1853" s="78"/>
      <c r="AE1853" s="92"/>
    </row>
    <row r="1854" spans="1:31" x14ac:dyDescent="0.25">
      <c r="A1854" s="17"/>
      <c r="B1854" s="17"/>
      <c r="C1854" s="17"/>
      <c r="D1854" s="84"/>
      <c r="E1854" s="84"/>
      <c r="F1854" s="84"/>
      <c r="G1854" s="85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8"/>
      <c r="AB1854" s="78"/>
      <c r="AD1854" s="78"/>
      <c r="AE1854" s="92"/>
    </row>
    <row r="1855" spans="1:31" x14ac:dyDescent="0.25">
      <c r="A1855" s="17"/>
      <c r="B1855" s="17"/>
      <c r="C1855" s="17"/>
      <c r="D1855" s="84"/>
      <c r="E1855" s="84"/>
      <c r="F1855" s="84"/>
      <c r="G1855" s="85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8"/>
      <c r="AB1855" s="78"/>
      <c r="AD1855" s="78"/>
      <c r="AE1855" s="92"/>
    </row>
    <row r="1856" spans="1:31" x14ac:dyDescent="0.25">
      <c r="A1856" s="17"/>
      <c r="B1856" s="17"/>
      <c r="C1856" s="17"/>
      <c r="D1856" s="84"/>
      <c r="E1856" s="84"/>
      <c r="F1856" s="84"/>
      <c r="G1856" s="85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8"/>
      <c r="AB1856" s="78"/>
      <c r="AD1856" s="78"/>
      <c r="AE1856" s="92"/>
    </row>
    <row r="1857" spans="1:31" x14ac:dyDescent="0.25">
      <c r="A1857" s="17"/>
      <c r="B1857" s="17"/>
      <c r="C1857" s="17"/>
      <c r="D1857" s="84"/>
      <c r="E1857" s="84"/>
      <c r="F1857" s="84"/>
      <c r="G1857" s="85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8"/>
      <c r="AB1857" s="78"/>
      <c r="AD1857" s="78"/>
      <c r="AE1857" s="92"/>
    </row>
    <row r="1858" spans="1:31" x14ac:dyDescent="0.25">
      <c r="A1858" s="17"/>
      <c r="B1858" s="17"/>
      <c r="C1858" s="17"/>
      <c r="D1858" s="84"/>
      <c r="E1858" s="84"/>
      <c r="F1858" s="84"/>
      <c r="G1858" s="85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8"/>
      <c r="AB1858" s="78"/>
      <c r="AD1858" s="78"/>
      <c r="AE1858" s="92"/>
    </row>
    <row r="1859" spans="1:31" x14ac:dyDescent="0.25">
      <c r="A1859" s="17"/>
      <c r="B1859" s="17"/>
      <c r="C1859" s="17"/>
      <c r="D1859" s="84"/>
      <c r="E1859" s="84"/>
      <c r="F1859" s="84"/>
      <c r="G1859" s="85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8"/>
      <c r="AB1859" s="78"/>
      <c r="AD1859" s="78"/>
      <c r="AE1859" s="92"/>
    </row>
    <row r="1860" spans="1:31" x14ac:dyDescent="0.25">
      <c r="A1860" s="17"/>
      <c r="B1860" s="17"/>
      <c r="C1860" s="17"/>
      <c r="D1860" s="84"/>
      <c r="E1860" s="84"/>
      <c r="F1860" s="84"/>
      <c r="G1860" s="85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8"/>
      <c r="AB1860" s="78"/>
      <c r="AD1860" s="78"/>
      <c r="AE1860" s="92"/>
    </row>
    <row r="1861" spans="1:31" x14ac:dyDescent="0.25">
      <c r="A1861" s="17"/>
      <c r="B1861" s="17"/>
      <c r="C1861" s="17"/>
      <c r="D1861" s="84"/>
      <c r="E1861" s="84"/>
      <c r="F1861" s="84"/>
      <c r="G1861" s="85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8"/>
      <c r="AB1861" s="78"/>
      <c r="AD1861" s="78"/>
      <c r="AE1861" s="92"/>
    </row>
    <row r="1862" spans="1:31" x14ac:dyDescent="0.25">
      <c r="A1862" s="17"/>
      <c r="B1862" s="17"/>
      <c r="C1862" s="17"/>
      <c r="D1862" s="84"/>
      <c r="E1862" s="84"/>
      <c r="F1862" s="84"/>
      <c r="G1862" s="85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8"/>
      <c r="AB1862" s="78"/>
      <c r="AD1862" s="78"/>
      <c r="AE1862" s="92"/>
    </row>
    <row r="1863" spans="1:31" x14ac:dyDescent="0.25">
      <c r="A1863" s="17"/>
      <c r="B1863" s="17"/>
      <c r="C1863" s="17"/>
      <c r="D1863" s="84"/>
      <c r="E1863" s="84"/>
      <c r="F1863" s="84"/>
      <c r="G1863" s="85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8"/>
      <c r="AB1863" s="78"/>
      <c r="AD1863" s="78"/>
      <c r="AE1863" s="92"/>
    </row>
    <row r="1864" spans="1:31" x14ac:dyDescent="0.25">
      <c r="A1864" s="17"/>
      <c r="B1864" s="17"/>
      <c r="C1864" s="17"/>
      <c r="D1864" s="84"/>
      <c r="E1864" s="84"/>
      <c r="F1864" s="84"/>
      <c r="G1864" s="85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8"/>
      <c r="AB1864" s="78"/>
      <c r="AD1864" s="78"/>
      <c r="AE1864" s="92"/>
    </row>
    <row r="1865" spans="1:31" x14ac:dyDescent="0.25">
      <c r="A1865" s="17"/>
      <c r="B1865" s="17"/>
      <c r="C1865" s="17"/>
      <c r="D1865" s="84"/>
      <c r="E1865" s="84"/>
      <c r="F1865" s="84"/>
      <c r="G1865" s="85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8"/>
      <c r="AB1865" s="78"/>
      <c r="AD1865" s="78"/>
      <c r="AE1865" s="92"/>
    </row>
    <row r="1866" spans="1:31" x14ac:dyDescent="0.25">
      <c r="A1866" s="17"/>
      <c r="B1866" s="17"/>
      <c r="C1866" s="17"/>
      <c r="D1866" s="84"/>
      <c r="E1866" s="84"/>
      <c r="F1866" s="84"/>
      <c r="G1866" s="85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8"/>
      <c r="AB1866" s="78"/>
      <c r="AD1866" s="78"/>
      <c r="AE1866" s="92"/>
    </row>
    <row r="1867" spans="1:31" x14ac:dyDescent="0.25">
      <c r="A1867" s="17"/>
      <c r="B1867" s="17"/>
      <c r="C1867" s="17"/>
      <c r="D1867" s="84"/>
      <c r="E1867" s="84"/>
      <c r="F1867" s="84"/>
      <c r="G1867" s="85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8"/>
      <c r="AB1867" s="78"/>
      <c r="AD1867" s="78"/>
      <c r="AE1867" s="92"/>
    </row>
    <row r="1868" spans="1:31" x14ac:dyDescent="0.25">
      <c r="A1868" s="17"/>
      <c r="B1868" s="17"/>
      <c r="C1868" s="17"/>
      <c r="D1868" s="84"/>
      <c r="E1868" s="84"/>
      <c r="F1868" s="84"/>
      <c r="G1868" s="85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8"/>
      <c r="AB1868" s="78"/>
      <c r="AD1868" s="78"/>
      <c r="AE1868" s="92"/>
    </row>
    <row r="1869" spans="1:31" x14ac:dyDescent="0.25">
      <c r="A1869" s="17"/>
      <c r="B1869" s="17"/>
      <c r="C1869" s="17"/>
      <c r="D1869" s="84"/>
      <c r="E1869" s="84"/>
      <c r="F1869" s="84"/>
      <c r="G1869" s="85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8"/>
      <c r="AB1869" s="78"/>
      <c r="AD1869" s="78"/>
      <c r="AE1869" s="92"/>
    </row>
    <row r="1870" spans="1:31" x14ac:dyDescent="0.25">
      <c r="A1870" s="17"/>
      <c r="B1870" s="17"/>
      <c r="C1870" s="17"/>
      <c r="D1870" s="84"/>
      <c r="E1870" s="84"/>
      <c r="F1870" s="84"/>
      <c r="G1870" s="85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8"/>
      <c r="AB1870" s="78"/>
      <c r="AD1870" s="78"/>
      <c r="AE1870" s="92"/>
    </row>
    <row r="1871" spans="1:31" x14ac:dyDescent="0.25">
      <c r="A1871" s="17"/>
      <c r="B1871" s="17"/>
      <c r="C1871" s="17"/>
      <c r="D1871" s="84"/>
      <c r="E1871" s="84"/>
      <c r="F1871" s="84"/>
      <c r="G1871" s="85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8"/>
      <c r="AB1871" s="78"/>
      <c r="AD1871" s="78"/>
      <c r="AE1871" s="92"/>
    </row>
    <row r="1872" spans="1:31" x14ac:dyDescent="0.25">
      <c r="A1872" s="17"/>
      <c r="B1872" s="17"/>
      <c r="C1872" s="17"/>
      <c r="D1872" s="84"/>
      <c r="E1872" s="84"/>
      <c r="F1872" s="84"/>
      <c r="G1872" s="85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8"/>
      <c r="AB1872" s="78"/>
      <c r="AD1872" s="78"/>
      <c r="AE1872" s="92"/>
    </row>
    <row r="1873" spans="1:31" x14ac:dyDescent="0.25">
      <c r="A1873" s="17"/>
      <c r="B1873" s="17"/>
      <c r="C1873" s="17"/>
      <c r="D1873" s="84"/>
      <c r="E1873" s="84"/>
      <c r="F1873" s="84"/>
      <c r="G1873" s="85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8"/>
      <c r="AB1873" s="78"/>
      <c r="AD1873" s="78"/>
      <c r="AE1873" s="92"/>
    </row>
    <row r="1874" spans="1:31" x14ac:dyDescent="0.25">
      <c r="A1874" s="17"/>
      <c r="B1874" s="17"/>
      <c r="C1874" s="17"/>
      <c r="D1874" s="84"/>
      <c r="E1874" s="84"/>
      <c r="F1874" s="84"/>
      <c r="G1874" s="85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8"/>
      <c r="AB1874" s="78"/>
      <c r="AD1874" s="78"/>
      <c r="AE1874" s="92"/>
    </row>
    <row r="1875" spans="1:31" x14ac:dyDescent="0.25">
      <c r="A1875" s="17"/>
      <c r="B1875" s="17"/>
      <c r="C1875" s="17"/>
      <c r="D1875" s="84"/>
      <c r="E1875" s="84"/>
      <c r="F1875" s="84"/>
      <c r="G1875" s="85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8"/>
      <c r="AB1875" s="78"/>
      <c r="AD1875" s="78"/>
      <c r="AE1875" s="92"/>
    </row>
    <row r="1876" spans="1:31" x14ac:dyDescent="0.25">
      <c r="A1876" s="17"/>
      <c r="B1876" s="17"/>
      <c r="C1876" s="17"/>
      <c r="D1876" s="84"/>
      <c r="E1876" s="84"/>
      <c r="F1876" s="84"/>
      <c r="G1876" s="85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8"/>
      <c r="AB1876" s="78"/>
      <c r="AD1876" s="78"/>
      <c r="AE1876" s="92"/>
    </row>
    <row r="1877" spans="1:31" x14ac:dyDescent="0.25">
      <c r="A1877" s="17"/>
      <c r="B1877" s="17"/>
      <c r="C1877" s="17"/>
      <c r="D1877" s="84"/>
      <c r="E1877" s="84"/>
      <c r="F1877" s="84"/>
      <c r="G1877" s="85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8"/>
      <c r="AB1877" s="78"/>
      <c r="AD1877" s="78"/>
      <c r="AE1877" s="92"/>
    </row>
    <row r="1878" spans="1:31" x14ac:dyDescent="0.25">
      <c r="A1878" s="17"/>
      <c r="B1878" s="17"/>
      <c r="C1878" s="17"/>
      <c r="D1878" s="84"/>
      <c r="E1878" s="84"/>
      <c r="F1878" s="84"/>
      <c r="G1878" s="85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8"/>
      <c r="AB1878" s="78"/>
      <c r="AD1878" s="78"/>
      <c r="AE1878" s="92"/>
    </row>
    <row r="1879" spans="1:31" x14ac:dyDescent="0.25">
      <c r="A1879" s="17"/>
      <c r="B1879" s="17"/>
      <c r="C1879" s="17"/>
      <c r="D1879" s="84"/>
      <c r="E1879" s="84"/>
      <c r="F1879" s="84"/>
      <c r="G1879" s="85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8"/>
      <c r="AB1879" s="78"/>
      <c r="AD1879" s="78"/>
      <c r="AE1879" s="92"/>
    </row>
    <row r="1880" spans="1:31" x14ac:dyDescent="0.25">
      <c r="A1880" s="17"/>
      <c r="B1880" s="17"/>
      <c r="C1880" s="17"/>
      <c r="D1880" s="84"/>
      <c r="E1880" s="84"/>
      <c r="F1880" s="84"/>
      <c r="G1880" s="85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8"/>
      <c r="AB1880" s="78"/>
      <c r="AD1880" s="78"/>
      <c r="AE1880" s="92"/>
    </row>
    <row r="1881" spans="1:31" x14ac:dyDescent="0.25">
      <c r="A1881" s="17"/>
      <c r="B1881" s="17"/>
      <c r="C1881" s="17"/>
      <c r="D1881" s="84"/>
      <c r="E1881" s="84"/>
      <c r="F1881" s="84"/>
      <c r="G1881" s="85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8"/>
      <c r="AB1881" s="78"/>
      <c r="AD1881" s="78"/>
      <c r="AE1881" s="92"/>
    </row>
    <row r="1882" spans="1:31" x14ac:dyDescent="0.25">
      <c r="A1882" s="17"/>
      <c r="B1882" s="17"/>
      <c r="C1882" s="17"/>
      <c r="D1882" s="84"/>
      <c r="E1882" s="84"/>
      <c r="F1882" s="84"/>
      <c r="G1882" s="85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8"/>
      <c r="AB1882" s="78"/>
      <c r="AD1882" s="78"/>
      <c r="AE1882" s="92"/>
    </row>
    <row r="1883" spans="1:31" x14ac:dyDescent="0.25">
      <c r="A1883" s="17"/>
      <c r="B1883" s="17"/>
      <c r="C1883" s="17"/>
      <c r="D1883" s="84"/>
      <c r="E1883" s="84"/>
      <c r="F1883" s="84"/>
      <c r="G1883" s="85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8"/>
      <c r="AB1883" s="78"/>
      <c r="AD1883" s="78"/>
      <c r="AE1883" s="92"/>
    </row>
    <row r="1884" spans="1:31" x14ac:dyDescent="0.25">
      <c r="A1884" s="17"/>
      <c r="B1884" s="17"/>
      <c r="C1884" s="17"/>
      <c r="D1884" s="84"/>
      <c r="E1884" s="84"/>
      <c r="F1884" s="84"/>
      <c r="G1884" s="85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8"/>
      <c r="AB1884" s="78"/>
      <c r="AD1884" s="78"/>
      <c r="AE1884" s="92"/>
    </row>
    <row r="1885" spans="1:31" x14ac:dyDescent="0.25">
      <c r="A1885" s="17"/>
      <c r="B1885" s="17"/>
      <c r="C1885" s="17"/>
      <c r="D1885" s="84"/>
      <c r="E1885" s="84"/>
      <c r="F1885" s="84"/>
      <c r="G1885" s="85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8"/>
      <c r="AB1885" s="78"/>
      <c r="AD1885" s="78"/>
      <c r="AE1885" s="92"/>
    </row>
    <row r="1886" spans="1:31" x14ac:dyDescent="0.25">
      <c r="A1886" s="17"/>
      <c r="B1886" s="17"/>
      <c r="C1886" s="17"/>
      <c r="D1886" s="84"/>
      <c r="E1886" s="84"/>
      <c r="F1886" s="84"/>
      <c r="G1886" s="85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8"/>
      <c r="AB1886" s="78"/>
      <c r="AD1886" s="78"/>
      <c r="AE1886" s="92"/>
    </row>
    <row r="1887" spans="1:31" x14ac:dyDescent="0.25">
      <c r="A1887" s="17"/>
      <c r="B1887" s="17"/>
      <c r="C1887" s="17"/>
      <c r="D1887" s="84"/>
      <c r="E1887" s="84"/>
      <c r="F1887" s="84"/>
      <c r="G1887" s="85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8"/>
      <c r="AB1887" s="78"/>
      <c r="AD1887" s="78"/>
      <c r="AE1887" s="92"/>
    </row>
    <row r="1888" spans="1:31" x14ac:dyDescent="0.25">
      <c r="A1888" s="17"/>
      <c r="B1888" s="17"/>
      <c r="C1888" s="17"/>
      <c r="D1888" s="84"/>
      <c r="E1888" s="84"/>
      <c r="F1888" s="84"/>
      <c r="G1888" s="85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8"/>
      <c r="AB1888" s="78"/>
      <c r="AD1888" s="78"/>
      <c r="AE1888" s="92"/>
    </row>
    <row r="1889" spans="1:31" x14ac:dyDescent="0.25">
      <c r="A1889" s="17"/>
      <c r="B1889" s="17"/>
      <c r="C1889" s="17"/>
      <c r="D1889" s="84"/>
      <c r="E1889" s="84"/>
      <c r="F1889" s="84"/>
      <c r="G1889" s="85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8"/>
      <c r="AB1889" s="78"/>
      <c r="AD1889" s="78"/>
      <c r="AE1889" s="92"/>
    </row>
    <row r="1890" spans="1:31" x14ac:dyDescent="0.25">
      <c r="A1890" s="17"/>
      <c r="B1890" s="17"/>
      <c r="C1890" s="17"/>
      <c r="D1890" s="84"/>
      <c r="E1890" s="84"/>
      <c r="F1890" s="84"/>
      <c r="G1890" s="85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8"/>
      <c r="AB1890" s="78"/>
      <c r="AD1890" s="78"/>
      <c r="AE1890" s="92"/>
    </row>
    <row r="1891" spans="1:31" x14ac:dyDescent="0.25">
      <c r="A1891" s="17"/>
      <c r="B1891" s="17"/>
      <c r="C1891" s="17"/>
      <c r="D1891" s="84"/>
      <c r="E1891" s="84"/>
      <c r="F1891" s="84"/>
      <c r="G1891" s="85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8"/>
      <c r="AB1891" s="78"/>
      <c r="AD1891" s="78"/>
      <c r="AE1891" s="92"/>
    </row>
    <row r="1892" spans="1:31" x14ac:dyDescent="0.25">
      <c r="A1892" s="17"/>
      <c r="B1892" s="17"/>
      <c r="C1892" s="17"/>
      <c r="D1892" s="84"/>
      <c r="E1892" s="84"/>
      <c r="F1892" s="84"/>
      <c r="G1892" s="85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8"/>
      <c r="AB1892" s="78"/>
      <c r="AD1892" s="78"/>
      <c r="AE1892" s="92"/>
    </row>
    <row r="1893" spans="1:31" x14ac:dyDescent="0.25">
      <c r="A1893" s="17"/>
      <c r="B1893" s="17"/>
      <c r="C1893" s="17"/>
      <c r="D1893" s="84"/>
      <c r="E1893" s="84"/>
      <c r="F1893" s="84"/>
      <c r="G1893" s="85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8"/>
      <c r="AB1893" s="78"/>
      <c r="AD1893" s="78"/>
      <c r="AE1893" s="92"/>
    </row>
    <row r="1894" spans="1:31" x14ac:dyDescent="0.25">
      <c r="A1894" s="17"/>
      <c r="B1894" s="17"/>
      <c r="C1894" s="17"/>
      <c r="D1894" s="84"/>
      <c r="E1894" s="84"/>
      <c r="F1894" s="84"/>
      <c r="G1894" s="85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8"/>
      <c r="AB1894" s="78"/>
      <c r="AD1894" s="78"/>
      <c r="AE1894" s="92"/>
    </row>
    <row r="1895" spans="1:31" x14ac:dyDescent="0.25">
      <c r="A1895" s="17"/>
      <c r="B1895" s="17"/>
      <c r="C1895" s="17"/>
      <c r="D1895" s="84"/>
      <c r="E1895" s="84"/>
      <c r="F1895" s="84"/>
      <c r="G1895" s="85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8"/>
      <c r="AB1895" s="78"/>
      <c r="AD1895" s="78"/>
      <c r="AE1895" s="92"/>
    </row>
    <row r="1896" spans="1:31" x14ac:dyDescent="0.25">
      <c r="A1896" s="17"/>
      <c r="B1896" s="17"/>
      <c r="C1896" s="17"/>
      <c r="D1896" s="84"/>
      <c r="E1896" s="84"/>
      <c r="F1896" s="84"/>
      <c r="G1896" s="85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8"/>
      <c r="AB1896" s="78"/>
      <c r="AD1896" s="78"/>
      <c r="AE1896" s="92"/>
    </row>
    <row r="1897" spans="1:31" x14ac:dyDescent="0.25">
      <c r="A1897" s="17"/>
      <c r="B1897" s="17"/>
      <c r="C1897" s="17"/>
      <c r="D1897" s="84"/>
      <c r="E1897" s="84"/>
      <c r="F1897" s="84"/>
      <c r="G1897" s="85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8"/>
      <c r="AB1897" s="78"/>
      <c r="AD1897" s="78"/>
      <c r="AE1897" s="92"/>
    </row>
    <row r="1898" spans="1:31" x14ac:dyDescent="0.25">
      <c r="A1898" s="17"/>
      <c r="B1898" s="17"/>
      <c r="C1898" s="17"/>
      <c r="D1898" s="84"/>
      <c r="E1898" s="84"/>
      <c r="F1898" s="84"/>
      <c r="G1898" s="85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8"/>
      <c r="AB1898" s="78"/>
      <c r="AD1898" s="78"/>
      <c r="AE1898" s="92"/>
    </row>
    <row r="1899" spans="1:31" x14ac:dyDescent="0.25">
      <c r="A1899" s="17"/>
      <c r="B1899" s="17"/>
      <c r="C1899" s="17"/>
      <c r="D1899" s="84"/>
      <c r="E1899" s="84"/>
      <c r="F1899" s="84"/>
      <c r="G1899" s="85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8"/>
      <c r="AB1899" s="78"/>
      <c r="AD1899" s="78"/>
      <c r="AE1899" s="92"/>
    </row>
    <row r="1900" spans="1:31" x14ac:dyDescent="0.25">
      <c r="A1900" s="17"/>
      <c r="B1900" s="17"/>
      <c r="C1900" s="17"/>
      <c r="D1900" s="84"/>
      <c r="E1900" s="84"/>
      <c r="F1900" s="84"/>
      <c r="G1900" s="85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8"/>
      <c r="AB1900" s="78"/>
      <c r="AD1900" s="78"/>
      <c r="AE1900" s="92"/>
    </row>
    <row r="1901" spans="1:31" x14ac:dyDescent="0.25">
      <c r="A1901" s="17"/>
      <c r="B1901" s="17"/>
      <c r="C1901" s="17"/>
      <c r="D1901" s="84"/>
      <c r="E1901" s="84"/>
      <c r="F1901" s="84"/>
      <c r="G1901" s="85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8"/>
      <c r="AB1901" s="78"/>
      <c r="AD1901" s="78"/>
      <c r="AE1901" s="92"/>
    </row>
    <row r="1902" spans="1:31" x14ac:dyDescent="0.25">
      <c r="A1902" s="17"/>
      <c r="B1902" s="17"/>
      <c r="C1902" s="17"/>
      <c r="D1902" s="84"/>
      <c r="E1902" s="84"/>
      <c r="F1902" s="84"/>
      <c r="G1902" s="85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8"/>
      <c r="AB1902" s="78"/>
      <c r="AD1902" s="78"/>
      <c r="AE1902" s="92"/>
    </row>
    <row r="1903" spans="1:31" x14ac:dyDescent="0.25">
      <c r="A1903" s="17"/>
      <c r="B1903" s="17"/>
      <c r="C1903" s="17"/>
      <c r="D1903" s="84"/>
      <c r="E1903" s="84"/>
      <c r="F1903" s="84"/>
      <c r="G1903" s="85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8"/>
      <c r="AB1903" s="78"/>
      <c r="AD1903" s="78"/>
      <c r="AE1903" s="92"/>
    </row>
    <row r="1904" spans="1:31" x14ac:dyDescent="0.25">
      <c r="A1904" s="17"/>
      <c r="B1904" s="17"/>
      <c r="C1904" s="17"/>
      <c r="D1904" s="84"/>
      <c r="E1904" s="84"/>
      <c r="F1904" s="84"/>
      <c r="G1904" s="85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8"/>
      <c r="AB1904" s="78"/>
      <c r="AD1904" s="78"/>
      <c r="AE1904" s="92"/>
    </row>
    <row r="1905" spans="1:31" x14ac:dyDescent="0.25">
      <c r="A1905" s="17"/>
      <c r="B1905" s="17"/>
      <c r="C1905" s="17"/>
      <c r="D1905" s="84"/>
      <c r="E1905" s="84"/>
      <c r="F1905" s="84"/>
      <c r="G1905" s="85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8"/>
      <c r="AB1905" s="78"/>
      <c r="AD1905" s="78"/>
      <c r="AE1905" s="92"/>
    </row>
    <row r="1906" spans="1:31" x14ac:dyDescent="0.25">
      <c r="A1906" s="17"/>
      <c r="B1906" s="17"/>
      <c r="C1906" s="17"/>
      <c r="D1906" s="84"/>
      <c r="E1906" s="84"/>
      <c r="F1906" s="84"/>
      <c r="G1906" s="85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8"/>
      <c r="AB1906" s="78"/>
      <c r="AD1906" s="78"/>
      <c r="AE1906" s="92"/>
    </row>
    <row r="1907" spans="1:31" x14ac:dyDescent="0.25">
      <c r="A1907" s="17"/>
      <c r="B1907" s="17"/>
      <c r="C1907" s="17"/>
      <c r="D1907" s="84"/>
      <c r="E1907" s="84"/>
      <c r="F1907" s="84"/>
      <c r="G1907" s="85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8"/>
      <c r="AB1907" s="78"/>
      <c r="AD1907" s="78"/>
      <c r="AE1907" s="92"/>
    </row>
    <row r="1908" spans="1:31" x14ac:dyDescent="0.25">
      <c r="A1908" s="17"/>
      <c r="B1908" s="17"/>
      <c r="C1908" s="17"/>
      <c r="D1908" s="84"/>
      <c r="E1908" s="84"/>
      <c r="F1908" s="84"/>
      <c r="G1908" s="85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8"/>
      <c r="AB1908" s="78"/>
      <c r="AD1908" s="78"/>
      <c r="AE1908" s="92"/>
    </row>
    <row r="1909" spans="1:31" x14ac:dyDescent="0.25">
      <c r="A1909" s="17"/>
      <c r="B1909" s="17"/>
      <c r="C1909" s="17"/>
      <c r="D1909" s="84"/>
      <c r="E1909" s="84"/>
      <c r="F1909" s="84"/>
      <c r="G1909" s="85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8"/>
      <c r="AB1909" s="78"/>
      <c r="AD1909" s="78"/>
      <c r="AE1909" s="92"/>
    </row>
    <row r="1910" spans="1:31" x14ac:dyDescent="0.25">
      <c r="A1910" s="17"/>
      <c r="B1910" s="17"/>
      <c r="C1910" s="17"/>
      <c r="D1910" s="84"/>
      <c r="E1910" s="84"/>
      <c r="F1910" s="84"/>
      <c r="G1910" s="85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8"/>
      <c r="AB1910" s="78"/>
      <c r="AD1910" s="78"/>
      <c r="AE1910" s="92"/>
    </row>
    <row r="1911" spans="1:31" x14ac:dyDescent="0.25">
      <c r="A1911" s="17"/>
      <c r="B1911" s="17"/>
      <c r="C1911" s="17"/>
      <c r="D1911" s="84"/>
      <c r="E1911" s="84"/>
      <c r="F1911" s="84"/>
      <c r="G1911" s="85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8"/>
      <c r="AB1911" s="78"/>
      <c r="AD1911" s="78"/>
      <c r="AE1911" s="92"/>
    </row>
    <row r="1912" spans="1:31" x14ac:dyDescent="0.25">
      <c r="A1912" s="17"/>
      <c r="B1912" s="17"/>
      <c r="C1912" s="17"/>
      <c r="D1912" s="84"/>
      <c r="E1912" s="84"/>
      <c r="F1912" s="84"/>
      <c r="G1912" s="85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8"/>
      <c r="AB1912" s="78"/>
      <c r="AD1912" s="78"/>
      <c r="AE1912" s="92"/>
    </row>
    <row r="1913" spans="1:31" x14ac:dyDescent="0.25">
      <c r="A1913" s="17"/>
      <c r="B1913" s="17"/>
      <c r="C1913" s="17"/>
      <c r="D1913" s="84"/>
      <c r="E1913" s="84"/>
      <c r="F1913" s="84"/>
      <c r="G1913" s="85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8"/>
      <c r="AB1913" s="78"/>
      <c r="AD1913" s="78"/>
      <c r="AE1913" s="92"/>
    </row>
    <row r="1914" spans="1:31" x14ac:dyDescent="0.25">
      <c r="A1914" s="17"/>
      <c r="B1914" s="17"/>
      <c r="C1914" s="17"/>
      <c r="D1914" s="84"/>
      <c r="E1914" s="84"/>
      <c r="F1914" s="84"/>
      <c r="G1914" s="85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8"/>
      <c r="AB1914" s="78"/>
      <c r="AD1914" s="78"/>
      <c r="AE1914" s="92"/>
    </row>
    <row r="1915" spans="1:31" x14ac:dyDescent="0.25">
      <c r="A1915" s="17"/>
      <c r="B1915" s="17"/>
      <c r="C1915" s="17"/>
      <c r="D1915" s="84"/>
      <c r="E1915" s="84"/>
      <c r="F1915" s="84"/>
      <c r="G1915" s="85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8"/>
      <c r="AB1915" s="78"/>
      <c r="AD1915" s="78"/>
      <c r="AE1915" s="92"/>
    </row>
    <row r="1916" spans="1:31" x14ac:dyDescent="0.25">
      <c r="A1916" s="17"/>
      <c r="B1916" s="17"/>
      <c r="C1916" s="17"/>
      <c r="D1916" s="84"/>
      <c r="E1916" s="84"/>
      <c r="F1916" s="84"/>
      <c r="G1916" s="85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8"/>
      <c r="AB1916" s="78"/>
      <c r="AD1916" s="78"/>
      <c r="AE1916" s="92"/>
    </row>
    <row r="1917" spans="1:31" x14ac:dyDescent="0.25">
      <c r="A1917" s="17"/>
      <c r="B1917" s="17"/>
      <c r="C1917" s="17"/>
      <c r="D1917" s="84"/>
      <c r="E1917" s="84"/>
      <c r="F1917" s="84"/>
      <c r="G1917" s="85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8"/>
      <c r="AB1917" s="78"/>
      <c r="AD1917" s="78"/>
      <c r="AE1917" s="92"/>
    </row>
    <row r="1918" spans="1:31" x14ac:dyDescent="0.25">
      <c r="A1918" s="17"/>
      <c r="B1918" s="17"/>
      <c r="C1918" s="17"/>
      <c r="D1918" s="84"/>
      <c r="E1918" s="84"/>
      <c r="F1918" s="84"/>
      <c r="G1918" s="85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8"/>
      <c r="AB1918" s="78"/>
      <c r="AD1918" s="78"/>
      <c r="AE1918" s="92"/>
    </row>
    <row r="1919" spans="1:31" x14ac:dyDescent="0.25">
      <c r="A1919" s="17"/>
      <c r="B1919" s="17"/>
      <c r="C1919" s="17"/>
      <c r="D1919" s="84"/>
      <c r="E1919" s="84"/>
      <c r="F1919" s="84"/>
      <c r="G1919" s="85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8"/>
      <c r="AB1919" s="78"/>
      <c r="AD1919" s="78"/>
      <c r="AE1919" s="92"/>
    </row>
    <row r="1920" spans="1:31" x14ac:dyDescent="0.25">
      <c r="A1920" s="17"/>
      <c r="B1920" s="17"/>
      <c r="C1920" s="17"/>
      <c r="D1920" s="84"/>
      <c r="E1920" s="84"/>
      <c r="F1920" s="84"/>
      <c r="G1920" s="85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8"/>
      <c r="AB1920" s="78"/>
      <c r="AD1920" s="78"/>
      <c r="AE1920" s="92"/>
    </row>
    <row r="1921" spans="1:31" x14ac:dyDescent="0.25">
      <c r="A1921" s="17"/>
      <c r="B1921" s="17"/>
      <c r="C1921" s="17"/>
      <c r="D1921" s="84"/>
      <c r="E1921" s="84"/>
      <c r="F1921" s="84"/>
      <c r="G1921" s="85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8"/>
      <c r="AB1921" s="78"/>
      <c r="AD1921" s="78"/>
      <c r="AE1921" s="92"/>
    </row>
    <row r="1922" spans="1:31" x14ac:dyDescent="0.25">
      <c r="A1922" s="17"/>
      <c r="B1922" s="17"/>
      <c r="C1922" s="17"/>
      <c r="D1922" s="84"/>
      <c r="E1922" s="84"/>
      <c r="F1922" s="84"/>
      <c r="G1922" s="85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8"/>
      <c r="AB1922" s="78"/>
      <c r="AD1922" s="78"/>
      <c r="AE1922" s="92"/>
    </row>
    <row r="1923" spans="1:31" x14ac:dyDescent="0.25">
      <c r="A1923" s="17"/>
      <c r="B1923" s="17"/>
      <c r="C1923" s="17"/>
      <c r="D1923" s="84"/>
      <c r="E1923" s="84"/>
      <c r="F1923" s="84"/>
      <c r="G1923" s="85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8"/>
      <c r="AB1923" s="78"/>
      <c r="AD1923" s="78"/>
      <c r="AE1923" s="92"/>
    </row>
    <row r="1924" spans="1:31" x14ac:dyDescent="0.25">
      <c r="A1924" s="17"/>
      <c r="B1924" s="17"/>
      <c r="C1924" s="17"/>
      <c r="D1924" s="84"/>
      <c r="E1924" s="84"/>
      <c r="F1924" s="84"/>
      <c r="G1924" s="85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8"/>
      <c r="AB1924" s="78"/>
      <c r="AD1924" s="78"/>
      <c r="AE1924" s="92"/>
    </row>
    <row r="1925" spans="1:31" x14ac:dyDescent="0.25">
      <c r="A1925" s="17"/>
      <c r="B1925" s="17"/>
      <c r="C1925" s="17"/>
      <c r="D1925" s="84"/>
      <c r="E1925" s="84"/>
      <c r="F1925" s="84"/>
      <c r="G1925" s="85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8"/>
      <c r="AB1925" s="78"/>
      <c r="AD1925" s="78"/>
      <c r="AE1925" s="92"/>
    </row>
    <row r="1926" spans="1:31" x14ac:dyDescent="0.25">
      <c r="A1926" s="17"/>
      <c r="B1926" s="17"/>
      <c r="C1926" s="17"/>
      <c r="D1926" s="84"/>
      <c r="E1926" s="84"/>
      <c r="F1926" s="84"/>
      <c r="G1926" s="85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8"/>
      <c r="AB1926" s="78"/>
      <c r="AD1926" s="78"/>
      <c r="AE1926" s="92"/>
    </row>
    <row r="1927" spans="1:31" x14ac:dyDescent="0.25">
      <c r="A1927" s="17"/>
      <c r="B1927" s="17"/>
      <c r="C1927" s="17"/>
      <c r="D1927" s="84"/>
      <c r="E1927" s="84"/>
      <c r="F1927" s="84"/>
      <c r="G1927" s="85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8"/>
      <c r="AB1927" s="78"/>
      <c r="AD1927" s="78"/>
      <c r="AE1927" s="92"/>
    </row>
    <row r="1928" spans="1:31" x14ac:dyDescent="0.25">
      <c r="A1928" s="17"/>
      <c r="B1928" s="17"/>
      <c r="C1928" s="17"/>
      <c r="D1928" s="84"/>
      <c r="E1928" s="84"/>
      <c r="F1928" s="84"/>
      <c r="G1928" s="85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8"/>
      <c r="AB1928" s="78"/>
      <c r="AD1928" s="78"/>
      <c r="AE1928" s="92"/>
    </row>
    <row r="1929" spans="1:31" x14ac:dyDescent="0.25">
      <c r="A1929" s="17"/>
      <c r="B1929" s="17"/>
      <c r="C1929" s="17"/>
      <c r="D1929" s="84"/>
      <c r="E1929" s="84"/>
      <c r="F1929" s="84"/>
      <c r="G1929" s="85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8"/>
      <c r="AB1929" s="78"/>
      <c r="AD1929" s="78"/>
      <c r="AE1929" s="92"/>
    </row>
    <row r="1930" spans="1:31" x14ac:dyDescent="0.25">
      <c r="A1930" s="17"/>
      <c r="B1930" s="17"/>
      <c r="C1930" s="17"/>
      <c r="D1930" s="84"/>
      <c r="E1930" s="84"/>
      <c r="F1930" s="84"/>
      <c r="G1930" s="85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8"/>
      <c r="AB1930" s="78"/>
      <c r="AD1930" s="78"/>
      <c r="AE1930" s="92"/>
    </row>
    <row r="1931" spans="1:31" x14ac:dyDescent="0.25">
      <c r="A1931" s="17"/>
      <c r="B1931" s="17"/>
      <c r="C1931" s="17"/>
      <c r="D1931" s="84"/>
      <c r="E1931" s="84"/>
      <c r="F1931" s="84"/>
      <c r="G1931" s="85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8"/>
      <c r="AB1931" s="78"/>
      <c r="AD1931" s="78"/>
      <c r="AE1931" s="92"/>
    </row>
    <row r="1932" spans="1:31" x14ac:dyDescent="0.25">
      <c r="A1932" s="17"/>
      <c r="B1932" s="17"/>
      <c r="C1932" s="17"/>
      <c r="D1932" s="84"/>
      <c r="E1932" s="84"/>
      <c r="F1932" s="84"/>
      <c r="G1932" s="85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8"/>
      <c r="AB1932" s="78"/>
      <c r="AD1932" s="78"/>
      <c r="AE1932" s="92"/>
    </row>
    <row r="1933" spans="1:31" x14ac:dyDescent="0.25">
      <c r="A1933" s="17"/>
      <c r="B1933" s="17"/>
      <c r="C1933" s="17"/>
      <c r="D1933" s="84"/>
      <c r="E1933" s="84"/>
      <c r="F1933" s="84"/>
      <c r="G1933" s="85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8"/>
      <c r="AB1933" s="78"/>
      <c r="AD1933" s="78"/>
      <c r="AE1933" s="92"/>
    </row>
    <row r="1934" spans="1:31" x14ac:dyDescent="0.25">
      <c r="A1934" s="17"/>
      <c r="B1934" s="17"/>
      <c r="C1934" s="17"/>
      <c r="D1934" s="84"/>
      <c r="E1934" s="84"/>
      <c r="F1934" s="84"/>
      <c r="G1934" s="85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8"/>
      <c r="AB1934" s="78"/>
      <c r="AD1934" s="78"/>
      <c r="AE1934" s="92"/>
    </row>
    <row r="1935" spans="1:31" x14ac:dyDescent="0.25">
      <c r="A1935" s="17"/>
      <c r="B1935" s="17"/>
      <c r="C1935" s="17"/>
      <c r="D1935" s="84"/>
      <c r="E1935" s="84"/>
      <c r="F1935" s="84"/>
      <c r="G1935" s="85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8"/>
      <c r="AB1935" s="78"/>
      <c r="AD1935" s="78"/>
      <c r="AE1935" s="92"/>
    </row>
    <row r="1936" spans="1:31" x14ac:dyDescent="0.25">
      <c r="A1936" s="17"/>
      <c r="B1936" s="17"/>
      <c r="C1936" s="17"/>
      <c r="D1936" s="84"/>
      <c r="E1936" s="84"/>
      <c r="F1936" s="84"/>
      <c r="G1936" s="85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8"/>
      <c r="AB1936" s="78"/>
      <c r="AD1936" s="78"/>
      <c r="AE1936" s="92"/>
    </row>
    <row r="1937" spans="1:31" x14ac:dyDescent="0.25">
      <c r="A1937" s="17"/>
      <c r="B1937" s="17"/>
      <c r="C1937" s="17"/>
      <c r="D1937" s="84"/>
      <c r="E1937" s="84"/>
      <c r="F1937" s="84"/>
      <c r="G1937" s="85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8"/>
      <c r="AB1937" s="78"/>
      <c r="AD1937" s="78"/>
      <c r="AE1937" s="92"/>
    </row>
    <row r="1938" spans="1:31" x14ac:dyDescent="0.25">
      <c r="A1938" s="17"/>
      <c r="B1938" s="17"/>
      <c r="C1938" s="17"/>
      <c r="D1938" s="84"/>
      <c r="E1938" s="84"/>
      <c r="F1938" s="84"/>
      <c r="G1938" s="85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8"/>
      <c r="AB1938" s="78"/>
      <c r="AD1938" s="78"/>
      <c r="AE1938" s="92"/>
    </row>
    <row r="1939" spans="1:31" x14ac:dyDescent="0.25">
      <c r="A1939" s="17"/>
      <c r="B1939" s="17"/>
      <c r="C1939" s="17"/>
      <c r="D1939" s="84"/>
      <c r="E1939" s="84"/>
      <c r="F1939" s="84"/>
      <c r="G1939" s="85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8"/>
      <c r="AB1939" s="78"/>
      <c r="AD1939" s="78"/>
      <c r="AE1939" s="92"/>
    </row>
    <row r="1940" spans="1:31" x14ac:dyDescent="0.25">
      <c r="A1940" s="17"/>
      <c r="B1940" s="17"/>
      <c r="C1940" s="17"/>
      <c r="D1940" s="84"/>
      <c r="E1940" s="84"/>
      <c r="F1940" s="84"/>
      <c r="G1940" s="85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8"/>
      <c r="AB1940" s="78"/>
      <c r="AD1940" s="78"/>
      <c r="AE1940" s="92"/>
    </row>
    <row r="1941" spans="1:31" x14ac:dyDescent="0.25">
      <c r="A1941" s="17"/>
      <c r="B1941" s="17"/>
      <c r="C1941" s="17"/>
      <c r="D1941" s="84"/>
      <c r="E1941" s="84"/>
      <c r="F1941" s="84"/>
      <c r="G1941" s="85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8"/>
      <c r="AB1941" s="78"/>
      <c r="AD1941" s="78"/>
      <c r="AE1941" s="92"/>
    </row>
    <row r="1942" spans="1:31" x14ac:dyDescent="0.25">
      <c r="A1942" s="17"/>
      <c r="B1942" s="17"/>
      <c r="C1942" s="17"/>
      <c r="D1942" s="84"/>
      <c r="E1942" s="84"/>
      <c r="F1942" s="84"/>
      <c r="G1942" s="85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8"/>
      <c r="AB1942" s="78"/>
      <c r="AD1942" s="78"/>
      <c r="AE1942" s="92"/>
    </row>
    <row r="1943" spans="1:31" x14ac:dyDescent="0.25">
      <c r="A1943" s="17"/>
      <c r="B1943" s="17"/>
      <c r="C1943" s="17"/>
      <c r="D1943" s="84"/>
      <c r="E1943" s="84"/>
      <c r="F1943" s="84"/>
      <c r="G1943" s="85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8"/>
      <c r="AB1943" s="78"/>
      <c r="AD1943" s="78"/>
      <c r="AE1943" s="92"/>
    </row>
    <row r="1944" spans="1:31" x14ac:dyDescent="0.25">
      <c r="A1944" s="17"/>
      <c r="B1944" s="17"/>
      <c r="C1944" s="17"/>
      <c r="D1944" s="84"/>
      <c r="E1944" s="84"/>
      <c r="F1944" s="84"/>
      <c r="G1944" s="85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8"/>
      <c r="AB1944" s="78"/>
      <c r="AD1944" s="78"/>
      <c r="AE1944" s="92"/>
    </row>
    <row r="1945" spans="1:31" x14ac:dyDescent="0.25">
      <c r="A1945" s="17"/>
      <c r="B1945" s="17"/>
      <c r="C1945" s="17"/>
      <c r="D1945" s="84"/>
      <c r="E1945" s="84"/>
      <c r="F1945" s="84"/>
      <c r="G1945" s="85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8"/>
      <c r="AB1945" s="78"/>
      <c r="AD1945" s="78"/>
      <c r="AE1945" s="92"/>
    </row>
    <row r="1946" spans="1:31" x14ac:dyDescent="0.25">
      <c r="A1946" s="17"/>
      <c r="B1946" s="17"/>
      <c r="C1946" s="17"/>
      <c r="D1946" s="84"/>
      <c r="E1946" s="84"/>
      <c r="F1946" s="84"/>
      <c r="G1946" s="85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8"/>
      <c r="AB1946" s="78"/>
      <c r="AD1946" s="78"/>
      <c r="AE1946" s="92"/>
    </row>
    <row r="1947" spans="1:31" x14ac:dyDescent="0.25">
      <c r="A1947" s="17"/>
      <c r="B1947" s="17"/>
      <c r="C1947" s="17"/>
      <c r="D1947" s="84"/>
      <c r="E1947" s="84"/>
      <c r="F1947" s="84"/>
      <c r="G1947" s="85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8"/>
      <c r="AB1947" s="78"/>
      <c r="AD1947" s="78"/>
      <c r="AE1947" s="92"/>
    </row>
    <row r="1948" spans="1:31" x14ac:dyDescent="0.25">
      <c r="A1948" s="17"/>
      <c r="B1948" s="17"/>
      <c r="C1948" s="17"/>
      <c r="D1948" s="84"/>
      <c r="E1948" s="84"/>
      <c r="F1948" s="84"/>
      <c r="G1948" s="85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8"/>
      <c r="AB1948" s="78"/>
      <c r="AD1948" s="78"/>
      <c r="AE1948" s="92"/>
    </row>
    <row r="1949" spans="1:31" x14ac:dyDescent="0.25">
      <c r="A1949" s="17"/>
      <c r="B1949" s="17"/>
      <c r="C1949" s="17"/>
      <c r="D1949" s="84"/>
      <c r="E1949" s="84"/>
      <c r="F1949" s="84"/>
      <c r="G1949" s="85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8"/>
      <c r="AB1949" s="78"/>
      <c r="AD1949" s="78"/>
      <c r="AE1949" s="92"/>
    </row>
    <row r="1950" spans="1:31" x14ac:dyDescent="0.25">
      <c r="A1950" s="17"/>
      <c r="B1950" s="17"/>
      <c r="C1950" s="17"/>
      <c r="D1950" s="84"/>
      <c r="E1950" s="84"/>
      <c r="F1950" s="84"/>
      <c r="G1950" s="85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8"/>
      <c r="AB1950" s="78"/>
      <c r="AD1950" s="78"/>
      <c r="AE1950" s="92"/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2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2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2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2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2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2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2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2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2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2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2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2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2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2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2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2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2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2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2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2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2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2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2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2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2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2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2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2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2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2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2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2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2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2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2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2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2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2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2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2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2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2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2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2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2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2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2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2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2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2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2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2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2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2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2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2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2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2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2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2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2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2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2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2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2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2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2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2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2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2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2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2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3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3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3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3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3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3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3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3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3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3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3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3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3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3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3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3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3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3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3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3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3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3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3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3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3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3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3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3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3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3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3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3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3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3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3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3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3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3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3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3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3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3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3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3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3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3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3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3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3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3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3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3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3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3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3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3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3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3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3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3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3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3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3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3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3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3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3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3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3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3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3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3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3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3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3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3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3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3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3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3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3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3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3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3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3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3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3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3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3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3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3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3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3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3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3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3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3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3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3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3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3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3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3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4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4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4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4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4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4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4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4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4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4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4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4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4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4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4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4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4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4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4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4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4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4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4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4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4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4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4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4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4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4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4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4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4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4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4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4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4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4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4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4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4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4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4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4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4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4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4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4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4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4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4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4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4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4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4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4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4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4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4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4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4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4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4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4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4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4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4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4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4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4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4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4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4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4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4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4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4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4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4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4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4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4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4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4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4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4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4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4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4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4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4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4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4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4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4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4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4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4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4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4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4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4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4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4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4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4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4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4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4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4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4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4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4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4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4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4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4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4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4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4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4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4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4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4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4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4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4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4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4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4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4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4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4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4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4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4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4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4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4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4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4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4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4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4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4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4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4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4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4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4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4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4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4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4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4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4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4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4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4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4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4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4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4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4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4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4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6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6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6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6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6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6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6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6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6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6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6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6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6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6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6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6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6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6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6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6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6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6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6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6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6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6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6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6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6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6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6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6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6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6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6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6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6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6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6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6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6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6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7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7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7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7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7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7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7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7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7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7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7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7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7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7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7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7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7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7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7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7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7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7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7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7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7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7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7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7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7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7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7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7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7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7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7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7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7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7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7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7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7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7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7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7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7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7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7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7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7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7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7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7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7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7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7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7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7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7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7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7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7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7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7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7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7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7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7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7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7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7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7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7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7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7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7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7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7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7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7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7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7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7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7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7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7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7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7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7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7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7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7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7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7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7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7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7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7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7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7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7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7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7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7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7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7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7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7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7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7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7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7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7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7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7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7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7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7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7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7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7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7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7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7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7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7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7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7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7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7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7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7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7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7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7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7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7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7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7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7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7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7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7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7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7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7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7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7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7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7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7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7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7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7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7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7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7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7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7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7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7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7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7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7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7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7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7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7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7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7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7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8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8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8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8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8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8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8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8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8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8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8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8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8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8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8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8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8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8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8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8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8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8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8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8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8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8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8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8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8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8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8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8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8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8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8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8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8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8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8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8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8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8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8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8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8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8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8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8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8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8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8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8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9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9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9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9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9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9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9"/>
      <c r="AD2562" s="78"/>
      <c r="AE2562" s="99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9"/>
      <c r="AD2563" s="78"/>
      <c r="AE2563" s="99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9"/>
      <c r="AD2564" s="78"/>
      <c r="AE2564" s="99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9"/>
      <c r="AD2565" s="78"/>
      <c r="AE2565" s="99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9"/>
      <c r="AD2566" s="78"/>
      <c r="AE2566" s="99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9"/>
      <c r="AD2567" s="78"/>
      <c r="AE2567" s="99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9"/>
      <c r="AD2568" s="78"/>
      <c r="AE2568" s="99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9"/>
      <c r="AD2569" s="78"/>
      <c r="AE2569" s="99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9"/>
      <c r="AD2570" s="78"/>
      <c r="AE2570" s="99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9"/>
      <c r="AD2571" s="78"/>
      <c r="AE2571" s="99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9"/>
      <c r="AD2572" s="78"/>
      <c r="AE2572" s="99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9"/>
      <c r="AD2573" s="78"/>
      <c r="AE2573" s="99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9"/>
      <c r="AD2574" s="78"/>
      <c r="AE2574" s="99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9"/>
      <c r="AD2575" s="78"/>
      <c r="AE2575" s="99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9"/>
      <c r="AD2576" s="78"/>
      <c r="AE2576" s="99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9"/>
      <c r="AD2577" s="78"/>
      <c r="AE2577" s="99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9"/>
      <c r="AD2578" s="78"/>
      <c r="AE2578" s="99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9"/>
      <c r="AD2579" s="78"/>
      <c r="AE2579" s="99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9"/>
      <c r="AD2580" s="78"/>
      <c r="AE2580" s="99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9"/>
      <c r="AD2581" s="78"/>
      <c r="AE2581" s="99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9"/>
      <c r="AD2582" s="78"/>
      <c r="AE2582" s="99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9"/>
      <c r="AD2583" s="78"/>
      <c r="AE2583" s="99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9"/>
      <c r="AD2584" s="78"/>
      <c r="AE2584" s="99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9"/>
      <c r="AD2585" s="78"/>
      <c r="AE2585" s="99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9"/>
      <c r="AD2586" s="78"/>
      <c r="AE2586" s="99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9"/>
      <c r="AD2587" s="78"/>
      <c r="AE2587" s="99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9"/>
      <c r="AD2588" s="78"/>
      <c r="AE2588" s="99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9"/>
      <c r="AD2589" s="78"/>
      <c r="AE2589" s="99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9"/>
      <c r="AD2590" s="78"/>
      <c r="AE2590" s="99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9"/>
      <c r="AD2591" s="78"/>
      <c r="AE2591" s="99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9"/>
      <c r="AD2592" s="78"/>
      <c r="AE2592" s="99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9"/>
      <c r="AD2593" s="78"/>
      <c r="AE2593" s="99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9"/>
      <c r="AD2594" s="78"/>
      <c r="AE2594" s="99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9"/>
      <c r="AD2595" s="78"/>
      <c r="AE2595" s="99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9"/>
      <c r="AD2596" s="78"/>
      <c r="AE2596" s="99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9"/>
      <c r="AD2597" s="78"/>
      <c r="AE2597" s="99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9"/>
      <c r="AD2598" s="78"/>
      <c r="AE2598" s="99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9"/>
      <c r="AD2599" s="78"/>
      <c r="AE2599" s="99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9"/>
      <c r="AD2600" s="78"/>
      <c r="AE2600" s="99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9"/>
      <c r="AD2601" s="78"/>
      <c r="AE2601" s="99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9"/>
      <c r="AD2602" s="78"/>
      <c r="AE2602" s="99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9"/>
      <c r="AD2603" s="78"/>
      <c r="AE2603" s="99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9"/>
      <c r="AD2604" s="78"/>
      <c r="AE2604" s="99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9"/>
      <c r="AD2605" s="78"/>
      <c r="AE2605" s="99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9"/>
      <c r="AD2606" s="78"/>
      <c r="AE2606" s="99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9"/>
      <c r="AD2607" s="78"/>
      <c r="AE2607" s="99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9"/>
      <c r="AD2608" s="78"/>
      <c r="AE2608" s="99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9"/>
      <c r="AD2609" s="78"/>
      <c r="AE2609" s="99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9"/>
      <c r="AD2610" s="78"/>
      <c r="AE2610" s="99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9"/>
      <c r="AD2611" s="78"/>
      <c r="AE2611" s="99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9"/>
      <c r="AD2612" s="78"/>
      <c r="AE2612" s="99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9"/>
      <c r="AD2613" s="78"/>
      <c r="AE2613" s="99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9"/>
      <c r="AD2614" s="78"/>
      <c r="AE2614" s="99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9"/>
      <c r="AD2615" s="78"/>
      <c r="AE2615" s="99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9"/>
      <c r="AD2616" s="78"/>
      <c r="AE2616" s="99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9"/>
      <c r="AD2617" s="78"/>
      <c r="AE2617" s="99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9"/>
      <c r="AD2618" s="78"/>
      <c r="AE2618" s="99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9"/>
      <c r="AD2619" s="78"/>
      <c r="AE2619" s="99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9"/>
      <c r="AD2620" s="78"/>
      <c r="AE2620" s="99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9"/>
      <c r="AD2621" s="78"/>
      <c r="AE2621" s="99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9"/>
      <c r="AD2622" s="78"/>
      <c r="AE2622" s="99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9"/>
      <c r="AD2623" s="78"/>
      <c r="AE2623" s="99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9"/>
      <c r="AD2624" s="78"/>
      <c r="AE2624" s="99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9"/>
      <c r="AD2625" s="78"/>
      <c r="AE2625" s="99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9"/>
      <c r="AD2626" s="78"/>
      <c r="AE2626" s="99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9"/>
      <c r="AD2627" s="78"/>
      <c r="AE2627" s="99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9"/>
      <c r="AD2628" s="78"/>
      <c r="AE2628" s="99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9"/>
      <c r="AD2629" s="78"/>
      <c r="AE2629" s="99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9"/>
      <c r="AD2630" s="78"/>
      <c r="AE2630" s="99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9"/>
      <c r="AD2631" s="78"/>
      <c r="AE2631" s="99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9"/>
      <c r="AD2632" s="78"/>
      <c r="AE2632" s="99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9"/>
      <c r="AD2633" s="78"/>
      <c r="AE2633" s="99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9"/>
      <c r="AD2634" s="78"/>
      <c r="AE2634" s="99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9"/>
      <c r="AD2635" s="78"/>
      <c r="AE2635" s="99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9"/>
      <c r="AD2636" s="78"/>
      <c r="AE2636" s="99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9"/>
      <c r="AD2637" s="78"/>
      <c r="AE2637" s="99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9"/>
      <c r="AD2638" s="78"/>
      <c r="AE2638" s="99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9"/>
      <c r="AD2639" s="78"/>
      <c r="AE2639" s="99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9"/>
      <c r="AD2640" s="78"/>
      <c r="AE2640" s="99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9"/>
      <c r="AD2641" s="78"/>
      <c r="AE2641" s="99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9"/>
      <c r="AD2642" s="78"/>
      <c r="AE2642" s="99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9"/>
      <c r="AD2643" s="78"/>
      <c r="AE2643" s="99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9"/>
      <c r="AD2644" s="78"/>
      <c r="AE2644" s="99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9"/>
      <c r="AD2645" s="78"/>
      <c r="AE2645" s="99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9"/>
      <c r="AD2646" s="78"/>
      <c r="AE2646" s="99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9"/>
      <c r="AD2647" s="78"/>
      <c r="AE2647" s="99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9"/>
      <c r="AD2648" s="78"/>
      <c r="AE2648" s="99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9"/>
      <c r="AD2649" s="78"/>
      <c r="AE2649" s="99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9"/>
      <c r="AD2650" s="78"/>
      <c r="AE2650" s="99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9"/>
      <c r="AD2651" s="78"/>
      <c r="AE2651" s="99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9"/>
      <c r="AD2652" s="78"/>
      <c r="AE2652" s="99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9"/>
      <c r="AD2653" s="78"/>
      <c r="AE2653" s="99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9"/>
      <c r="AD2654" s="78"/>
      <c r="AE2654" s="99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9"/>
      <c r="AD2655" s="78"/>
      <c r="AE2655" s="99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9"/>
      <c r="AD2656" s="78"/>
      <c r="AE2656" s="99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9"/>
      <c r="AD2657" s="78"/>
      <c r="AE2657" s="99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9"/>
      <c r="AD2658" s="78"/>
      <c r="AE2658" s="99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9"/>
      <c r="AD2659" s="78"/>
      <c r="AE2659" s="99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9"/>
      <c r="AD2660" s="78"/>
      <c r="AE2660" s="99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9"/>
      <c r="AD2661" s="78"/>
      <c r="AE2661" s="99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9"/>
      <c r="AD2662" s="78"/>
      <c r="AE2662" s="99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9"/>
      <c r="AD2663" s="78"/>
      <c r="AE2663" s="99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9"/>
      <c r="AD2664" s="78"/>
      <c r="AE2664" s="99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9"/>
      <c r="AD2665" s="78"/>
      <c r="AE2665" s="99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9"/>
      <c r="AD2666" s="78"/>
      <c r="AE2666" s="99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9"/>
      <c r="AD2667" s="78"/>
      <c r="AE2667" s="99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9"/>
      <c r="AD2668" s="78"/>
      <c r="AE2668" s="99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9"/>
      <c r="AD2669" s="78"/>
      <c r="AE2669" s="99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9"/>
      <c r="AD2670" s="78"/>
      <c r="AE2670" s="99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9"/>
      <c r="AD2671" s="78"/>
      <c r="AE2671" s="99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9"/>
      <c r="AD2672" s="78"/>
      <c r="AE2672" s="99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9"/>
      <c r="AD2673" s="78"/>
      <c r="AE2673" s="99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9"/>
      <c r="AD2674" s="78"/>
      <c r="AE2674" s="99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9"/>
      <c r="AD2675" s="78"/>
      <c r="AE2675" s="99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9"/>
      <c r="AD2676" s="78"/>
      <c r="AE2676" s="99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9"/>
      <c r="AD2677" s="78"/>
      <c r="AE2677" s="99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9"/>
      <c r="AD2678" s="78"/>
      <c r="AE2678" s="99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9"/>
      <c r="AD2679" s="78"/>
      <c r="AE2679" s="99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9"/>
      <c r="AD2680" s="78"/>
      <c r="AE2680" s="99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9"/>
      <c r="AD2681" s="78"/>
      <c r="AE2681" s="99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9"/>
      <c r="AD2682" s="78"/>
      <c r="AE2682" s="99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9"/>
      <c r="AD2683" s="78"/>
      <c r="AE2683" s="99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9"/>
      <c r="AD2684" s="78"/>
      <c r="AE2684" s="99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9"/>
      <c r="AD2685" s="78"/>
      <c r="AE2685" s="99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9"/>
      <c r="AD2686" s="78"/>
      <c r="AE2686" s="99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9"/>
      <c r="AD2687" s="78"/>
      <c r="AE2687" s="99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9"/>
      <c r="AD2688" s="78"/>
      <c r="AE2688" s="99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9"/>
      <c r="AD2689" s="78"/>
      <c r="AE2689" s="99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9"/>
      <c r="AD2690" s="78"/>
      <c r="AE2690" s="99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9"/>
      <c r="AD2691" s="78"/>
      <c r="AE2691" s="99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9"/>
      <c r="AD2692" s="78"/>
      <c r="AE2692" s="99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9"/>
      <c r="AD2693" s="78"/>
      <c r="AE2693" s="99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9"/>
      <c r="AD2694" s="78"/>
      <c r="AE2694" s="99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9"/>
      <c r="AD2695" s="78"/>
      <c r="AE2695" s="99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9"/>
      <c r="AD2696" s="78"/>
      <c r="AE2696" s="99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9"/>
      <c r="AD2697" s="78"/>
      <c r="AE2697" s="99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9"/>
      <c r="AD2698" s="78"/>
      <c r="AE2698" s="99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9"/>
      <c r="AD2699" s="78"/>
      <c r="AE2699" s="99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9"/>
      <c r="AD2700" s="78"/>
      <c r="AE2700" s="99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9"/>
      <c r="AD2701" s="78"/>
      <c r="AE2701" s="99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9"/>
      <c r="AD2702" s="78"/>
      <c r="AE2702" s="99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9"/>
      <c r="AD2703" s="78"/>
      <c r="AE2703" s="99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9"/>
      <c r="AD2704" s="78"/>
      <c r="AE2704" s="99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9"/>
      <c r="AD2705" s="78"/>
      <c r="AE2705" s="99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9"/>
      <c r="AD2706" s="78"/>
      <c r="AE2706" s="99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9"/>
      <c r="AD2707" s="78"/>
      <c r="AE2707" s="99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9"/>
      <c r="AD2708" s="78"/>
      <c r="AE2708" s="99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9"/>
      <c r="AD2709" s="78"/>
      <c r="AE2709" s="99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9"/>
      <c r="AD2710" s="78"/>
      <c r="AE2710" s="99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9"/>
      <c r="AD2711" s="78"/>
      <c r="AE2711" s="99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9"/>
      <c r="AD2712" s="78"/>
      <c r="AE2712" s="99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9"/>
      <c r="AD2713" s="78"/>
      <c r="AE2713" s="99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9"/>
      <c r="AD2714" s="78"/>
      <c r="AE2714" s="99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9"/>
      <c r="AD2715" s="78"/>
      <c r="AE2715" s="99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9"/>
      <c r="AD2716" s="78"/>
      <c r="AE2716" s="99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9"/>
      <c r="AD2717" s="78"/>
      <c r="AE2717" s="99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9"/>
      <c r="AD2718" s="78"/>
      <c r="AE2718" s="99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9"/>
      <c r="AD2719" s="78"/>
      <c r="AE2719" s="99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9"/>
      <c r="AD2720" s="78"/>
      <c r="AE2720" s="99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9"/>
      <c r="AD2721" s="78"/>
      <c r="AE2721" s="99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9"/>
      <c r="AD2722" s="78"/>
      <c r="AE2722" s="99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9"/>
      <c r="AD2723" s="78"/>
      <c r="AE2723" s="99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9"/>
      <c r="AD2724" s="78"/>
      <c r="AE2724" s="99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9"/>
      <c r="AD2725" s="78"/>
      <c r="AE2725" s="99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9"/>
      <c r="AD2726" s="78"/>
      <c r="AE2726" s="99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9"/>
      <c r="AD2727" s="78"/>
      <c r="AE2727" s="99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9"/>
      <c r="AD2728" s="78"/>
      <c r="AE2728" s="99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9"/>
      <c r="AD2729" s="78"/>
      <c r="AE2729" s="99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9"/>
      <c r="AD2730" s="78"/>
      <c r="AE2730" s="99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9"/>
      <c r="AD2731" s="78"/>
      <c r="AE2731" s="99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9"/>
      <c r="AD2732" s="78"/>
      <c r="AE2732" s="99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9"/>
      <c r="AD2733" s="78"/>
      <c r="AE2733" s="99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9"/>
      <c r="AD2734" s="78"/>
      <c r="AE2734" s="99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9"/>
      <c r="AD2735" s="78"/>
      <c r="AE2735" s="99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9"/>
      <c r="AD2736" s="78"/>
      <c r="AE2736" s="99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9"/>
      <c r="AD2737" s="78"/>
      <c r="AE2737" s="99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9"/>
      <c r="AD2738" s="78"/>
      <c r="AE2738" s="99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9"/>
      <c r="AD2739" s="78"/>
      <c r="AE2739" s="99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9"/>
      <c r="AD2740" s="78"/>
      <c r="AE2740" s="99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9"/>
      <c r="AD2741" s="78"/>
      <c r="AE2741" s="99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9"/>
      <c r="AD2742" s="78"/>
      <c r="AE2742" s="99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9"/>
      <c r="AD2743" s="78"/>
      <c r="AE2743" s="99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9"/>
      <c r="AD2744" s="78"/>
      <c r="AE2744" s="99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9"/>
      <c r="AD2745" s="78"/>
      <c r="AE2745" s="99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100"/>
      <c r="AD2746" s="78"/>
      <c r="AE2746" s="100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100"/>
      <c r="AD2747" s="78"/>
      <c r="AE2747" s="100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100"/>
      <c r="AD2748" s="78"/>
      <c r="AE2748" s="100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100"/>
      <c r="AD2749" s="78"/>
      <c r="AE2749" s="100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100"/>
      <c r="AD2750" s="78"/>
      <c r="AE2750" s="100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100"/>
      <c r="AD2751" s="78"/>
      <c r="AE2751" s="100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100"/>
      <c r="AD2752" s="78"/>
      <c r="AE2752" s="100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100"/>
      <c r="AD2753" s="78"/>
      <c r="AE2753" s="100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100"/>
      <c r="AD2754" s="78"/>
      <c r="AE2754" s="100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100"/>
      <c r="AD2755" s="78"/>
      <c r="AE2755" s="100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100"/>
      <c r="AD2756" s="78"/>
      <c r="AE2756" s="100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100"/>
      <c r="AD2757" s="78"/>
      <c r="AE2757" s="100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100"/>
      <c r="AD2758" s="78"/>
      <c r="AE2758" s="100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100"/>
      <c r="AD2759" s="78"/>
      <c r="AE2759" s="100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100"/>
      <c r="AD2760" s="78"/>
      <c r="AE2760" s="100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100"/>
      <c r="AD2761" s="78"/>
      <c r="AE2761" s="100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100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100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100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100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100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100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100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100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100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100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100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100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100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100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100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100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100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100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100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100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100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100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100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100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100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100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100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100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100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100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100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100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100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100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100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100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100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100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100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100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100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100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100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100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100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100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100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100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100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100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100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100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100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100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100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100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100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100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100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100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101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101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101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101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101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101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101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101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101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101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101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101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101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101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101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101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101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101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101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101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101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101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101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9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9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9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9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9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9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9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9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9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9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9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9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9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9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9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9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9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9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9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9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9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9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9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9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9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9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9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9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9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9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9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9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9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9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9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9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9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9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9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9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9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9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9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9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9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9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9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9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9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9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9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9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9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9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9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9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9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9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9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9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9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9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9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9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9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9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9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9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9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9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9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9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9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9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9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9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9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9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9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9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9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9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9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9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9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9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9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9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9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9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9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9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9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9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9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9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9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9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9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9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9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9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9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9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9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9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9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9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9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9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9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9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9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9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9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9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9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9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9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9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9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9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9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9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9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9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9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9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9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9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9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9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9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9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9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9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9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9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9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9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9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9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9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9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9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9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9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9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9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9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9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9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9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9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9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9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9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9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9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9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9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9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9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9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9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9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9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9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9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9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9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9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9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9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9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9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9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9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9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9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9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9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9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9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9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9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9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9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9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9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9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9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9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9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9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9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9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9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9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9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9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9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9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9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9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9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9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9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9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9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9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9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9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9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9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9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9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9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9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9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9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9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9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9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9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9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9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9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9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9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9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9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9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9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10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10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10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10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10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10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10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10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10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10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10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10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10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10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10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10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10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10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10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10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10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10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10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10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10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10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10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10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10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10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10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10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3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3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3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3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3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3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3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3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3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3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3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3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3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3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3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3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3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3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3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3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3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3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3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3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3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3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3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3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3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3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3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3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3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3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3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3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3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3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3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3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3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3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3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3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3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3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3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3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3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3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3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3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3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3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3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3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3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3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3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3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3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3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3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3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3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3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3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3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3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3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3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3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3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3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3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3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3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3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3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3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3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3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3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3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3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3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3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3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3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3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3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3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3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3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3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3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3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3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3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3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3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3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3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3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3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3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3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3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3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3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3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3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3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3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3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3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3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3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3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3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3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3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3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3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3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3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3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3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3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3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3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3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3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3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3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3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3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3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3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3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3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3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3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3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3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3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3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3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3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3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3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3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3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3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3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3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3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3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3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3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3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3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3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3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3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3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3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3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3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3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3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3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3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3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3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3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3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3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3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3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3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3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3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4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4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4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4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4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4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4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4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4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4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4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4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4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5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5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5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5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5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5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5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5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5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5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5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5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5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5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5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5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5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5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5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5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5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5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5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5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5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5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5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5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5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5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5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5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5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5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5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5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5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5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5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5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5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5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6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6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6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6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6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6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6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6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6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6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6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6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6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6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6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6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6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6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6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6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6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6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6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6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6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6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6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6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6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6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6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6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6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6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6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6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6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6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6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6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6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6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6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6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6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6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6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6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6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6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6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6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6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6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6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6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6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6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6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6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6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6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6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6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6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6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6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6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6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6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6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6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6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6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6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6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6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6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6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6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6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6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6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6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6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6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6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6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6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6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6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6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6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6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6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6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6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6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6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6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6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6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6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6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6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6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6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6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6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6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6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6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6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6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6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6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6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6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6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6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6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6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6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6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6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6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6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6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6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6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6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6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6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6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6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6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6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6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6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6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6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6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6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6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6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6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6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6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6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6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6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6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6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6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6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6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6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6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6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6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6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6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6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6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6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6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6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6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7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7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7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7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7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7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7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7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7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7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7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7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7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7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7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7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7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7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7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7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7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7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7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7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7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7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7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7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7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7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7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7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7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7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7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7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7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7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7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7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7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7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7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7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7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7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7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7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7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7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7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7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7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7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7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7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7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7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7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7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7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7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7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7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7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7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7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7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7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7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7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7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7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7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7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7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7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7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7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7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7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7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7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7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7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7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7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7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7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7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7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7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7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7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7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7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7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7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7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7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7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7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7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7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7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7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7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7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7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7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7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7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7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7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7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7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7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7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7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7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7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7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7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7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7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7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7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7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7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7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7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7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7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7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7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7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7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7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7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7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7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7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7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7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7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7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7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7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7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7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7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7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7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7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7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7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7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7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7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7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7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7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7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7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7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7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7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7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7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7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7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7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7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7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7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7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7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7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7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7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7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7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7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7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7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7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7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7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7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7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7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7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7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7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7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7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7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7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7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7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7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7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7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7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7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7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7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7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7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7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7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7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7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7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7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7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7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7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7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7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7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7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7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7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7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7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7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7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7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7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7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7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7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7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7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7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7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7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7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7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7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7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7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7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7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7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7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7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7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7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7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7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7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7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7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7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7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7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7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7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7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7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7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7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7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7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7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7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7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7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7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7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7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7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7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7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7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7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7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7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7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7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7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7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7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7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7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7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7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7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7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7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7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7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7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7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7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7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7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7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7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7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8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8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8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8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8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8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8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8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8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8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8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8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8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8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8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8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8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8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8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8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8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8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8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8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8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8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8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8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8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8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8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8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8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8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8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8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8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8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8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8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8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8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8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8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8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8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8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8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8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8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8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8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8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8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8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8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8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8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8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8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8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8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8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8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8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8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8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8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8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8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8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8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8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8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8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8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8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8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8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8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8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8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8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8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8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8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8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8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8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8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8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8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8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8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8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8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8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8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8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8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8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8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8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8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8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8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8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8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8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8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8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8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8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8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8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8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8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8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8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8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8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8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8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8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8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8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8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8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8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8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8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8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8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8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8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8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8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8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8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8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8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8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8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8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8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8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8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8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8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8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8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8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8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8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8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8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8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8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8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8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8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8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8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8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8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8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8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8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8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8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8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8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8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8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8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8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8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8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8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8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8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8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8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8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8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8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8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8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8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8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8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8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8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8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8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8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8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8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8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8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8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8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8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8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8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8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9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9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9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9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9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9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9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9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9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9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9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9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9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9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9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9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9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9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9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9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9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9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9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9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9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9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9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9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9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9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9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9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9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9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9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9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9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9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9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9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9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9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9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9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9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9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9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9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9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9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9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9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9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9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9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9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9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9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9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9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9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9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9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9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9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9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9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9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9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9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9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9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9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9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9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9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9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9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9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9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9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9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9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9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9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9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9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9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9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9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9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9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9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9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9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9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9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9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9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9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9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9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9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9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9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9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9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9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9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9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9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9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9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9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9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9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9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9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9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9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9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9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9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9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9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9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9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9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9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9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9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9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9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9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9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9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9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9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9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9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9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9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9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9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9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9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9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9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9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9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9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9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9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9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9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9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9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9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9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9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9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9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9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9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9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9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9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9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9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9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9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9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9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9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9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9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9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9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9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9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9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9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9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9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9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9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9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9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9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9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9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9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9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9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9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9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9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9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9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9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9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9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9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9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9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9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9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9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9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9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9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9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9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9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9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9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9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9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9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9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9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9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9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9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9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9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9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9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9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9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9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9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20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20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20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20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20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20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20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20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20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20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20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20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20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20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20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20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20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20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20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20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20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20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20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20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20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20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20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20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20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20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20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20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20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20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20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20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20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20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20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20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20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20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20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20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20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20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20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20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20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20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20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20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20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20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20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20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20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20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20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20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20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20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20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20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20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20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20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20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20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20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20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20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20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20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20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20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20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20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20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20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20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20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20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20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20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20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20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20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20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20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20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20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20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20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20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20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20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20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20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20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20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20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20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20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20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20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20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20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20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20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20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20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20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20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20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20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20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20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20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20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20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20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20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20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20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20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20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20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20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20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20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20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20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20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20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20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20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20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20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20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20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20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20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20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20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20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20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20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20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20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20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20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20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20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20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20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20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20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20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20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20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20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20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20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20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20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20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20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20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20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20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20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20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20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20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20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20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20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20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20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20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20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20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20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20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20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20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20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20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20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20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20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20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20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20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20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20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20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20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20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20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20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20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20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20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20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20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20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20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20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20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20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20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20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20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20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20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20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20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20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20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20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20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20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20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20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20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20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20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20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20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20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20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20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20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20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20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20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20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20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20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20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20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20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20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20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20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20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20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20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20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20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20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20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20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20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20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20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20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20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20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20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20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20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20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20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20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20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20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20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20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20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20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20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20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20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20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20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20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20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20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20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20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20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21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21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21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21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21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21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21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21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21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21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21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21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21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21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21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21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21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21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21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21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21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2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XFD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7" t="s">
        <v>455</v>
      </c>
      <c r="C1" s="147"/>
      <c r="D1" s="147"/>
      <c r="E1" s="147"/>
      <c r="F1" s="147"/>
      <c r="G1" s="147" t="s">
        <v>453</v>
      </c>
      <c r="H1" s="147"/>
      <c r="I1" s="147" t="s">
        <v>454</v>
      </c>
      <c r="J1" s="147"/>
      <c r="K1" s="147" t="s">
        <v>456</v>
      </c>
      <c r="L1" s="147"/>
      <c r="M1" s="147"/>
      <c r="N1" s="147"/>
      <c r="O1" s="147"/>
      <c r="P1" s="147" t="s">
        <v>453</v>
      </c>
      <c r="Q1" s="147"/>
      <c r="R1" s="147" t="s">
        <v>454</v>
      </c>
      <c r="S1" s="147"/>
      <c r="T1" s="147" t="s">
        <v>464</v>
      </c>
      <c r="U1" s="147"/>
      <c r="V1" s="147"/>
      <c r="W1" s="147"/>
      <c r="X1" s="147" t="s">
        <v>466</v>
      </c>
      <c r="Y1" s="147"/>
      <c r="Z1" s="147"/>
      <c r="AA1" s="147"/>
      <c r="AB1" s="147" t="s">
        <v>508</v>
      </c>
      <c r="AC1" s="147"/>
      <c r="AD1" s="147"/>
      <c r="AE1" s="147"/>
      <c r="AF1" s="147" t="s">
        <v>510</v>
      </c>
      <c r="AG1" s="147"/>
      <c r="AH1" s="147"/>
      <c r="AI1" s="147"/>
    </row>
    <row r="2" spans="1:35" s="2" customFormat="1" x14ac:dyDescent="0.25">
      <c r="B2" s="147" t="s">
        <v>453</v>
      </c>
      <c r="C2" s="147"/>
      <c r="D2" s="147" t="s">
        <v>454</v>
      </c>
      <c r="E2" s="147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7" t="s">
        <v>453</v>
      </c>
      <c r="L2" s="147"/>
      <c r="M2" s="147" t="s">
        <v>454</v>
      </c>
      <c r="N2" s="147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7" t="s">
        <v>455</v>
      </c>
      <c r="U2" s="147"/>
      <c r="V2" s="147" t="s">
        <v>465</v>
      </c>
      <c r="W2" s="147"/>
      <c r="X2" s="147" t="s">
        <v>455</v>
      </c>
      <c r="Y2" s="147"/>
      <c r="Z2" s="147" t="s">
        <v>465</v>
      </c>
      <c r="AA2" s="147"/>
      <c r="AB2" s="147" t="s">
        <v>455</v>
      </c>
      <c r="AC2" s="147"/>
      <c r="AD2" s="147" t="s">
        <v>465</v>
      </c>
      <c r="AE2" s="147"/>
      <c r="AF2" s="147" t="s">
        <v>455</v>
      </c>
      <c r="AG2" s="147"/>
      <c r="AH2" s="147" t="s">
        <v>465</v>
      </c>
      <c r="AI2" s="147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19</v>
      </c>
      <c r="C4">
        <f>COUNTIFS('2way'!$A$3:$A$7690,"&gt;  50% ",'2way'!$Y$3:$Y$7690,"N",'2way'!$S$3:$S$7690,"B1")</f>
        <v>14</v>
      </c>
      <c r="D4">
        <f>COUNTIFS('2way'!$B$3:$B$7690,"&gt;  50% ",'2way'!$Y$3:$Y$7690,"N",'2way'!$S$3:$S$7690,"B1")</f>
        <v>8</v>
      </c>
      <c r="E4">
        <f>COUNTIFS('2way'!$B$3:$B$7690,"&gt;  50% ",'2way'!$Y$3:$Y$7690,"Y",'2way'!$S$3:$S$7690,"B1")</f>
        <v>12</v>
      </c>
      <c r="F4">
        <f>COUNTIF('2way'!S3:S7690,"B1")</f>
        <v>72</v>
      </c>
      <c r="G4" s="6">
        <f t="shared" ref="G4:G26" si="0">B4/F4</f>
        <v>0.2638888888888889</v>
      </c>
      <c r="H4" s="6">
        <f t="shared" ref="H4:H26" si="1">C4/F4</f>
        <v>0.19444444444444445</v>
      </c>
      <c r="I4" s="6">
        <f t="shared" ref="I4:I26" si="2">D4/F4</f>
        <v>0.1111111111111111</v>
      </c>
      <c r="J4" s="6">
        <f t="shared" ref="J4:J26" si="3">E4/F4</f>
        <v>0.16666666666666666</v>
      </c>
      <c r="K4">
        <f>COUNTIFS('2way'!M3:M7690,"&gt;  50% ",'2way'!Y3:Y7690,"Y",'2way'!S3:S7690,"B1")</f>
        <v>41</v>
      </c>
      <c r="L4">
        <f>COUNTIFS('2way'!M3:M7690,"&gt;  50% ",'2way'!Y3:Y7690,"N",'2way'!S3:S7690,"B1")</f>
        <v>27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72</v>
      </c>
      <c r="P4" s="6">
        <f t="shared" ref="P4:P26" si="4">K4/O4</f>
        <v>0.56944444444444442</v>
      </c>
      <c r="Q4" s="6">
        <f t="shared" ref="Q4:Q26" si="5">L4/O4</f>
        <v>0.375</v>
      </c>
      <c r="R4" s="6">
        <f t="shared" ref="R4:R26" si="6">M4/O4</f>
        <v>2.7777777777777776E-2</v>
      </c>
      <c r="S4" s="6">
        <f t="shared" ref="S4:S26" si="7">N4/O4</f>
        <v>1.3888888888888888E-2</v>
      </c>
      <c r="T4">
        <f t="shared" ref="T4:T26" si="8">B4+D4</f>
        <v>27</v>
      </c>
      <c r="U4" s="6">
        <f t="shared" ref="U4:U26" si="9">T4/F4</f>
        <v>0.375</v>
      </c>
      <c r="V4">
        <f t="shared" ref="V4:V26" si="10">K4+M4</f>
        <v>43</v>
      </c>
      <c r="W4" s="6">
        <f t="shared" ref="W4:W26" si="11">V4/O4</f>
        <v>0.59722222222222221</v>
      </c>
      <c r="X4">
        <f t="shared" ref="X4:X26" si="12">C4+E4</f>
        <v>26</v>
      </c>
      <c r="Y4" s="6">
        <f t="shared" ref="Y4:Y25" si="13">X4/F4</f>
        <v>0.3611111111111111</v>
      </c>
      <c r="Z4">
        <f t="shared" ref="Z4:Z26" si="14">L4+N4</f>
        <v>28</v>
      </c>
      <c r="AA4" s="6">
        <f t="shared" ref="AA4:AA26" si="15">Z4/O4</f>
        <v>0.3888888888888889</v>
      </c>
      <c r="AB4" s="6">
        <f>(B4/SUM(B4,E4))</f>
        <v>0.61290322580645162</v>
      </c>
      <c r="AC4" s="6">
        <f>(D4/SUM(D4,C4))</f>
        <v>0.36363636363636365</v>
      </c>
      <c r="AD4" s="6">
        <f>(K4/SUM(N4,K4))</f>
        <v>0.97619047619047616</v>
      </c>
      <c r="AE4" s="6">
        <f>(M4/SUM(M4,L4))</f>
        <v>6.8965517241379309E-2</v>
      </c>
      <c r="AF4" s="6">
        <f>AB4-AD4</f>
        <v>-0.36328725038402454</v>
      </c>
      <c r="AG4" s="6">
        <f>AC4-AE4</f>
        <v>0.29467084639498431</v>
      </c>
      <c r="AH4" s="6">
        <f>AD4-AB4</f>
        <v>0.36328725038402454</v>
      </c>
      <c r="AI4" s="6">
        <f>AE4-AC4</f>
        <v>-0.29467084639498431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13</v>
      </c>
      <c r="C5">
        <f>COUNTIFS('2way'!$A$3:$A$7690,"&gt;  50% ",'2way'!$Y$3:$Y$7690,"N",'2way'!$S$3:$S$7690,"=" &amp; A5)</f>
        <v>10</v>
      </c>
      <c r="D5">
        <f>COUNTIFS('2way'!$B$3:$B$7690,"&gt;  50% ",'2way'!$Y$3:$Y$7690,"N",'2way'!$S$3:$S$7690,"=" &amp;A5)</f>
        <v>10</v>
      </c>
      <c r="E5">
        <f>COUNTIFS('2way'!$B$3:$B$7690,"&gt;  50% ",'2way'!$Y$3:$Y$7690,"Y",'2way'!$S$3:$S$7690,"=" &amp;A5)</f>
        <v>12</v>
      </c>
      <c r="F5">
        <f>COUNTIF('2way'!S3:S7690,"=" &amp;A5)</f>
        <v>45</v>
      </c>
      <c r="G5" s="6">
        <f t="shared" si="0"/>
        <v>0.28888888888888886</v>
      </c>
      <c r="H5" s="6">
        <f t="shared" si="1"/>
        <v>0.22222222222222221</v>
      </c>
      <c r="I5" s="6">
        <f t="shared" si="2"/>
        <v>0.22222222222222221</v>
      </c>
      <c r="J5" s="6">
        <f t="shared" si="3"/>
        <v>0.26666666666666666</v>
      </c>
      <c r="K5">
        <f>COUNTIFS('2way'!$M$3:$M$7690,"&gt;  50% ",'2way'!$Y$3:$Y$7690,"Y",'2way'!$S$3:$S$7690,"=" &amp;A5)</f>
        <v>23</v>
      </c>
      <c r="L5">
        <f>COUNTIFS('2way'!$M$3:$M$7690,"&gt;  50% ",'2way'!$Y$3:$Y$7690,"N",'2way'!$S$3:$S$7690,"=" &amp;A5)</f>
        <v>18</v>
      </c>
      <c r="M5">
        <f>COUNTIFS('2way'!$N$3:$N$7690,"&gt;  50% ",'2way'!$Y$3:$Y$7690,"N",'2way'!$S$3:$S$7690,"=" &amp;A5)</f>
        <v>2</v>
      </c>
      <c r="N5">
        <f>COUNTIFS('2way'!$N$3:$N$7690,"&gt;  50% ",'2way'!$Y$3:$Y$7690,"Y",'2way'!$S$3:$S$7690,"=" &amp;A5)</f>
        <v>2</v>
      </c>
      <c r="O5">
        <f>COUNTIF('2way'!S3:S7690,"=" &amp;A5)</f>
        <v>45</v>
      </c>
      <c r="P5" s="6">
        <f t="shared" si="4"/>
        <v>0.51111111111111107</v>
      </c>
      <c r="Q5" s="6">
        <f t="shared" si="5"/>
        <v>0.4</v>
      </c>
      <c r="R5" s="6">
        <f t="shared" si="6"/>
        <v>4.4444444444444446E-2</v>
      </c>
      <c r="S5" s="6">
        <f t="shared" si="7"/>
        <v>4.4444444444444446E-2</v>
      </c>
      <c r="T5">
        <f t="shared" si="8"/>
        <v>23</v>
      </c>
      <c r="U5" s="6">
        <f t="shared" si="9"/>
        <v>0.51111111111111107</v>
      </c>
      <c r="V5">
        <f t="shared" si="10"/>
        <v>25</v>
      </c>
      <c r="W5" s="6">
        <f t="shared" si="11"/>
        <v>0.55555555555555558</v>
      </c>
      <c r="X5">
        <f t="shared" si="12"/>
        <v>22</v>
      </c>
      <c r="Y5" s="6">
        <f t="shared" si="13"/>
        <v>0.48888888888888887</v>
      </c>
      <c r="Z5">
        <f t="shared" si="14"/>
        <v>20</v>
      </c>
      <c r="AA5" s="6">
        <f t="shared" si="15"/>
        <v>0.44444444444444442</v>
      </c>
      <c r="AB5" s="6">
        <f t="shared" ref="AB5:AB25" si="16">(B5/SUM(B5,E5))</f>
        <v>0.52</v>
      </c>
      <c r="AC5" s="6">
        <f t="shared" ref="AC5:AC25" si="17">(D5/SUM(D5,C5))</f>
        <v>0.5</v>
      </c>
      <c r="AD5" s="6">
        <f t="shared" ref="AD5:AD25" si="18">(K5/SUM(N5,K5))</f>
        <v>0.92</v>
      </c>
      <c r="AE5" s="6">
        <f t="shared" ref="AE5:AE25" si="19">(M5/SUM(M5,L5))</f>
        <v>0.1</v>
      </c>
      <c r="AF5" s="6">
        <f t="shared" ref="AF5:AF25" si="20">AB5-AD5</f>
        <v>-0.4</v>
      </c>
      <c r="AG5" s="6">
        <f t="shared" ref="AG5:AG25" si="21">AC5-AE5</f>
        <v>0.4</v>
      </c>
      <c r="AH5" s="6">
        <f t="shared" ref="AH5:AH25" si="22">AD5-AB5</f>
        <v>0.4</v>
      </c>
      <c r="AI5" s="6">
        <f t="shared" ref="AI5:AI25" si="23">AE5-AC5</f>
        <v>-0.4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16</v>
      </c>
      <c r="C6">
        <f>COUNTIFS('2way'!$A$3:$A$7690,"&gt;  50% ",'2way'!$Y$3:$Y$7690,"N",'2way'!$S$3:$S$7690,"=" &amp; A6)</f>
        <v>8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8</v>
      </c>
      <c r="F6">
        <f>COUNTIF('2way'!S4:S7691,"=" &amp;A6)</f>
        <v>63</v>
      </c>
      <c r="G6" s="6">
        <f t="shared" si="0"/>
        <v>0.25396825396825395</v>
      </c>
      <c r="H6" s="6">
        <f t="shared" si="1"/>
        <v>0.12698412698412698</v>
      </c>
      <c r="I6" s="6">
        <f t="shared" si="2"/>
        <v>0.1111111111111111</v>
      </c>
      <c r="J6" s="6">
        <f t="shared" si="3"/>
        <v>0.12698412698412698</v>
      </c>
      <c r="K6">
        <f>COUNTIFS('2way'!$M$3:$M$7690,"&gt;  50% ",'2way'!$Y$3:$Y$7690,"Y",'2way'!$S$3:$S$7690,"=" &amp;A6)</f>
        <v>33</v>
      </c>
      <c r="L6">
        <f>COUNTIFS('2way'!$M$3:$M$7690,"&gt;  50% ",'2way'!$Y$3:$Y$7690,"N",'2way'!$S$3:$S$7690,"=" &amp;A6)</f>
        <v>22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63</v>
      </c>
      <c r="P6" s="6">
        <f t="shared" si="4"/>
        <v>0.52380952380952384</v>
      </c>
      <c r="Q6" s="6">
        <f t="shared" si="5"/>
        <v>0.34920634920634919</v>
      </c>
      <c r="R6" s="6">
        <f t="shared" si="6"/>
        <v>3.1746031746031744E-2</v>
      </c>
      <c r="S6" s="6">
        <f t="shared" si="7"/>
        <v>7.9365079365079361E-2</v>
      </c>
      <c r="T6">
        <f t="shared" si="8"/>
        <v>23</v>
      </c>
      <c r="U6" s="6">
        <f t="shared" si="9"/>
        <v>0.36507936507936506</v>
      </c>
      <c r="V6">
        <f t="shared" si="10"/>
        <v>35</v>
      </c>
      <c r="W6" s="6">
        <f t="shared" si="11"/>
        <v>0.55555555555555558</v>
      </c>
      <c r="X6">
        <f t="shared" si="12"/>
        <v>16</v>
      </c>
      <c r="Y6" s="6">
        <f t="shared" si="13"/>
        <v>0.25396825396825395</v>
      </c>
      <c r="Z6">
        <f t="shared" si="14"/>
        <v>27</v>
      </c>
      <c r="AA6" s="6">
        <f t="shared" si="15"/>
        <v>0.42857142857142855</v>
      </c>
      <c r="AB6" s="6">
        <f t="shared" si="16"/>
        <v>0.66666666666666663</v>
      </c>
      <c r="AC6" s="6">
        <f t="shared" si="17"/>
        <v>0.46666666666666667</v>
      </c>
      <c r="AD6" s="6">
        <f t="shared" si="18"/>
        <v>0.86842105263157898</v>
      </c>
      <c r="AE6" s="6">
        <f t="shared" si="19"/>
        <v>8.3333333333333329E-2</v>
      </c>
      <c r="AF6" s="6">
        <f t="shared" si="20"/>
        <v>-0.20175438596491235</v>
      </c>
      <c r="AG6" s="6">
        <f t="shared" si="21"/>
        <v>0.38333333333333336</v>
      </c>
      <c r="AH6" s="6">
        <f t="shared" si="22"/>
        <v>0.20175438596491235</v>
      </c>
      <c r="AI6" s="6">
        <f t="shared" si="23"/>
        <v>-0.38333333333333336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14</v>
      </c>
      <c r="C7">
        <f>COUNTIFS('2way'!$A$3:$A$7690,"&gt;  50% ",'2way'!$Y$3:$Y$7690,"N",'2way'!$S$3:$S$7690,"=" &amp; A7)</f>
        <v>12</v>
      </c>
      <c r="D7">
        <f>COUNTIFS('2way'!$B$3:$B$7690,"&gt;  50% ",'2way'!$Y$3:$Y$7690,"N",'2way'!$S$3:$S$7690,"=" &amp;A7)</f>
        <v>12</v>
      </c>
      <c r="E7">
        <f>COUNTIFS('2way'!$B$3:$B$7690,"&gt;  50% ",'2way'!$Y$3:$Y$7690,"Y",'2way'!$S$3:$S$7690,"=" &amp;A7)</f>
        <v>12</v>
      </c>
      <c r="F7">
        <f>COUNTIF('2way'!S5:S7692,"=" &amp;A7)</f>
        <v>50</v>
      </c>
      <c r="G7" s="6">
        <f t="shared" si="0"/>
        <v>0.28000000000000003</v>
      </c>
      <c r="H7" s="6">
        <f t="shared" si="1"/>
        <v>0.24</v>
      </c>
      <c r="I7" s="6">
        <f t="shared" si="2"/>
        <v>0.24</v>
      </c>
      <c r="J7" s="6">
        <f t="shared" si="3"/>
        <v>0.24</v>
      </c>
      <c r="K7">
        <f>COUNTIFS('2way'!$M$3:$M$7690,"&gt;  50% ",'2way'!$Y$3:$Y$7690,"Y",'2way'!$S$3:$S$7690,"=" &amp;A7)</f>
        <v>15</v>
      </c>
      <c r="L7">
        <f>COUNTIFS('2way'!$M$3:$M$7690,"&gt;  50% ",'2way'!$Y$3:$Y$7690,"N",'2way'!$S$3:$S$7690,"=" &amp;A7)</f>
        <v>11</v>
      </c>
      <c r="M7">
        <f>COUNTIFS('2way'!$N$3:$N$7690,"&gt;  50% ",'2way'!$Y$3:$Y$7690,"N",'2way'!$S$3:$S$7690,"=" &amp;A7)</f>
        <v>13</v>
      </c>
      <c r="N7">
        <f>COUNTIFS('2way'!$N$3:$N$7690,"&gt;  50% ",'2way'!$Y$3:$Y$7690,"Y",'2way'!$S$3:$S$7690,"=" &amp;A7)</f>
        <v>11</v>
      </c>
      <c r="O7">
        <f>COUNTIF('2way'!S5:S7692,"=" &amp;A7)</f>
        <v>50</v>
      </c>
      <c r="P7" s="6">
        <f t="shared" si="4"/>
        <v>0.3</v>
      </c>
      <c r="Q7" s="6">
        <f t="shared" si="5"/>
        <v>0.22</v>
      </c>
      <c r="R7" s="6">
        <f t="shared" si="6"/>
        <v>0.26</v>
      </c>
      <c r="S7" s="6">
        <f t="shared" si="7"/>
        <v>0.22</v>
      </c>
      <c r="T7">
        <f t="shared" si="8"/>
        <v>26</v>
      </c>
      <c r="U7" s="6">
        <f t="shared" si="9"/>
        <v>0.52</v>
      </c>
      <c r="V7">
        <f t="shared" si="10"/>
        <v>28</v>
      </c>
      <c r="W7" s="6">
        <f t="shared" si="11"/>
        <v>0.56000000000000005</v>
      </c>
      <c r="X7">
        <f t="shared" si="12"/>
        <v>24</v>
      </c>
      <c r="Y7" s="6">
        <f t="shared" si="13"/>
        <v>0.48</v>
      </c>
      <c r="Z7">
        <f t="shared" si="14"/>
        <v>22</v>
      </c>
      <c r="AA7" s="6">
        <f t="shared" si="15"/>
        <v>0.44</v>
      </c>
      <c r="AB7" s="6">
        <f t="shared" si="16"/>
        <v>0.53846153846153844</v>
      </c>
      <c r="AC7" s="6">
        <f t="shared" si="17"/>
        <v>0.5</v>
      </c>
      <c r="AD7" s="6">
        <f t="shared" si="18"/>
        <v>0.57692307692307687</v>
      </c>
      <c r="AE7" s="6">
        <f t="shared" si="19"/>
        <v>0.54166666666666663</v>
      </c>
      <c r="AF7" s="6">
        <f t="shared" si="20"/>
        <v>-3.8461538461538436E-2</v>
      </c>
      <c r="AG7" s="6">
        <f t="shared" si="21"/>
        <v>-4.166666666666663E-2</v>
      </c>
      <c r="AH7" s="6">
        <f t="shared" si="22"/>
        <v>3.8461538461538436E-2</v>
      </c>
      <c r="AI7" s="6">
        <f t="shared" si="23"/>
        <v>4.166666666666663E-2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14</v>
      </c>
      <c r="C8">
        <f>COUNTIFS('2way'!$A$3:$A$7690,"&gt;  50% ",'2way'!$Y$3:$Y$7690,"N",'2way'!$S$3:$S$7690,"=" &amp; A8)</f>
        <v>6</v>
      </c>
      <c r="D8">
        <f>COUNTIFS('2way'!$B$3:$B$7690,"&gt;  50% ",'2way'!$Y$3:$Y$7690,"N",'2way'!$S$3:$S$7690,"=" &amp;A8)</f>
        <v>39</v>
      </c>
      <c r="E8">
        <f>COUNTIFS('2way'!$B$3:$B$7690,"&gt;  50% ",'2way'!$Y$3:$Y$7690,"Y",'2way'!$S$3:$S$7690,"=" &amp;A8)</f>
        <v>37</v>
      </c>
      <c r="F8">
        <f>COUNTIF('2way'!S6:S7693,"=" &amp;A8)</f>
        <v>96</v>
      </c>
      <c r="G8" s="6">
        <f t="shared" si="0"/>
        <v>0.14583333333333334</v>
      </c>
      <c r="H8" s="6">
        <f t="shared" si="1"/>
        <v>6.25E-2</v>
      </c>
      <c r="I8" s="6">
        <f t="shared" si="2"/>
        <v>0.40625</v>
      </c>
      <c r="J8" s="6">
        <f t="shared" si="3"/>
        <v>0.38541666666666669</v>
      </c>
      <c r="K8">
        <f>COUNTIFS('2way'!$M$3:$M$7690,"&gt;  50% ",'2way'!$Y$3:$Y$7690,"Y",'2way'!$S$3:$S$7690,"=" &amp;A8)</f>
        <v>5</v>
      </c>
      <c r="L8">
        <f>COUNTIFS('2way'!$M$3:$M$7690,"&gt;  50% ",'2way'!$Y$3:$Y$7690,"N",'2way'!$S$3:$S$7690,"=" &amp;A8)</f>
        <v>3</v>
      </c>
      <c r="M8">
        <f>COUNTIFS('2way'!$N$3:$N$7690,"&gt;  50% ",'2way'!$Y$3:$Y$7690,"N",'2way'!$S$3:$S$7690,"=" &amp;A8)</f>
        <v>41</v>
      </c>
      <c r="N8">
        <f>COUNTIFS('2way'!$N$3:$N$7690,"&gt;  50% ",'2way'!$Y$3:$Y$7690,"Y",'2way'!$S$3:$S$7690,"=" &amp;A8)</f>
        <v>46</v>
      </c>
      <c r="O8">
        <f>COUNTIF('2way'!S6:S7693,"=" &amp;A8)</f>
        <v>96</v>
      </c>
      <c r="P8" s="6">
        <f t="shared" si="4"/>
        <v>5.2083333333333336E-2</v>
      </c>
      <c r="Q8" s="6">
        <f t="shared" si="5"/>
        <v>3.125E-2</v>
      </c>
      <c r="R8" s="6">
        <f t="shared" si="6"/>
        <v>0.42708333333333331</v>
      </c>
      <c r="S8" s="6">
        <f t="shared" si="7"/>
        <v>0.47916666666666669</v>
      </c>
      <c r="T8">
        <f t="shared" si="8"/>
        <v>53</v>
      </c>
      <c r="U8" s="6">
        <f t="shared" si="9"/>
        <v>0.55208333333333337</v>
      </c>
      <c r="V8">
        <f t="shared" si="10"/>
        <v>46</v>
      </c>
      <c r="W8" s="6">
        <f t="shared" si="11"/>
        <v>0.47916666666666669</v>
      </c>
      <c r="X8">
        <f t="shared" si="12"/>
        <v>43</v>
      </c>
      <c r="Y8" s="6">
        <f t="shared" si="13"/>
        <v>0.44791666666666669</v>
      </c>
      <c r="Z8">
        <f t="shared" si="14"/>
        <v>49</v>
      </c>
      <c r="AA8" s="6">
        <f t="shared" si="15"/>
        <v>0.51041666666666663</v>
      </c>
      <c r="AB8" s="6">
        <f t="shared" si="16"/>
        <v>0.27450980392156865</v>
      </c>
      <c r="AC8" s="6">
        <f t="shared" si="17"/>
        <v>0.8666666666666667</v>
      </c>
      <c r="AD8" s="6">
        <f t="shared" si="18"/>
        <v>9.8039215686274508E-2</v>
      </c>
      <c r="AE8" s="6">
        <f t="shared" si="19"/>
        <v>0.93181818181818177</v>
      </c>
      <c r="AF8" s="6">
        <f t="shared" si="20"/>
        <v>0.17647058823529416</v>
      </c>
      <c r="AG8" s="6">
        <f t="shared" si="21"/>
        <v>-6.5151515151515071E-2</v>
      </c>
      <c r="AH8" s="6">
        <f t="shared" si="22"/>
        <v>-0.17647058823529416</v>
      </c>
      <c r="AI8" s="6">
        <f t="shared" si="23"/>
        <v>6.5151515151515071E-2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18</v>
      </c>
      <c r="C9">
        <f>COUNTIFS('2way'!$A$3:$A$7690,"&gt;  50% ",'2way'!$Y$3:$Y$7690,"N",'2way'!$S$3:$S$7690,"=" &amp; A9)</f>
        <v>21</v>
      </c>
      <c r="D9">
        <f>COUNTIFS('2way'!$B$3:$B$7690,"&gt;  50% ",'2way'!$Y$3:$Y$7690,"N",'2way'!$S$3:$S$7690,"=" &amp;A9)</f>
        <v>27</v>
      </c>
      <c r="E9">
        <f>COUNTIFS('2way'!$B$3:$B$7690,"&gt;  50% ",'2way'!$Y$3:$Y$7690,"Y",'2way'!$S$3:$S$7690,"=" &amp;A9)</f>
        <v>26</v>
      </c>
      <c r="F9">
        <f>COUNTIF('2way'!S7:S7694,"=" &amp;A9)</f>
        <v>92</v>
      </c>
      <c r="G9" s="6">
        <f t="shared" si="0"/>
        <v>0.19565217391304349</v>
      </c>
      <c r="H9" s="6">
        <f t="shared" si="1"/>
        <v>0.22826086956521738</v>
      </c>
      <c r="I9" s="6">
        <f t="shared" si="2"/>
        <v>0.29347826086956524</v>
      </c>
      <c r="J9" s="6">
        <f t="shared" si="3"/>
        <v>0.28260869565217389</v>
      </c>
      <c r="K9">
        <f>COUNTIFS('2way'!$M$3:$M$7690,"&gt;  50% ",'2way'!$Y$3:$Y$7690,"Y",'2way'!$S$3:$S$7690,"=" &amp;A9)</f>
        <v>8</v>
      </c>
      <c r="L9">
        <f>COUNTIFS('2way'!$M$3:$M$7690,"&gt;  50% ",'2way'!$Y$3:$Y$7690,"N",'2way'!$S$3:$S$7690,"=" &amp;A9)</f>
        <v>9</v>
      </c>
      <c r="M9">
        <f>COUNTIFS('2way'!$N$3:$N$7690,"&gt;  50% ",'2way'!$Y$3:$Y$7690,"N",'2way'!$S$3:$S$7690,"=" &amp;A9)</f>
        <v>39</v>
      </c>
      <c r="N9">
        <f>COUNTIFS('2way'!$N$3:$N$7690,"&gt;  50% ",'2way'!$Y$3:$Y$7690,"Y",'2way'!$S$3:$S$7690,"=" &amp;A9)</f>
        <v>35</v>
      </c>
      <c r="O9">
        <f>COUNTIF('2way'!S7:S7694,"=" &amp;A9)</f>
        <v>92</v>
      </c>
      <c r="P9" s="6">
        <f t="shared" si="4"/>
        <v>8.6956521739130432E-2</v>
      </c>
      <c r="Q9" s="6">
        <f t="shared" si="5"/>
        <v>9.7826086956521743E-2</v>
      </c>
      <c r="R9" s="6">
        <f t="shared" si="6"/>
        <v>0.42391304347826086</v>
      </c>
      <c r="S9" s="6">
        <f t="shared" si="7"/>
        <v>0.38043478260869568</v>
      </c>
      <c r="T9">
        <f t="shared" si="8"/>
        <v>45</v>
      </c>
      <c r="U9" s="6">
        <f t="shared" si="9"/>
        <v>0.4891304347826087</v>
      </c>
      <c r="V9">
        <f t="shared" si="10"/>
        <v>47</v>
      </c>
      <c r="W9" s="6">
        <f t="shared" si="11"/>
        <v>0.51086956521739135</v>
      </c>
      <c r="X9">
        <f t="shared" si="12"/>
        <v>47</v>
      </c>
      <c r="Y9" s="6">
        <f t="shared" si="13"/>
        <v>0.51086956521739135</v>
      </c>
      <c r="Z9">
        <f t="shared" si="14"/>
        <v>44</v>
      </c>
      <c r="AA9" s="6">
        <f t="shared" si="15"/>
        <v>0.47826086956521741</v>
      </c>
      <c r="AB9" s="6">
        <f t="shared" si="16"/>
        <v>0.40909090909090912</v>
      </c>
      <c r="AC9" s="6">
        <f t="shared" si="17"/>
        <v>0.5625</v>
      </c>
      <c r="AD9" s="6">
        <f t="shared" si="18"/>
        <v>0.18604651162790697</v>
      </c>
      <c r="AE9" s="6">
        <f t="shared" si="19"/>
        <v>0.8125</v>
      </c>
      <c r="AF9" s="6">
        <f t="shared" si="20"/>
        <v>0.22304439746300214</v>
      </c>
      <c r="AG9" s="6">
        <f t="shared" si="21"/>
        <v>-0.25</v>
      </c>
      <c r="AH9" s="6">
        <f t="shared" si="22"/>
        <v>-0.22304439746300214</v>
      </c>
      <c r="AI9" s="6">
        <f t="shared" si="23"/>
        <v>0.25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12</v>
      </c>
      <c r="C10">
        <f>COUNTIFS('2way'!$A$3:$A$7690,"&gt;  50% ",'2way'!$Y$3:$Y$7690,"N",'2way'!$S$3:$S$7690,"=" &amp; A10)</f>
        <v>12</v>
      </c>
      <c r="D10">
        <f>COUNTIFS('2way'!$B$3:$B$7690,"&gt;  50% ",'2way'!$Y$3:$Y$7690,"N",'2way'!$S$3:$S$7690,"=" &amp;A10)</f>
        <v>42</v>
      </c>
      <c r="E10">
        <f>COUNTIFS('2way'!$B$3:$B$7690,"&gt;  50% ",'2way'!$Y$3:$Y$7690,"Y",'2way'!$S$3:$S$7690,"=" &amp;A10)</f>
        <v>27</v>
      </c>
      <c r="F10">
        <f>COUNTIF('2way'!S8:S7695,"=" &amp;A10)</f>
        <v>95</v>
      </c>
      <c r="G10" s="6">
        <f t="shared" si="0"/>
        <v>0.12631578947368421</v>
      </c>
      <c r="H10" s="6">
        <f t="shared" si="1"/>
        <v>0.12631578947368421</v>
      </c>
      <c r="I10" s="6">
        <f t="shared" si="2"/>
        <v>0.44210526315789472</v>
      </c>
      <c r="J10" s="6">
        <f t="shared" si="3"/>
        <v>0.28421052631578947</v>
      </c>
      <c r="K10">
        <f>COUNTIFS('2way'!$M$3:$M$7690,"&gt;  50% ",'2way'!$Y$3:$Y$7690,"Y",'2way'!$S$3:$S$7690,"=" &amp;A10)</f>
        <v>3</v>
      </c>
      <c r="L10">
        <f>COUNTIFS('2way'!$M$3:$M$7690,"&gt;  50% ",'2way'!$Y$3:$Y$7690,"N",'2way'!$S$3:$S$7690,"=" &amp;A10)</f>
        <v>2</v>
      </c>
      <c r="M10">
        <f>COUNTIFS('2way'!$N$3:$N$7690,"&gt;  50% ",'2way'!$Y$3:$Y$7690,"N",'2way'!$S$3:$S$7690,"=" &amp;A10)</f>
        <v>52</v>
      </c>
      <c r="N10">
        <f>COUNTIFS('2way'!$N$3:$N$7690,"&gt;  50% ",'2way'!$Y$3:$Y$7690,"Y",'2way'!$S$3:$S$7690,"=" &amp;A10)</f>
        <v>36</v>
      </c>
      <c r="O10">
        <f>COUNTIF('2way'!S8:S7695,"=" &amp;A10)</f>
        <v>95</v>
      </c>
      <c r="P10" s="6">
        <f t="shared" si="4"/>
        <v>3.1578947368421054E-2</v>
      </c>
      <c r="Q10" s="6">
        <f t="shared" si="5"/>
        <v>2.1052631578947368E-2</v>
      </c>
      <c r="R10" s="6">
        <f t="shared" si="6"/>
        <v>0.54736842105263162</v>
      </c>
      <c r="S10" s="6">
        <f t="shared" si="7"/>
        <v>0.37894736842105264</v>
      </c>
      <c r="T10">
        <f t="shared" si="8"/>
        <v>54</v>
      </c>
      <c r="U10" s="6">
        <f t="shared" si="9"/>
        <v>0.56842105263157894</v>
      </c>
      <c r="V10">
        <f t="shared" si="10"/>
        <v>55</v>
      </c>
      <c r="W10" s="6">
        <f t="shared" si="11"/>
        <v>0.57894736842105265</v>
      </c>
      <c r="X10">
        <f t="shared" si="12"/>
        <v>39</v>
      </c>
      <c r="Y10" s="6">
        <f t="shared" si="13"/>
        <v>0.41052631578947368</v>
      </c>
      <c r="Z10">
        <f t="shared" si="14"/>
        <v>38</v>
      </c>
      <c r="AA10" s="6">
        <f t="shared" si="15"/>
        <v>0.4</v>
      </c>
      <c r="AB10" s="6">
        <f t="shared" si="16"/>
        <v>0.30769230769230771</v>
      </c>
      <c r="AC10" s="6">
        <f t="shared" si="17"/>
        <v>0.77777777777777779</v>
      </c>
      <c r="AD10" s="6">
        <f t="shared" si="18"/>
        <v>7.6923076923076927E-2</v>
      </c>
      <c r="AE10" s="6">
        <f t="shared" si="19"/>
        <v>0.96296296296296291</v>
      </c>
      <c r="AF10" s="6">
        <f t="shared" si="20"/>
        <v>0.23076923076923078</v>
      </c>
      <c r="AG10" s="6">
        <f t="shared" si="21"/>
        <v>-0.18518518518518512</v>
      </c>
      <c r="AH10" s="6">
        <f t="shared" si="22"/>
        <v>-0.23076923076923078</v>
      </c>
      <c r="AI10" s="6">
        <f t="shared" si="23"/>
        <v>0.18518518518518512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17</v>
      </c>
      <c r="C11">
        <f>COUNTIFS('2way'!$A$3:$A$7690,"&gt;  50% ",'2way'!$Y$3:$Y$7690,"N",'2way'!$S$3:$S$7690,"=" &amp; A11)</f>
        <v>13</v>
      </c>
      <c r="D11">
        <f>COUNTIFS('2way'!$B$3:$B$7690,"&gt;  50% ",'2way'!$Y$3:$Y$7690,"N",'2way'!$S$3:$S$7690,"=" &amp;A11)</f>
        <v>18</v>
      </c>
      <c r="E11">
        <f>COUNTIFS('2way'!$B$3:$B$7690,"&gt;  50% ",'2way'!$Y$3:$Y$7690,"Y",'2way'!$S$3:$S$7690,"=" &amp;A11)</f>
        <v>22</v>
      </c>
      <c r="F11">
        <f>COUNTIF('2way'!S9:S7696,"=" &amp;A11)</f>
        <v>72</v>
      </c>
      <c r="G11" s="6">
        <f t="shared" si="0"/>
        <v>0.2361111111111111</v>
      </c>
      <c r="H11" s="6">
        <f t="shared" si="1"/>
        <v>0.18055555555555555</v>
      </c>
      <c r="I11" s="6">
        <f t="shared" si="2"/>
        <v>0.25</v>
      </c>
      <c r="J11" s="6">
        <f t="shared" si="3"/>
        <v>0.30555555555555558</v>
      </c>
      <c r="K11">
        <f>COUNTIFS('2way'!$M$3:$M$7690,"&gt;  50% ",'2way'!$Y$3:$Y$7690,"Y",'2way'!$S$3:$S$7690,"=" &amp;A11)</f>
        <v>33</v>
      </c>
      <c r="L11">
        <f>COUNTIFS('2way'!$M$3:$M$7690,"&gt;  50% ",'2way'!$Y$3:$Y$7690,"N",'2way'!$S$3:$S$7690,"=" &amp;A11)</f>
        <v>24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7</v>
      </c>
      <c r="O11">
        <f>COUNTIF('2way'!S9:S7696,"=" &amp;A11)</f>
        <v>72</v>
      </c>
      <c r="P11" s="6">
        <f t="shared" si="4"/>
        <v>0.45833333333333331</v>
      </c>
      <c r="Q11" s="6">
        <f t="shared" si="5"/>
        <v>0.33333333333333331</v>
      </c>
      <c r="R11" s="6">
        <f t="shared" si="6"/>
        <v>0.1111111111111111</v>
      </c>
      <c r="S11" s="6">
        <f t="shared" si="7"/>
        <v>9.7222222222222224E-2</v>
      </c>
      <c r="T11">
        <f t="shared" si="8"/>
        <v>35</v>
      </c>
      <c r="U11" s="6">
        <f t="shared" si="9"/>
        <v>0.4861111111111111</v>
      </c>
      <c r="V11">
        <f t="shared" si="10"/>
        <v>41</v>
      </c>
      <c r="W11" s="6">
        <f t="shared" si="11"/>
        <v>0.56944444444444442</v>
      </c>
      <c r="X11">
        <f t="shared" si="12"/>
        <v>35</v>
      </c>
      <c r="Y11" s="6">
        <f t="shared" si="13"/>
        <v>0.4861111111111111</v>
      </c>
      <c r="Z11">
        <f t="shared" si="14"/>
        <v>31</v>
      </c>
      <c r="AA11" s="6">
        <f t="shared" si="15"/>
        <v>0.43055555555555558</v>
      </c>
      <c r="AB11" s="6">
        <f t="shared" si="16"/>
        <v>0.4358974358974359</v>
      </c>
      <c r="AC11" s="6">
        <f t="shared" si="17"/>
        <v>0.58064516129032262</v>
      </c>
      <c r="AD11" s="6">
        <f t="shared" si="18"/>
        <v>0.82499999999999996</v>
      </c>
      <c r="AE11" s="6">
        <f t="shared" si="19"/>
        <v>0.25</v>
      </c>
      <c r="AF11" s="6">
        <f t="shared" si="20"/>
        <v>-0.38910256410256405</v>
      </c>
      <c r="AG11" s="6">
        <f t="shared" si="21"/>
        <v>0.33064516129032262</v>
      </c>
      <c r="AH11" s="6">
        <f t="shared" si="22"/>
        <v>0.38910256410256405</v>
      </c>
      <c r="AI11" s="6">
        <f t="shared" si="23"/>
        <v>-0.33064516129032262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19</v>
      </c>
      <c r="C12">
        <f>COUNTIFS('2way'!$A$3:$A$7690,"&gt;  50% ",'2way'!$Y$3:$Y$7690,"N",'2way'!$S$3:$S$7690,"=" &amp; A12)</f>
        <v>16</v>
      </c>
      <c r="D12">
        <f>COUNTIFS('2way'!$B$3:$B$7690,"&gt;  50% ",'2way'!$Y$3:$Y$7690,"N",'2way'!$S$3:$S$7690,"=" &amp;A12)</f>
        <v>18</v>
      </c>
      <c r="E12">
        <f>COUNTIFS('2way'!$B$3:$B$7690,"&gt;  50% ",'2way'!$Y$3:$Y$7690,"Y",'2way'!$S$3:$S$7690,"=" &amp;A12)</f>
        <v>16</v>
      </c>
      <c r="F12">
        <f>COUNTIF('2way'!S10:S7697,"=" &amp;A12)</f>
        <v>70</v>
      </c>
      <c r="G12" s="6">
        <f t="shared" si="0"/>
        <v>0.27142857142857141</v>
      </c>
      <c r="H12" s="6">
        <f t="shared" si="1"/>
        <v>0.22857142857142856</v>
      </c>
      <c r="I12" s="6">
        <f t="shared" si="2"/>
        <v>0.25714285714285712</v>
      </c>
      <c r="J12" s="6">
        <f t="shared" si="3"/>
        <v>0.22857142857142856</v>
      </c>
      <c r="K12">
        <f>COUNTIFS('2way'!$M$3:$M$7690,"&gt;  50% ",'2way'!$Y$3:$Y$7690,"Y",'2way'!$S$3:$S$7690,"=" &amp;A12)</f>
        <v>21</v>
      </c>
      <c r="L12">
        <f>COUNTIFS('2way'!$M$3:$M$7690,"&gt;  50% ",'2way'!$Y$3:$Y$7690,"N",'2way'!$S$3:$S$7690,"=" &amp;A12)</f>
        <v>12</v>
      </c>
      <c r="M12">
        <f>COUNTIFS('2way'!$N$3:$N$7690,"&gt;  50% ",'2way'!$Y$3:$Y$7690,"N",'2way'!$S$3:$S$7690,"=" &amp;A12)</f>
        <v>22</v>
      </c>
      <c r="N12">
        <f>COUNTIFS('2way'!$N$3:$N$7690,"&gt;  50% ",'2way'!$Y$3:$Y$7690,"Y",'2way'!$S$3:$S$7690,"=" &amp;A12)</f>
        <v>14</v>
      </c>
      <c r="O12">
        <f>COUNTIF('2way'!S10:S7697,"=" &amp;A12)</f>
        <v>70</v>
      </c>
      <c r="P12" s="6">
        <f t="shared" si="4"/>
        <v>0.3</v>
      </c>
      <c r="Q12" s="6">
        <f t="shared" si="5"/>
        <v>0.17142857142857143</v>
      </c>
      <c r="R12" s="6">
        <f t="shared" si="6"/>
        <v>0.31428571428571428</v>
      </c>
      <c r="S12" s="6">
        <f t="shared" si="7"/>
        <v>0.2</v>
      </c>
      <c r="T12">
        <f t="shared" si="8"/>
        <v>37</v>
      </c>
      <c r="U12" s="6">
        <f t="shared" si="9"/>
        <v>0.52857142857142858</v>
      </c>
      <c r="V12">
        <f t="shared" si="10"/>
        <v>43</v>
      </c>
      <c r="W12" s="6">
        <f t="shared" si="11"/>
        <v>0.61428571428571432</v>
      </c>
      <c r="X12">
        <f t="shared" si="12"/>
        <v>32</v>
      </c>
      <c r="Y12" s="6">
        <f t="shared" si="13"/>
        <v>0.45714285714285713</v>
      </c>
      <c r="Z12">
        <f t="shared" si="14"/>
        <v>26</v>
      </c>
      <c r="AA12" s="6">
        <f t="shared" si="15"/>
        <v>0.37142857142857144</v>
      </c>
      <c r="AB12" s="6">
        <f t="shared" si="16"/>
        <v>0.54285714285714282</v>
      </c>
      <c r="AC12" s="6">
        <f t="shared" si="17"/>
        <v>0.52941176470588236</v>
      </c>
      <c r="AD12" s="6">
        <f t="shared" si="18"/>
        <v>0.6</v>
      </c>
      <c r="AE12" s="6">
        <f t="shared" si="19"/>
        <v>0.6470588235294118</v>
      </c>
      <c r="AF12" s="6">
        <f t="shared" si="20"/>
        <v>-5.7142857142857162E-2</v>
      </c>
      <c r="AG12" s="6">
        <f t="shared" si="21"/>
        <v>-0.11764705882352944</v>
      </c>
      <c r="AH12" s="6">
        <f t="shared" si="22"/>
        <v>5.7142857142857162E-2</v>
      </c>
      <c r="AI12" s="6">
        <f t="shared" si="23"/>
        <v>0.11764705882352944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8</v>
      </c>
      <c r="C13">
        <f>COUNTIFS('2way'!$A$3:$A$7690,"&gt;  50% ",'2way'!$Y$3:$Y$7690,"N",'2way'!$S$3:$S$7690,"=" &amp; A13)</f>
        <v>7</v>
      </c>
      <c r="D13">
        <f>COUNTIFS('2way'!$B$3:$B$7690,"&gt;  50% ",'2way'!$Y$3:$Y$7690,"N",'2way'!$S$3:$S$7690,"=" &amp;A13)</f>
        <v>35</v>
      </c>
      <c r="E13">
        <f>COUNTIFS('2way'!$B$3:$B$7690,"&gt;  50% ",'2way'!$Y$3:$Y$7690,"Y",'2way'!$S$3:$S$7690,"=" &amp;A13)</f>
        <v>23</v>
      </c>
      <c r="F13">
        <f>COUNTIF('2way'!S11:S7698,"=" &amp;A13)</f>
        <v>90</v>
      </c>
      <c r="G13" s="6">
        <f t="shared" si="0"/>
        <v>8.8888888888888892E-2</v>
      </c>
      <c r="H13" s="6">
        <f t="shared" si="1"/>
        <v>7.7777777777777779E-2</v>
      </c>
      <c r="I13" s="6">
        <f t="shared" si="2"/>
        <v>0.3888888888888889</v>
      </c>
      <c r="J13" s="6">
        <f t="shared" si="3"/>
        <v>0.25555555555555554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51</v>
      </c>
      <c r="N13">
        <f>COUNTIFS('2way'!$N$3:$N$7690,"&gt;  50% ",'2way'!$Y$3:$Y$7690,"Y",'2way'!$S$3:$S$7690,"=" &amp;A13)</f>
        <v>37</v>
      </c>
      <c r="O13">
        <f>COUNTIF('2way'!S11:S7698,"=" &amp;A13)</f>
        <v>90</v>
      </c>
      <c r="P13" s="6">
        <f t="shared" si="4"/>
        <v>0</v>
      </c>
      <c r="Q13" s="6">
        <f t="shared" si="5"/>
        <v>2.2222222222222223E-2</v>
      </c>
      <c r="R13" s="6">
        <f t="shared" si="6"/>
        <v>0.56666666666666665</v>
      </c>
      <c r="S13" s="6">
        <f t="shared" si="7"/>
        <v>0.41111111111111109</v>
      </c>
      <c r="T13">
        <f t="shared" si="8"/>
        <v>43</v>
      </c>
      <c r="U13" s="6">
        <f t="shared" si="9"/>
        <v>0.4777777777777778</v>
      </c>
      <c r="V13">
        <f t="shared" si="10"/>
        <v>51</v>
      </c>
      <c r="W13" s="6">
        <f t="shared" si="11"/>
        <v>0.56666666666666665</v>
      </c>
      <c r="X13">
        <f t="shared" si="12"/>
        <v>30</v>
      </c>
      <c r="Y13" s="6">
        <f t="shared" si="13"/>
        <v>0.33333333333333331</v>
      </c>
      <c r="Z13">
        <f t="shared" si="14"/>
        <v>39</v>
      </c>
      <c r="AA13" s="6">
        <f t="shared" si="15"/>
        <v>0.43333333333333335</v>
      </c>
      <c r="AB13" s="6">
        <f t="shared" si="16"/>
        <v>0.25806451612903225</v>
      </c>
      <c r="AC13" s="6">
        <f t="shared" si="17"/>
        <v>0.83333333333333337</v>
      </c>
      <c r="AD13" s="6">
        <f t="shared" si="18"/>
        <v>0</v>
      </c>
      <c r="AE13" s="6">
        <f t="shared" si="19"/>
        <v>0.96226415094339623</v>
      </c>
      <c r="AF13" s="6">
        <f t="shared" si="20"/>
        <v>0.25806451612903225</v>
      </c>
      <c r="AG13" s="6">
        <f t="shared" si="21"/>
        <v>-0.12893081761006286</v>
      </c>
      <c r="AH13" s="6">
        <f t="shared" si="22"/>
        <v>-0.25806451612903225</v>
      </c>
      <c r="AI13" s="6">
        <f t="shared" si="23"/>
        <v>0.12893081761006286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2</v>
      </c>
      <c r="C14">
        <f>COUNTIFS('2way'!$A$3:$A$7690,"&gt;  50% ",'2way'!$Y$3:$Y$7690,"N",'2way'!$S$3:$S$7690,"=" &amp; A14)</f>
        <v>3</v>
      </c>
      <c r="D14">
        <f>COUNTIFS('2way'!$B$3:$B$7690,"&gt;  50% ",'2way'!$Y$3:$Y$7690,"N",'2way'!$S$3:$S$7690,"=" &amp;A14)</f>
        <v>6</v>
      </c>
      <c r="E14">
        <f>COUNTIFS('2way'!$B$3:$B$7690,"&gt;  50% ",'2way'!$Y$3:$Y$7690,"Y",'2way'!$S$3:$S$7690,"=" &amp;A14)</f>
        <v>7</v>
      </c>
      <c r="F14">
        <f>COUNTIF('2way'!S12:S7699,"=" &amp;A14)</f>
        <v>21</v>
      </c>
      <c r="G14" s="6">
        <f t="shared" si="0"/>
        <v>9.5238095238095233E-2</v>
      </c>
      <c r="H14" s="6">
        <f t="shared" si="1"/>
        <v>0.14285714285714285</v>
      </c>
      <c r="I14" s="6">
        <f t="shared" si="2"/>
        <v>0.2857142857142857</v>
      </c>
      <c r="J14" s="6">
        <f t="shared" si="3"/>
        <v>0.33333333333333331</v>
      </c>
      <c r="K14">
        <f>COUNTIFS('2way'!$M$3:$M$7690,"&gt;  50% ",'2way'!$Y$3:$Y$7690,"Y",'2way'!$S$3:$S$7690,"=" &amp;A14)</f>
        <v>3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8</v>
      </c>
      <c r="N14">
        <f>COUNTIFS('2way'!$N$3:$N$7690,"&gt;  50% ",'2way'!$Y$3:$Y$7690,"Y",'2way'!$S$3:$S$7690,"=" &amp;A14)</f>
        <v>7</v>
      </c>
      <c r="O14">
        <f>COUNTIF('2way'!S12:S7699,"=" &amp;A14)</f>
        <v>21</v>
      </c>
      <c r="P14" s="6">
        <f t="shared" si="4"/>
        <v>0.14285714285714285</v>
      </c>
      <c r="Q14" s="6">
        <f t="shared" si="5"/>
        <v>0.14285714285714285</v>
      </c>
      <c r="R14" s="6">
        <f t="shared" si="6"/>
        <v>0.38095238095238093</v>
      </c>
      <c r="S14" s="6">
        <f t="shared" si="7"/>
        <v>0.33333333333333331</v>
      </c>
      <c r="T14">
        <f t="shared" si="8"/>
        <v>8</v>
      </c>
      <c r="U14" s="6">
        <f t="shared" si="9"/>
        <v>0.38095238095238093</v>
      </c>
      <c r="V14">
        <f t="shared" si="10"/>
        <v>11</v>
      </c>
      <c r="W14" s="6">
        <f t="shared" si="11"/>
        <v>0.52380952380952384</v>
      </c>
      <c r="X14">
        <f t="shared" si="12"/>
        <v>10</v>
      </c>
      <c r="Y14" s="6">
        <f t="shared" si="13"/>
        <v>0.47619047619047616</v>
      </c>
      <c r="Z14">
        <f t="shared" si="14"/>
        <v>10</v>
      </c>
      <c r="AA14" s="6">
        <f t="shared" si="15"/>
        <v>0.47619047619047616</v>
      </c>
      <c r="AB14" s="6">
        <f t="shared" si="16"/>
        <v>0.22222222222222221</v>
      </c>
      <c r="AC14" s="6">
        <f t="shared" si="17"/>
        <v>0.66666666666666663</v>
      </c>
      <c r="AD14" s="6">
        <f t="shared" si="18"/>
        <v>0.3</v>
      </c>
      <c r="AE14" s="6">
        <f t="shared" si="19"/>
        <v>0.72727272727272729</v>
      </c>
      <c r="AF14" s="6">
        <f t="shared" si="20"/>
        <v>-7.7777777777777779E-2</v>
      </c>
      <c r="AG14" s="6">
        <f t="shared" si="21"/>
        <v>-6.0606060606060663E-2</v>
      </c>
      <c r="AH14" s="6">
        <f t="shared" si="22"/>
        <v>7.7777777777777779E-2</v>
      </c>
      <c r="AI14" s="6">
        <f t="shared" si="23"/>
        <v>6.0606060606060663E-2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23</v>
      </c>
      <c r="C15">
        <f>COUNTIFS('2way'!$A$3:$A$7690,"&gt;  50% ",'2way'!$Y$3:$Y$7690,"N",'2way'!$S$3:$S$7690,"=" &amp; A15)</f>
        <v>12</v>
      </c>
      <c r="D15">
        <f>COUNTIFS('2way'!$B$3:$B$7690,"&gt;  50% ",'2way'!$Y$3:$Y$7690,"N",'2way'!$S$3:$S$7690,"=" &amp;A15)</f>
        <v>3</v>
      </c>
      <c r="E15">
        <f>COUNTIFS('2way'!$B$3:$B$7690,"&gt;  50% ",'2way'!$Y$3:$Y$7690,"Y",'2way'!$S$3:$S$7690,"=" &amp;A15)</f>
        <v>12</v>
      </c>
      <c r="F15">
        <f>COUNTIF('2way'!S13:S7700,"=" &amp;A15)</f>
        <v>50</v>
      </c>
      <c r="G15" s="6">
        <f t="shared" si="0"/>
        <v>0.46</v>
      </c>
      <c r="H15" s="6">
        <f t="shared" si="1"/>
        <v>0.24</v>
      </c>
      <c r="I15" s="6">
        <f t="shared" si="2"/>
        <v>0.06</v>
      </c>
      <c r="J15" s="6">
        <f t="shared" si="3"/>
        <v>0.24</v>
      </c>
      <c r="K15">
        <f>COUNTIFS('2way'!$M$3:$M$7690,"&gt;  50% ",'2way'!$Y$3:$Y$7690,"Y",'2way'!$S$3:$S$7690,"=" &amp;A15)</f>
        <v>33</v>
      </c>
      <c r="L15">
        <f>COUNTIFS('2way'!$M$3:$M$7690,"&gt;  50% ",'2way'!$Y$3:$Y$7690,"N",'2way'!$S$3:$S$7690,"=" &amp;A15)</f>
        <v>15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2</v>
      </c>
      <c r="O15">
        <f>COUNTIF('2way'!S13:S7700,"=" &amp;A15)</f>
        <v>50</v>
      </c>
      <c r="P15" s="6">
        <f t="shared" si="4"/>
        <v>0.66</v>
      </c>
      <c r="Q15" s="6">
        <f t="shared" si="5"/>
        <v>0.3</v>
      </c>
      <c r="R15" s="6">
        <f t="shared" si="6"/>
        <v>0</v>
      </c>
      <c r="S15" s="6">
        <f t="shared" si="7"/>
        <v>0.04</v>
      </c>
      <c r="T15">
        <f t="shared" si="8"/>
        <v>26</v>
      </c>
      <c r="U15" s="6">
        <f t="shared" si="9"/>
        <v>0.52</v>
      </c>
      <c r="V15">
        <f t="shared" si="10"/>
        <v>33</v>
      </c>
      <c r="W15" s="6">
        <f t="shared" si="11"/>
        <v>0.66</v>
      </c>
      <c r="X15">
        <f t="shared" si="12"/>
        <v>24</v>
      </c>
      <c r="Y15" s="6">
        <f t="shared" si="13"/>
        <v>0.48</v>
      </c>
      <c r="Z15">
        <f t="shared" si="14"/>
        <v>17</v>
      </c>
      <c r="AA15" s="6">
        <f t="shared" si="15"/>
        <v>0.34</v>
      </c>
      <c r="AB15" s="6">
        <f t="shared" si="16"/>
        <v>0.65714285714285714</v>
      </c>
      <c r="AC15" s="6">
        <f t="shared" si="17"/>
        <v>0.2</v>
      </c>
      <c r="AD15" s="6">
        <f t="shared" si="18"/>
        <v>0.94285714285714284</v>
      </c>
      <c r="AE15" s="6">
        <f t="shared" si="19"/>
        <v>0</v>
      </c>
      <c r="AF15" s="6">
        <f t="shared" si="20"/>
        <v>-0.2857142857142857</v>
      </c>
      <c r="AG15" s="6">
        <f t="shared" si="21"/>
        <v>0.2</v>
      </c>
      <c r="AH15" s="6">
        <f t="shared" si="22"/>
        <v>0.2857142857142857</v>
      </c>
      <c r="AI15" s="6">
        <f t="shared" si="23"/>
        <v>-0.2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8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13</v>
      </c>
      <c r="E16">
        <f>COUNTIFS('2way'!$B$3:$B$7690,"&gt;  50% ",'2way'!$Y$3:$Y$7690,"Y",'2way'!$S$3:$S$7690,"=" &amp;A16)</f>
        <v>7</v>
      </c>
      <c r="F16">
        <f>COUNTIF('2way'!S14:S7701,"=" &amp;A16)</f>
        <v>49</v>
      </c>
      <c r="G16" s="6">
        <f t="shared" si="0"/>
        <v>0.16326530612244897</v>
      </c>
      <c r="H16" s="6">
        <f t="shared" si="1"/>
        <v>2.0408163265306121E-2</v>
      </c>
      <c r="I16" s="6">
        <f t="shared" si="2"/>
        <v>0.26530612244897961</v>
      </c>
      <c r="J16" s="6">
        <f t="shared" si="3"/>
        <v>0.14285714285714285</v>
      </c>
      <c r="K16">
        <f>COUNTIFS('2way'!$M$3:$M$7690,"&gt;  50% ",'2way'!$Y$3:$Y$7690,"Y",'2way'!$S$3:$S$7690,"=" &amp;A16)</f>
        <v>4</v>
      </c>
      <c r="L16">
        <f>COUNTIFS('2way'!$M$3:$M$7690,"&gt;  50% ",'2way'!$Y$3:$Y$7690,"N",'2way'!$S$3:$S$7690,"=" &amp;A16)</f>
        <v>3</v>
      </c>
      <c r="M16">
        <f>COUNTIFS('2way'!$N$3:$N$7690,"&gt;  50% ",'2way'!$Y$3:$Y$7690,"N",'2way'!$S$3:$S$7690,"=" &amp;A16)</f>
        <v>21</v>
      </c>
      <c r="N16">
        <f>COUNTIFS('2way'!$N$3:$N$7690,"&gt;  50% ",'2way'!$Y$3:$Y$7690,"Y",'2way'!$S$3:$S$7690,"=" &amp;A16)</f>
        <v>21</v>
      </c>
      <c r="O16">
        <f>COUNTIF('2way'!S14:S7701,"=" &amp;A16)</f>
        <v>49</v>
      </c>
      <c r="P16" s="6">
        <f t="shared" si="4"/>
        <v>8.1632653061224483E-2</v>
      </c>
      <c r="Q16" s="6">
        <f t="shared" si="5"/>
        <v>6.1224489795918366E-2</v>
      </c>
      <c r="R16" s="6">
        <f t="shared" si="6"/>
        <v>0.42857142857142855</v>
      </c>
      <c r="S16" s="6">
        <f t="shared" si="7"/>
        <v>0.42857142857142855</v>
      </c>
      <c r="T16">
        <f t="shared" si="8"/>
        <v>21</v>
      </c>
      <c r="U16" s="6">
        <f t="shared" si="9"/>
        <v>0.42857142857142855</v>
      </c>
      <c r="V16">
        <f t="shared" si="10"/>
        <v>25</v>
      </c>
      <c r="W16" s="6">
        <f t="shared" si="11"/>
        <v>0.51020408163265307</v>
      </c>
      <c r="X16">
        <f t="shared" si="12"/>
        <v>8</v>
      </c>
      <c r="Y16" s="6">
        <f t="shared" si="13"/>
        <v>0.16326530612244897</v>
      </c>
      <c r="Z16">
        <f t="shared" si="14"/>
        <v>24</v>
      </c>
      <c r="AA16" s="6">
        <f t="shared" si="15"/>
        <v>0.48979591836734693</v>
      </c>
      <c r="AB16" s="6">
        <f t="shared" si="16"/>
        <v>0.53333333333333333</v>
      </c>
      <c r="AC16" s="6">
        <f t="shared" si="17"/>
        <v>0.9285714285714286</v>
      </c>
      <c r="AD16" s="6">
        <f t="shared" si="18"/>
        <v>0.16</v>
      </c>
      <c r="AE16" s="6">
        <f t="shared" si="19"/>
        <v>0.875</v>
      </c>
      <c r="AF16" s="6">
        <f t="shared" si="20"/>
        <v>0.37333333333333329</v>
      </c>
      <c r="AG16" s="6">
        <f t="shared" si="21"/>
        <v>5.3571428571428603E-2</v>
      </c>
      <c r="AH16" s="6">
        <f t="shared" si="22"/>
        <v>-0.37333333333333329</v>
      </c>
      <c r="AI16" s="6">
        <f t="shared" si="23"/>
        <v>-5.3571428571428603E-2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17</v>
      </c>
      <c r="C17">
        <f>COUNTIFS('2way'!$A$3:$A$7690,"&gt;  50% ",'2way'!$Y$3:$Y$7690,"N",'2way'!$S$3:$S$7690,"=" &amp; A17)</f>
        <v>6</v>
      </c>
      <c r="D17">
        <f>COUNTIFS('2way'!$B$3:$B$7690,"&gt;  50% ",'2way'!$Y$3:$Y$7690,"N",'2way'!$S$3:$S$7690,"=" &amp;A17)</f>
        <v>7</v>
      </c>
      <c r="E17">
        <f>COUNTIFS('2way'!$B$3:$B$7690,"&gt;  50% ",'2way'!$Y$3:$Y$7690,"Y",'2way'!$S$3:$S$7690,"=" &amp;A17)</f>
        <v>5</v>
      </c>
      <c r="F17">
        <f>COUNTIF('2way'!S15:S7702,"=" &amp;A17)</f>
        <v>52</v>
      </c>
      <c r="G17" s="6">
        <f t="shared" si="0"/>
        <v>0.32692307692307693</v>
      </c>
      <c r="H17" s="6">
        <f t="shared" si="1"/>
        <v>0.11538461538461539</v>
      </c>
      <c r="I17" s="6">
        <f t="shared" si="2"/>
        <v>0.13461538461538461</v>
      </c>
      <c r="J17" s="6">
        <f t="shared" si="3"/>
        <v>9.6153846153846159E-2</v>
      </c>
      <c r="K17">
        <f>COUNTIFS('2way'!$M$3:$M$7690,"&gt;  50% ",'2way'!$Y$3:$Y$7690,"Y",'2way'!$S$3:$S$7690,"=" &amp;A17)</f>
        <v>30</v>
      </c>
      <c r="L17">
        <f>COUNTIFS('2way'!$M$3:$M$7690,"&gt;  50% ",'2way'!$Y$3:$Y$7690,"N",'2way'!$S$3:$S$7690,"=" &amp;A17)</f>
        <v>16</v>
      </c>
      <c r="M17">
        <f>COUNTIFS('2way'!$N$3:$N$7690,"&gt;  50% ",'2way'!$Y$3:$Y$7690,"N",'2way'!$S$3:$S$7690,"=" &amp;A17)</f>
        <v>5</v>
      </c>
      <c r="N17">
        <f>COUNTIFS('2way'!$N$3:$N$7690,"&gt;  50% ",'2way'!$Y$3:$Y$7690,"Y",'2way'!$S$3:$S$7690,"=" &amp;A17)</f>
        <v>1</v>
      </c>
      <c r="O17">
        <f>COUNTIF('2way'!S15:S7702,"=" &amp;A17)</f>
        <v>52</v>
      </c>
      <c r="P17" s="6">
        <f t="shared" si="4"/>
        <v>0.57692307692307687</v>
      </c>
      <c r="Q17" s="6">
        <f t="shared" si="5"/>
        <v>0.30769230769230771</v>
      </c>
      <c r="R17" s="6">
        <f t="shared" si="6"/>
        <v>9.6153846153846159E-2</v>
      </c>
      <c r="S17" s="6">
        <f t="shared" si="7"/>
        <v>1.9230769230769232E-2</v>
      </c>
      <c r="T17">
        <f t="shared" si="8"/>
        <v>24</v>
      </c>
      <c r="U17" s="6">
        <f t="shared" si="9"/>
        <v>0.46153846153846156</v>
      </c>
      <c r="V17">
        <f t="shared" si="10"/>
        <v>35</v>
      </c>
      <c r="W17" s="6">
        <f t="shared" si="11"/>
        <v>0.67307692307692313</v>
      </c>
      <c r="X17">
        <f t="shared" si="12"/>
        <v>11</v>
      </c>
      <c r="Y17" s="6">
        <f t="shared" si="13"/>
        <v>0.21153846153846154</v>
      </c>
      <c r="Z17">
        <f t="shared" si="14"/>
        <v>17</v>
      </c>
      <c r="AA17" s="6">
        <f t="shared" si="15"/>
        <v>0.32692307692307693</v>
      </c>
      <c r="AB17" s="6">
        <f t="shared" si="16"/>
        <v>0.77272727272727271</v>
      </c>
      <c r="AC17" s="6">
        <f t="shared" si="17"/>
        <v>0.53846153846153844</v>
      </c>
      <c r="AD17" s="6">
        <f t="shared" si="18"/>
        <v>0.967741935483871</v>
      </c>
      <c r="AE17" s="6">
        <f t="shared" si="19"/>
        <v>0.23809523809523808</v>
      </c>
      <c r="AF17" s="6">
        <f t="shared" si="20"/>
        <v>-0.19501466275659829</v>
      </c>
      <c r="AG17" s="6">
        <f t="shared" si="21"/>
        <v>0.30036630036630035</v>
      </c>
      <c r="AH17" s="6">
        <f t="shared" si="22"/>
        <v>0.19501466275659829</v>
      </c>
      <c r="AI17" s="6">
        <f t="shared" si="23"/>
        <v>-0.30036630036630035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8</v>
      </c>
      <c r="C18">
        <f>COUNTIFS('2way'!$A$3:$A$7690,"&gt;  50% ",'2way'!$Y$3:$Y$7690,"N",'2way'!$S$3:$S$7690,"=" &amp; A18)</f>
        <v>3</v>
      </c>
      <c r="D18">
        <f>COUNTIFS('2way'!$B$3:$B$7690,"&gt;  50% ",'2way'!$Y$3:$Y$7690,"N",'2way'!$S$3:$S$7690,"=" &amp;A18)</f>
        <v>17</v>
      </c>
      <c r="E18">
        <f>COUNTIFS('2way'!$B$3:$B$7690,"&gt;  50% ",'2way'!$Y$3:$Y$7690,"Y",'2way'!$S$3:$S$7690,"=" &amp;A18)</f>
        <v>8</v>
      </c>
      <c r="F18">
        <f>COUNTIF('2way'!S16:S7703,"=" &amp;A18)</f>
        <v>54</v>
      </c>
      <c r="G18" s="6">
        <f t="shared" si="0"/>
        <v>0.14814814814814814</v>
      </c>
      <c r="H18" s="6">
        <f t="shared" si="1"/>
        <v>5.5555555555555552E-2</v>
      </c>
      <c r="I18" s="6">
        <f t="shared" si="2"/>
        <v>0.31481481481481483</v>
      </c>
      <c r="J18" s="6">
        <f t="shared" si="3"/>
        <v>0.14814814814814814</v>
      </c>
      <c r="K18">
        <f>COUNTIFS('2way'!$M$3:$M$7690,"&gt;  50% ",'2way'!$Y$3:$Y$7690,"Y",'2way'!$S$3:$S$7690,"=" &amp;A18)</f>
        <v>9</v>
      </c>
      <c r="L18">
        <f>COUNTIFS('2way'!$M$3:$M$7690,"&gt;  50% ",'2way'!$Y$3:$Y$7690,"N",'2way'!$S$3:$S$7690,"=" &amp;A18)</f>
        <v>8</v>
      </c>
      <c r="M18">
        <f>COUNTIFS('2way'!$N$3:$N$7690,"&gt;  50% ",'2way'!$Y$3:$Y$7690,"N",'2way'!$S$3:$S$7690,"=" &amp;A18)</f>
        <v>18</v>
      </c>
      <c r="N18">
        <f>COUNTIFS('2way'!$N$3:$N$7690,"&gt;  50% ",'2way'!$Y$3:$Y$7690,"Y",'2way'!$S$3:$S$7690,"=" &amp;A18)</f>
        <v>19</v>
      </c>
      <c r="O18">
        <f>COUNTIF('2way'!S16:S7703,"=" &amp;A18)</f>
        <v>54</v>
      </c>
      <c r="P18" s="6">
        <f t="shared" si="4"/>
        <v>0.16666666666666666</v>
      </c>
      <c r="Q18" s="6">
        <f t="shared" si="5"/>
        <v>0.14814814814814814</v>
      </c>
      <c r="R18" s="6">
        <f t="shared" si="6"/>
        <v>0.33333333333333331</v>
      </c>
      <c r="S18" s="6">
        <f t="shared" si="7"/>
        <v>0.35185185185185186</v>
      </c>
      <c r="T18">
        <f t="shared" si="8"/>
        <v>25</v>
      </c>
      <c r="U18" s="6">
        <f t="shared" si="9"/>
        <v>0.46296296296296297</v>
      </c>
      <c r="V18">
        <f t="shared" si="10"/>
        <v>27</v>
      </c>
      <c r="W18" s="6">
        <f t="shared" si="11"/>
        <v>0.5</v>
      </c>
      <c r="X18">
        <f t="shared" si="12"/>
        <v>11</v>
      </c>
      <c r="Y18" s="6">
        <f t="shared" si="13"/>
        <v>0.20370370370370369</v>
      </c>
      <c r="Z18">
        <f t="shared" si="14"/>
        <v>27</v>
      </c>
      <c r="AA18" s="6">
        <f t="shared" si="15"/>
        <v>0.5</v>
      </c>
      <c r="AB18" s="6">
        <f t="shared" si="16"/>
        <v>0.5</v>
      </c>
      <c r="AC18" s="6">
        <f t="shared" si="17"/>
        <v>0.85</v>
      </c>
      <c r="AD18" s="6">
        <f t="shared" si="18"/>
        <v>0.32142857142857145</v>
      </c>
      <c r="AE18" s="6">
        <f t="shared" si="19"/>
        <v>0.69230769230769229</v>
      </c>
      <c r="AF18" s="6">
        <f t="shared" si="20"/>
        <v>0.17857142857142855</v>
      </c>
      <c r="AG18" s="6">
        <f t="shared" si="21"/>
        <v>0.15769230769230769</v>
      </c>
      <c r="AH18" s="6">
        <f t="shared" si="22"/>
        <v>-0.17857142857142855</v>
      </c>
      <c r="AI18" s="6">
        <f t="shared" si="23"/>
        <v>-0.15769230769230769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6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11</v>
      </c>
      <c r="E19">
        <f>COUNTIFS('2way'!$B$3:$B$7690,"&gt;  50% ",'2way'!$Y$3:$Y$7690,"Y",'2way'!$S$3:$S$7690,"=" &amp;A19)</f>
        <v>11</v>
      </c>
      <c r="F19">
        <f>COUNTIF('2way'!S17:S7704,"=" &amp;A19)</f>
        <v>36</v>
      </c>
      <c r="G19" s="6">
        <f t="shared" si="0"/>
        <v>0.16666666666666666</v>
      </c>
      <c r="H19" s="6">
        <f t="shared" si="1"/>
        <v>0.22222222222222221</v>
      </c>
      <c r="I19" s="6">
        <f t="shared" si="2"/>
        <v>0.30555555555555558</v>
      </c>
      <c r="J19" s="6">
        <f t="shared" si="3"/>
        <v>0.30555555555555558</v>
      </c>
      <c r="K19">
        <f>COUNTIFS('2way'!$M$3:$M$7690,"&gt;  50% ",'2way'!$Y$3:$Y$7690,"Y",'2way'!$S$3:$S$7690,"=" &amp;A19)</f>
        <v>9</v>
      </c>
      <c r="L19">
        <f>COUNTIFS('2way'!$M$3:$M$7690,"&gt;  50% ",'2way'!$Y$3:$Y$7690,"N",'2way'!$S$3:$S$7690,"=" &amp;A19)</f>
        <v>4</v>
      </c>
      <c r="M19">
        <f>COUNTIFS('2way'!$N$3:$N$7690,"&gt;  50% ",'2way'!$Y$3:$Y$7690,"N",'2way'!$S$3:$S$7690,"=" &amp;A19)</f>
        <v>15</v>
      </c>
      <c r="N19">
        <f>COUNTIFS('2way'!$N$3:$N$7690,"&gt;  50% ",'2way'!$Y$3:$Y$7690,"Y",'2way'!$S$3:$S$7690,"=" &amp;A19)</f>
        <v>7</v>
      </c>
      <c r="O19">
        <f>COUNTIF('2way'!S17:S7704,"=" &amp;A19)</f>
        <v>36</v>
      </c>
      <c r="P19" s="6">
        <f t="shared" si="4"/>
        <v>0.25</v>
      </c>
      <c r="Q19" s="6">
        <f t="shared" si="5"/>
        <v>0.1111111111111111</v>
      </c>
      <c r="R19" s="6">
        <f t="shared" si="6"/>
        <v>0.41666666666666669</v>
      </c>
      <c r="S19" s="6">
        <f t="shared" si="7"/>
        <v>0.19444444444444445</v>
      </c>
      <c r="T19">
        <f t="shared" si="8"/>
        <v>17</v>
      </c>
      <c r="U19" s="6">
        <f t="shared" si="9"/>
        <v>0.47222222222222221</v>
      </c>
      <c r="V19">
        <f t="shared" si="10"/>
        <v>24</v>
      </c>
      <c r="W19" s="6">
        <f t="shared" si="11"/>
        <v>0.66666666666666663</v>
      </c>
      <c r="X19">
        <f t="shared" si="12"/>
        <v>19</v>
      </c>
      <c r="Y19" s="6">
        <f t="shared" si="13"/>
        <v>0.52777777777777779</v>
      </c>
      <c r="Z19">
        <f t="shared" si="14"/>
        <v>11</v>
      </c>
      <c r="AA19" s="6">
        <f t="shared" si="15"/>
        <v>0.30555555555555558</v>
      </c>
      <c r="AB19" s="6">
        <f t="shared" si="16"/>
        <v>0.35294117647058826</v>
      </c>
      <c r="AC19" s="6">
        <f t="shared" si="17"/>
        <v>0.57894736842105265</v>
      </c>
      <c r="AD19" s="6">
        <f t="shared" si="18"/>
        <v>0.5625</v>
      </c>
      <c r="AE19" s="6">
        <f t="shared" si="19"/>
        <v>0.78947368421052633</v>
      </c>
      <c r="AF19" s="6">
        <f t="shared" si="20"/>
        <v>-0.20955882352941174</v>
      </c>
      <c r="AG19" s="6">
        <f t="shared" si="21"/>
        <v>-0.21052631578947367</v>
      </c>
      <c r="AH19" s="6">
        <f t="shared" si="22"/>
        <v>0.20955882352941174</v>
      </c>
      <c r="AI19" s="6">
        <f t="shared" si="23"/>
        <v>0.21052631578947367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4</v>
      </c>
      <c r="C20">
        <f>COUNTIFS('2way'!$A$3:$A$7690,"&gt;  50% ",'2way'!$Y$3:$Y$7690,"N",'2way'!$S$3:$S$7690,"=" &amp; A20)</f>
        <v>6</v>
      </c>
      <c r="D20">
        <f>COUNTIFS('2way'!$B$3:$B$7690,"&gt;  50% ",'2way'!$Y$3:$Y$7690,"N",'2way'!$S$3:$S$7690,"=" &amp;A20)</f>
        <v>9</v>
      </c>
      <c r="E20">
        <f>COUNTIFS('2way'!$B$3:$B$7690,"&gt;  50% ",'2way'!$Y$3:$Y$7690,"Y",'2way'!$S$3:$S$7690,"=" &amp;A20)</f>
        <v>9</v>
      </c>
      <c r="F20">
        <f>COUNTIF('2way'!S18:S7705,"=" &amp;A20)</f>
        <v>29</v>
      </c>
      <c r="G20" s="6">
        <f t="shared" si="0"/>
        <v>0.13793103448275862</v>
      </c>
      <c r="H20" s="6">
        <f t="shared" si="1"/>
        <v>0.20689655172413793</v>
      </c>
      <c r="I20" s="6">
        <f t="shared" si="2"/>
        <v>0.31034482758620691</v>
      </c>
      <c r="J20" s="6">
        <f t="shared" si="3"/>
        <v>0.31034482758620691</v>
      </c>
      <c r="K20">
        <f>COUNTIFS('2way'!$M$3:$M$7690,"&gt;  50% ",'2way'!$Y$3:$Y$7690,"Y",'2way'!$S$3:$S$7690,"=" &amp;A20)</f>
        <v>5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7</v>
      </c>
      <c r="N20">
        <f>COUNTIFS('2way'!$N$3:$N$7690,"&gt;  50% ",'2way'!$Y$3:$Y$7690,"Y",'2way'!$S$3:$S$7690,"=" &amp;A20)</f>
        <v>8</v>
      </c>
      <c r="O20">
        <f>COUNTIF('2way'!S18:S7705,"=" &amp;A20)</f>
        <v>29</v>
      </c>
      <c r="P20" s="6">
        <f t="shared" si="4"/>
        <v>0.17241379310344829</v>
      </c>
      <c r="Q20" s="6">
        <f t="shared" si="5"/>
        <v>0.2413793103448276</v>
      </c>
      <c r="R20" s="6">
        <f t="shared" si="6"/>
        <v>0.2413793103448276</v>
      </c>
      <c r="S20" s="6">
        <f t="shared" si="7"/>
        <v>0.27586206896551724</v>
      </c>
      <c r="T20">
        <f t="shared" si="8"/>
        <v>13</v>
      </c>
      <c r="U20" s="6">
        <f t="shared" si="9"/>
        <v>0.44827586206896552</v>
      </c>
      <c r="V20">
        <f t="shared" si="10"/>
        <v>12</v>
      </c>
      <c r="W20" s="6">
        <f t="shared" si="11"/>
        <v>0.41379310344827586</v>
      </c>
      <c r="X20">
        <f t="shared" si="12"/>
        <v>15</v>
      </c>
      <c r="Y20" s="6">
        <f t="shared" si="13"/>
        <v>0.51724137931034486</v>
      </c>
      <c r="Z20">
        <f t="shared" si="14"/>
        <v>15</v>
      </c>
      <c r="AA20" s="6">
        <f t="shared" si="15"/>
        <v>0.51724137931034486</v>
      </c>
      <c r="AB20" s="6">
        <f t="shared" si="16"/>
        <v>0.30769230769230771</v>
      </c>
      <c r="AC20" s="6">
        <f t="shared" si="17"/>
        <v>0.6</v>
      </c>
      <c r="AD20" s="6">
        <f t="shared" si="18"/>
        <v>0.38461538461538464</v>
      </c>
      <c r="AE20" s="6">
        <f t="shared" si="19"/>
        <v>0.5</v>
      </c>
      <c r="AF20" s="6">
        <f t="shared" si="20"/>
        <v>-7.6923076923076927E-2</v>
      </c>
      <c r="AG20" s="6">
        <f t="shared" si="21"/>
        <v>9.9999999999999978E-2</v>
      </c>
      <c r="AH20" s="6">
        <f t="shared" si="22"/>
        <v>7.6923076923076927E-2</v>
      </c>
      <c r="AI20" s="6">
        <f t="shared" si="23"/>
        <v>-9.9999999999999978E-2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12</v>
      </c>
      <c r="C21">
        <f>COUNTIFS('2way'!$A$3:$A$7690,"&gt;  50% ",'2way'!$Y$3:$Y$7690,"N",'2way'!$S$3:$S$7690,"=" &amp; A21)</f>
        <v>5</v>
      </c>
      <c r="D21">
        <f>COUNTIFS('2way'!$B$3:$B$7690,"&gt;  50% ",'2way'!$Y$3:$Y$7690,"N",'2way'!$S$3:$S$7690,"=" &amp;A21)</f>
        <v>6</v>
      </c>
      <c r="E21">
        <f>COUNTIFS('2way'!$B$3:$B$7690,"&gt;  50% ",'2way'!$Y$3:$Y$7690,"Y",'2way'!$S$3:$S$7690,"=" &amp;A21)</f>
        <v>12</v>
      </c>
      <c r="F21">
        <f>COUNTIF('2way'!S19:S7706,"=" &amp;A21)</f>
        <v>35</v>
      </c>
      <c r="G21" s="6">
        <f t="shared" si="0"/>
        <v>0.34285714285714286</v>
      </c>
      <c r="H21" s="6">
        <f t="shared" si="1"/>
        <v>0.14285714285714285</v>
      </c>
      <c r="I21" s="6">
        <f t="shared" si="2"/>
        <v>0.17142857142857143</v>
      </c>
      <c r="J21" s="6">
        <f t="shared" si="3"/>
        <v>0.34285714285714286</v>
      </c>
      <c r="K21">
        <f>COUNTIFS('2way'!$M$3:$M$7690,"&gt;  50% ",'2way'!$Y$3:$Y$7690,"Y",'2way'!$S$3:$S$7690,"=" &amp;A21)</f>
        <v>17</v>
      </c>
      <c r="L21">
        <f>COUNTIFS('2way'!$M$3:$M$7690,"&gt;  50% ",'2way'!$Y$3:$Y$7690,"N",'2way'!$S$3:$S$7690,"=" &amp;A21)</f>
        <v>5</v>
      </c>
      <c r="M21">
        <f>COUNTIFS('2way'!$N$3:$N$7690,"&gt;  50% ",'2way'!$Y$3:$Y$7690,"N",'2way'!$S$3:$S$7690,"=" &amp;A21)</f>
        <v>5</v>
      </c>
      <c r="N21">
        <f>COUNTIFS('2way'!$N$3:$N$7690,"&gt;  50% ",'2way'!$Y$3:$Y$7690,"Y",'2way'!$S$3:$S$7690,"=" &amp;A21)</f>
        <v>7</v>
      </c>
      <c r="O21">
        <f>COUNTIF('2way'!S19:S7706,"=" &amp;A21)</f>
        <v>35</v>
      </c>
      <c r="P21" s="6">
        <f t="shared" si="4"/>
        <v>0.48571428571428571</v>
      </c>
      <c r="Q21" s="6">
        <f t="shared" si="5"/>
        <v>0.14285714285714285</v>
      </c>
      <c r="R21" s="6">
        <f t="shared" si="6"/>
        <v>0.14285714285714285</v>
      </c>
      <c r="S21" s="6">
        <f t="shared" si="7"/>
        <v>0.2</v>
      </c>
      <c r="T21">
        <f t="shared" si="8"/>
        <v>18</v>
      </c>
      <c r="U21" s="6">
        <f t="shared" si="9"/>
        <v>0.51428571428571423</v>
      </c>
      <c r="V21">
        <f t="shared" si="10"/>
        <v>22</v>
      </c>
      <c r="W21" s="6">
        <f t="shared" si="11"/>
        <v>0.62857142857142856</v>
      </c>
      <c r="X21">
        <f t="shared" si="12"/>
        <v>17</v>
      </c>
      <c r="Y21" s="6">
        <f t="shared" si="13"/>
        <v>0.48571428571428571</v>
      </c>
      <c r="Z21">
        <f t="shared" si="14"/>
        <v>12</v>
      </c>
      <c r="AA21" s="6">
        <f t="shared" si="15"/>
        <v>0.34285714285714286</v>
      </c>
      <c r="AB21" s="6">
        <f t="shared" si="16"/>
        <v>0.5</v>
      </c>
      <c r="AC21" s="6">
        <f t="shared" si="17"/>
        <v>0.54545454545454541</v>
      </c>
      <c r="AD21" s="6">
        <f t="shared" si="18"/>
        <v>0.70833333333333337</v>
      </c>
      <c r="AE21" s="6">
        <f t="shared" si="19"/>
        <v>0.5</v>
      </c>
      <c r="AF21" s="6">
        <f t="shared" si="20"/>
        <v>-0.20833333333333337</v>
      </c>
      <c r="AG21" s="6">
        <f t="shared" si="21"/>
        <v>4.5454545454545414E-2</v>
      </c>
      <c r="AH21" s="6">
        <f t="shared" si="22"/>
        <v>0.20833333333333337</v>
      </c>
      <c r="AI21" s="6">
        <f t="shared" si="23"/>
        <v>-4.5454545454545414E-2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6</v>
      </c>
      <c r="C22">
        <f>COUNTIFS('2way'!$A$3:$A$7690,"&gt;  50% ",'2way'!$Y$3:$Y$7690,"N",'2way'!$S$3:$S$7690,"=" &amp; A22)</f>
        <v>9</v>
      </c>
      <c r="D22">
        <f>COUNTIFS('2way'!$B$3:$B$7690,"&gt;  50% ",'2way'!$Y$3:$Y$7690,"N",'2way'!$S$3:$S$7690,"=" &amp;A22)</f>
        <v>5</v>
      </c>
      <c r="E22">
        <f>COUNTIFS('2way'!$B$3:$B$7690,"&gt;  50% ",'2way'!$Y$3:$Y$7690,"Y",'2way'!$S$3:$S$7690,"=" &amp;A22)</f>
        <v>8</v>
      </c>
      <c r="F22">
        <f>COUNTIF('2way'!S20:S7707,"=" &amp;A22)</f>
        <v>35</v>
      </c>
      <c r="G22" s="6">
        <f t="shared" si="0"/>
        <v>0.17142857142857143</v>
      </c>
      <c r="H22" s="6">
        <f t="shared" si="1"/>
        <v>0.25714285714285712</v>
      </c>
      <c r="I22" s="6">
        <f t="shared" si="2"/>
        <v>0.14285714285714285</v>
      </c>
      <c r="J22" s="6">
        <f t="shared" si="3"/>
        <v>0.22857142857142856</v>
      </c>
      <c r="K22">
        <f>COUNTIFS('2way'!$M$3:$M$7690,"&gt;  50% ",'2way'!$Y$3:$Y$7690,"Y",'2way'!$S$3:$S$7690,"=" &amp;A22)</f>
        <v>16</v>
      </c>
      <c r="L22">
        <f>COUNTIFS('2way'!$M$3:$M$7690,"&gt;  50% ",'2way'!$Y$3:$Y$7690,"N",'2way'!$S$3:$S$7690,"=" &amp;A22)</f>
        <v>16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35</v>
      </c>
      <c r="P22" s="6">
        <f t="shared" si="4"/>
        <v>0.45714285714285713</v>
      </c>
      <c r="Q22" s="6">
        <f t="shared" si="5"/>
        <v>0.45714285714285713</v>
      </c>
      <c r="R22" s="6">
        <f t="shared" si="6"/>
        <v>0</v>
      </c>
      <c r="S22" s="6">
        <f t="shared" si="7"/>
        <v>8.5714285714285715E-2</v>
      </c>
      <c r="T22">
        <f t="shared" si="8"/>
        <v>11</v>
      </c>
      <c r="U22" s="6">
        <f t="shared" si="9"/>
        <v>0.31428571428571428</v>
      </c>
      <c r="V22">
        <f t="shared" si="10"/>
        <v>16</v>
      </c>
      <c r="W22" s="6">
        <f t="shared" si="11"/>
        <v>0.45714285714285713</v>
      </c>
      <c r="X22">
        <f t="shared" si="12"/>
        <v>17</v>
      </c>
      <c r="Y22" s="6">
        <f t="shared" si="13"/>
        <v>0.48571428571428571</v>
      </c>
      <c r="Z22">
        <f t="shared" si="14"/>
        <v>19</v>
      </c>
      <c r="AA22" s="6">
        <f t="shared" si="15"/>
        <v>0.54285714285714282</v>
      </c>
      <c r="AB22" s="6">
        <f t="shared" si="16"/>
        <v>0.42857142857142855</v>
      </c>
      <c r="AC22" s="6">
        <f t="shared" si="17"/>
        <v>0.35714285714285715</v>
      </c>
      <c r="AD22" s="6">
        <f t="shared" si="18"/>
        <v>0.84210526315789469</v>
      </c>
      <c r="AE22" s="6">
        <f t="shared" si="19"/>
        <v>0</v>
      </c>
      <c r="AF22" s="6">
        <f t="shared" si="20"/>
        <v>-0.41353383458646614</v>
      </c>
      <c r="AG22" s="6">
        <f t="shared" si="21"/>
        <v>0.35714285714285715</v>
      </c>
      <c r="AH22" s="6">
        <f t="shared" si="22"/>
        <v>0.41353383458646614</v>
      </c>
      <c r="AI22" s="6">
        <f t="shared" si="23"/>
        <v>-0.35714285714285715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14</v>
      </c>
      <c r="C23">
        <f>COUNTIFS('2way'!$A$3:$A$7690,"&gt;  50% ",'2way'!$Y$3:$Y$7690,"N",'2way'!$S$3:$S$7690,"=" &amp; A23)</f>
        <v>14</v>
      </c>
      <c r="D23">
        <f>COUNTIFS('2way'!$B$3:$B$7690,"&gt;  50% ",'2way'!$Y$3:$Y$7690,"N",'2way'!$S$3:$S$7690,"=" &amp;A23)</f>
        <v>17</v>
      </c>
      <c r="E23">
        <f>COUNTIFS('2way'!$B$3:$B$7690,"&gt;  50% ",'2way'!$Y$3:$Y$7690,"Y",'2way'!$S$3:$S$7690,"=" &amp;A23)</f>
        <v>13</v>
      </c>
      <c r="F23">
        <f>COUNTIF('2way'!S21:S7708,"=" &amp;A23)</f>
        <v>58</v>
      </c>
      <c r="G23" s="6">
        <f t="shared" si="0"/>
        <v>0.2413793103448276</v>
      </c>
      <c r="H23" s="6">
        <f t="shared" si="1"/>
        <v>0.2413793103448276</v>
      </c>
      <c r="I23" s="6">
        <f t="shared" si="2"/>
        <v>0.29310344827586204</v>
      </c>
      <c r="J23" s="6">
        <f t="shared" si="3"/>
        <v>0.22413793103448276</v>
      </c>
      <c r="K23">
        <f>COUNTIFS('2way'!$M$3:$M$7690,"&gt;  50% ",'2way'!$Y$3:$Y$7690,"Y",'2way'!$S$3:$S$7690,"=" &amp;A23)</f>
        <v>9</v>
      </c>
      <c r="L23">
        <f>COUNTIFS('2way'!$M$3:$M$7690,"&gt;  50% ",'2way'!$Y$3:$Y$7690,"N",'2way'!$S$3:$S$7690,"=" &amp;A23)</f>
        <v>8</v>
      </c>
      <c r="M23">
        <f>COUNTIFS('2way'!$N$3:$N$7690,"&gt;  50% ",'2way'!$Y$3:$Y$7690,"N",'2way'!$S$3:$S$7690,"=" &amp;A23)</f>
        <v>22</v>
      </c>
      <c r="N23">
        <f>COUNTIFS('2way'!$N$3:$N$7690,"&gt;  50% ",'2way'!$Y$3:$Y$7690,"Y",'2way'!$S$3:$S$7690,"=" &amp;A23)</f>
        <v>18</v>
      </c>
      <c r="O23">
        <f>COUNTIF('2way'!S21:S7708,"=" &amp;A23)</f>
        <v>58</v>
      </c>
      <c r="P23" s="6">
        <f t="shared" si="4"/>
        <v>0.15517241379310345</v>
      </c>
      <c r="Q23" s="6">
        <f t="shared" si="5"/>
        <v>0.13793103448275862</v>
      </c>
      <c r="R23" s="6">
        <f t="shared" si="6"/>
        <v>0.37931034482758619</v>
      </c>
      <c r="S23" s="6">
        <f t="shared" si="7"/>
        <v>0.31034482758620691</v>
      </c>
      <c r="T23">
        <f t="shared" si="8"/>
        <v>31</v>
      </c>
      <c r="U23" s="6">
        <f t="shared" si="9"/>
        <v>0.53448275862068961</v>
      </c>
      <c r="V23">
        <f t="shared" si="10"/>
        <v>31</v>
      </c>
      <c r="W23" s="6">
        <f t="shared" si="11"/>
        <v>0.53448275862068961</v>
      </c>
      <c r="X23">
        <f t="shared" si="12"/>
        <v>27</v>
      </c>
      <c r="Y23" s="6">
        <f t="shared" si="13"/>
        <v>0.46551724137931033</v>
      </c>
      <c r="Z23">
        <f t="shared" si="14"/>
        <v>26</v>
      </c>
      <c r="AA23" s="6">
        <f t="shared" si="15"/>
        <v>0.44827586206896552</v>
      </c>
      <c r="AB23" s="6">
        <f t="shared" si="16"/>
        <v>0.51851851851851849</v>
      </c>
      <c r="AC23" s="6">
        <f t="shared" si="17"/>
        <v>0.54838709677419351</v>
      </c>
      <c r="AD23" s="6">
        <f t="shared" si="18"/>
        <v>0.33333333333333331</v>
      </c>
      <c r="AE23" s="6">
        <f t="shared" si="19"/>
        <v>0.73333333333333328</v>
      </c>
      <c r="AF23" s="6">
        <f t="shared" si="20"/>
        <v>0.18518518518518517</v>
      </c>
      <c r="AG23" s="6">
        <f t="shared" si="21"/>
        <v>-0.18494623655913978</v>
      </c>
      <c r="AH23" s="6">
        <f t="shared" si="22"/>
        <v>-0.18518518518518517</v>
      </c>
      <c r="AI23" s="6">
        <f t="shared" si="23"/>
        <v>0.18494623655913978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5</v>
      </c>
      <c r="C24">
        <f>COUNTIFS('2way'!$A$3:$A$7690,"&gt;  50% ",'2way'!$Y$3:$Y$7690,"N",'2way'!$S$3:$S$7690,"=" &amp; A24)</f>
        <v>1</v>
      </c>
      <c r="D24">
        <f>COUNTIFS('2way'!$B$3:$B$7690,"&gt;  50% ",'2way'!$Y$3:$Y$7690,"N",'2way'!$S$3:$S$7690,"=" &amp;A24)</f>
        <v>24</v>
      </c>
      <c r="E24">
        <f>COUNTIFS('2way'!$B$3:$B$7690,"&gt;  50% ",'2way'!$Y$3:$Y$7690,"Y",'2way'!$S$3:$S$7690,"=" &amp;A24)</f>
        <v>15</v>
      </c>
      <c r="F24">
        <f>COUNTIF('2way'!S22:S7709,"=" &amp;A24)</f>
        <v>67</v>
      </c>
      <c r="G24" s="6">
        <f t="shared" si="0"/>
        <v>7.4626865671641784E-2</v>
      </c>
      <c r="H24" s="6">
        <f t="shared" si="1"/>
        <v>1.4925373134328358E-2</v>
      </c>
      <c r="I24" s="6">
        <f t="shared" si="2"/>
        <v>0.35820895522388058</v>
      </c>
      <c r="J24" s="6">
        <f t="shared" si="3"/>
        <v>0.22388059701492538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40</v>
      </c>
      <c r="N24">
        <f>COUNTIFS('2way'!$N$3:$N$7690,"&gt;  50% ",'2way'!$Y$3:$Y$7690,"Y",'2way'!$S$3:$S$7690,"=" &amp;A24)</f>
        <v>27</v>
      </c>
      <c r="O24">
        <f>COUNTIF('2way'!S22:S7709,"=" &amp;A24)</f>
        <v>67</v>
      </c>
      <c r="P24" s="6">
        <f t="shared" si="4"/>
        <v>0</v>
      </c>
      <c r="Q24" s="6">
        <f t="shared" si="5"/>
        <v>0</v>
      </c>
      <c r="R24" s="6">
        <f t="shared" si="6"/>
        <v>0.59701492537313428</v>
      </c>
      <c r="S24" s="6">
        <f t="shared" si="7"/>
        <v>0.40298507462686567</v>
      </c>
      <c r="T24">
        <f t="shared" si="8"/>
        <v>29</v>
      </c>
      <c r="U24" s="6">
        <f t="shared" si="9"/>
        <v>0.43283582089552236</v>
      </c>
      <c r="V24">
        <f t="shared" si="10"/>
        <v>40</v>
      </c>
      <c r="W24" s="6">
        <f t="shared" si="11"/>
        <v>0.59701492537313428</v>
      </c>
      <c r="X24">
        <f t="shared" si="12"/>
        <v>16</v>
      </c>
      <c r="Y24" s="6">
        <f t="shared" si="13"/>
        <v>0.23880597014925373</v>
      </c>
      <c r="Z24">
        <f t="shared" si="14"/>
        <v>27</v>
      </c>
      <c r="AA24" s="6">
        <f t="shared" si="15"/>
        <v>0.40298507462686567</v>
      </c>
      <c r="AB24" s="6">
        <f t="shared" si="16"/>
        <v>0.25</v>
      </c>
      <c r="AC24" s="6">
        <f t="shared" si="17"/>
        <v>0.96</v>
      </c>
      <c r="AD24" s="6">
        <f t="shared" si="18"/>
        <v>0</v>
      </c>
      <c r="AE24" s="6">
        <f t="shared" si="19"/>
        <v>1</v>
      </c>
      <c r="AF24" s="6">
        <f t="shared" si="20"/>
        <v>0.25</v>
      </c>
      <c r="AG24" s="6">
        <f t="shared" si="21"/>
        <v>-4.0000000000000036E-2</v>
      </c>
      <c r="AH24" s="6">
        <f t="shared" si="22"/>
        <v>-0.25</v>
      </c>
      <c r="AI24" s="6">
        <f t="shared" si="23"/>
        <v>4.0000000000000036E-2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10</v>
      </c>
      <c r="C25">
        <f>COUNTIFS('2way'!$A$3:$A$7690,"&gt;  50% ",'2way'!$Y$3:$Y$7690,"N",'2way'!$S$3:$S$7690,"=" &amp; A25)</f>
        <v>9</v>
      </c>
      <c r="D25">
        <f>COUNTIFS('2way'!$B$3:$B$7690,"&gt;  50% ",'2way'!$Y$3:$Y$7690,"N",'2way'!$S$3:$S$7690,"=" &amp;A25)</f>
        <v>12</v>
      </c>
      <c r="E25">
        <f>COUNTIFS('2way'!$B$3:$B$7690,"&gt;  50% ",'2way'!$Y$3:$Y$7690,"Y",'2way'!$S$3:$S$7690,"=" &amp;A25)</f>
        <v>10</v>
      </c>
      <c r="F25">
        <f>COUNTIF('2way'!S23:S7710,"=" &amp;A25)</f>
        <v>60</v>
      </c>
      <c r="G25" s="6">
        <f t="shared" si="0"/>
        <v>0.16666666666666666</v>
      </c>
      <c r="H25" s="6">
        <f t="shared" si="1"/>
        <v>0.15</v>
      </c>
      <c r="I25" s="6">
        <f t="shared" si="2"/>
        <v>0.2</v>
      </c>
      <c r="J25" s="6">
        <f t="shared" si="3"/>
        <v>0.16666666666666666</v>
      </c>
      <c r="K25">
        <f>COUNTIFS('2way'!$M$3:$M$7690,"&gt;  50% ",'2way'!$Y$3:$Y$7690,"Y",'2way'!$S$3:$S$7690,"=" &amp;A25)</f>
        <v>18</v>
      </c>
      <c r="L25">
        <f>COUNTIFS('2way'!$M$3:$M$7690,"&gt;  50% ",'2way'!$Y$3:$Y$7690,"N",'2way'!$S$3:$S$7690,"=" &amp;A25)</f>
        <v>16</v>
      </c>
      <c r="M25">
        <f>COUNTIFS('2way'!$N$3:$N$7690,"&gt;  50% ",'2way'!$Y$3:$Y$7690,"N",'2way'!$S$3:$S$7690,"=" &amp;A25)</f>
        <v>14</v>
      </c>
      <c r="N25">
        <f>COUNTIFS('2way'!$N$3:$N$7690,"&gt;  50% ",'2way'!$Y$3:$Y$7690,"Y",'2way'!$S$3:$S$7690,"=" &amp;A25)</f>
        <v>11</v>
      </c>
      <c r="O25">
        <f>COUNTIF('2way'!S23:S7710,"=" &amp;A25)</f>
        <v>60</v>
      </c>
      <c r="P25" s="6">
        <f t="shared" si="4"/>
        <v>0.3</v>
      </c>
      <c r="Q25" s="6">
        <f t="shared" si="5"/>
        <v>0.26666666666666666</v>
      </c>
      <c r="R25" s="6">
        <f t="shared" si="6"/>
        <v>0.23333333333333334</v>
      </c>
      <c r="S25" s="6">
        <f t="shared" si="7"/>
        <v>0.18333333333333332</v>
      </c>
      <c r="T25">
        <f t="shared" si="8"/>
        <v>22</v>
      </c>
      <c r="U25" s="6">
        <f t="shared" si="9"/>
        <v>0.36666666666666664</v>
      </c>
      <c r="V25">
        <f t="shared" si="10"/>
        <v>32</v>
      </c>
      <c r="W25" s="6">
        <f t="shared" si="11"/>
        <v>0.53333333333333333</v>
      </c>
      <c r="X25">
        <f t="shared" si="12"/>
        <v>19</v>
      </c>
      <c r="Y25" s="6">
        <f t="shared" si="13"/>
        <v>0.31666666666666665</v>
      </c>
      <c r="Z25">
        <f t="shared" si="14"/>
        <v>27</v>
      </c>
      <c r="AA25" s="6">
        <f t="shared" si="15"/>
        <v>0.45</v>
      </c>
      <c r="AB25" s="6">
        <f t="shared" si="16"/>
        <v>0.5</v>
      </c>
      <c r="AC25" s="6">
        <f t="shared" si="17"/>
        <v>0.5714285714285714</v>
      </c>
      <c r="AD25" s="6">
        <f t="shared" si="18"/>
        <v>0.62068965517241381</v>
      </c>
      <c r="AE25" s="6">
        <f t="shared" si="19"/>
        <v>0.46666666666666667</v>
      </c>
      <c r="AF25" s="6">
        <f t="shared" si="20"/>
        <v>-0.12068965517241381</v>
      </c>
      <c r="AG25" s="6">
        <f t="shared" si="21"/>
        <v>0.10476190476190472</v>
      </c>
      <c r="AH25" s="6">
        <f t="shared" si="22"/>
        <v>0.12068965517241381</v>
      </c>
      <c r="AI25" s="6">
        <f t="shared" si="23"/>
        <v>-0.10476190476190472</v>
      </c>
    </row>
    <row r="26" spans="1:35" s="2" customFormat="1" x14ac:dyDescent="0.25">
      <c r="A26" s="70" t="s">
        <v>469</v>
      </c>
      <c r="B26" s="2">
        <f>SUM(B4:B25)</f>
        <v>265</v>
      </c>
      <c r="C26" s="2">
        <f>SUM(C4:C25)</f>
        <v>196</v>
      </c>
      <c r="D26" s="2">
        <f>SUM(D4:D25)</f>
        <v>346</v>
      </c>
      <c r="E26" s="2">
        <f>SUM(E4:E25)</f>
        <v>312</v>
      </c>
      <c r="F26" s="2">
        <f>SUM(F4:F25)</f>
        <v>1291</v>
      </c>
      <c r="G26" s="71">
        <f t="shared" si="0"/>
        <v>0.20526723470178157</v>
      </c>
      <c r="H26" s="71">
        <f t="shared" si="1"/>
        <v>0.15182029434546862</v>
      </c>
      <c r="I26" s="71">
        <f t="shared" si="2"/>
        <v>0.26800929512006194</v>
      </c>
      <c r="J26" s="71">
        <f t="shared" si="3"/>
        <v>0.24167312161115415</v>
      </c>
      <c r="K26" s="72">
        <f>SUM(K4:K25)</f>
        <v>335</v>
      </c>
      <c r="L26" s="72">
        <f>SUM(L4:L25)</f>
        <v>231</v>
      </c>
      <c r="M26" s="72">
        <f>SUM(M4:M25)</f>
        <v>387</v>
      </c>
      <c r="N26" s="72">
        <f>SUM(N4:N25)</f>
        <v>325</v>
      </c>
      <c r="O26" s="72">
        <f>SUM(O4:O25)</f>
        <v>1291</v>
      </c>
      <c r="P26" s="71">
        <f t="shared" si="4"/>
        <v>0.2594887683965918</v>
      </c>
      <c r="Q26" s="71">
        <f t="shared" si="5"/>
        <v>0.17893106119287375</v>
      </c>
      <c r="R26" s="71">
        <f t="shared" si="6"/>
        <v>0.29976762199845081</v>
      </c>
      <c r="S26" s="71">
        <f t="shared" si="7"/>
        <v>0.25174283501161893</v>
      </c>
      <c r="T26" s="73">
        <f t="shared" si="8"/>
        <v>611</v>
      </c>
      <c r="U26" s="71">
        <f t="shared" si="9"/>
        <v>0.47327652982184354</v>
      </c>
      <c r="V26" s="2">
        <f t="shared" si="10"/>
        <v>722</v>
      </c>
      <c r="W26" s="71">
        <f t="shared" si="11"/>
        <v>0.5592563903950426</v>
      </c>
      <c r="X26" s="2">
        <f t="shared" si="12"/>
        <v>508</v>
      </c>
      <c r="Y26" s="71">
        <f>X26/O26</f>
        <v>0.39349341595662279</v>
      </c>
      <c r="Z26" s="2">
        <f t="shared" si="14"/>
        <v>556</v>
      </c>
      <c r="AA26" s="71">
        <f t="shared" si="15"/>
        <v>0.43067389620449265</v>
      </c>
      <c r="AB26" s="71">
        <f>(B26/SUM(B26,E26))</f>
        <v>0.45927209705372618</v>
      </c>
      <c r="AC26" s="71">
        <f>(D26/SUM(D26,C26))</f>
        <v>0.63837638376383765</v>
      </c>
      <c r="AD26" s="71">
        <f>(K26/SUM(K26,N26))</f>
        <v>0.50757575757575757</v>
      </c>
      <c r="AE26" s="71">
        <f>(M26/SUM(M26,L26))</f>
        <v>0.62621359223300976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P13" sqref="P13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7" t="s">
        <v>455</v>
      </c>
      <c r="D1" s="147"/>
      <c r="E1" s="147"/>
      <c r="F1" s="147"/>
      <c r="G1" s="147"/>
      <c r="H1" s="147" t="s">
        <v>453</v>
      </c>
      <c r="I1" s="147"/>
      <c r="J1" s="147" t="s">
        <v>454</v>
      </c>
      <c r="K1" s="147"/>
      <c r="L1" s="147" t="s">
        <v>456</v>
      </c>
      <c r="M1" s="147"/>
      <c r="N1" s="147"/>
      <c r="O1" s="147"/>
      <c r="P1" s="147"/>
      <c r="Q1" s="147" t="s">
        <v>453</v>
      </c>
      <c r="R1" s="147"/>
      <c r="S1" s="147" t="s">
        <v>454</v>
      </c>
      <c r="T1" s="147"/>
      <c r="U1" s="147" t="s">
        <v>464</v>
      </c>
      <c r="V1" s="147"/>
      <c r="W1" s="147"/>
      <c r="X1" s="147"/>
      <c r="Y1" s="147" t="s">
        <v>466</v>
      </c>
      <c r="Z1" s="147"/>
      <c r="AA1" s="147"/>
      <c r="AB1" s="147"/>
    </row>
    <row r="2" spans="1:28" s="2" customFormat="1" x14ac:dyDescent="0.25">
      <c r="C2" s="147" t="s">
        <v>453</v>
      </c>
      <c r="D2" s="147"/>
      <c r="E2" s="147" t="s">
        <v>454</v>
      </c>
      <c r="F2" s="147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7" t="s">
        <v>453</v>
      </c>
      <c r="M2" s="147"/>
      <c r="N2" s="147" t="s">
        <v>454</v>
      </c>
      <c r="O2" s="147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7" t="s">
        <v>455</v>
      </c>
      <c r="V2" s="147"/>
      <c r="W2" s="147" t="s">
        <v>465</v>
      </c>
      <c r="X2" s="147"/>
      <c r="Y2" s="147" t="s">
        <v>455</v>
      </c>
      <c r="Z2" s="147"/>
      <c r="AA2" s="147" t="s">
        <v>465</v>
      </c>
      <c r="AB2" s="147"/>
    </row>
    <row r="3" spans="1:28" s="74" customFormat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0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2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5</v>
      </c>
      <c r="H4" s="6">
        <f t="shared" ref="H4:H9" si="0">C4/G4</f>
        <v>0</v>
      </c>
      <c r="I4" s="6">
        <f>D4/G4</f>
        <v>0.6</v>
      </c>
      <c r="J4" s="6">
        <f>E4/G4</f>
        <v>0.4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0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5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5</v>
      </c>
      <c r="Q4" s="6">
        <f>L4/P4</f>
        <v>0</v>
      </c>
      <c r="R4" s="6">
        <f>M4/P4</f>
        <v>0</v>
      </c>
      <c r="S4" s="6">
        <f>N4/P4</f>
        <v>1</v>
      </c>
      <c r="T4" s="6">
        <f>O4/P4</f>
        <v>0</v>
      </c>
      <c r="U4">
        <f>C4+E4</f>
        <v>2</v>
      </c>
      <c r="V4" s="6">
        <f>U4/G4</f>
        <v>0.4</v>
      </c>
      <c r="W4">
        <f>L4+N4</f>
        <v>5</v>
      </c>
      <c r="X4" s="6">
        <f>W4/P4</f>
        <v>1</v>
      </c>
      <c r="Y4">
        <f>D4+F4</f>
        <v>3</v>
      </c>
      <c r="Z4" s="6">
        <f>Y4/G4</f>
        <v>0.6</v>
      </c>
      <c r="AA4">
        <f>M4+O4</f>
        <v>0</v>
      </c>
      <c r="AB4" s="6">
        <f>AA4/P4</f>
        <v>0</v>
      </c>
    </row>
    <row r="5" spans="1:28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2</v>
      </c>
      <c r="D5" s="69">
        <f>COUNTIFS('2way'!$A$3:$A$7690,"&gt;50%",'2way'!$Y$3:$Y$7690,"N",'2way'!$Q$3:$Q$7690,"=" &amp;B5) +  COUNTIFS('2way'!$A$3:$A$7690,"&gt;50%",'2way'!$Y$3:$Y$7690,"N",'2way'!$R$3:$R$7690,"=" &amp;B5)</f>
        <v>1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5</v>
      </c>
      <c r="H5" s="6">
        <f t="shared" si="0"/>
        <v>0.4</v>
      </c>
      <c r="I5" s="6">
        <f t="shared" ref="I5:I68" si="1">D5/G5</f>
        <v>0.2</v>
      </c>
      <c r="J5" s="6">
        <f t="shared" ref="J5:J68" si="2">E5/G5</f>
        <v>0.2</v>
      </c>
      <c r="K5" s="6">
        <f t="shared" ref="K5:K68" si="3">F5/G5</f>
        <v>0.2</v>
      </c>
      <c r="L5" s="69">
        <f>COUNTIFS('2way'!$M$3:$M$7690,"&gt;50%",'2way'!$Y$3:$Y$7690,"Y",'2way'!$Q$3:$Q$7690,"=" &amp;B5) +  COUNTIFS('2way'!$M$3:$M$7690,"&gt;50%",'2way'!$Y$3:$Y$7690,"Y",'2way'!$R$3:$R$7690,"=" &amp;B5)</f>
        <v>3</v>
      </c>
      <c r="M5" s="69">
        <f>COUNTIFS('2way'!$M$3:$M$7690,"&gt;50%",'2way'!$Y$3:$Y$7690,"N",'2way'!$Q$3:$Q$7690,"=" &amp;B5) +  COUNTIFS('2way'!$M$3:$M$7690,"&gt;50%",'2way'!$Y$3:$Y$7690,"N",'2way'!$R$3:$R$7690,"=" &amp;B5)</f>
        <v>1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5</v>
      </c>
      <c r="Q5" s="6">
        <f t="shared" ref="Q5:Q68" si="4">L5/P5</f>
        <v>0.6</v>
      </c>
      <c r="R5" s="6">
        <f t="shared" ref="R5:R68" si="5">M5/P5</f>
        <v>0.2</v>
      </c>
      <c r="S5" s="6">
        <f t="shared" ref="S5:S68" si="6">N5/P5</f>
        <v>0.2</v>
      </c>
      <c r="T5" s="6">
        <f t="shared" ref="T5:T68" si="7">O5/P5</f>
        <v>0</v>
      </c>
      <c r="U5">
        <f t="shared" ref="U5:U68" si="8">C5+E5</f>
        <v>3</v>
      </c>
      <c r="V5" s="6">
        <f t="shared" ref="V5:V68" si="9">U5/G5</f>
        <v>0.6</v>
      </c>
      <c r="W5">
        <f t="shared" ref="W5:W68" si="10">L5+N5</f>
        <v>4</v>
      </c>
      <c r="X5" s="6">
        <f t="shared" ref="X5:X68" si="11">W5/P5</f>
        <v>0.8</v>
      </c>
      <c r="Y5">
        <f t="shared" ref="Y5:Y68" si="12">D5+F5</f>
        <v>2</v>
      </c>
      <c r="Z5" s="6">
        <f t="shared" ref="Z5:Z68" si="13">Y5/G5</f>
        <v>0.4</v>
      </c>
      <c r="AA5">
        <f t="shared" ref="AA5:AA68" si="14">M5+O5</f>
        <v>1</v>
      </c>
      <c r="AB5" s="6">
        <f t="shared" ref="AB5:AB68" si="15">AA5/P5</f>
        <v>0.2</v>
      </c>
    </row>
    <row r="6" spans="1:28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0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2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5</v>
      </c>
      <c r="H6" s="6">
        <f t="shared" si="0"/>
        <v>0</v>
      </c>
      <c r="I6" s="6">
        <f t="shared" si="1"/>
        <v>0.2</v>
      </c>
      <c r="J6" s="6">
        <f t="shared" si="2"/>
        <v>0.4</v>
      </c>
      <c r="K6" s="6">
        <f t="shared" si="3"/>
        <v>0.4</v>
      </c>
      <c r="L6" s="69">
        <f>COUNTIFS('2way'!$M$3:$M$7690,"&gt;50%",'2way'!$Y$3:$Y$7690,"Y",'2way'!$Q$3:$Q$7690,"=" &amp;B6) +  COUNTIFS('2way'!$M$3:$M$7690,"&gt;50%",'2way'!$Y$3:$Y$7690,"Y",'2way'!$R$3:$R$7690,"=" &amp;B6)</f>
        <v>0</v>
      </c>
      <c r="M6" s="69">
        <f>COUNTIFS('2way'!$M$3:$M$7690,"&gt;50%",'2way'!$Y$3:$Y$7690,"N",'2way'!$Q$3:$Q$7690,"=" &amp;B6) +  COUNTIFS('2way'!$M$3:$M$7690,"&gt;50%",'2way'!$Y$3:$Y$7690,"N",'2way'!$R$3:$R$7690,"=" &amp;B6)</f>
        <v>2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5</v>
      </c>
      <c r="Q6" s="6">
        <f t="shared" si="4"/>
        <v>0</v>
      </c>
      <c r="R6" s="6">
        <f t="shared" si="5"/>
        <v>0.4</v>
      </c>
      <c r="S6" s="6">
        <f t="shared" si="6"/>
        <v>0.2</v>
      </c>
      <c r="T6" s="6">
        <f t="shared" si="7"/>
        <v>0.4</v>
      </c>
      <c r="U6">
        <f t="shared" si="8"/>
        <v>2</v>
      </c>
      <c r="V6" s="6">
        <f t="shared" si="9"/>
        <v>0.4</v>
      </c>
      <c r="W6">
        <f t="shared" si="10"/>
        <v>1</v>
      </c>
      <c r="X6" s="6">
        <f t="shared" si="11"/>
        <v>0.2</v>
      </c>
      <c r="Y6">
        <f t="shared" si="12"/>
        <v>3</v>
      </c>
      <c r="Z6" s="6">
        <f t="shared" si="13"/>
        <v>0.6</v>
      </c>
      <c r="AA6">
        <f t="shared" si="14"/>
        <v>4</v>
      </c>
      <c r="AB6" s="6">
        <f t="shared" si="15"/>
        <v>0.8</v>
      </c>
    </row>
    <row r="7" spans="1:28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1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2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5</v>
      </c>
      <c r="H7" s="6">
        <f t="shared" si="0"/>
        <v>0.2</v>
      </c>
      <c r="I7" s="6">
        <f t="shared" si="1"/>
        <v>0</v>
      </c>
      <c r="J7" s="6">
        <f t="shared" si="2"/>
        <v>0.4</v>
      </c>
      <c r="K7" s="6">
        <f t="shared" si="3"/>
        <v>0.4</v>
      </c>
      <c r="L7" s="69">
        <f>COUNTIFS('2way'!$M$3:$M$7690,"&gt;50%",'2way'!$Y$3:$Y$7690,"Y",'2way'!$Q$3:$Q$7690,"=" &amp;B7) +  COUNTIFS('2way'!$M$3:$M$7690,"&gt;50%",'2way'!$Y$3:$Y$7690,"Y",'2way'!$R$3:$R$7690,"=" &amp;B7)</f>
        <v>2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2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5</v>
      </c>
      <c r="Q7" s="6">
        <f t="shared" si="4"/>
        <v>0.4</v>
      </c>
      <c r="R7" s="6">
        <f t="shared" si="5"/>
        <v>0</v>
      </c>
      <c r="S7" s="6">
        <f t="shared" si="6"/>
        <v>0.4</v>
      </c>
      <c r="T7" s="6">
        <f t="shared" si="7"/>
        <v>0.2</v>
      </c>
      <c r="U7">
        <f t="shared" si="8"/>
        <v>3</v>
      </c>
      <c r="V7" s="6">
        <f t="shared" si="9"/>
        <v>0.6</v>
      </c>
      <c r="W7">
        <f t="shared" si="10"/>
        <v>4</v>
      </c>
      <c r="X7" s="6">
        <f t="shared" si="11"/>
        <v>0.8</v>
      </c>
      <c r="Y7">
        <f t="shared" si="12"/>
        <v>2</v>
      </c>
      <c r="Z7" s="6">
        <f t="shared" si="13"/>
        <v>0.4</v>
      </c>
      <c r="AA7">
        <f t="shared" si="14"/>
        <v>1</v>
      </c>
      <c r="AB7" s="6">
        <f t="shared" si="15"/>
        <v>0.2</v>
      </c>
    </row>
    <row r="8" spans="1:28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0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5</v>
      </c>
      <c r="H8" s="6">
        <f t="shared" si="0"/>
        <v>0.2</v>
      </c>
      <c r="I8" s="6">
        <f t="shared" si="1"/>
        <v>0</v>
      </c>
      <c r="J8" s="6">
        <f t="shared" si="2"/>
        <v>0.2</v>
      </c>
      <c r="K8" s="6">
        <f t="shared" si="3"/>
        <v>0.6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0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5</v>
      </c>
      <c r="Q8" s="6">
        <f t="shared" si="4"/>
        <v>0.2</v>
      </c>
      <c r="R8" s="6">
        <f t="shared" si="5"/>
        <v>0</v>
      </c>
      <c r="S8" s="6">
        <f t="shared" si="6"/>
        <v>0.2</v>
      </c>
      <c r="T8" s="6">
        <f t="shared" si="7"/>
        <v>0.6</v>
      </c>
      <c r="U8">
        <f t="shared" si="8"/>
        <v>2</v>
      </c>
      <c r="V8" s="6">
        <f t="shared" si="9"/>
        <v>0.4</v>
      </c>
      <c r="W8">
        <f t="shared" si="10"/>
        <v>2</v>
      </c>
      <c r="X8" s="6">
        <f t="shared" si="11"/>
        <v>0.4</v>
      </c>
      <c r="Y8">
        <f t="shared" si="12"/>
        <v>3</v>
      </c>
      <c r="Z8" s="6">
        <f t="shared" si="13"/>
        <v>0.6</v>
      </c>
      <c r="AA8">
        <f t="shared" si="14"/>
        <v>3</v>
      </c>
      <c r="AB8" s="6">
        <f t="shared" si="15"/>
        <v>0.6</v>
      </c>
    </row>
    <row r="9" spans="1:28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1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5</v>
      </c>
      <c r="H9" s="6">
        <f t="shared" si="0"/>
        <v>0.2</v>
      </c>
      <c r="I9" s="6">
        <f t="shared" si="1"/>
        <v>0.4</v>
      </c>
      <c r="J9" s="6">
        <f t="shared" si="2"/>
        <v>0</v>
      </c>
      <c r="K9" s="6">
        <f t="shared" si="3"/>
        <v>0.4</v>
      </c>
      <c r="L9" s="69">
        <f>COUNTIFS('2way'!$M$3:$M$7690,"&gt;50%",'2way'!$Y$3:$Y$7690,"Y",'2way'!$Q$3:$Q$7690,"=" &amp;B9) +  COUNTIFS('2way'!$M$3:$M$7690,"&gt;50%",'2way'!$Y$3:$Y$7690,"Y",'2way'!$R$3:$R$7690,"=" &amp;B9)</f>
        <v>2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5</v>
      </c>
      <c r="Q9" s="6">
        <f t="shared" si="4"/>
        <v>0.4</v>
      </c>
      <c r="R9" s="6">
        <f t="shared" si="5"/>
        <v>0.2</v>
      </c>
      <c r="S9" s="6">
        <f t="shared" si="6"/>
        <v>0.2</v>
      </c>
      <c r="T9" s="6">
        <f t="shared" si="7"/>
        <v>0.2</v>
      </c>
      <c r="U9">
        <f t="shared" si="8"/>
        <v>1</v>
      </c>
      <c r="V9" s="6">
        <f t="shared" si="9"/>
        <v>0.2</v>
      </c>
      <c r="W9">
        <f t="shared" si="10"/>
        <v>3</v>
      </c>
      <c r="X9" s="6">
        <f t="shared" si="11"/>
        <v>0.6</v>
      </c>
      <c r="Y9">
        <f t="shared" si="12"/>
        <v>4</v>
      </c>
      <c r="Z9" s="6">
        <f t="shared" si="13"/>
        <v>0.8</v>
      </c>
      <c r="AA9">
        <f t="shared" si="14"/>
        <v>2</v>
      </c>
      <c r="AB9" s="6">
        <f t="shared" si="15"/>
        <v>0.4</v>
      </c>
    </row>
    <row r="10" spans="1:28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0</v>
      </c>
      <c r="E10" s="69">
        <f>COUNTIFS('2way'!$B$3:$B$7690,"&gt;50%",'2way'!$Y$3:$Y$7690,"N",'2way'!$Q$3:$Q$7690,"=" &amp;B10) +  COUNTIFS('2way'!$B$3:$B$7690,"&gt;50%",'2way'!$Y$3:$Y$7690,"N",'2way'!$R$3:$R$7690,"=" &amp;B10)</f>
        <v>3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5</v>
      </c>
      <c r="H10" s="6">
        <f t="shared" ref="H10:H24" si="16">C10/G10</f>
        <v>0</v>
      </c>
      <c r="I10" s="6">
        <f t="shared" si="1"/>
        <v>0</v>
      </c>
      <c r="J10" s="6">
        <f t="shared" si="2"/>
        <v>0.6</v>
      </c>
      <c r="K10" s="6">
        <f t="shared" si="3"/>
        <v>0.4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1</v>
      </c>
      <c r="N10" s="69">
        <f>COUNTIFS('2way'!$N$3:$N$7690,"&gt;50%",'2way'!$Y$3:$Y$7690,"N",'2way'!$Q$3:$Q$7690,"=" &amp;B10) +  COUNTIFS('2way'!$N$3:$N$7690,"&gt;50%",'2way'!$Y$3:$Y$7690,"N",'2way'!$R$3:$R$7690,"=" &amp;B10)</f>
        <v>2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5</v>
      </c>
      <c r="Q10" s="6">
        <f t="shared" si="4"/>
        <v>0</v>
      </c>
      <c r="R10" s="6">
        <f t="shared" si="5"/>
        <v>0.2</v>
      </c>
      <c r="S10" s="6">
        <f t="shared" si="6"/>
        <v>0.4</v>
      </c>
      <c r="T10" s="6">
        <f t="shared" si="7"/>
        <v>0.4</v>
      </c>
      <c r="U10">
        <f t="shared" si="8"/>
        <v>3</v>
      </c>
      <c r="V10" s="6">
        <f t="shared" si="9"/>
        <v>0.6</v>
      </c>
      <c r="W10">
        <f t="shared" si="10"/>
        <v>2</v>
      </c>
      <c r="X10" s="6">
        <f t="shared" si="11"/>
        <v>0.4</v>
      </c>
      <c r="Y10">
        <f t="shared" si="12"/>
        <v>2</v>
      </c>
      <c r="Z10" s="6">
        <f t="shared" si="13"/>
        <v>0.4</v>
      </c>
      <c r="AA10">
        <f t="shared" si="14"/>
        <v>3</v>
      </c>
      <c r="AB10" s="6">
        <f t="shared" si="15"/>
        <v>0.6</v>
      </c>
    </row>
    <row r="11" spans="1:28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0</v>
      </c>
      <c r="E11" s="69">
        <f>COUNTIFS('2way'!$B$3:$B$7690,"&gt;50%",'2way'!$Y$3:$Y$7690,"N",'2way'!$Q$3:$Q$7690,"=" &amp;B11) +  COUNTIFS('2way'!$B$3:$B$7690,"&gt;50%",'2way'!$Y$3:$Y$7690,"N",'2way'!$R$3:$R$7690,"=" &amp;B11)</f>
        <v>1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5</v>
      </c>
      <c r="H11" s="6">
        <f t="shared" si="16"/>
        <v>0.4</v>
      </c>
      <c r="I11" s="6">
        <f t="shared" si="1"/>
        <v>0</v>
      </c>
      <c r="J11" s="6">
        <f t="shared" si="2"/>
        <v>0.2</v>
      </c>
      <c r="K11" s="6">
        <f t="shared" si="3"/>
        <v>0.4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1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5</v>
      </c>
      <c r="Q11" s="6">
        <f t="shared" si="4"/>
        <v>0.6</v>
      </c>
      <c r="R11" s="6">
        <f t="shared" si="5"/>
        <v>0.2</v>
      </c>
      <c r="S11" s="6">
        <f t="shared" si="6"/>
        <v>0</v>
      </c>
      <c r="T11" s="6">
        <f t="shared" si="7"/>
        <v>0.2</v>
      </c>
      <c r="U11">
        <f t="shared" si="8"/>
        <v>3</v>
      </c>
      <c r="V11" s="6">
        <f t="shared" si="9"/>
        <v>0.6</v>
      </c>
      <c r="W11">
        <f t="shared" si="10"/>
        <v>3</v>
      </c>
      <c r="X11" s="6">
        <f t="shared" si="11"/>
        <v>0.6</v>
      </c>
      <c r="Y11">
        <f t="shared" si="12"/>
        <v>2</v>
      </c>
      <c r="Z11" s="6">
        <f t="shared" si="13"/>
        <v>0.4</v>
      </c>
      <c r="AA11">
        <f t="shared" si="14"/>
        <v>2</v>
      </c>
      <c r="AB11" s="6">
        <f t="shared" si="15"/>
        <v>0.4</v>
      </c>
    </row>
    <row r="12" spans="1:28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3</v>
      </c>
      <c r="D12" s="69">
        <f>COUNTIFS('2way'!$A$3:$A$7690,"&gt;50%",'2way'!$Y$3:$Y$7690,"N",'2way'!$Q$3:$Q$7690,"=" &amp;B12) +  COUNTIFS('2way'!$A$3:$A$7690,"&gt;50%",'2way'!$Y$3:$Y$7690,"N",'2way'!$R$3:$R$7690,"=" &amp;B12)</f>
        <v>2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5</v>
      </c>
      <c r="H12" s="6">
        <f t="shared" si="16"/>
        <v>0.6</v>
      </c>
      <c r="I12" s="6">
        <f t="shared" si="1"/>
        <v>0.4</v>
      </c>
      <c r="J12" s="6">
        <f t="shared" si="2"/>
        <v>0</v>
      </c>
      <c r="K12" s="6">
        <f t="shared" si="3"/>
        <v>0</v>
      </c>
      <c r="L12" s="69">
        <f>COUNTIFS('2way'!$M$3:$M$7690,"&gt;50%",'2way'!$Y$3:$Y$7690,"Y",'2way'!$Q$3:$Q$7690,"=" &amp;B12) +  COUNTIFS('2way'!$M$3:$M$7690,"&gt;50%",'2way'!$Y$3:$Y$7690,"Y",'2way'!$R$3:$R$7690,"=" &amp;B12)</f>
        <v>2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0</v>
      </c>
      <c r="O12" s="69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5</v>
      </c>
      <c r="Q12" s="6">
        <f t="shared" si="4"/>
        <v>0.4</v>
      </c>
      <c r="R12" s="6">
        <f t="shared" si="5"/>
        <v>0.4</v>
      </c>
      <c r="S12" s="6">
        <f t="shared" si="6"/>
        <v>0</v>
      </c>
      <c r="T12" s="6">
        <f t="shared" si="7"/>
        <v>0.2</v>
      </c>
      <c r="U12">
        <f t="shared" si="8"/>
        <v>3</v>
      </c>
      <c r="V12" s="6">
        <f t="shared" si="9"/>
        <v>0.6</v>
      </c>
      <c r="W12">
        <f t="shared" si="10"/>
        <v>2</v>
      </c>
      <c r="X12" s="6">
        <f t="shared" si="11"/>
        <v>0.4</v>
      </c>
      <c r="Y12">
        <f t="shared" si="12"/>
        <v>2</v>
      </c>
      <c r="Z12" s="6">
        <f t="shared" si="13"/>
        <v>0.4</v>
      </c>
      <c r="AA12">
        <f t="shared" si="14"/>
        <v>3</v>
      </c>
      <c r="AB12" s="6">
        <f t="shared" si="15"/>
        <v>0.6</v>
      </c>
    </row>
    <row r="13" spans="1:28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2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1</v>
      </c>
      <c r="G13">
        <f>COUNTIF('2way'!$Q$3:$Q$7690,"=" &amp;B13) + COUNTIF('2way'!$R$3:$R$7690,"=" &amp;B13)</f>
        <v>5</v>
      </c>
      <c r="H13" s="6">
        <f t="shared" si="16"/>
        <v>0.4</v>
      </c>
      <c r="I13" s="6">
        <f t="shared" si="1"/>
        <v>0.2</v>
      </c>
      <c r="J13" s="6">
        <f t="shared" si="2"/>
        <v>0.2</v>
      </c>
      <c r="K13" s="6">
        <f t="shared" si="3"/>
        <v>0.2</v>
      </c>
      <c r="L13" s="69">
        <f>COUNTIFS('2way'!$M$3:$M$7690,"&gt;50%",'2way'!$Y$3:$Y$7690,"Y",'2way'!$Q$3:$Q$7690,"=" &amp;B13) +  COUNTIFS('2way'!$M$3:$M$7690,"&gt;50%",'2way'!$Y$3:$Y$7690,"Y",'2way'!$R$3:$R$7690,"=" &amp;B13)</f>
        <v>0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3</v>
      </c>
      <c r="P13">
        <f>COUNTIF('2way'!$Q$3:$Q$7690,"=" &amp;B13) + COUNTIF('2way'!$R$3:$R$7690,"=" &amp;B13)</f>
        <v>5</v>
      </c>
      <c r="Q13" s="6">
        <f t="shared" si="4"/>
        <v>0</v>
      </c>
      <c r="R13" s="6">
        <f t="shared" si="5"/>
        <v>0.4</v>
      </c>
      <c r="S13" s="6">
        <f t="shared" si="6"/>
        <v>0</v>
      </c>
      <c r="T13" s="6">
        <f t="shared" si="7"/>
        <v>0.6</v>
      </c>
      <c r="U13">
        <f t="shared" si="8"/>
        <v>3</v>
      </c>
      <c r="V13" s="6">
        <f t="shared" si="9"/>
        <v>0.6</v>
      </c>
      <c r="W13">
        <f t="shared" si="10"/>
        <v>0</v>
      </c>
      <c r="X13" s="6">
        <f t="shared" si="11"/>
        <v>0</v>
      </c>
      <c r="Y13">
        <f t="shared" si="12"/>
        <v>2</v>
      </c>
      <c r="Z13" s="6">
        <f t="shared" si="13"/>
        <v>0.4</v>
      </c>
      <c r="AA13">
        <f t="shared" si="14"/>
        <v>5</v>
      </c>
      <c r="AB13" s="6">
        <f t="shared" si="15"/>
        <v>1</v>
      </c>
    </row>
    <row r="14" spans="1:28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3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5</v>
      </c>
      <c r="H14" s="6">
        <f t="shared" si="16"/>
        <v>0.6</v>
      </c>
      <c r="I14" s="6">
        <f t="shared" si="1"/>
        <v>0</v>
      </c>
      <c r="J14" s="6">
        <f t="shared" si="2"/>
        <v>0.4</v>
      </c>
      <c r="K14" s="6">
        <f t="shared" si="3"/>
        <v>0</v>
      </c>
      <c r="L14" s="69">
        <f>COUNTIFS('2way'!$M$3:$M$7690,"&gt;50%",'2way'!$Y$3:$Y$7690,"Y",'2way'!$Q$3:$Q$7690,"=" &amp;B14) +  COUNTIFS('2way'!$M$3:$M$7690,"&gt;50%",'2way'!$Y$3:$Y$7690,"Y",'2way'!$R$3:$R$7690,"=" &amp;B14)</f>
        <v>3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5</v>
      </c>
      <c r="Q14" s="6">
        <f t="shared" si="4"/>
        <v>0.6</v>
      </c>
      <c r="R14" s="6">
        <f t="shared" si="5"/>
        <v>0.2</v>
      </c>
      <c r="S14" s="6">
        <f t="shared" si="6"/>
        <v>0.2</v>
      </c>
      <c r="T14" s="6">
        <f t="shared" si="7"/>
        <v>0</v>
      </c>
      <c r="U14">
        <f t="shared" si="8"/>
        <v>5</v>
      </c>
      <c r="V14" s="6">
        <f t="shared" si="9"/>
        <v>1</v>
      </c>
      <c r="W14">
        <f t="shared" si="10"/>
        <v>4</v>
      </c>
      <c r="X14" s="6">
        <f t="shared" si="11"/>
        <v>0.8</v>
      </c>
      <c r="Y14">
        <f t="shared" si="12"/>
        <v>0</v>
      </c>
      <c r="Z14" s="6">
        <f t="shared" si="13"/>
        <v>0</v>
      </c>
      <c r="AA14">
        <f t="shared" si="14"/>
        <v>1</v>
      </c>
      <c r="AB14" s="6">
        <f t="shared" si="15"/>
        <v>0.2</v>
      </c>
    </row>
    <row r="15" spans="1:28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2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5</v>
      </c>
      <c r="H15" s="6">
        <f t="shared" si="16"/>
        <v>0</v>
      </c>
      <c r="I15" s="6">
        <f t="shared" si="1"/>
        <v>0.4</v>
      </c>
      <c r="J15" s="6">
        <f t="shared" si="2"/>
        <v>0</v>
      </c>
      <c r="K15" s="6">
        <f t="shared" si="3"/>
        <v>0.6</v>
      </c>
      <c r="L15" s="69">
        <f>COUNTIFS('2way'!$M$3:$M$7690,"&gt;50%",'2way'!$Y$3:$Y$7690,"Y",'2way'!$Q$3:$Q$7690,"=" &amp;B15) +  COUNTIFS('2way'!$M$3:$M$7690,"&gt;50%",'2way'!$Y$3:$Y$7690,"Y",'2way'!$R$3:$R$7690,"=" &amp;B15)</f>
        <v>1</v>
      </c>
      <c r="M15" s="69">
        <f>COUNTIFS('2way'!$M$3:$M$7690,"&gt;50%",'2way'!$Y$3:$Y$7690,"N",'2way'!$Q$3:$Q$7690,"=" &amp;B15) +  COUNTIFS('2way'!$M$3:$M$7690,"&gt;50%",'2way'!$Y$3:$Y$7690,"N",'2way'!$R$3:$R$7690,"=" &amp;B15)</f>
        <v>1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2</v>
      </c>
      <c r="P15">
        <f>COUNTIF('2way'!$Q$3:$Q$7690,"=" &amp;B15) + COUNTIF('2way'!$R$3:$R$7690,"=" &amp;B15)</f>
        <v>5</v>
      </c>
      <c r="Q15" s="6">
        <f t="shared" si="4"/>
        <v>0.2</v>
      </c>
      <c r="R15" s="6">
        <f t="shared" si="5"/>
        <v>0.2</v>
      </c>
      <c r="S15" s="6">
        <f t="shared" si="6"/>
        <v>0.2</v>
      </c>
      <c r="T15" s="6">
        <f t="shared" si="7"/>
        <v>0.4</v>
      </c>
      <c r="U15">
        <f t="shared" si="8"/>
        <v>0</v>
      </c>
      <c r="V15" s="6">
        <f t="shared" si="9"/>
        <v>0</v>
      </c>
      <c r="W15">
        <f t="shared" si="10"/>
        <v>2</v>
      </c>
      <c r="X15" s="6">
        <f t="shared" si="11"/>
        <v>0.4</v>
      </c>
      <c r="Y15">
        <f t="shared" si="12"/>
        <v>5</v>
      </c>
      <c r="Z15" s="6">
        <f t="shared" si="13"/>
        <v>1</v>
      </c>
      <c r="AA15">
        <f t="shared" si="14"/>
        <v>3</v>
      </c>
      <c r="AB15" s="6">
        <f t="shared" si="15"/>
        <v>0.6</v>
      </c>
    </row>
    <row r="16" spans="1:28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4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0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5</v>
      </c>
      <c r="H16" s="6">
        <f t="shared" si="16"/>
        <v>0.8</v>
      </c>
      <c r="I16" s="6">
        <f t="shared" si="1"/>
        <v>0.2</v>
      </c>
      <c r="J16" s="6">
        <f t="shared" si="2"/>
        <v>0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1</v>
      </c>
      <c r="O16" s="69">
        <f>COUNTIFS('2way'!$N$3:$N$7690,"&gt;50%",'2way'!$Y$3:$Y$7690,"Y",'2way'!$Q$3:$Q$7690,"=" &amp;B16) +  COUNTIFS('2way'!$N$3:$N$7690,"&gt;50%",'2way'!$Y$3:$Y$7690,"Y",'2way'!$R$3:$R$7690,"=" &amp;B16)</f>
        <v>1</v>
      </c>
      <c r="P16">
        <f>COUNTIF('2way'!$Q$3:$Q$7690,"=" &amp;B16) + COUNTIF('2way'!$R$3:$R$7690,"=" &amp;B16)</f>
        <v>5</v>
      </c>
      <c r="Q16" s="6">
        <f t="shared" si="4"/>
        <v>0.6</v>
      </c>
      <c r="R16" s="6">
        <f t="shared" si="5"/>
        <v>0</v>
      </c>
      <c r="S16" s="6">
        <f t="shared" si="6"/>
        <v>0.2</v>
      </c>
      <c r="T16" s="6">
        <f>O16/P16</f>
        <v>0.2</v>
      </c>
      <c r="U16">
        <f t="shared" si="8"/>
        <v>4</v>
      </c>
      <c r="V16" s="6">
        <f t="shared" si="9"/>
        <v>0.8</v>
      </c>
      <c r="W16">
        <f t="shared" si="10"/>
        <v>4</v>
      </c>
      <c r="X16" s="6">
        <f t="shared" si="11"/>
        <v>0.8</v>
      </c>
      <c r="Y16">
        <f t="shared" si="12"/>
        <v>1</v>
      </c>
      <c r="Z16" s="6">
        <f t="shared" si="13"/>
        <v>0.2</v>
      </c>
      <c r="AA16">
        <f t="shared" si="14"/>
        <v>1</v>
      </c>
      <c r="AB16" s="6">
        <f t="shared" si="15"/>
        <v>0.2</v>
      </c>
    </row>
    <row r="17" spans="1:28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2</v>
      </c>
      <c r="D17" s="69">
        <f>COUNTIFS('2way'!$A$3:$A$7690,"&gt;50%",'2way'!$Y$3:$Y$7690,"N",'2way'!$Q$3:$Q$7690,"=" &amp;B17) +  COUNTIFS('2way'!$A$3:$A$7690,"&gt;50%",'2way'!$Y$3:$Y$7690,"N",'2way'!$R$3:$R$7690,"=" &amp;B17)</f>
        <v>2</v>
      </c>
      <c r="E17" s="69">
        <f>COUNTIFS('2way'!$B$3:$B$7690,"&gt;50%",'2way'!$Y$3:$Y$7690,"N",'2way'!$Q$3:$Q$7690,"=" &amp;B17) +  COUNTIFS('2way'!$B$3:$B$7690,"&gt;50%",'2way'!$Y$3:$Y$7690,"N",'2way'!$R$3:$R$7690,"=" &amp;B17)</f>
        <v>0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5</v>
      </c>
      <c r="H17" s="6">
        <f t="shared" si="16"/>
        <v>0.4</v>
      </c>
      <c r="I17" s="6">
        <f t="shared" si="1"/>
        <v>0.4</v>
      </c>
      <c r="J17" s="6">
        <f t="shared" si="2"/>
        <v>0</v>
      </c>
      <c r="K17" s="6">
        <f t="shared" si="3"/>
        <v>0.2</v>
      </c>
      <c r="L17" s="69">
        <f>COUNTIFS('2way'!$M$3:$M$7690,"&gt;50%",'2way'!$Y$3:$Y$7690,"Y",'2way'!$Q$3:$Q$7690,"=" &amp;B17) +  COUNTIFS('2way'!$M$3:$M$7690,"&gt;50%",'2way'!$Y$3:$Y$7690,"Y",'2way'!$R$3:$R$7690,"=" &amp;B17)</f>
        <v>3</v>
      </c>
      <c r="M17" s="69">
        <f>COUNTIFS('2way'!$M$3:$M$7690,"&gt;50%",'2way'!$Y$3:$Y$7690,"N",'2way'!$Q$3:$Q$7690,"=" &amp;B17) +  COUNTIFS('2way'!$M$3:$M$7690,"&gt;50%",'2way'!$Y$3:$Y$7690,"N",'2way'!$R$3:$R$7690,"=" &amp;B17)</f>
        <v>2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5</v>
      </c>
      <c r="Q17" s="6">
        <f t="shared" si="4"/>
        <v>0.6</v>
      </c>
      <c r="R17" s="6">
        <f t="shared" si="5"/>
        <v>0.4</v>
      </c>
      <c r="S17" s="6">
        <f>N17/P17</f>
        <v>0</v>
      </c>
      <c r="T17" s="6">
        <f t="shared" si="7"/>
        <v>0</v>
      </c>
      <c r="U17">
        <f t="shared" si="8"/>
        <v>2</v>
      </c>
      <c r="V17" s="6">
        <f t="shared" si="9"/>
        <v>0.4</v>
      </c>
      <c r="W17">
        <f t="shared" si="10"/>
        <v>3</v>
      </c>
      <c r="X17" s="6">
        <f t="shared" si="11"/>
        <v>0.6</v>
      </c>
      <c r="Y17">
        <f t="shared" si="12"/>
        <v>3</v>
      </c>
      <c r="Z17" s="6">
        <f t="shared" si="13"/>
        <v>0.6</v>
      </c>
      <c r="AA17">
        <f t="shared" si="14"/>
        <v>2</v>
      </c>
      <c r="AB17" s="6">
        <f t="shared" si="15"/>
        <v>0.4</v>
      </c>
    </row>
    <row r="18" spans="1:28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3</v>
      </c>
      <c r="E18" s="69">
        <f>COUNTIFS('2way'!$B$3:$B$7690,"&gt;50%",'2way'!$Y$3:$Y$7690,"N",'2way'!$Q$3:$Q$7690,"=" &amp;B18) +  COUNTIFS('2way'!$B$3:$B$7690,"&gt;50%",'2way'!$Y$3:$Y$7690,"N",'2way'!$R$3:$R$7690,"=" &amp;B18)</f>
        <v>0</v>
      </c>
      <c r="F18" s="69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5</v>
      </c>
      <c r="H18" s="6">
        <f t="shared" si="16"/>
        <v>0.2</v>
      </c>
      <c r="I18" s="6">
        <f t="shared" si="1"/>
        <v>0.6</v>
      </c>
      <c r="J18" s="6">
        <f t="shared" si="2"/>
        <v>0</v>
      </c>
      <c r="K18" s="6">
        <f t="shared" si="3"/>
        <v>0.2</v>
      </c>
      <c r="L18" s="69">
        <f>COUNTIFS('2way'!$M$3:$M$7690,"&gt;50%",'2way'!$Y$3:$Y$7690,"Y",'2way'!$Q$3:$Q$7690,"=" &amp;B18) +  COUNTIFS('2way'!$M$3:$M$7690,"&gt;50%",'2way'!$Y$3:$Y$7690,"Y",'2way'!$R$3:$R$7690,"=" &amp;B18)</f>
        <v>2</v>
      </c>
      <c r="M18" s="69">
        <f>COUNTIFS('2way'!$M$3:$M$7690,"&gt;50%",'2way'!$Y$3:$Y$7690,"N",'2way'!$Q$3:$Q$7690,"=" &amp;B18) +  COUNTIFS('2way'!$M$3:$M$7690,"&gt;50%",'2way'!$Y$3:$Y$7690,"N",'2way'!$R$3:$R$7690,"=" &amp;B18)</f>
        <v>3</v>
      </c>
      <c r="N18" s="69">
        <f>COUNTIFS('2way'!$N$3:$N$7690,"&gt;50%",'2way'!$Y$3:$Y$7690,"N",'2way'!$Q$3:$Q$7690,"=" &amp;B18) +  COUNTIFS('2way'!$N$3:$N$7690,"&gt;50%",'2way'!$Y$3:$Y$7690,"N",'2way'!$R$3:$R$7690,"=" &amp;B18)</f>
        <v>0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5</v>
      </c>
      <c r="Q18" s="6">
        <f t="shared" si="4"/>
        <v>0.4</v>
      </c>
      <c r="R18" s="6">
        <f t="shared" si="5"/>
        <v>0.6</v>
      </c>
      <c r="S18" s="6">
        <f t="shared" si="6"/>
        <v>0</v>
      </c>
      <c r="T18" s="6">
        <f t="shared" si="7"/>
        <v>0</v>
      </c>
      <c r="U18">
        <f t="shared" si="8"/>
        <v>1</v>
      </c>
      <c r="V18" s="6">
        <f t="shared" si="9"/>
        <v>0.2</v>
      </c>
      <c r="W18">
        <f t="shared" si="10"/>
        <v>2</v>
      </c>
      <c r="X18" s="6">
        <f t="shared" si="11"/>
        <v>0.4</v>
      </c>
      <c r="Y18">
        <f t="shared" si="12"/>
        <v>4</v>
      </c>
      <c r="Z18" s="6">
        <f t="shared" si="13"/>
        <v>0.8</v>
      </c>
      <c r="AA18">
        <f t="shared" si="14"/>
        <v>3</v>
      </c>
      <c r="AB18" s="6">
        <f t="shared" si="15"/>
        <v>0.6</v>
      </c>
    </row>
    <row r="19" spans="1:28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3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5</v>
      </c>
      <c r="H19" s="6">
        <f t="shared" si="16"/>
        <v>0</v>
      </c>
      <c r="I19" s="6">
        <f t="shared" si="1"/>
        <v>0</v>
      </c>
      <c r="J19" s="6">
        <f t="shared" si="2"/>
        <v>0.6</v>
      </c>
      <c r="K19" s="6">
        <f t="shared" si="3"/>
        <v>0.4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3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5</v>
      </c>
      <c r="Q19" s="6">
        <f t="shared" si="4"/>
        <v>0</v>
      </c>
      <c r="R19" s="6">
        <f t="shared" si="5"/>
        <v>0</v>
      </c>
      <c r="S19" s="6">
        <f t="shared" si="6"/>
        <v>0.6</v>
      </c>
      <c r="T19" s="6">
        <f t="shared" si="7"/>
        <v>0.4</v>
      </c>
      <c r="U19">
        <f t="shared" si="8"/>
        <v>3</v>
      </c>
      <c r="V19" s="6">
        <f>U19/G19</f>
        <v>0.6</v>
      </c>
      <c r="W19">
        <f t="shared" si="10"/>
        <v>3</v>
      </c>
      <c r="X19" s="6">
        <f t="shared" si="11"/>
        <v>0.6</v>
      </c>
      <c r="Y19">
        <f t="shared" si="12"/>
        <v>2</v>
      </c>
      <c r="Z19" s="6">
        <f t="shared" si="13"/>
        <v>0.4</v>
      </c>
      <c r="AA19">
        <f t="shared" si="14"/>
        <v>2</v>
      </c>
      <c r="AB19" s="6">
        <f t="shared" si="15"/>
        <v>0.4</v>
      </c>
    </row>
    <row r="20" spans="1:28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2</v>
      </c>
      <c r="D20" s="69">
        <f>COUNTIFS('2way'!$A$3:$A$7690,"&gt;50%",'2way'!$Y$3:$Y$7690,"N",'2way'!$Q$3:$Q$7690,"=" &amp;B20) +  COUNTIFS('2way'!$A$3:$A$7690,"&gt;50%",'2way'!$Y$3:$Y$7690,"N",'2way'!$R$3:$R$7690,"=" &amp;B20)</f>
        <v>3</v>
      </c>
      <c r="E20" s="69">
        <f>COUNTIFS('2way'!$B$3:$B$7690,"&gt;50%",'2way'!$Y$3:$Y$7690,"N",'2way'!$Q$3:$Q$7690,"=" &amp;B20) +  COUNTIFS('2way'!$B$3:$B$7690,"&gt;50%",'2way'!$Y$3:$Y$7690,"N",'2way'!$R$3:$R$7690,"=" &amp;B20)</f>
        <v>0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5</v>
      </c>
      <c r="H20" s="6">
        <f t="shared" si="16"/>
        <v>0.4</v>
      </c>
      <c r="I20" s="6">
        <f t="shared" si="1"/>
        <v>0.6</v>
      </c>
      <c r="J20" s="6">
        <f t="shared" si="2"/>
        <v>0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1</v>
      </c>
      <c r="M20" s="69">
        <f>COUNTIFS('2way'!$M$3:$M$7690,"&gt;50%",'2way'!$Y$3:$Y$7690,"N",'2way'!$Q$3:$Q$7690,"=" &amp;B20) +  COUNTIFS('2way'!$M$3:$M$7690,"&gt;50%",'2way'!$Y$3:$Y$7690,"N",'2way'!$R$3:$R$7690,"=" &amp;B20)</f>
        <v>3</v>
      </c>
      <c r="N20" s="69">
        <f>COUNTIFS('2way'!$N$3:$N$7690,"&gt;50%",'2way'!$Y$3:$Y$7690,"N",'2way'!$Q$3:$Q$7690,"=" &amp;B20) +  COUNTIFS('2way'!$N$3:$N$7690,"&gt;50%",'2way'!$Y$3:$Y$7690,"N",'2way'!$R$3:$R$7690,"=" &amp;B20)</f>
        <v>0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5</v>
      </c>
      <c r="Q20" s="6">
        <f t="shared" si="4"/>
        <v>0.2</v>
      </c>
      <c r="R20" s="6">
        <f t="shared" si="5"/>
        <v>0.6</v>
      </c>
      <c r="S20" s="6">
        <f t="shared" si="6"/>
        <v>0</v>
      </c>
      <c r="T20" s="6">
        <f t="shared" si="7"/>
        <v>0.2</v>
      </c>
      <c r="U20">
        <f t="shared" si="8"/>
        <v>2</v>
      </c>
      <c r="V20" s="6">
        <f t="shared" si="9"/>
        <v>0.4</v>
      </c>
      <c r="W20">
        <f t="shared" si="10"/>
        <v>1</v>
      </c>
      <c r="X20" s="6">
        <f t="shared" si="11"/>
        <v>0.2</v>
      </c>
      <c r="Y20">
        <f t="shared" si="12"/>
        <v>3</v>
      </c>
      <c r="Z20" s="6">
        <f t="shared" si="13"/>
        <v>0.6</v>
      </c>
      <c r="AA20">
        <f t="shared" si="14"/>
        <v>4</v>
      </c>
      <c r="AB20" s="6">
        <f t="shared" si="15"/>
        <v>0.8</v>
      </c>
    </row>
    <row r="21" spans="1:28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2</v>
      </c>
      <c r="F21" s="69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5</v>
      </c>
      <c r="H21" s="6">
        <f t="shared" si="16"/>
        <v>0.2</v>
      </c>
      <c r="I21" s="6">
        <f t="shared" si="1"/>
        <v>0.4</v>
      </c>
      <c r="J21" s="6">
        <f t="shared" si="2"/>
        <v>0.4</v>
      </c>
      <c r="K21" s="6">
        <f t="shared" si="3"/>
        <v>0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4</v>
      </c>
      <c r="O21" s="69">
        <f>COUNTIFS('2way'!$N$3:$N$7690,"&gt;50%",'2way'!$Y$3:$Y$7690,"Y",'2way'!$Q$3:$Q$7690,"=" &amp;B21) +  COUNTIFS('2way'!$N$3:$N$7690,"&gt;50%",'2way'!$Y$3:$Y$7690,"Y",'2way'!$R$3:$R$7690,"=" &amp;B21)</f>
        <v>1</v>
      </c>
      <c r="P21">
        <f>COUNTIF('2way'!$Q$3:$Q$7690,"=" &amp;B21) + COUNTIF('2way'!$R$3:$R$7690,"=" &amp;B21)</f>
        <v>5</v>
      </c>
      <c r="Q21" s="6">
        <f t="shared" si="4"/>
        <v>0</v>
      </c>
      <c r="R21" s="6">
        <f t="shared" si="5"/>
        <v>0</v>
      </c>
      <c r="S21" s="6">
        <f t="shared" si="6"/>
        <v>0.8</v>
      </c>
      <c r="T21" s="6">
        <f t="shared" si="7"/>
        <v>0.2</v>
      </c>
      <c r="U21">
        <f t="shared" si="8"/>
        <v>3</v>
      </c>
      <c r="V21" s="6">
        <f t="shared" si="9"/>
        <v>0.6</v>
      </c>
      <c r="W21">
        <f t="shared" si="10"/>
        <v>4</v>
      </c>
      <c r="X21" s="6">
        <f t="shared" si="11"/>
        <v>0.8</v>
      </c>
      <c r="Y21">
        <f t="shared" si="12"/>
        <v>2</v>
      </c>
      <c r="Z21" s="6">
        <f t="shared" si="13"/>
        <v>0.4</v>
      </c>
      <c r="AA21">
        <f t="shared" si="14"/>
        <v>1</v>
      </c>
      <c r="AB21" s="6">
        <f>AA21/P21</f>
        <v>0.2</v>
      </c>
    </row>
    <row r="22" spans="1:28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4</v>
      </c>
      <c r="F22" s="69">
        <f>COUNTIFS('2way'!$B$3:$B$7690,"&gt;50%",'2way'!$Y$3:$Y$7690,"Y",'2way'!$Q$3:$Q$7690,"=" &amp;B22) +  COUNTIFS('2way'!$B$3:$B$7690,"&gt;50%",'2way'!$Y$3:$Y$7690,"Y",'2way'!$R$3:$R$7690,"=" &amp;B22)</f>
        <v>1</v>
      </c>
      <c r="G22">
        <f>COUNTIF('2way'!$Q$3:$Q$7690,"=" &amp;B22) + COUNTIF('2way'!$R$3:$R$7690,"=" &amp;B22)</f>
        <v>5</v>
      </c>
      <c r="H22" s="6">
        <f t="shared" si="16"/>
        <v>0</v>
      </c>
      <c r="I22" s="6">
        <f t="shared" si="1"/>
        <v>0</v>
      </c>
      <c r="J22" s="6">
        <f t="shared" si="2"/>
        <v>0.8</v>
      </c>
      <c r="K22" s="6">
        <f t="shared" si="3"/>
        <v>0.2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3</v>
      </c>
      <c r="O22" s="6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5</v>
      </c>
      <c r="Q22" s="6">
        <f t="shared" si="4"/>
        <v>0.2</v>
      </c>
      <c r="R22" s="6">
        <f t="shared" si="5"/>
        <v>0.2</v>
      </c>
      <c r="S22" s="6">
        <f t="shared" si="6"/>
        <v>0.6</v>
      </c>
      <c r="T22" s="6">
        <f t="shared" si="7"/>
        <v>0</v>
      </c>
      <c r="U22">
        <f t="shared" si="8"/>
        <v>4</v>
      </c>
      <c r="V22" s="6">
        <f t="shared" si="9"/>
        <v>0.8</v>
      </c>
      <c r="W22">
        <f t="shared" si="10"/>
        <v>4</v>
      </c>
      <c r="X22" s="6">
        <f t="shared" si="11"/>
        <v>0.8</v>
      </c>
      <c r="Y22">
        <f t="shared" si="12"/>
        <v>1</v>
      </c>
      <c r="Z22" s="6">
        <f t="shared" si="13"/>
        <v>0.2</v>
      </c>
      <c r="AA22">
        <f t="shared" si="14"/>
        <v>1</v>
      </c>
      <c r="AB22" s="6">
        <f t="shared" si="15"/>
        <v>0.2</v>
      </c>
    </row>
    <row r="23" spans="1:28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3</v>
      </c>
      <c r="D23" s="69">
        <f>COUNTIFS('2way'!$A$3:$A$7690,"&gt;50%",'2way'!$Y$3:$Y$7690,"N",'2way'!$Q$3:$Q$7690,"=" &amp;B23) +  COUNTIFS('2way'!$A$3:$A$7690,"&gt;50%",'2way'!$Y$3:$Y$7690,"N",'2way'!$R$3:$R$7690,"=" &amp;B23)</f>
        <v>1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5</v>
      </c>
      <c r="H23" s="6">
        <f t="shared" si="16"/>
        <v>0.6</v>
      </c>
      <c r="I23" s="6">
        <f t="shared" si="1"/>
        <v>0.2</v>
      </c>
      <c r="J23" s="6">
        <f t="shared" si="2"/>
        <v>0</v>
      </c>
      <c r="K23" s="6">
        <f t="shared" si="3"/>
        <v>0.2</v>
      </c>
      <c r="L23" s="69">
        <f>COUNTIFS('2way'!$M$3:$M$7690,"&gt;50%",'2way'!$Y$3:$Y$7690,"Y",'2way'!$Q$3:$Q$7690,"=" &amp;B23) +  COUNTIFS('2way'!$M$3:$M$7690,"&gt;50%",'2way'!$Y$3:$Y$7690,"Y",'2way'!$R$3:$R$7690,"=" &amp;B23)</f>
        <v>3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5</v>
      </c>
      <c r="Q23" s="6">
        <f t="shared" si="4"/>
        <v>0.6</v>
      </c>
      <c r="R23" s="6">
        <f t="shared" si="5"/>
        <v>0.2</v>
      </c>
      <c r="S23" s="6">
        <f t="shared" si="6"/>
        <v>0</v>
      </c>
      <c r="T23" s="6">
        <f t="shared" si="7"/>
        <v>0.2</v>
      </c>
      <c r="U23">
        <f t="shared" si="8"/>
        <v>3</v>
      </c>
      <c r="V23" s="6">
        <f t="shared" si="9"/>
        <v>0.6</v>
      </c>
      <c r="W23">
        <f t="shared" si="10"/>
        <v>3</v>
      </c>
      <c r="X23" s="6">
        <f t="shared" si="11"/>
        <v>0.6</v>
      </c>
      <c r="Y23">
        <f t="shared" si="12"/>
        <v>2</v>
      </c>
      <c r="Z23" s="6">
        <f t="shared" si="13"/>
        <v>0.4</v>
      </c>
      <c r="AA23">
        <f t="shared" si="14"/>
        <v>2</v>
      </c>
      <c r="AB23" s="6">
        <f t="shared" si="15"/>
        <v>0.4</v>
      </c>
    </row>
    <row r="24" spans="1:28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3</v>
      </c>
      <c r="D24" s="69">
        <f>COUNTIFS('2way'!$A$3:$A$7690,"&gt;50%",'2way'!$Y$3:$Y$7690,"N",'2way'!$Q$3:$Q$7690,"=" &amp;B24) +  COUNTIFS('2way'!$A$3:$A$7690,"&gt;50%",'2way'!$Y$3:$Y$7690,"N",'2way'!$R$3:$R$7690,"=" &amp;B24)</f>
        <v>2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2</v>
      </c>
      <c r="G24">
        <f>COUNTIF('2way'!$Q$3:$Q$7690,"=" &amp;B24) + COUNTIF('2way'!$R$3:$R$7690,"=" &amp;B24)</f>
        <v>8</v>
      </c>
      <c r="H24" s="6">
        <f t="shared" si="16"/>
        <v>0.375</v>
      </c>
      <c r="I24" s="6">
        <f t="shared" si="1"/>
        <v>0.25</v>
      </c>
      <c r="J24" s="6">
        <f t="shared" si="2"/>
        <v>0.125</v>
      </c>
      <c r="K24" s="6">
        <f t="shared" si="3"/>
        <v>0.25</v>
      </c>
      <c r="L24" s="69">
        <f>COUNTIFS('2way'!$M$3:$M$7690,"&gt;50%",'2way'!$Y$3:$Y$7690,"Y",'2way'!$Q$3:$Q$7690,"=" &amp;B24) +  COUNTIFS('2way'!$M$3:$M$7690,"&gt;50%",'2way'!$Y$3:$Y$7690,"Y",'2way'!$R$3:$R$7690,"=" &amp;B24)</f>
        <v>1</v>
      </c>
      <c r="M24" s="69">
        <f>COUNTIFS('2way'!$M$3:$M$7690,"&gt;50%",'2way'!$Y$3:$Y$7690,"N",'2way'!$Q$3:$Q$7690,"=" &amp;B24) +  COUNTIFS('2way'!$M$3:$M$7690,"&gt;50%",'2way'!$Y$3:$Y$7690,"N",'2way'!$R$3:$R$7690,"=" &amp;B24)</f>
        <v>0</v>
      </c>
      <c r="N24" s="69">
        <f>COUNTIFS('2way'!$N$3:$N$7690,"&gt;50%",'2way'!$Y$3:$Y$7690,"N",'2way'!$Q$3:$Q$7690,"=" &amp;B24) +  COUNTIFS('2way'!$N$3:$N$7690,"&gt;50%",'2way'!$Y$3:$Y$7690,"N",'2way'!$R$3:$R$7690,"=" &amp;B24)</f>
        <v>3</v>
      </c>
      <c r="O24" s="69">
        <f>COUNTIFS('2way'!$N$3:$N$7690,"&gt;50%",'2way'!$Y$3:$Y$7690,"Y",'2way'!$Q$3:$Q$7690,"=" &amp;B24) +  COUNTIFS('2way'!$N$3:$N$7690,"&gt;50%",'2way'!$Y$3:$Y$7690,"Y",'2way'!$R$3:$R$7690,"=" &amp;B24)</f>
        <v>4</v>
      </c>
      <c r="P24">
        <f>COUNTIF('2way'!$Q$3:$Q$7690,"=" &amp;B24) + COUNTIF('2way'!$R$3:$R$7690,"=" &amp;B24)</f>
        <v>8</v>
      </c>
      <c r="Q24" s="6">
        <f t="shared" si="4"/>
        <v>0.125</v>
      </c>
      <c r="R24" s="6">
        <f t="shared" si="5"/>
        <v>0</v>
      </c>
      <c r="S24" s="6">
        <f t="shared" si="6"/>
        <v>0.375</v>
      </c>
      <c r="T24" s="6">
        <f t="shared" si="7"/>
        <v>0.5</v>
      </c>
      <c r="U24">
        <f t="shared" si="8"/>
        <v>4</v>
      </c>
      <c r="V24" s="6">
        <f t="shared" si="9"/>
        <v>0.5</v>
      </c>
      <c r="W24">
        <f t="shared" si="10"/>
        <v>4</v>
      </c>
      <c r="X24" s="6">
        <f t="shared" si="11"/>
        <v>0.5</v>
      </c>
      <c r="Y24">
        <f t="shared" si="12"/>
        <v>4</v>
      </c>
      <c r="Z24" s="6">
        <f t="shared" si="13"/>
        <v>0.5</v>
      </c>
      <c r="AA24">
        <f t="shared" si="14"/>
        <v>4</v>
      </c>
      <c r="AB24" s="6">
        <f t="shared" si="15"/>
        <v>0.5</v>
      </c>
    </row>
    <row r="25" spans="1:28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2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8</v>
      </c>
      <c r="H25" s="6">
        <f t="shared" ref="H25:H67" si="17">C25/G25</f>
        <v>0.25</v>
      </c>
      <c r="I25" s="6">
        <f t="shared" si="1"/>
        <v>0.125</v>
      </c>
      <c r="J25" s="6">
        <f t="shared" si="2"/>
        <v>0.375</v>
      </c>
      <c r="K25" s="6">
        <f t="shared" si="3"/>
        <v>0.25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4</v>
      </c>
      <c r="P25">
        <f>COUNTIF('2way'!$Q$3:$Q$7690,"=" &amp;B25) + COUNTIF('2way'!$R$3:$R$7690,"=" &amp;B25)</f>
        <v>8</v>
      </c>
      <c r="Q25" s="6">
        <f t="shared" si="4"/>
        <v>0</v>
      </c>
      <c r="R25" s="6">
        <f t="shared" si="5"/>
        <v>0</v>
      </c>
      <c r="S25" s="6">
        <f t="shared" si="6"/>
        <v>0.5</v>
      </c>
      <c r="T25" s="6">
        <f t="shared" si="7"/>
        <v>0.5</v>
      </c>
      <c r="U25">
        <f t="shared" si="8"/>
        <v>5</v>
      </c>
      <c r="V25" s="6">
        <f t="shared" si="9"/>
        <v>0.625</v>
      </c>
      <c r="W25">
        <f t="shared" si="10"/>
        <v>4</v>
      </c>
      <c r="X25" s="6">
        <f t="shared" si="11"/>
        <v>0.5</v>
      </c>
      <c r="Y25">
        <f t="shared" si="12"/>
        <v>3</v>
      </c>
      <c r="Z25" s="6">
        <f t="shared" si="13"/>
        <v>0.375</v>
      </c>
      <c r="AA25">
        <f t="shared" si="14"/>
        <v>4</v>
      </c>
      <c r="AB25" s="6">
        <f t="shared" si="15"/>
        <v>0.5</v>
      </c>
    </row>
    <row r="26" spans="1:28" s="2" customFormat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4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4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8</v>
      </c>
      <c r="H26" s="6">
        <f t="shared" si="17"/>
        <v>0.5</v>
      </c>
      <c r="I26" s="6">
        <f>D26/G26</f>
        <v>0</v>
      </c>
      <c r="J26" s="6">
        <f t="shared" si="2"/>
        <v>0.5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4</v>
      </c>
      <c r="O26" s="69">
        <f>COUNTIFS('2way'!$N$3:$N$7690,"&gt;50%",'2way'!$Y$3:$Y$7690,"Y",'2way'!$Q$3:$Q$7690,"=" &amp;B26) +  COUNTIFS('2way'!$N$3:$N$7690,"&gt;50%",'2way'!$Y$3:$Y$7690,"Y",'2way'!$R$3:$R$7690,"=" &amp;B26)</f>
        <v>3</v>
      </c>
      <c r="P26">
        <f>COUNTIF('2way'!$Q$3:$Q$7690,"=" &amp;B26) + COUNTIF('2way'!$R$3:$R$7690,"=" &amp;B26)</f>
        <v>8</v>
      </c>
      <c r="Q26" s="6">
        <f t="shared" si="4"/>
        <v>0.125</v>
      </c>
      <c r="R26" s="6">
        <f t="shared" si="5"/>
        <v>0</v>
      </c>
      <c r="S26" s="6">
        <f t="shared" si="6"/>
        <v>0.5</v>
      </c>
      <c r="T26" s="6">
        <f t="shared" si="7"/>
        <v>0.375</v>
      </c>
      <c r="U26">
        <f t="shared" si="8"/>
        <v>8</v>
      </c>
      <c r="V26" s="6">
        <f t="shared" si="9"/>
        <v>1</v>
      </c>
      <c r="W26">
        <f t="shared" si="10"/>
        <v>5</v>
      </c>
      <c r="X26" s="6">
        <f t="shared" si="11"/>
        <v>0.625</v>
      </c>
      <c r="Y26">
        <f t="shared" si="12"/>
        <v>0</v>
      </c>
      <c r="Z26" s="6">
        <f>Y26/G26</f>
        <v>0</v>
      </c>
      <c r="AA26">
        <f t="shared" si="14"/>
        <v>3</v>
      </c>
      <c r="AB26" s="6">
        <f t="shared" si="15"/>
        <v>0.375</v>
      </c>
    </row>
    <row r="27" spans="1:28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1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2</v>
      </c>
      <c r="F27" s="69">
        <f>COUNTIFS('2way'!$B$3:$B$7690,"&gt;50%",'2way'!$Y$3:$Y$7690,"Y",'2way'!$Q$3:$Q$7690,"=" &amp;B27) +  COUNTIFS('2way'!$B$3:$B$7690,"&gt;50%",'2way'!$Y$3:$Y$7690,"Y",'2way'!$R$3:$R$7690,"=" &amp;B27)</f>
        <v>3</v>
      </c>
      <c r="G27">
        <f>COUNTIF('2way'!$Q$3:$Q$7690,"=" &amp;B27) + COUNTIF('2way'!$R$3:$R$7690,"=" &amp;B27)</f>
        <v>8</v>
      </c>
      <c r="H27" s="6">
        <f t="shared" si="17"/>
        <v>0.125</v>
      </c>
      <c r="I27" s="6">
        <f t="shared" si="1"/>
        <v>0.25</v>
      </c>
      <c r="J27" s="6">
        <f t="shared" si="2"/>
        <v>0.25</v>
      </c>
      <c r="K27" s="6">
        <f t="shared" si="3"/>
        <v>0.375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4</v>
      </c>
      <c r="O27" s="69">
        <f>COUNTIFS('2way'!$N$3:$N$7690,"&gt;50%",'2way'!$Y$3:$Y$7690,"Y",'2way'!$Q$3:$Q$7690,"=" &amp;B27) +  COUNTIFS('2way'!$N$3:$N$7690,"&gt;50%",'2way'!$Y$3:$Y$7690,"Y",'2way'!$R$3:$R$7690,"=" &amp;B27)</f>
        <v>4</v>
      </c>
      <c r="P27">
        <f>COUNTIF('2way'!$Q$3:$Q$7690,"=" &amp;B27) + COUNTIF('2way'!$R$3:$R$7690,"=" &amp;B27)</f>
        <v>8</v>
      </c>
      <c r="Q27" s="6">
        <f>L27/P27</f>
        <v>0</v>
      </c>
      <c r="R27" s="6">
        <f t="shared" si="5"/>
        <v>0</v>
      </c>
      <c r="S27" s="6">
        <f t="shared" si="6"/>
        <v>0.5</v>
      </c>
      <c r="T27" s="6">
        <f t="shared" si="7"/>
        <v>0.5</v>
      </c>
      <c r="U27">
        <f t="shared" si="8"/>
        <v>3</v>
      </c>
      <c r="V27" s="6">
        <f t="shared" si="9"/>
        <v>0.375</v>
      </c>
      <c r="W27">
        <f t="shared" si="10"/>
        <v>4</v>
      </c>
      <c r="X27" s="6">
        <f t="shared" si="11"/>
        <v>0.5</v>
      </c>
      <c r="Y27">
        <f t="shared" si="12"/>
        <v>5</v>
      </c>
      <c r="Z27" s="6">
        <f t="shared" si="13"/>
        <v>0.625</v>
      </c>
      <c r="AA27">
        <f t="shared" si="14"/>
        <v>4</v>
      </c>
      <c r="AB27" s="6">
        <f t="shared" si="15"/>
        <v>0.5</v>
      </c>
    </row>
    <row r="28" spans="1:28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5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8</v>
      </c>
      <c r="H28" s="6">
        <f t="shared" si="17"/>
        <v>0.125</v>
      </c>
      <c r="I28" s="6">
        <f t="shared" si="1"/>
        <v>0</v>
      </c>
      <c r="J28" s="6">
        <f t="shared" si="2"/>
        <v>0.625</v>
      </c>
      <c r="K28" s="6">
        <f t="shared" si="3"/>
        <v>0.25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4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8</v>
      </c>
      <c r="Q28" s="6">
        <f t="shared" si="4"/>
        <v>0</v>
      </c>
      <c r="R28" s="6">
        <f t="shared" si="5"/>
        <v>0.125</v>
      </c>
      <c r="S28" s="6">
        <f t="shared" si="6"/>
        <v>0.5</v>
      </c>
      <c r="T28" s="6">
        <f t="shared" si="7"/>
        <v>0.375</v>
      </c>
      <c r="U28">
        <f t="shared" si="8"/>
        <v>6</v>
      </c>
      <c r="V28" s="6">
        <f t="shared" si="9"/>
        <v>0.75</v>
      </c>
      <c r="W28">
        <f t="shared" si="10"/>
        <v>4</v>
      </c>
      <c r="X28" s="6">
        <f t="shared" si="11"/>
        <v>0.5</v>
      </c>
      <c r="Y28">
        <f t="shared" si="12"/>
        <v>2</v>
      </c>
      <c r="Z28" s="6">
        <f t="shared" si="13"/>
        <v>0.25</v>
      </c>
      <c r="AA28">
        <f t="shared" si="14"/>
        <v>4</v>
      </c>
      <c r="AB28" s="6">
        <f t="shared" si="15"/>
        <v>0.5</v>
      </c>
    </row>
    <row r="29" spans="1:28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0</v>
      </c>
      <c r="E29" s="69">
        <f>COUNTIFS('2way'!$B$3:$B$7690,"&gt;50%",'2way'!$Y$3:$Y$7690,"N",'2way'!$Q$3:$Q$7690,"=" &amp;B29) +  COUNTIFS('2way'!$B$3:$B$7690,"&gt;50%",'2way'!$Y$3:$Y$7690,"N",'2way'!$R$3:$R$7690,"=" &amp;B29)</f>
        <v>3</v>
      </c>
      <c r="F29" s="69">
        <f>COUNTIFS('2way'!$B$3:$B$7690,"&gt;50%",'2way'!$Y$3:$Y$7690,"Y",'2way'!$Q$3:$Q$7690,"=" &amp;B29) +  COUNTIFS('2way'!$B$3:$B$7690,"&gt;50%",'2way'!$Y$3:$Y$7690,"Y",'2way'!$R$3:$R$7690,"=" &amp;B29)</f>
        <v>5</v>
      </c>
      <c r="G29">
        <f>COUNTIF('2way'!$Q$3:$Q$7690,"=" &amp;B29) + COUNTIF('2way'!$R$3:$R$7690,"=" &amp;B29)</f>
        <v>8</v>
      </c>
      <c r="H29" s="6">
        <f t="shared" si="17"/>
        <v>0</v>
      </c>
      <c r="I29" s="6">
        <f t="shared" si="1"/>
        <v>0</v>
      </c>
      <c r="J29" s="6">
        <f t="shared" si="2"/>
        <v>0.375</v>
      </c>
      <c r="K29" s="6">
        <f t="shared" si="3"/>
        <v>0.625</v>
      </c>
      <c r="L29" s="69">
        <f>COUNTIFS('2way'!$M$3:$M$7690,"&gt;50%",'2way'!$Y$3:$Y$7690,"Y",'2way'!$Q$3:$Q$7690,"=" &amp;B29) +  COUNTIFS('2way'!$M$3:$M$7690,"&gt;50%",'2way'!$Y$3:$Y$7690,"Y",'2way'!$R$3:$R$7690,"=" &amp;B29)</f>
        <v>0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3</v>
      </c>
      <c r="O29" s="69">
        <f>COUNTIFS('2way'!$N$3:$N$7690,"&gt;50%",'2way'!$Y$3:$Y$7690,"Y",'2way'!$Q$3:$Q$7690,"=" &amp;B29) +  COUNTIFS('2way'!$N$3:$N$7690,"&gt;50%",'2way'!$Y$3:$Y$7690,"Y",'2way'!$R$3:$R$7690,"=" &amp;B29)</f>
        <v>5</v>
      </c>
      <c r="P29">
        <f>COUNTIF('2way'!$Q$3:$Q$7690,"=" &amp;B29) + COUNTIF('2way'!$R$3:$R$7690,"=" &amp;B29)</f>
        <v>8</v>
      </c>
      <c r="Q29" s="6">
        <f t="shared" si="4"/>
        <v>0</v>
      </c>
      <c r="R29" s="6">
        <f t="shared" si="5"/>
        <v>0</v>
      </c>
      <c r="S29" s="6">
        <f t="shared" si="6"/>
        <v>0.375</v>
      </c>
      <c r="T29" s="6">
        <f t="shared" si="7"/>
        <v>0.625</v>
      </c>
      <c r="U29">
        <f t="shared" si="8"/>
        <v>3</v>
      </c>
      <c r="V29" s="6">
        <f t="shared" si="9"/>
        <v>0.375</v>
      </c>
      <c r="W29">
        <f t="shared" si="10"/>
        <v>3</v>
      </c>
      <c r="X29" s="6">
        <f t="shared" si="11"/>
        <v>0.375</v>
      </c>
      <c r="Y29">
        <f t="shared" si="12"/>
        <v>5</v>
      </c>
      <c r="Z29" s="6">
        <f t="shared" si="13"/>
        <v>0.625</v>
      </c>
      <c r="AA29">
        <f t="shared" si="14"/>
        <v>5</v>
      </c>
      <c r="AB29" s="6">
        <f t="shared" si="15"/>
        <v>0.625</v>
      </c>
    </row>
    <row r="30" spans="1:28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1</v>
      </c>
      <c r="D30" s="69">
        <f>COUNTIFS('2way'!$A$3:$A$7690,"&gt;50%",'2way'!$Y$3:$Y$7690,"N",'2way'!$Q$3:$Q$7690,"=" &amp;B30) +  COUNTIFS('2way'!$A$3:$A$7690,"&gt;50%",'2way'!$Y$3:$Y$7690,"N",'2way'!$R$3:$R$7690,"=" &amp;B30)</f>
        <v>0</v>
      </c>
      <c r="E30" s="69">
        <f>COUNTIFS('2way'!$B$3:$B$7690,"&gt;50%",'2way'!$Y$3:$Y$7690,"N",'2way'!$Q$3:$Q$7690,"=" &amp;B30) +  COUNTIFS('2way'!$B$3:$B$7690,"&gt;50%",'2way'!$Y$3:$Y$7690,"N",'2way'!$R$3:$R$7690,"=" &amp;B30)</f>
        <v>4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8</v>
      </c>
      <c r="H30" s="6">
        <f t="shared" si="17"/>
        <v>0.125</v>
      </c>
      <c r="I30" s="6">
        <f t="shared" si="1"/>
        <v>0</v>
      </c>
      <c r="J30" s="6">
        <f t="shared" si="2"/>
        <v>0.5</v>
      </c>
      <c r="K30" s="6">
        <f t="shared" si="3"/>
        <v>0.375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4</v>
      </c>
      <c r="O30" s="69">
        <f>COUNTIFS('2way'!$N$3:$N$7690,"&gt;50%",'2way'!$Y$3:$Y$7690,"Y",'2way'!$Q$3:$Q$7690,"=" &amp;B30) +  COUNTIFS('2way'!$N$3:$N$7690,"&gt;50%",'2way'!$Y$3:$Y$7690,"Y",'2way'!$R$3:$R$7690,"=" &amp;B30)</f>
        <v>4</v>
      </c>
      <c r="P30">
        <f>COUNTIF('2way'!$Q$3:$Q$7690,"=" &amp;B30) + COUNTIF('2way'!$R$3:$R$7690,"=" &amp;B30)</f>
        <v>8</v>
      </c>
      <c r="Q30" s="6">
        <f t="shared" si="4"/>
        <v>0</v>
      </c>
      <c r="R30" s="6">
        <f t="shared" si="5"/>
        <v>0</v>
      </c>
      <c r="S30" s="6">
        <f t="shared" si="6"/>
        <v>0.5</v>
      </c>
      <c r="T30" s="6">
        <f t="shared" si="7"/>
        <v>0.5</v>
      </c>
      <c r="U30">
        <f t="shared" si="8"/>
        <v>5</v>
      </c>
      <c r="V30" s="6">
        <f t="shared" si="9"/>
        <v>0.625</v>
      </c>
      <c r="W30">
        <f t="shared" si="10"/>
        <v>4</v>
      </c>
      <c r="X30" s="6">
        <f t="shared" si="11"/>
        <v>0.5</v>
      </c>
      <c r="Y30">
        <f>D30+F30</f>
        <v>3</v>
      </c>
      <c r="Z30" s="6">
        <f t="shared" si="13"/>
        <v>0.375</v>
      </c>
      <c r="AA30">
        <f t="shared" si="14"/>
        <v>4</v>
      </c>
      <c r="AB30" s="6">
        <f t="shared" si="15"/>
        <v>0.5</v>
      </c>
    </row>
    <row r="31" spans="1:28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4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1</v>
      </c>
      <c r="F31" s="69">
        <f>COUNTIFS('2way'!$B$3:$B$7690,"&gt;50%",'2way'!$Y$3:$Y$7690,"Y",'2way'!$Q$3:$Q$7690,"=" &amp;B31) +  COUNTIFS('2way'!$B$3:$B$7690,"&gt;50%",'2way'!$Y$3:$Y$7690,"Y",'2way'!$R$3:$R$7690,"=" &amp;B31)</f>
        <v>2</v>
      </c>
      <c r="G31">
        <f>COUNTIF('2way'!$Q$3:$Q$7690,"=" &amp;B31) + COUNTIF('2way'!$R$3:$R$7690,"=" &amp;B31)</f>
        <v>8</v>
      </c>
      <c r="H31" s="6">
        <f t="shared" si="17"/>
        <v>0.5</v>
      </c>
      <c r="I31" s="6">
        <f t="shared" si="1"/>
        <v>0.125</v>
      </c>
      <c r="J31" s="6">
        <f t="shared" si="2"/>
        <v>0.125</v>
      </c>
      <c r="K31" s="6">
        <f t="shared" si="3"/>
        <v>0.25</v>
      </c>
      <c r="L31" s="69">
        <f>COUNTIFS('2way'!$M$3:$M$7690,"&gt;50%",'2way'!$Y$3:$Y$7690,"Y",'2way'!$Q$3:$Q$7690,"=" &amp;B31) +  COUNTIFS('2way'!$M$3:$M$7690,"&gt;50%",'2way'!$Y$3:$Y$7690,"Y",'2way'!$R$3:$R$7690,"=" &amp;B31)</f>
        <v>3</v>
      </c>
      <c r="M31" s="69">
        <f>COUNTIFS('2way'!$M$3:$M$7690,"&gt;50%",'2way'!$Y$3:$Y$7690,"N",'2way'!$Q$3:$Q$7690,"=" &amp;B31) +  COUNTIFS('2way'!$M$3:$M$7690,"&gt;50%",'2way'!$Y$3:$Y$7690,"N",'2way'!$R$3:$R$7690,"=" &amp;B31)</f>
        <v>0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8</v>
      </c>
      <c r="Q31" s="6">
        <f t="shared" si="4"/>
        <v>0.375</v>
      </c>
      <c r="R31" s="6">
        <f t="shared" si="5"/>
        <v>0</v>
      </c>
      <c r="S31" s="6">
        <f t="shared" si="6"/>
        <v>0.25</v>
      </c>
      <c r="T31" s="6">
        <f t="shared" si="7"/>
        <v>0.375</v>
      </c>
      <c r="U31">
        <f t="shared" si="8"/>
        <v>5</v>
      </c>
      <c r="V31" s="6">
        <f t="shared" si="9"/>
        <v>0.625</v>
      </c>
      <c r="W31">
        <f t="shared" si="10"/>
        <v>5</v>
      </c>
      <c r="X31" s="6">
        <f t="shared" si="11"/>
        <v>0.625</v>
      </c>
      <c r="Y31">
        <f t="shared" si="12"/>
        <v>3</v>
      </c>
      <c r="Z31" s="6">
        <f t="shared" si="13"/>
        <v>0.375</v>
      </c>
      <c r="AA31">
        <f t="shared" si="14"/>
        <v>3</v>
      </c>
      <c r="AB31" s="6">
        <f t="shared" si="15"/>
        <v>0.375</v>
      </c>
    </row>
    <row r="32" spans="1:28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0</v>
      </c>
      <c r="E32" s="69">
        <f>COUNTIFS('2way'!$B$3:$B$7690,"&gt;50%",'2way'!$Y$3:$Y$7690,"N",'2way'!$Q$3:$Q$7690,"=" &amp;B32) +  COUNTIFS('2way'!$B$3:$B$7690,"&gt;50%",'2way'!$Y$3:$Y$7690,"N",'2way'!$R$3:$R$7690,"=" &amp;B32)</f>
        <v>3</v>
      </c>
      <c r="F32" s="6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8</v>
      </c>
      <c r="H32" s="6">
        <f t="shared" si="17"/>
        <v>0.125</v>
      </c>
      <c r="I32" s="6">
        <f t="shared" si="1"/>
        <v>0</v>
      </c>
      <c r="J32" s="6">
        <f t="shared" si="2"/>
        <v>0.375</v>
      </c>
      <c r="K32" s="6">
        <f t="shared" si="3"/>
        <v>0.5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3</v>
      </c>
      <c r="O32" s="69">
        <f>COUNTIFS('2way'!$N$3:$N$7690,"&gt;50%",'2way'!$Y$3:$Y$7690,"Y",'2way'!$Q$3:$Q$7690,"=" &amp;B32) +  COUNTIFS('2way'!$N$3:$N$7690,"&gt;50%",'2way'!$Y$3:$Y$7690,"Y",'2way'!$R$3:$R$7690,"=" &amp;B32)</f>
        <v>5</v>
      </c>
      <c r="P32">
        <f>COUNTIF('2way'!$Q$3:$Q$7690,"=" &amp;B32) + COUNTIF('2way'!$R$3:$R$7690,"=" &amp;B32)</f>
        <v>8</v>
      </c>
      <c r="Q32" s="6">
        <f t="shared" si="4"/>
        <v>0</v>
      </c>
      <c r="R32" s="6">
        <f t="shared" si="5"/>
        <v>0</v>
      </c>
      <c r="S32" s="6">
        <f t="shared" si="6"/>
        <v>0.375</v>
      </c>
      <c r="T32" s="6">
        <f t="shared" si="7"/>
        <v>0.625</v>
      </c>
      <c r="U32">
        <f t="shared" si="8"/>
        <v>4</v>
      </c>
      <c r="V32" s="6">
        <f t="shared" si="9"/>
        <v>0.5</v>
      </c>
      <c r="W32">
        <f t="shared" si="10"/>
        <v>3</v>
      </c>
      <c r="X32" s="6">
        <f t="shared" si="11"/>
        <v>0.375</v>
      </c>
      <c r="Y32">
        <f t="shared" si="12"/>
        <v>4</v>
      </c>
      <c r="Z32" s="6">
        <f t="shared" si="13"/>
        <v>0.5</v>
      </c>
      <c r="AA32">
        <f t="shared" si="14"/>
        <v>5</v>
      </c>
      <c r="AB32" s="6">
        <f t="shared" si="15"/>
        <v>0.625</v>
      </c>
    </row>
    <row r="33" spans="1:28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0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3</v>
      </c>
      <c r="F33" s="69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8</v>
      </c>
      <c r="H33" s="6">
        <f t="shared" si="17"/>
        <v>0</v>
      </c>
      <c r="I33" s="6">
        <f t="shared" si="1"/>
        <v>0</v>
      </c>
      <c r="J33" s="6">
        <f t="shared" si="2"/>
        <v>0.375</v>
      </c>
      <c r="K33" s="6">
        <f t="shared" si="3"/>
        <v>0.625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3</v>
      </c>
      <c r="O33" s="69">
        <f>COUNTIFS('2way'!$N$3:$N$7690,"&gt;50%",'2way'!$Y$3:$Y$7690,"Y",'2way'!$Q$3:$Q$7690,"=" &amp;B33) +  COUNTIFS('2way'!$N$3:$N$7690,"&gt;50%",'2way'!$Y$3:$Y$7690,"Y",'2way'!$R$3:$R$7690,"=" &amp;B33)</f>
        <v>5</v>
      </c>
      <c r="P33">
        <f>COUNTIF('2way'!$Q$3:$Q$7690,"=" &amp;B33) + COUNTIF('2way'!$R$3:$R$7690,"=" &amp;B33)</f>
        <v>8</v>
      </c>
      <c r="Q33" s="6">
        <f t="shared" si="4"/>
        <v>0</v>
      </c>
      <c r="R33" s="6">
        <f t="shared" si="5"/>
        <v>0</v>
      </c>
      <c r="S33" s="6">
        <f t="shared" si="6"/>
        <v>0.375</v>
      </c>
      <c r="T33" s="6">
        <f t="shared" si="7"/>
        <v>0.625</v>
      </c>
      <c r="U33">
        <f t="shared" si="8"/>
        <v>3</v>
      </c>
      <c r="V33" s="6">
        <f t="shared" si="9"/>
        <v>0.375</v>
      </c>
      <c r="W33">
        <f t="shared" si="10"/>
        <v>3</v>
      </c>
      <c r="X33" s="6">
        <f t="shared" si="11"/>
        <v>0.375</v>
      </c>
      <c r="Y33">
        <f t="shared" si="12"/>
        <v>5</v>
      </c>
      <c r="Z33" s="6">
        <f t="shared" si="13"/>
        <v>0.625</v>
      </c>
      <c r="AA33">
        <f t="shared" si="14"/>
        <v>5</v>
      </c>
      <c r="AB33" s="6">
        <f t="shared" si="15"/>
        <v>0.625</v>
      </c>
    </row>
    <row r="34" spans="1:28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3</v>
      </c>
      <c r="F34" s="69">
        <f>COUNTIFS('2way'!$B$3:$B$7690,"&gt;50%",'2way'!$Y$3:$Y$7690,"Y",'2way'!$Q$3:$Q$7690,"=" &amp;B34) +  COUNTIFS('2way'!$B$3:$B$7690,"&gt;50%",'2way'!$Y$3:$Y$7690,"Y",'2way'!$R$3:$R$7690,"=" &amp;B34)</f>
        <v>5</v>
      </c>
      <c r="G34">
        <f>COUNTIF('2way'!$Q$3:$Q$7690,"=" &amp;B34) + COUNTIF('2way'!$R$3:$R$7690,"=" &amp;B34)</f>
        <v>8</v>
      </c>
      <c r="H34" s="6">
        <f t="shared" si="17"/>
        <v>0</v>
      </c>
      <c r="I34" s="6">
        <f t="shared" si="1"/>
        <v>0</v>
      </c>
      <c r="J34" s="6">
        <f t="shared" si="2"/>
        <v>0.375</v>
      </c>
      <c r="K34" s="6">
        <f t="shared" si="3"/>
        <v>0.625</v>
      </c>
      <c r="L34" s="69">
        <f>COUNTIFS('2way'!$M$3:$M$7690,"&gt;50%",'2way'!$Y$3:$Y$7690,"Y",'2way'!$Q$3:$Q$7690,"=" &amp;B34) +  COUNTIFS('2way'!$M$3:$M$7690,"&gt;50%",'2way'!$Y$3:$Y$7690,"Y",'2way'!$R$3:$R$7690,"=" &amp;B34)</f>
        <v>1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2</v>
      </c>
      <c r="O34" s="69">
        <f>COUNTIFS('2way'!$N$3:$N$7690,"&gt;50%",'2way'!$Y$3:$Y$7690,"Y",'2way'!$Q$3:$Q$7690,"=" &amp;B34) +  COUNTIFS('2way'!$N$3:$N$7690,"&gt;50%",'2way'!$Y$3:$Y$7690,"Y",'2way'!$R$3:$R$7690,"=" &amp;B34)</f>
        <v>4</v>
      </c>
      <c r="P34">
        <f>COUNTIF('2way'!$Q$3:$Q$7690,"=" &amp;B34) + COUNTIF('2way'!$R$3:$R$7690,"=" &amp;B34)</f>
        <v>8</v>
      </c>
      <c r="Q34" s="6">
        <f t="shared" si="4"/>
        <v>0.125</v>
      </c>
      <c r="R34" s="6">
        <f t="shared" si="5"/>
        <v>0.125</v>
      </c>
      <c r="S34" s="6">
        <f t="shared" si="6"/>
        <v>0.25</v>
      </c>
      <c r="T34" s="6">
        <f t="shared" si="7"/>
        <v>0.5</v>
      </c>
      <c r="U34">
        <f t="shared" si="8"/>
        <v>3</v>
      </c>
      <c r="V34" s="6">
        <f t="shared" si="9"/>
        <v>0.375</v>
      </c>
      <c r="W34">
        <f t="shared" si="10"/>
        <v>3</v>
      </c>
      <c r="X34" s="6">
        <f t="shared" si="11"/>
        <v>0.375</v>
      </c>
      <c r="Y34">
        <f t="shared" si="12"/>
        <v>5</v>
      </c>
      <c r="Z34" s="6">
        <f t="shared" si="13"/>
        <v>0.625</v>
      </c>
      <c r="AA34">
        <f t="shared" si="14"/>
        <v>5</v>
      </c>
      <c r="AB34" s="6">
        <f t="shared" si="15"/>
        <v>0.625</v>
      </c>
    </row>
    <row r="35" spans="1:28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2</v>
      </c>
      <c r="G35">
        <f>COUNTIF('2way'!$Q$3:$Q$7690,"=" &amp;B35) + COUNTIF('2way'!$R$3:$R$7690,"=" &amp;B35)</f>
        <v>8</v>
      </c>
      <c r="H35" s="6">
        <f t="shared" si="17"/>
        <v>0</v>
      </c>
      <c r="I35" s="6">
        <f t="shared" si="1"/>
        <v>0.125</v>
      </c>
      <c r="J35" s="6">
        <f t="shared" si="2"/>
        <v>0.625</v>
      </c>
      <c r="K35" s="6">
        <f t="shared" si="3"/>
        <v>0.25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2</v>
      </c>
      <c r="P35">
        <f>COUNTIF('2way'!$Q$3:$Q$7690,"=" &amp;B35) + COUNTIF('2way'!$R$3:$R$7690,"=" &amp;B35)</f>
        <v>8</v>
      </c>
      <c r="Q35" s="6">
        <f t="shared" si="4"/>
        <v>0</v>
      </c>
      <c r="R35" s="6">
        <f t="shared" si="5"/>
        <v>0</v>
      </c>
      <c r="S35" s="6">
        <f t="shared" si="6"/>
        <v>0.75</v>
      </c>
      <c r="T35" s="6">
        <f t="shared" si="7"/>
        <v>0.25</v>
      </c>
      <c r="U35">
        <f t="shared" si="8"/>
        <v>5</v>
      </c>
      <c r="V35" s="6">
        <f t="shared" si="9"/>
        <v>0.625</v>
      </c>
      <c r="W35">
        <f t="shared" si="10"/>
        <v>6</v>
      </c>
      <c r="X35" s="6">
        <f t="shared" si="11"/>
        <v>0.75</v>
      </c>
      <c r="Y35">
        <f t="shared" si="12"/>
        <v>3</v>
      </c>
      <c r="Z35" s="6">
        <f t="shared" si="13"/>
        <v>0.375</v>
      </c>
      <c r="AA35">
        <f t="shared" si="14"/>
        <v>2</v>
      </c>
      <c r="AB35" s="6">
        <f t="shared" si="15"/>
        <v>0.25</v>
      </c>
    </row>
    <row r="36" spans="1:28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1</v>
      </c>
      <c r="D36" s="69">
        <f>COUNTIFS('2way'!$A$3:$A$7690,"&gt;50%",'2way'!$Y$3:$Y$7690,"N",'2way'!$Q$3:$Q$7690,"=" &amp;B36) +  COUNTIFS('2way'!$A$3:$A$7690,"&gt;50%",'2way'!$Y$3:$Y$7690,"N",'2way'!$R$3:$R$7690,"=" &amp;B36)</f>
        <v>1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5</v>
      </c>
      <c r="G36">
        <f>COUNTIF('2way'!$Q$3:$Q$7690,"=" &amp;B36) + COUNTIF('2way'!$R$3:$R$7690,"=" &amp;B36)</f>
        <v>8</v>
      </c>
      <c r="H36" s="6">
        <f t="shared" si="17"/>
        <v>0.125</v>
      </c>
      <c r="I36" s="6">
        <f t="shared" si="1"/>
        <v>0.125</v>
      </c>
      <c r="J36" s="6">
        <f t="shared" si="2"/>
        <v>0.125</v>
      </c>
      <c r="K36" s="6">
        <f t="shared" si="3"/>
        <v>0.625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1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5</v>
      </c>
      <c r="P36">
        <f>COUNTIF('2way'!$Q$3:$Q$7690,"=" &amp;B36) + COUNTIF('2way'!$R$3:$R$7690,"=" &amp;B36)</f>
        <v>8</v>
      </c>
      <c r="Q36" s="6">
        <f t="shared" si="4"/>
        <v>0.125</v>
      </c>
      <c r="R36" s="6">
        <f t="shared" si="5"/>
        <v>0.125</v>
      </c>
      <c r="S36" s="6">
        <f t="shared" si="6"/>
        <v>0.125</v>
      </c>
      <c r="T36" s="6">
        <f t="shared" si="7"/>
        <v>0.625</v>
      </c>
      <c r="U36">
        <f t="shared" si="8"/>
        <v>2</v>
      </c>
      <c r="V36" s="6">
        <f t="shared" si="9"/>
        <v>0.25</v>
      </c>
      <c r="W36">
        <f t="shared" si="10"/>
        <v>2</v>
      </c>
      <c r="X36" s="6">
        <f t="shared" si="11"/>
        <v>0.25</v>
      </c>
      <c r="Y36">
        <f t="shared" si="12"/>
        <v>6</v>
      </c>
      <c r="Z36" s="6">
        <f t="shared" si="13"/>
        <v>0.75</v>
      </c>
      <c r="AA36">
        <f t="shared" si="14"/>
        <v>6</v>
      </c>
      <c r="AB36" s="6">
        <f t="shared" si="15"/>
        <v>0.75</v>
      </c>
    </row>
    <row r="37" spans="1:28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5</v>
      </c>
      <c r="F37" s="69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8</v>
      </c>
      <c r="H37" s="6">
        <f t="shared" si="17"/>
        <v>0.25</v>
      </c>
      <c r="I37" s="6">
        <f t="shared" si="1"/>
        <v>0.125</v>
      </c>
      <c r="J37" s="6">
        <f t="shared" si="2"/>
        <v>0.625</v>
      </c>
      <c r="K37" s="6">
        <f t="shared" si="3"/>
        <v>0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6</v>
      </c>
      <c r="O37" s="69">
        <f>COUNTIFS('2way'!$N$3:$N$7690,"&gt;50%",'2way'!$Y$3:$Y$7690,"Y",'2way'!$Q$3:$Q$7690,"=" &amp;B37) +  COUNTIFS('2way'!$N$3:$N$7690,"&gt;50%",'2way'!$Y$3:$Y$7690,"Y",'2way'!$R$3:$R$7690,"=" &amp;B37)</f>
        <v>2</v>
      </c>
      <c r="P37">
        <f>COUNTIF('2way'!$Q$3:$Q$7690,"=" &amp;B37) + COUNTIF('2way'!$R$3:$R$7690,"=" &amp;B37)</f>
        <v>8</v>
      </c>
      <c r="Q37" s="6">
        <f t="shared" si="4"/>
        <v>0</v>
      </c>
      <c r="R37" s="6">
        <f t="shared" si="5"/>
        <v>0</v>
      </c>
      <c r="S37" s="6">
        <f t="shared" si="6"/>
        <v>0.75</v>
      </c>
      <c r="T37" s="6">
        <f t="shared" si="7"/>
        <v>0.25</v>
      </c>
      <c r="U37">
        <f t="shared" si="8"/>
        <v>7</v>
      </c>
      <c r="V37" s="6">
        <f t="shared" si="9"/>
        <v>0.875</v>
      </c>
      <c r="W37">
        <f t="shared" si="10"/>
        <v>6</v>
      </c>
      <c r="X37" s="6">
        <f t="shared" si="11"/>
        <v>0.75</v>
      </c>
      <c r="Y37">
        <f t="shared" si="12"/>
        <v>1</v>
      </c>
      <c r="Z37" s="6">
        <f t="shared" si="13"/>
        <v>0.125</v>
      </c>
      <c r="AA37">
        <f t="shared" si="14"/>
        <v>2</v>
      </c>
      <c r="AB37" s="6">
        <f t="shared" si="15"/>
        <v>0.25</v>
      </c>
    </row>
    <row r="38" spans="1:28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1</v>
      </c>
      <c r="E38" s="69">
        <f>COUNTIFS('2way'!$B$3:$B$7690,"&gt;50%",'2way'!$Y$3:$Y$7690,"N",'2way'!$Q$3:$Q$7690,"=" &amp;B38) +  COUNTIFS('2way'!$B$3:$B$7690,"&gt;50%",'2way'!$Y$3:$Y$7690,"N",'2way'!$R$3:$R$7690,"=" &amp;B38)</f>
        <v>4</v>
      </c>
      <c r="F38" s="6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8</v>
      </c>
      <c r="H38" s="6">
        <f t="shared" si="17"/>
        <v>0</v>
      </c>
      <c r="I38" s="6">
        <f t="shared" si="1"/>
        <v>0.125</v>
      </c>
      <c r="J38" s="6">
        <f t="shared" si="2"/>
        <v>0.5</v>
      </c>
      <c r="K38" s="6">
        <f t="shared" si="3"/>
        <v>0.375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0</v>
      </c>
      <c r="N38" s="69">
        <f>COUNTIFS('2way'!$N$3:$N$7690,"&gt;50%",'2way'!$Y$3:$Y$7690,"N",'2way'!$Q$3:$Q$7690,"=" &amp;B38) +  COUNTIFS('2way'!$N$3:$N$7690,"&gt;50%",'2way'!$Y$3:$Y$7690,"N",'2way'!$R$3:$R$7690,"=" &amp;B38)</f>
        <v>5</v>
      </c>
      <c r="O38" s="69">
        <f>COUNTIFS('2way'!$N$3:$N$7690,"&gt;50%",'2way'!$Y$3:$Y$7690,"Y",'2way'!$Q$3:$Q$7690,"=" &amp;B38) +  COUNTIFS('2way'!$N$3:$N$7690,"&gt;50%",'2way'!$Y$3:$Y$7690,"Y",'2way'!$R$3:$R$7690,"=" &amp;B38)</f>
        <v>3</v>
      </c>
      <c r="P38">
        <f>COUNTIF('2way'!$Q$3:$Q$7690,"=" &amp;B38) + COUNTIF('2way'!$R$3:$R$7690,"=" &amp;B38)</f>
        <v>8</v>
      </c>
      <c r="Q38" s="6">
        <f t="shared" si="4"/>
        <v>0</v>
      </c>
      <c r="R38" s="6">
        <f t="shared" si="5"/>
        <v>0</v>
      </c>
      <c r="S38" s="6">
        <f t="shared" si="6"/>
        <v>0.625</v>
      </c>
      <c r="T38" s="6">
        <f t="shared" si="7"/>
        <v>0.375</v>
      </c>
      <c r="U38">
        <f t="shared" si="8"/>
        <v>4</v>
      </c>
      <c r="V38" s="6">
        <f t="shared" si="9"/>
        <v>0.5</v>
      </c>
      <c r="W38">
        <f t="shared" si="10"/>
        <v>5</v>
      </c>
      <c r="X38" s="6">
        <f t="shared" si="11"/>
        <v>0.625</v>
      </c>
      <c r="Y38">
        <f t="shared" si="12"/>
        <v>4</v>
      </c>
      <c r="Z38" s="6">
        <f t="shared" si="13"/>
        <v>0.5</v>
      </c>
      <c r="AA38">
        <f t="shared" si="14"/>
        <v>3</v>
      </c>
      <c r="AB38" s="6">
        <f t="shared" si="15"/>
        <v>0.375</v>
      </c>
    </row>
    <row r="39" spans="1:28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4</v>
      </c>
      <c r="F39" s="69">
        <f>COUNTIFS('2way'!$B$3:$B$7690,"&gt;50%",'2way'!$Y$3:$Y$7690,"Y",'2way'!$Q$3:$Q$7690,"=" &amp;B39) +  COUNTIFS('2way'!$B$3:$B$7690,"&gt;50%",'2way'!$Y$3:$Y$7690,"Y",'2way'!$R$3:$R$7690,"=" &amp;B39)</f>
        <v>4</v>
      </c>
      <c r="G39">
        <f>COUNTIF('2way'!$Q$3:$Q$7690,"=" &amp;B39) + COUNTIF('2way'!$R$3:$R$7690,"=" &amp;B39)</f>
        <v>8</v>
      </c>
      <c r="H39" s="6">
        <f t="shared" si="17"/>
        <v>0</v>
      </c>
      <c r="I39" s="6">
        <f t="shared" si="1"/>
        <v>0</v>
      </c>
      <c r="J39" s="6">
        <f t="shared" si="2"/>
        <v>0.5</v>
      </c>
      <c r="K39" s="6">
        <f t="shared" si="3"/>
        <v>0.5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4</v>
      </c>
      <c r="O39" s="69">
        <f>COUNTIFS('2way'!$N$3:$N$7690,"&gt;50%",'2way'!$Y$3:$Y$7690,"Y",'2way'!$Q$3:$Q$7690,"=" &amp;B39) +  COUNTIFS('2way'!$N$3:$N$7690,"&gt;50%",'2way'!$Y$3:$Y$7690,"Y",'2way'!$R$3:$R$7690,"=" &amp;B39)</f>
        <v>4</v>
      </c>
      <c r="P39">
        <f>COUNTIF('2way'!$Q$3:$Q$7690,"=" &amp;B39) + COUNTIF('2way'!$R$3:$R$7690,"=" &amp;B39)</f>
        <v>8</v>
      </c>
      <c r="Q39" s="6">
        <f t="shared" si="4"/>
        <v>0</v>
      </c>
      <c r="R39" s="6">
        <f t="shared" si="5"/>
        <v>0</v>
      </c>
      <c r="S39" s="6">
        <f t="shared" si="6"/>
        <v>0.5</v>
      </c>
      <c r="T39" s="6">
        <f t="shared" si="7"/>
        <v>0.5</v>
      </c>
      <c r="U39">
        <f t="shared" si="8"/>
        <v>4</v>
      </c>
      <c r="V39" s="6">
        <f t="shared" si="9"/>
        <v>0.5</v>
      </c>
      <c r="W39">
        <f t="shared" si="10"/>
        <v>4</v>
      </c>
      <c r="X39" s="6">
        <f t="shared" si="11"/>
        <v>0.5</v>
      </c>
      <c r="Y39">
        <f t="shared" si="12"/>
        <v>4</v>
      </c>
      <c r="Z39" s="6">
        <f t="shared" si="13"/>
        <v>0.5</v>
      </c>
      <c r="AA39">
        <f t="shared" si="14"/>
        <v>4</v>
      </c>
      <c r="AB39" s="6">
        <f t="shared" si="15"/>
        <v>0.5</v>
      </c>
    </row>
    <row r="40" spans="1:28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0</v>
      </c>
      <c r="E40" s="69">
        <f>COUNTIFS('2way'!$B$3:$B$7690,"&gt;50%",'2way'!$Y$3:$Y$7690,"N",'2way'!$Q$3:$Q$7690,"=" &amp;B40) +  COUNTIFS('2way'!$B$3:$B$7690,"&gt;50%",'2way'!$Y$3:$Y$7690,"N",'2way'!$R$3:$R$7690,"=" &amp;B40)</f>
        <v>2</v>
      </c>
      <c r="F40" s="69">
        <f>COUNTIFS('2way'!$B$3:$B$7690,"&gt;50%",'2way'!$Y$3:$Y$7690,"Y",'2way'!$Q$3:$Q$7690,"=" &amp;B40) +  COUNTIFS('2way'!$B$3:$B$7690,"&gt;50%",'2way'!$Y$3:$Y$7690,"Y",'2way'!$R$3:$R$7690,"=" &amp;B40)</f>
        <v>5</v>
      </c>
      <c r="G40">
        <f>COUNTIF('2way'!$Q$3:$Q$7690,"=" &amp;B40) + COUNTIF('2way'!$R$3:$R$7690,"=" &amp;B40)</f>
        <v>8</v>
      </c>
      <c r="H40" s="6">
        <f t="shared" si="17"/>
        <v>0.125</v>
      </c>
      <c r="I40" s="6">
        <f t="shared" si="1"/>
        <v>0</v>
      </c>
      <c r="J40" s="6">
        <f t="shared" si="2"/>
        <v>0.25</v>
      </c>
      <c r="K40" s="6">
        <f t="shared" si="3"/>
        <v>0.625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2</v>
      </c>
      <c r="O40" s="69">
        <f>COUNTIFS('2way'!$N$3:$N$7690,"&gt;50%",'2way'!$Y$3:$Y$7690,"Y",'2way'!$Q$3:$Q$7690,"=" &amp;B40) +  COUNTIFS('2way'!$N$3:$N$7690,"&gt;50%",'2way'!$Y$3:$Y$7690,"Y",'2way'!$R$3:$R$7690,"=" &amp;B40)</f>
        <v>6</v>
      </c>
      <c r="P40">
        <f>COUNTIF('2way'!$Q$3:$Q$7690,"=" &amp;B40) + COUNTIF('2way'!$R$3:$R$7690,"=" &amp;B40)</f>
        <v>8</v>
      </c>
      <c r="Q40" s="6">
        <f t="shared" si="4"/>
        <v>0</v>
      </c>
      <c r="R40" s="6">
        <f t="shared" si="5"/>
        <v>0</v>
      </c>
      <c r="S40" s="6">
        <f t="shared" si="6"/>
        <v>0.25</v>
      </c>
      <c r="T40" s="6">
        <f t="shared" si="7"/>
        <v>0.75</v>
      </c>
      <c r="U40">
        <f t="shared" si="8"/>
        <v>3</v>
      </c>
      <c r="V40" s="6">
        <f t="shared" si="9"/>
        <v>0.375</v>
      </c>
      <c r="W40">
        <f t="shared" si="10"/>
        <v>2</v>
      </c>
      <c r="X40" s="6">
        <f t="shared" si="11"/>
        <v>0.25</v>
      </c>
      <c r="Y40">
        <f t="shared" si="12"/>
        <v>5</v>
      </c>
      <c r="Z40" s="6">
        <f t="shared" si="13"/>
        <v>0.625</v>
      </c>
      <c r="AA40">
        <f t="shared" si="14"/>
        <v>6</v>
      </c>
      <c r="AB40" s="6">
        <f t="shared" si="15"/>
        <v>0.75</v>
      </c>
    </row>
    <row r="41" spans="1:28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1</v>
      </c>
      <c r="E41" s="69">
        <f>COUNTIFS('2way'!$B$3:$B$7690,"&gt;50%",'2way'!$Y$3:$Y$7690,"N",'2way'!$Q$3:$Q$7690,"=" &amp;B41) +  COUNTIFS('2way'!$B$3:$B$7690,"&gt;50%",'2way'!$Y$3:$Y$7690,"N",'2way'!$R$3:$R$7690,"=" &amp;B41)</f>
        <v>4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8</v>
      </c>
      <c r="H41" s="6">
        <f t="shared" si="17"/>
        <v>0</v>
      </c>
      <c r="I41" s="6">
        <f t="shared" si="1"/>
        <v>0.125</v>
      </c>
      <c r="J41" s="6">
        <f t="shared" si="2"/>
        <v>0.5</v>
      </c>
      <c r="K41" s="6">
        <f t="shared" si="3"/>
        <v>0.375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4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8</v>
      </c>
      <c r="Q41" s="6">
        <f t="shared" si="4"/>
        <v>0</v>
      </c>
      <c r="R41" s="6">
        <f t="shared" si="5"/>
        <v>0.125</v>
      </c>
      <c r="S41" s="6">
        <f t="shared" si="6"/>
        <v>0.5</v>
      </c>
      <c r="T41" s="6">
        <f t="shared" si="7"/>
        <v>0.375</v>
      </c>
      <c r="U41">
        <f t="shared" si="8"/>
        <v>4</v>
      </c>
      <c r="V41" s="6">
        <f t="shared" si="9"/>
        <v>0.5</v>
      </c>
      <c r="W41">
        <f t="shared" si="10"/>
        <v>4</v>
      </c>
      <c r="X41" s="6">
        <f t="shared" si="11"/>
        <v>0.5</v>
      </c>
      <c r="Y41">
        <f t="shared" si="12"/>
        <v>4</v>
      </c>
      <c r="Z41" s="6">
        <f t="shared" si="13"/>
        <v>0.5</v>
      </c>
      <c r="AA41">
        <f t="shared" si="14"/>
        <v>4</v>
      </c>
      <c r="AB41" s="6">
        <f t="shared" si="15"/>
        <v>0.5</v>
      </c>
    </row>
    <row r="42" spans="1:28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0</v>
      </c>
      <c r="E42" s="69">
        <f>COUNTIFS('2way'!$B$3:$B$7690,"&gt;50%",'2way'!$Y$3:$Y$7690,"N",'2way'!$Q$3:$Q$7690,"=" &amp;B42) +  COUNTIFS('2way'!$B$3:$B$7690,"&gt;50%",'2way'!$Y$3:$Y$7690,"N",'2way'!$R$3:$R$7690,"=" &amp;B42)</f>
        <v>5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8</v>
      </c>
      <c r="H42" s="6">
        <f t="shared" si="17"/>
        <v>0.125</v>
      </c>
      <c r="I42" s="6">
        <f t="shared" si="1"/>
        <v>0</v>
      </c>
      <c r="J42" s="6">
        <f t="shared" si="2"/>
        <v>0.625</v>
      </c>
      <c r="K42" s="6">
        <f t="shared" si="3"/>
        <v>0.25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5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8</v>
      </c>
      <c r="Q42" s="6">
        <f t="shared" si="4"/>
        <v>0</v>
      </c>
      <c r="R42" s="6">
        <f t="shared" si="5"/>
        <v>0</v>
      </c>
      <c r="S42" s="6">
        <f t="shared" si="6"/>
        <v>0.625</v>
      </c>
      <c r="T42" s="6">
        <f t="shared" si="7"/>
        <v>0.375</v>
      </c>
      <c r="U42">
        <f t="shared" si="8"/>
        <v>6</v>
      </c>
      <c r="V42" s="6">
        <f t="shared" si="9"/>
        <v>0.75</v>
      </c>
      <c r="W42">
        <f t="shared" si="10"/>
        <v>5</v>
      </c>
      <c r="X42" s="6">
        <f t="shared" si="11"/>
        <v>0.625</v>
      </c>
      <c r="Y42">
        <f t="shared" si="12"/>
        <v>2</v>
      </c>
      <c r="Z42" s="6">
        <f t="shared" si="13"/>
        <v>0.25</v>
      </c>
      <c r="AA42">
        <f t="shared" si="14"/>
        <v>3</v>
      </c>
      <c r="AB42" s="6">
        <f t="shared" si="15"/>
        <v>0.375</v>
      </c>
    </row>
    <row r="43" spans="1:28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5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8</v>
      </c>
      <c r="H43" s="6">
        <f t="shared" si="17"/>
        <v>0</v>
      </c>
      <c r="I43" s="6">
        <f t="shared" si="1"/>
        <v>0</v>
      </c>
      <c r="J43" s="6">
        <f t="shared" si="2"/>
        <v>0.625</v>
      </c>
      <c r="K43" s="6">
        <f t="shared" si="3"/>
        <v>0.375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4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8</v>
      </c>
      <c r="Q43" s="6">
        <f t="shared" si="4"/>
        <v>0</v>
      </c>
      <c r="R43" s="6">
        <f t="shared" si="5"/>
        <v>0</v>
      </c>
      <c r="S43" s="6">
        <f t="shared" si="6"/>
        <v>0.5</v>
      </c>
      <c r="T43" s="6">
        <f t="shared" si="7"/>
        <v>0.375</v>
      </c>
      <c r="U43">
        <f t="shared" si="8"/>
        <v>5</v>
      </c>
      <c r="V43" s="6">
        <f t="shared" si="9"/>
        <v>0.625</v>
      </c>
      <c r="W43">
        <f t="shared" si="10"/>
        <v>4</v>
      </c>
      <c r="X43" s="6">
        <f t="shared" si="11"/>
        <v>0.5</v>
      </c>
      <c r="Y43">
        <f t="shared" si="12"/>
        <v>3</v>
      </c>
      <c r="Z43" s="6">
        <f t="shared" si="13"/>
        <v>0.375</v>
      </c>
      <c r="AA43">
        <f t="shared" si="14"/>
        <v>3</v>
      </c>
      <c r="AB43" s="6">
        <f t="shared" si="15"/>
        <v>0.375</v>
      </c>
    </row>
    <row r="44" spans="1:28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4</v>
      </c>
      <c r="F44" s="6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8</v>
      </c>
      <c r="H44" s="6">
        <f t="shared" si="17"/>
        <v>0</v>
      </c>
      <c r="I44" s="6">
        <f t="shared" si="1"/>
        <v>0</v>
      </c>
      <c r="J44" s="6">
        <f t="shared" si="2"/>
        <v>0.5</v>
      </c>
      <c r="K44" s="6">
        <f t="shared" si="3"/>
        <v>0.5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4</v>
      </c>
      <c r="O44" s="69">
        <f>COUNTIFS('2way'!$N$3:$N$7690,"&gt;50%",'2way'!$Y$3:$Y$7690,"Y",'2way'!$Q$3:$Q$7690,"=" &amp;B44) +  COUNTIFS('2way'!$N$3:$N$7690,"&gt;50%",'2way'!$Y$3:$Y$7690,"Y",'2way'!$R$3:$R$7690,"=" &amp;B44)</f>
        <v>4</v>
      </c>
      <c r="P44">
        <f>COUNTIF('2way'!$Q$3:$Q$7690,"=" &amp;B44) + COUNTIF('2way'!$R$3:$R$7690,"=" &amp;B44)</f>
        <v>8</v>
      </c>
      <c r="Q44" s="6">
        <f t="shared" si="4"/>
        <v>0</v>
      </c>
      <c r="R44" s="6">
        <f t="shared" si="5"/>
        <v>0</v>
      </c>
      <c r="S44" s="6">
        <f t="shared" si="6"/>
        <v>0.5</v>
      </c>
      <c r="T44" s="6">
        <f t="shared" si="7"/>
        <v>0.5</v>
      </c>
      <c r="U44">
        <f t="shared" si="8"/>
        <v>4</v>
      </c>
      <c r="V44" s="6">
        <f t="shared" si="9"/>
        <v>0.5</v>
      </c>
      <c r="W44">
        <f t="shared" si="10"/>
        <v>4</v>
      </c>
      <c r="X44" s="6">
        <f t="shared" si="11"/>
        <v>0.5</v>
      </c>
      <c r="Y44">
        <f t="shared" si="12"/>
        <v>4</v>
      </c>
      <c r="Z44" s="6">
        <f t="shared" si="13"/>
        <v>0.5</v>
      </c>
      <c r="AA44">
        <f t="shared" si="14"/>
        <v>4</v>
      </c>
      <c r="AB44" s="6">
        <f t="shared" si="15"/>
        <v>0.5</v>
      </c>
    </row>
    <row r="45" spans="1:28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0</v>
      </c>
      <c r="E45" s="69">
        <f>COUNTIFS('2way'!$B$3:$B$7690,"&gt;50%",'2way'!$Y$3:$Y$7690,"N",'2way'!$Q$3:$Q$7690,"=" &amp;B45) +  COUNTIFS('2way'!$B$3:$B$7690,"&gt;50%",'2way'!$Y$3:$Y$7690,"N",'2way'!$R$3:$R$7690,"=" &amp;B45)</f>
        <v>0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8</v>
      </c>
      <c r="H45" s="6">
        <f t="shared" si="17"/>
        <v>0.375</v>
      </c>
      <c r="I45" s="6">
        <f t="shared" si="1"/>
        <v>0</v>
      </c>
      <c r="J45" s="6">
        <f t="shared" si="2"/>
        <v>0</v>
      </c>
      <c r="K45" s="6">
        <f t="shared" si="3"/>
        <v>0.625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0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8</v>
      </c>
      <c r="Q45" s="6">
        <f t="shared" si="4"/>
        <v>0.375</v>
      </c>
      <c r="R45" s="6">
        <f t="shared" si="5"/>
        <v>0</v>
      </c>
      <c r="S45" s="6">
        <f t="shared" si="6"/>
        <v>0</v>
      </c>
      <c r="T45" s="6">
        <f t="shared" si="7"/>
        <v>0.625</v>
      </c>
      <c r="U45">
        <f t="shared" si="8"/>
        <v>3</v>
      </c>
      <c r="V45" s="6">
        <f t="shared" si="9"/>
        <v>0.375</v>
      </c>
      <c r="W45">
        <f t="shared" si="10"/>
        <v>3</v>
      </c>
      <c r="X45" s="6">
        <f t="shared" si="11"/>
        <v>0.375</v>
      </c>
      <c r="Y45">
        <f t="shared" si="12"/>
        <v>5</v>
      </c>
      <c r="Z45" s="6">
        <f t="shared" si="13"/>
        <v>0.625</v>
      </c>
      <c r="AA45">
        <f t="shared" si="14"/>
        <v>5</v>
      </c>
      <c r="AB45" s="6">
        <f t="shared" si="15"/>
        <v>0.625</v>
      </c>
    </row>
    <row r="46" spans="1:28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2</v>
      </c>
      <c r="D46" s="69">
        <f>COUNTIFS('2way'!$A$3:$A$7690,"&gt;50%",'2way'!$Y$3:$Y$7690,"N",'2way'!$Q$3:$Q$7690,"=" &amp;B46) +  COUNTIFS('2way'!$A$3:$A$7690,"&gt;50%",'2way'!$Y$3:$Y$7690,"N",'2way'!$R$3:$R$7690,"=" &amp;B46)</f>
        <v>1</v>
      </c>
      <c r="E46" s="69">
        <f>COUNTIFS('2way'!$B$3:$B$7690,"&gt;50%",'2way'!$Y$3:$Y$7690,"N",'2way'!$Q$3:$Q$7690,"=" &amp;B46) +  COUNTIFS('2way'!$B$3:$B$7690,"&gt;50%",'2way'!$Y$3:$Y$7690,"N",'2way'!$R$3:$R$7690,"=" &amp;B46)</f>
        <v>3</v>
      </c>
      <c r="F46" s="69">
        <f>COUNTIFS('2way'!$B$3:$B$7690,"&gt;50%",'2way'!$Y$3:$Y$7690,"Y",'2way'!$Q$3:$Q$7690,"=" &amp;B46) +  COUNTIFS('2way'!$B$3:$B$7690,"&gt;50%",'2way'!$Y$3:$Y$7690,"Y",'2way'!$R$3:$R$7690,"=" &amp;B46)</f>
        <v>2</v>
      </c>
      <c r="G46">
        <f>COUNTIF('2way'!$Q$3:$Q$7690,"=" &amp;B46) + COUNTIF('2way'!$R$3:$R$7690,"=" &amp;B46)</f>
        <v>8</v>
      </c>
      <c r="H46" s="6">
        <f t="shared" si="17"/>
        <v>0.25</v>
      </c>
      <c r="I46" s="6">
        <f t="shared" si="1"/>
        <v>0.125</v>
      </c>
      <c r="J46" s="6">
        <f t="shared" si="2"/>
        <v>0.375</v>
      </c>
      <c r="K46" s="6">
        <f t="shared" si="3"/>
        <v>0.25</v>
      </c>
      <c r="L46" s="69">
        <f>COUNTIFS('2way'!$M$3:$M$7690,"&gt;50%",'2way'!$Y$3:$Y$7690,"Y",'2way'!$Q$3:$Q$7690,"=" &amp;B46) +  COUNTIFS('2way'!$M$3:$M$7690,"&gt;50%",'2way'!$Y$3:$Y$7690,"Y",'2way'!$R$3:$R$7690,"=" &amp;B46)</f>
        <v>0</v>
      </c>
      <c r="M46" s="69">
        <f>COUNTIFS('2way'!$M$3:$M$7690,"&gt;50%",'2way'!$Y$3:$Y$7690,"N",'2way'!$Q$3:$Q$7690,"=" &amp;B46) +  COUNTIFS('2way'!$M$3:$M$7690,"&gt;50%",'2way'!$Y$3:$Y$7690,"N",'2way'!$R$3:$R$7690,"=" &amp;B46)</f>
        <v>2</v>
      </c>
      <c r="N46" s="69">
        <f>COUNTIFS('2way'!$N$3:$N$7690,"&gt;50%",'2way'!$Y$3:$Y$7690,"N",'2way'!$Q$3:$Q$7690,"=" &amp;B46) +  COUNTIFS('2way'!$N$3:$N$7690,"&gt;50%",'2way'!$Y$3:$Y$7690,"N",'2way'!$R$3:$R$7690,"=" &amp;B46)</f>
        <v>1</v>
      </c>
      <c r="O46" s="69">
        <f>COUNTIFS('2way'!$N$3:$N$7690,"&gt;50%",'2way'!$Y$3:$Y$7690,"Y",'2way'!$Q$3:$Q$7690,"=" &amp;B46) +  COUNTIFS('2way'!$N$3:$N$7690,"&gt;50%",'2way'!$Y$3:$Y$7690,"Y",'2way'!$R$3:$R$7690,"=" &amp;B46)</f>
        <v>4</v>
      </c>
      <c r="P46">
        <f>COUNTIF('2way'!$Q$3:$Q$7690,"=" &amp;B46) + COUNTIF('2way'!$R$3:$R$7690,"=" &amp;B46)</f>
        <v>8</v>
      </c>
      <c r="Q46" s="6">
        <f t="shared" si="4"/>
        <v>0</v>
      </c>
      <c r="R46" s="6">
        <f t="shared" si="5"/>
        <v>0.25</v>
      </c>
      <c r="S46" s="6">
        <f t="shared" si="6"/>
        <v>0.125</v>
      </c>
      <c r="T46" s="6">
        <f t="shared" si="7"/>
        <v>0.5</v>
      </c>
      <c r="U46">
        <f t="shared" si="8"/>
        <v>5</v>
      </c>
      <c r="V46" s="6">
        <f t="shared" si="9"/>
        <v>0.625</v>
      </c>
      <c r="W46">
        <f t="shared" si="10"/>
        <v>1</v>
      </c>
      <c r="X46" s="6">
        <f t="shared" si="11"/>
        <v>0.125</v>
      </c>
      <c r="Y46">
        <f t="shared" si="12"/>
        <v>3</v>
      </c>
      <c r="Z46" s="6">
        <f t="shared" si="13"/>
        <v>0.375</v>
      </c>
      <c r="AA46">
        <f t="shared" si="14"/>
        <v>6</v>
      </c>
      <c r="AB46" s="6">
        <f t="shared" si="15"/>
        <v>0.75</v>
      </c>
    </row>
    <row r="47" spans="1:28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4</v>
      </c>
      <c r="F47" s="69">
        <f>COUNTIFS('2way'!$B$3:$B$7690,"&gt;50%",'2way'!$Y$3:$Y$7690,"Y",'2way'!$Q$3:$Q$7690,"=" &amp;B47) +  COUNTIFS('2way'!$B$3:$B$7690,"&gt;50%",'2way'!$Y$3:$Y$7690,"Y",'2way'!$R$3:$R$7690,"=" &amp;B47)</f>
        <v>3</v>
      </c>
      <c r="G47">
        <f>COUNTIF('2way'!$Q$3:$Q$7690,"=" &amp;B47) + COUNTIF('2way'!$R$3:$R$7690,"=" &amp;B47)</f>
        <v>8</v>
      </c>
      <c r="H47" s="6">
        <f t="shared" si="17"/>
        <v>0.125</v>
      </c>
      <c r="I47" s="6">
        <f t="shared" si="1"/>
        <v>0</v>
      </c>
      <c r="J47" s="6">
        <f t="shared" si="2"/>
        <v>0.5</v>
      </c>
      <c r="K47" s="6">
        <f t="shared" si="3"/>
        <v>0.375</v>
      </c>
      <c r="L47" s="69">
        <f>COUNTIFS('2way'!$M$3:$M$7690,"&gt;50%",'2way'!$Y$3:$Y$7690,"Y",'2way'!$Q$3:$Q$7690,"=" &amp;B47) +  COUNTIFS('2way'!$M$3:$M$7690,"&gt;50%",'2way'!$Y$3:$Y$7690,"Y",'2way'!$R$3:$R$7690,"=" &amp;B47)</f>
        <v>0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4</v>
      </c>
      <c r="O47" s="69">
        <f>COUNTIFS('2way'!$N$3:$N$7690,"&gt;50%",'2way'!$Y$3:$Y$7690,"Y",'2way'!$Q$3:$Q$7690,"=" &amp;B47) +  COUNTIFS('2way'!$N$3:$N$7690,"&gt;50%",'2way'!$Y$3:$Y$7690,"Y",'2way'!$R$3:$R$7690,"=" &amp;B47)</f>
        <v>4</v>
      </c>
      <c r="P47">
        <f>COUNTIF('2way'!$Q$3:$Q$7690,"=" &amp;B47) + COUNTIF('2way'!$R$3:$R$7690,"=" &amp;B47)</f>
        <v>8</v>
      </c>
      <c r="Q47" s="6">
        <f t="shared" si="4"/>
        <v>0</v>
      </c>
      <c r="R47" s="6">
        <f t="shared" si="5"/>
        <v>0</v>
      </c>
      <c r="S47" s="6">
        <f t="shared" si="6"/>
        <v>0.5</v>
      </c>
      <c r="T47" s="6">
        <f t="shared" si="7"/>
        <v>0.5</v>
      </c>
      <c r="U47">
        <f t="shared" si="8"/>
        <v>5</v>
      </c>
      <c r="V47" s="6">
        <f t="shared" si="9"/>
        <v>0.625</v>
      </c>
      <c r="W47">
        <f t="shared" si="10"/>
        <v>4</v>
      </c>
      <c r="X47" s="6">
        <f t="shared" si="11"/>
        <v>0.5</v>
      </c>
      <c r="Y47">
        <f t="shared" si="12"/>
        <v>3</v>
      </c>
      <c r="Z47" s="6">
        <f t="shared" si="13"/>
        <v>0.375</v>
      </c>
      <c r="AA47">
        <f t="shared" si="14"/>
        <v>4</v>
      </c>
      <c r="AB47" s="6">
        <f t="shared" si="15"/>
        <v>0.5</v>
      </c>
    </row>
    <row r="48" spans="1:28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2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3</v>
      </c>
      <c r="F48" s="69">
        <f>COUNTIFS('2way'!$B$3:$B$7690,"&gt;50%",'2way'!$Y$3:$Y$7690,"Y",'2way'!$Q$3:$Q$7690,"=" &amp;B48) +  COUNTIFS('2way'!$B$3:$B$7690,"&gt;50%",'2way'!$Y$3:$Y$7690,"Y",'2way'!$R$3:$R$7690,"=" &amp;B48)</f>
        <v>2</v>
      </c>
      <c r="G48">
        <f>COUNTIF('2way'!$Q$3:$Q$7690,"=" &amp;B48) + COUNTIF('2way'!$R$3:$R$7690,"=" &amp;B48)</f>
        <v>8</v>
      </c>
      <c r="H48" s="6">
        <f t="shared" si="17"/>
        <v>0.25</v>
      </c>
      <c r="I48" s="6">
        <f t="shared" si="1"/>
        <v>0.125</v>
      </c>
      <c r="J48" s="6">
        <f t="shared" si="2"/>
        <v>0.375</v>
      </c>
      <c r="K48" s="6">
        <f t="shared" si="3"/>
        <v>0.25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2</v>
      </c>
      <c r="N48" s="69">
        <f>COUNTIFS('2way'!$N$3:$N$7690,"&gt;50%",'2way'!$Y$3:$Y$7690,"N",'2way'!$Q$3:$Q$7690,"=" &amp;B48) +  COUNTIFS('2way'!$N$3:$N$7690,"&gt;50%",'2way'!$Y$3:$Y$7690,"N",'2way'!$R$3:$R$7690,"=" &amp;B48)</f>
        <v>2</v>
      </c>
      <c r="O48" s="69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8</v>
      </c>
      <c r="Q48" s="6">
        <f t="shared" si="4"/>
        <v>0.375</v>
      </c>
      <c r="R48" s="6">
        <f t="shared" si="5"/>
        <v>0.25</v>
      </c>
      <c r="S48" s="6">
        <f t="shared" si="6"/>
        <v>0.25</v>
      </c>
      <c r="T48" s="6">
        <f t="shared" si="7"/>
        <v>0.125</v>
      </c>
      <c r="U48">
        <f t="shared" si="8"/>
        <v>5</v>
      </c>
      <c r="V48" s="6">
        <f t="shared" si="9"/>
        <v>0.625</v>
      </c>
      <c r="W48">
        <f t="shared" si="10"/>
        <v>5</v>
      </c>
      <c r="X48" s="6">
        <f t="shared" si="11"/>
        <v>0.625</v>
      </c>
      <c r="Y48">
        <f t="shared" si="12"/>
        <v>3</v>
      </c>
      <c r="Z48" s="6">
        <f t="shared" si="13"/>
        <v>0.375</v>
      </c>
      <c r="AA48">
        <f t="shared" si="14"/>
        <v>3</v>
      </c>
      <c r="AB48" s="6">
        <f t="shared" si="15"/>
        <v>0.375</v>
      </c>
    </row>
    <row r="49" spans="1:28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3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1</v>
      </c>
      <c r="F49" s="69">
        <f>COUNTIFS('2way'!$B$3:$B$7690,"&gt;50%",'2way'!$Y$3:$Y$7690,"Y",'2way'!$Q$3:$Q$7690,"=" &amp;B49) +  COUNTIFS('2way'!$B$3:$B$7690,"&gt;50%",'2way'!$Y$3:$Y$7690,"Y",'2way'!$R$3:$R$7690,"=" &amp;B49)</f>
        <v>2</v>
      </c>
      <c r="G49">
        <f>COUNTIF('2way'!$Q$3:$Q$7690,"=" &amp;B49) + COUNTIF('2way'!$R$3:$R$7690,"=" &amp;B49)</f>
        <v>7</v>
      </c>
      <c r="H49" s="6">
        <f t="shared" si="17"/>
        <v>0.42857142857142855</v>
      </c>
      <c r="I49" s="6">
        <f t="shared" si="1"/>
        <v>0.14285714285714285</v>
      </c>
      <c r="J49" s="6">
        <f t="shared" si="2"/>
        <v>0.14285714285714285</v>
      </c>
      <c r="K49" s="6">
        <f t="shared" si="3"/>
        <v>0.2857142857142857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1</v>
      </c>
      <c r="O49" s="69">
        <f>COUNTIFS('2way'!$N$3:$N$7690,"&gt;50%",'2way'!$Y$3:$Y$7690,"Y",'2way'!$Q$3:$Q$7690,"=" &amp;B49) +  COUNTIFS('2way'!$N$3:$N$7690,"&gt;50%",'2way'!$Y$3:$Y$7690,"Y",'2way'!$R$3:$R$7690,"=" &amp;B49)</f>
        <v>4</v>
      </c>
      <c r="P49">
        <f>COUNTIF('2way'!$Q$3:$Q$7690,"=" &amp;B49) + COUNTIF('2way'!$R$3:$R$7690,"=" &amp;B49)</f>
        <v>7</v>
      </c>
      <c r="Q49" s="6">
        <f t="shared" si="4"/>
        <v>0.14285714285714285</v>
      </c>
      <c r="R49" s="6">
        <f t="shared" si="5"/>
        <v>0.14285714285714285</v>
      </c>
      <c r="S49" s="6">
        <f t="shared" si="6"/>
        <v>0.14285714285714285</v>
      </c>
      <c r="T49" s="6">
        <f t="shared" si="7"/>
        <v>0.5714285714285714</v>
      </c>
      <c r="U49">
        <f t="shared" si="8"/>
        <v>4</v>
      </c>
      <c r="V49" s="6">
        <f t="shared" si="9"/>
        <v>0.5714285714285714</v>
      </c>
      <c r="W49">
        <f t="shared" si="10"/>
        <v>2</v>
      </c>
      <c r="X49" s="6">
        <f t="shared" si="11"/>
        <v>0.2857142857142857</v>
      </c>
      <c r="Y49">
        <f t="shared" si="12"/>
        <v>3</v>
      </c>
      <c r="Z49" s="6">
        <f t="shared" si="13"/>
        <v>0.42857142857142855</v>
      </c>
      <c r="AA49">
        <f t="shared" si="14"/>
        <v>5</v>
      </c>
      <c r="AB49" s="6">
        <f t="shared" si="15"/>
        <v>0.7142857142857143</v>
      </c>
    </row>
    <row r="50" spans="1:28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1</v>
      </c>
      <c r="D50" s="69">
        <f>COUNTIFS('2way'!$A$3:$A$7690,"&gt;50%",'2way'!$Y$3:$Y$7690,"N",'2way'!$Q$3:$Q$7690,"=" &amp;B50) +  COUNTIFS('2way'!$A$3:$A$7690,"&gt;50%",'2way'!$Y$3:$Y$7690,"N",'2way'!$R$3:$R$7690,"=" &amp;B50)</f>
        <v>2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8</v>
      </c>
      <c r="H50" s="6">
        <f t="shared" si="17"/>
        <v>0.125</v>
      </c>
      <c r="I50" s="6">
        <f t="shared" si="1"/>
        <v>0.25</v>
      </c>
      <c r="J50" s="6">
        <f t="shared" si="2"/>
        <v>0.625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1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8</v>
      </c>
      <c r="Q50" s="6">
        <f t="shared" si="4"/>
        <v>0</v>
      </c>
      <c r="R50" s="6">
        <f t="shared" si="5"/>
        <v>0.125</v>
      </c>
      <c r="S50" s="6">
        <f t="shared" si="6"/>
        <v>0.75</v>
      </c>
      <c r="T50" s="6">
        <f t="shared" si="7"/>
        <v>0.125</v>
      </c>
      <c r="U50">
        <f t="shared" si="8"/>
        <v>6</v>
      </c>
      <c r="V50" s="6">
        <f t="shared" si="9"/>
        <v>0.75</v>
      </c>
      <c r="W50">
        <f t="shared" si="10"/>
        <v>6</v>
      </c>
      <c r="X50" s="6">
        <f t="shared" si="11"/>
        <v>0.75</v>
      </c>
      <c r="Y50">
        <f t="shared" si="12"/>
        <v>2</v>
      </c>
      <c r="Z50" s="6">
        <f t="shared" si="13"/>
        <v>0.25</v>
      </c>
      <c r="AA50">
        <f t="shared" si="14"/>
        <v>2</v>
      </c>
      <c r="AB50" s="6">
        <f t="shared" si="15"/>
        <v>0.25</v>
      </c>
    </row>
    <row r="51" spans="1:28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2</v>
      </c>
      <c r="D51" s="69">
        <f>COUNTIFS('2way'!$A$3:$A$7690,"&gt;50%",'2way'!$Y$3:$Y$7690,"N",'2way'!$Q$3:$Q$7690,"=" &amp;B51) +  COUNTIFS('2way'!$A$3:$A$7690,"&gt;50%",'2way'!$Y$3:$Y$7690,"N",'2way'!$R$3:$R$7690,"=" &amp;B51)</f>
        <v>4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7</v>
      </c>
      <c r="H51" s="6">
        <f t="shared" si="17"/>
        <v>0.2857142857142857</v>
      </c>
      <c r="I51" s="6">
        <f t="shared" si="1"/>
        <v>0.5714285714285714</v>
      </c>
      <c r="J51" s="6">
        <f t="shared" si="2"/>
        <v>0.14285714285714285</v>
      </c>
      <c r="K51" s="6">
        <f t="shared" si="3"/>
        <v>0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5</v>
      </c>
      <c r="O51" s="69">
        <f>COUNTIFS('2way'!$N$3:$N$7690,"&gt;50%",'2way'!$Y$3:$Y$7690,"Y",'2way'!$Q$3:$Q$7690,"=" &amp;B51) +  COUNTIFS('2way'!$N$3:$N$7690,"&gt;50%",'2way'!$Y$3:$Y$7690,"Y",'2way'!$R$3:$R$7690,"=" &amp;B51)</f>
        <v>2</v>
      </c>
      <c r="P51">
        <f>COUNTIF('2way'!$Q$3:$Q$7690,"=" &amp;B51) + COUNTIF('2way'!$R$3:$R$7690,"=" &amp;B51)</f>
        <v>7</v>
      </c>
      <c r="Q51" s="6">
        <f t="shared" si="4"/>
        <v>0</v>
      </c>
      <c r="R51" s="6">
        <f t="shared" si="5"/>
        <v>0</v>
      </c>
      <c r="S51" s="6">
        <f t="shared" si="6"/>
        <v>0.7142857142857143</v>
      </c>
      <c r="T51" s="6">
        <f t="shared" si="7"/>
        <v>0.2857142857142857</v>
      </c>
      <c r="U51">
        <f t="shared" si="8"/>
        <v>3</v>
      </c>
      <c r="V51" s="6">
        <f t="shared" si="9"/>
        <v>0.42857142857142855</v>
      </c>
      <c r="W51">
        <f t="shared" si="10"/>
        <v>5</v>
      </c>
      <c r="X51" s="6">
        <f t="shared" si="11"/>
        <v>0.7142857142857143</v>
      </c>
      <c r="Y51">
        <f t="shared" si="12"/>
        <v>4</v>
      </c>
      <c r="Z51" s="6">
        <f t="shared" si="13"/>
        <v>0.5714285714285714</v>
      </c>
      <c r="AA51">
        <f t="shared" si="14"/>
        <v>2</v>
      </c>
      <c r="AB51" s="6">
        <f t="shared" si="15"/>
        <v>0.2857142857142857</v>
      </c>
    </row>
    <row r="52" spans="1:28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5</v>
      </c>
      <c r="G52">
        <f>COUNTIF('2way'!$Q$3:$Q$7690,"=" &amp;B52) + COUNTIF('2way'!$R$3:$R$7690,"=" &amp;B52)</f>
        <v>7</v>
      </c>
      <c r="H52" s="6">
        <f t="shared" si="17"/>
        <v>0</v>
      </c>
      <c r="I52" s="6">
        <f t="shared" si="1"/>
        <v>0</v>
      </c>
      <c r="J52" s="6">
        <f t="shared" si="2"/>
        <v>0.2857142857142857</v>
      </c>
      <c r="K52" s="6">
        <f t="shared" si="3"/>
        <v>0.7142857142857143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5</v>
      </c>
      <c r="P52">
        <f>COUNTIF('2way'!$Q$3:$Q$7690,"=" &amp;B52) + COUNTIF('2way'!$R$3:$R$7690,"=" &amp;B52)</f>
        <v>7</v>
      </c>
      <c r="Q52" s="6">
        <f t="shared" si="4"/>
        <v>0</v>
      </c>
      <c r="R52" s="6">
        <f t="shared" si="5"/>
        <v>0</v>
      </c>
      <c r="S52" s="6">
        <f t="shared" si="6"/>
        <v>0.2857142857142857</v>
      </c>
      <c r="T52" s="6">
        <f t="shared" si="7"/>
        <v>0.7142857142857143</v>
      </c>
      <c r="U52">
        <f t="shared" si="8"/>
        <v>2</v>
      </c>
      <c r="V52" s="6">
        <f t="shared" si="9"/>
        <v>0.2857142857142857</v>
      </c>
      <c r="W52">
        <f t="shared" si="10"/>
        <v>2</v>
      </c>
      <c r="X52" s="6">
        <f t="shared" si="11"/>
        <v>0.2857142857142857</v>
      </c>
      <c r="Y52">
        <f t="shared" si="12"/>
        <v>5</v>
      </c>
      <c r="Z52" s="6">
        <f t="shared" si="13"/>
        <v>0.7142857142857143</v>
      </c>
      <c r="AA52">
        <f t="shared" si="14"/>
        <v>5</v>
      </c>
      <c r="AB52" s="6">
        <f t="shared" si="15"/>
        <v>0.7142857142857143</v>
      </c>
    </row>
    <row r="53" spans="1:28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2</v>
      </c>
      <c r="E53" s="69">
        <f>COUNTIFS('2way'!$B$3:$B$7690,"&gt;50%",'2way'!$Y$3:$Y$7690,"N",'2way'!$Q$3:$Q$7690,"=" &amp;B53) +  COUNTIFS('2way'!$B$3:$B$7690,"&gt;50%",'2way'!$Y$3:$Y$7690,"N",'2way'!$R$3:$R$7690,"=" &amp;B53)</f>
        <v>3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8</v>
      </c>
      <c r="H53" s="6">
        <f t="shared" si="17"/>
        <v>0.25</v>
      </c>
      <c r="I53" s="6">
        <f t="shared" si="1"/>
        <v>0.25</v>
      </c>
      <c r="J53" s="6">
        <f t="shared" si="2"/>
        <v>0.375</v>
      </c>
      <c r="K53" s="6">
        <f t="shared" si="3"/>
        <v>0.125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1</v>
      </c>
      <c r="N53" s="69">
        <f>COUNTIFS('2way'!$N$3:$N$7690,"&gt;50%",'2way'!$Y$3:$Y$7690,"N",'2way'!$Q$3:$Q$7690,"=" &amp;B53) +  COUNTIFS('2way'!$N$3:$N$7690,"&gt;50%",'2way'!$Y$3:$Y$7690,"N",'2way'!$R$3:$R$7690,"=" &amp;B53)</f>
        <v>4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8</v>
      </c>
      <c r="Q53" s="6">
        <f t="shared" si="4"/>
        <v>0.125</v>
      </c>
      <c r="R53" s="6">
        <f t="shared" si="5"/>
        <v>0.125</v>
      </c>
      <c r="S53" s="6">
        <f t="shared" si="6"/>
        <v>0.5</v>
      </c>
      <c r="T53" s="6">
        <f t="shared" si="7"/>
        <v>0.25</v>
      </c>
      <c r="U53">
        <f t="shared" si="8"/>
        <v>5</v>
      </c>
      <c r="V53" s="6">
        <f t="shared" si="9"/>
        <v>0.625</v>
      </c>
      <c r="W53">
        <f t="shared" si="10"/>
        <v>5</v>
      </c>
      <c r="X53" s="6">
        <f t="shared" si="11"/>
        <v>0.625</v>
      </c>
      <c r="Y53">
        <f t="shared" si="12"/>
        <v>3</v>
      </c>
      <c r="Z53" s="6">
        <f t="shared" si="13"/>
        <v>0.375</v>
      </c>
      <c r="AA53">
        <f t="shared" si="14"/>
        <v>3</v>
      </c>
      <c r="AB53" s="6">
        <f t="shared" si="15"/>
        <v>0.375</v>
      </c>
    </row>
    <row r="54" spans="1:28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1</v>
      </c>
      <c r="F54" s="6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7</v>
      </c>
      <c r="H54" s="6">
        <f t="shared" si="17"/>
        <v>0</v>
      </c>
      <c r="I54" s="6">
        <f t="shared" si="1"/>
        <v>0</v>
      </c>
      <c r="J54" s="6">
        <f t="shared" si="2"/>
        <v>0.14285714285714285</v>
      </c>
      <c r="K54" s="6">
        <f t="shared" si="3"/>
        <v>0.8571428571428571</v>
      </c>
      <c r="L54" s="69">
        <f>COUNTIFS('2way'!$M$3:$M$7690,"&gt;50%",'2way'!$Y$3:$Y$7690,"Y",'2way'!$Q$3:$Q$7690,"=" &amp;B54) +  COUNTIFS('2way'!$M$3:$M$7690,"&gt;50%",'2way'!$Y$3:$Y$7690,"Y",'2way'!$R$3:$R$7690,"=" &amp;B54)</f>
        <v>2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1</v>
      </c>
      <c r="O54" s="69">
        <f>COUNTIFS('2way'!$N$3:$N$7690,"&gt;50%",'2way'!$Y$3:$Y$7690,"Y",'2way'!$Q$3:$Q$7690,"=" &amp;B54) +  COUNTIFS('2way'!$N$3:$N$7690,"&gt;50%",'2way'!$Y$3:$Y$7690,"Y",'2way'!$R$3:$R$7690,"=" &amp;B54)</f>
        <v>3</v>
      </c>
      <c r="P54">
        <f>COUNTIF('2way'!$Q$3:$Q$7690,"=" &amp;B54) + COUNTIF('2way'!$R$3:$R$7690,"=" &amp;B54)</f>
        <v>7</v>
      </c>
      <c r="Q54" s="6">
        <f t="shared" si="4"/>
        <v>0.2857142857142857</v>
      </c>
      <c r="R54" s="6">
        <f t="shared" si="5"/>
        <v>0</v>
      </c>
      <c r="S54" s="6">
        <f t="shared" si="6"/>
        <v>0.14285714285714285</v>
      </c>
      <c r="T54" s="6">
        <f t="shared" si="7"/>
        <v>0.42857142857142855</v>
      </c>
      <c r="U54">
        <f t="shared" si="8"/>
        <v>1</v>
      </c>
      <c r="V54" s="6">
        <f t="shared" si="9"/>
        <v>0.14285714285714285</v>
      </c>
      <c r="W54">
        <f t="shared" si="10"/>
        <v>3</v>
      </c>
      <c r="X54" s="6">
        <f t="shared" si="11"/>
        <v>0.42857142857142855</v>
      </c>
      <c r="Y54">
        <f t="shared" si="12"/>
        <v>6</v>
      </c>
      <c r="Z54" s="6">
        <f t="shared" si="13"/>
        <v>0.8571428571428571</v>
      </c>
      <c r="AA54">
        <f t="shared" si="14"/>
        <v>3</v>
      </c>
      <c r="AB54" s="6">
        <f t="shared" si="15"/>
        <v>0.42857142857142855</v>
      </c>
    </row>
    <row r="55" spans="1:28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1</v>
      </c>
      <c r="D55" s="69">
        <f>COUNTIFS('2way'!$A$3:$A$7690,"&gt;50%",'2way'!$Y$3:$Y$7690,"N",'2way'!$Q$3:$Q$7690,"=" &amp;B55) +  COUNTIFS('2way'!$A$3:$A$7690,"&gt;50%",'2way'!$Y$3:$Y$7690,"N",'2way'!$R$3:$R$7690,"=" &amp;B55)</f>
        <v>2</v>
      </c>
      <c r="E55" s="69">
        <f>COUNTIFS('2way'!$B$3:$B$7690,"&gt;50%",'2way'!$Y$3:$Y$7690,"N",'2way'!$Q$3:$Q$7690,"=" &amp;B55) +  COUNTIFS('2way'!$B$3:$B$7690,"&gt;50%",'2way'!$Y$3:$Y$7690,"N",'2way'!$R$3:$R$7690,"=" &amp;B55)</f>
        <v>4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8</v>
      </c>
      <c r="H55" s="6">
        <f t="shared" si="17"/>
        <v>0.125</v>
      </c>
      <c r="I55" s="6">
        <f t="shared" si="1"/>
        <v>0.25</v>
      </c>
      <c r="J55" s="6">
        <f t="shared" si="2"/>
        <v>0.5</v>
      </c>
      <c r="K55" s="6">
        <f t="shared" si="3"/>
        <v>0.125</v>
      </c>
      <c r="L55" s="69">
        <f>COUNTIFS('2way'!$M$3:$M$7690,"&gt;50%",'2way'!$Y$3:$Y$7690,"Y",'2way'!$Q$3:$Q$7690,"=" &amp;B55) +  COUNTIFS('2way'!$M$3:$M$7690,"&gt;50%",'2way'!$Y$3:$Y$7690,"Y",'2way'!$R$3:$R$7690,"=" &amp;B55)</f>
        <v>0</v>
      </c>
      <c r="M55" s="69">
        <f>COUNTIFS('2way'!$M$3:$M$7690,"&gt;50%",'2way'!$Y$3:$Y$7690,"N",'2way'!$Q$3:$Q$7690,"=" &amp;B55) +  COUNTIFS('2way'!$M$3:$M$7690,"&gt;50%",'2way'!$Y$3:$Y$7690,"N",'2way'!$R$3:$R$7690,"=" &amp;B55)</f>
        <v>1</v>
      </c>
      <c r="N55" s="69">
        <f>COUNTIFS('2way'!$N$3:$N$7690,"&gt;50%",'2way'!$Y$3:$Y$7690,"N",'2way'!$Q$3:$Q$7690,"=" &amp;B55) +  COUNTIFS('2way'!$N$3:$N$7690,"&gt;50%",'2way'!$Y$3:$Y$7690,"N",'2way'!$R$3:$R$7690,"=" &amp;B55)</f>
        <v>5</v>
      </c>
      <c r="O55" s="69">
        <f>COUNTIFS('2way'!$N$3:$N$7690,"&gt;50%",'2way'!$Y$3:$Y$7690,"Y",'2way'!$Q$3:$Q$7690,"=" &amp;B55) +  COUNTIFS('2way'!$N$3:$N$7690,"&gt;50%",'2way'!$Y$3:$Y$7690,"Y",'2way'!$R$3:$R$7690,"=" &amp;B55)</f>
        <v>2</v>
      </c>
      <c r="P55">
        <f>COUNTIF('2way'!$Q$3:$Q$7690,"=" &amp;B55) + COUNTIF('2way'!$R$3:$R$7690,"=" &amp;B55)</f>
        <v>8</v>
      </c>
      <c r="Q55" s="6">
        <f t="shared" si="4"/>
        <v>0</v>
      </c>
      <c r="R55" s="6">
        <f t="shared" si="5"/>
        <v>0.125</v>
      </c>
      <c r="S55" s="6">
        <f t="shared" si="6"/>
        <v>0.625</v>
      </c>
      <c r="T55" s="6">
        <f t="shared" si="7"/>
        <v>0.25</v>
      </c>
      <c r="U55">
        <f t="shared" si="8"/>
        <v>5</v>
      </c>
      <c r="V55" s="6">
        <f t="shared" si="9"/>
        <v>0.625</v>
      </c>
      <c r="W55">
        <f t="shared" si="10"/>
        <v>5</v>
      </c>
      <c r="X55" s="6">
        <f t="shared" si="11"/>
        <v>0.625</v>
      </c>
      <c r="Y55">
        <f t="shared" si="12"/>
        <v>3</v>
      </c>
      <c r="Z55" s="6">
        <f t="shared" si="13"/>
        <v>0.375</v>
      </c>
      <c r="AA55">
        <f t="shared" si="14"/>
        <v>3</v>
      </c>
      <c r="AB55" s="6">
        <f t="shared" si="15"/>
        <v>0.375</v>
      </c>
    </row>
    <row r="56" spans="1:28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0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6</v>
      </c>
      <c r="F56" s="69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8</v>
      </c>
      <c r="H56" s="6">
        <f t="shared" si="17"/>
        <v>0</v>
      </c>
      <c r="I56" s="6">
        <f t="shared" si="1"/>
        <v>0</v>
      </c>
      <c r="J56" s="6">
        <f t="shared" si="2"/>
        <v>0.75</v>
      </c>
      <c r="K56" s="6">
        <f t="shared" si="3"/>
        <v>0.25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6</v>
      </c>
      <c r="O56" s="69">
        <f>COUNTIFS('2way'!$N$3:$N$7690,"&gt;50%",'2way'!$Y$3:$Y$7690,"Y",'2way'!$Q$3:$Q$7690,"=" &amp;B56) +  COUNTIFS('2way'!$N$3:$N$7690,"&gt;50%",'2way'!$Y$3:$Y$7690,"Y",'2way'!$R$3:$R$7690,"=" &amp;B56)</f>
        <v>2</v>
      </c>
      <c r="P56">
        <f>COUNTIF('2way'!$Q$3:$Q$7690,"=" &amp;B56) + COUNTIF('2way'!$R$3:$R$7690,"=" &amp;B56)</f>
        <v>8</v>
      </c>
      <c r="Q56" s="6">
        <f t="shared" si="4"/>
        <v>0</v>
      </c>
      <c r="R56" s="6">
        <f t="shared" si="5"/>
        <v>0</v>
      </c>
      <c r="S56" s="6">
        <f t="shared" si="6"/>
        <v>0.75</v>
      </c>
      <c r="T56" s="6">
        <f t="shared" si="7"/>
        <v>0.25</v>
      </c>
      <c r="U56">
        <f t="shared" si="8"/>
        <v>6</v>
      </c>
      <c r="V56" s="6">
        <f t="shared" si="9"/>
        <v>0.75</v>
      </c>
      <c r="W56">
        <f t="shared" si="10"/>
        <v>6</v>
      </c>
      <c r="X56" s="6">
        <f t="shared" si="11"/>
        <v>0.75</v>
      </c>
      <c r="Y56">
        <f t="shared" si="12"/>
        <v>2</v>
      </c>
      <c r="Z56" s="6">
        <f t="shared" si="13"/>
        <v>0.25</v>
      </c>
      <c r="AA56">
        <f t="shared" si="14"/>
        <v>2</v>
      </c>
      <c r="AB56" s="6">
        <f t="shared" si="15"/>
        <v>0.25</v>
      </c>
    </row>
    <row r="57" spans="1:28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0</v>
      </c>
      <c r="F57" s="69">
        <f>COUNTIFS('2way'!$B$3:$B$7690,"&gt;50%",'2way'!$Y$3:$Y$7690,"Y",'2way'!$Q$3:$Q$7690,"=" &amp;B57) +  COUNTIFS('2way'!$B$3:$B$7690,"&gt;50%",'2way'!$Y$3:$Y$7690,"Y",'2way'!$R$3:$R$7690,"=" &amp;B57)</f>
        <v>4</v>
      </c>
      <c r="G57">
        <f>COUNTIF('2way'!$Q$3:$Q$7690,"=" &amp;B57) + COUNTIF('2way'!$R$3:$R$7690,"=" &amp;B57)</f>
        <v>7</v>
      </c>
      <c r="H57" s="6">
        <f t="shared" si="17"/>
        <v>0.14285714285714285</v>
      </c>
      <c r="I57" s="6">
        <f t="shared" si="1"/>
        <v>0.2857142857142857</v>
      </c>
      <c r="J57" s="6">
        <f t="shared" si="2"/>
        <v>0</v>
      </c>
      <c r="K57" s="6">
        <f t="shared" si="3"/>
        <v>0.5714285714285714</v>
      </c>
      <c r="L57" s="69">
        <f>COUNTIFS('2way'!$M$3:$M$7690,"&gt;50%",'2way'!$Y$3:$Y$7690,"Y",'2way'!$Q$3:$Q$7690,"=" &amp;B57) +  COUNTIFS('2way'!$M$3:$M$7690,"&gt;50%",'2way'!$Y$3:$Y$7690,"Y",'2way'!$R$3:$R$7690,"=" &amp;B57)</f>
        <v>1</v>
      </c>
      <c r="M57" s="69">
        <f>COUNTIFS('2way'!$M$3:$M$7690,"&gt;50%",'2way'!$Y$3:$Y$7690,"N",'2way'!$Q$3:$Q$7690,"=" &amp;B57) +  COUNTIFS('2way'!$M$3:$M$7690,"&gt;50%",'2way'!$Y$3:$Y$7690,"N",'2way'!$R$3:$R$7690,"=" &amp;B57)</f>
        <v>1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4</v>
      </c>
      <c r="P57">
        <f>COUNTIF('2way'!$Q$3:$Q$7690,"=" &amp;B57) + COUNTIF('2way'!$R$3:$R$7690,"=" &amp;B57)</f>
        <v>7</v>
      </c>
      <c r="Q57" s="6">
        <f t="shared" si="4"/>
        <v>0.14285714285714285</v>
      </c>
      <c r="R57" s="6">
        <f t="shared" si="5"/>
        <v>0.14285714285714285</v>
      </c>
      <c r="S57" s="6">
        <f t="shared" si="6"/>
        <v>0.14285714285714285</v>
      </c>
      <c r="T57" s="6">
        <f t="shared" si="7"/>
        <v>0.5714285714285714</v>
      </c>
      <c r="U57">
        <f t="shared" si="8"/>
        <v>1</v>
      </c>
      <c r="V57" s="6">
        <f t="shared" si="9"/>
        <v>0.14285714285714285</v>
      </c>
      <c r="W57">
        <f t="shared" si="10"/>
        <v>2</v>
      </c>
      <c r="X57" s="6">
        <f t="shared" si="11"/>
        <v>0.2857142857142857</v>
      </c>
      <c r="Y57">
        <f t="shared" si="12"/>
        <v>6</v>
      </c>
      <c r="Z57" s="6">
        <f t="shared" si="13"/>
        <v>0.8571428571428571</v>
      </c>
      <c r="AA57">
        <f t="shared" si="14"/>
        <v>5</v>
      </c>
      <c r="AB57" s="6">
        <f t="shared" si="15"/>
        <v>0.7142857142857143</v>
      </c>
    </row>
    <row r="58" spans="1:28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2</v>
      </c>
      <c r="D58" s="69">
        <f>COUNTIFS('2way'!$A$3:$A$7690,"&gt;50%",'2way'!$Y$3:$Y$7690,"N",'2way'!$Q$3:$Q$7690,"=" &amp;B58) +  COUNTIFS('2way'!$A$3:$A$7690,"&gt;50%",'2way'!$Y$3:$Y$7690,"N",'2way'!$R$3:$R$7690,"=" &amp;B58)</f>
        <v>2</v>
      </c>
      <c r="E58" s="69">
        <f>COUNTIFS('2way'!$B$3:$B$7690,"&gt;50%",'2way'!$Y$3:$Y$7690,"N",'2way'!$Q$3:$Q$7690,"=" &amp;B58) +  COUNTIFS('2way'!$B$3:$B$7690,"&gt;50%",'2way'!$Y$3:$Y$7690,"N",'2way'!$R$3:$R$7690,"=" &amp;B58)</f>
        <v>1</v>
      </c>
      <c r="F58" s="69">
        <f>COUNTIFS('2way'!$B$3:$B$7690,"&gt;50%",'2way'!$Y$3:$Y$7690,"Y",'2way'!$Q$3:$Q$7690,"=" &amp;B58) +  COUNTIFS('2way'!$B$3:$B$7690,"&gt;50%",'2way'!$Y$3:$Y$7690,"Y",'2way'!$R$3:$R$7690,"=" &amp;B58)</f>
        <v>2</v>
      </c>
      <c r="G58">
        <f>COUNTIF('2way'!$Q$3:$Q$7690,"=" &amp;B58) + COUNTIF('2way'!$R$3:$R$7690,"=" &amp;B58)</f>
        <v>7</v>
      </c>
      <c r="H58" s="6">
        <f t="shared" si="17"/>
        <v>0.2857142857142857</v>
      </c>
      <c r="I58" s="6">
        <f t="shared" si="1"/>
        <v>0.2857142857142857</v>
      </c>
      <c r="J58" s="6">
        <f t="shared" si="2"/>
        <v>0.14285714285714285</v>
      </c>
      <c r="K58" s="6">
        <f t="shared" si="3"/>
        <v>0.2857142857142857</v>
      </c>
      <c r="L58" s="69">
        <f>COUNTIFS('2way'!$M$3:$M$7690,"&gt;50%",'2way'!$Y$3:$Y$7690,"Y",'2way'!$Q$3:$Q$7690,"=" &amp;B58) +  COUNTIFS('2way'!$M$3:$M$7690,"&gt;50%",'2way'!$Y$3:$Y$7690,"Y",'2way'!$R$3:$R$7690,"=" &amp;B58)</f>
        <v>0</v>
      </c>
      <c r="M58" s="69">
        <f>COUNTIFS('2way'!$M$3:$M$7690,"&gt;50%",'2way'!$Y$3:$Y$7690,"N",'2way'!$Q$3:$Q$7690,"=" &amp;B58) +  COUNTIFS('2way'!$M$3:$M$7690,"&gt;50%",'2way'!$Y$3:$Y$7690,"N",'2way'!$R$3:$R$7690,"=" &amp;B58)</f>
        <v>1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4</v>
      </c>
      <c r="P58">
        <f>COUNTIF('2way'!$Q$3:$Q$7690,"=" &amp;B58) + COUNTIF('2way'!$R$3:$R$7690,"=" &amp;B58)</f>
        <v>7</v>
      </c>
      <c r="Q58" s="6">
        <f t="shared" si="4"/>
        <v>0</v>
      </c>
      <c r="R58" s="6">
        <f t="shared" si="5"/>
        <v>0.14285714285714285</v>
      </c>
      <c r="S58" s="6">
        <f t="shared" si="6"/>
        <v>0.2857142857142857</v>
      </c>
      <c r="T58" s="6">
        <f t="shared" si="7"/>
        <v>0.5714285714285714</v>
      </c>
      <c r="U58">
        <f t="shared" si="8"/>
        <v>3</v>
      </c>
      <c r="V58" s="6">
        <f t="shared" si="9"/>
        <v>0.42857142857142855</v>
      </c>
      <c r="W58">
        <f t="shared" si="10"/>
        <v>2</v>
      </c>
      <c r="X58" s="6">
        <f t="shared" si="11"/>
        <v>0.2857142857142857</v>
      </c>
      <c r="Y58">
        <f t="shared" si="12"/>
        <v>4</v>
      </c>
      <c r="Z58" s="6">
        <f t="shared" si="13"/>
        <v>0.5714285714285714</v>
      </c>
      <c r="AA58">
        <f t="shared" si="14"/>
        <v>5</v>
      </c>
      <c r="AB58" s="6">
        <f t="shared" si="15"/>
        <v>0.7142857142857143</v>
      </c>
    </row>
    <row r="59" spans="1:28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1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4</v>
      </c>
      <c r="G59">
        <f>COUNTIF('2way'!$Q$3:$Q$7690,"=" &amp;B59) + COUNTIF('2way'!$R$3:$R$7690,"=" &amp;B59)</f>
        <v>8</v>
      </c>
      <c r="H59" s="6">
        <f t="shared" si="17"/>
        <v>0.125</v>
      </c>
      <c r="I59" s="6">
        <f t="shared" si="1"/>
        <v>0.25</v>
      </c>
      <c r="J59" s="6">
        <f t="shared" si="2"/>
        <v>0.125</v>
      </c>
      <c r="K59" s="6">
        <f t="shared" si="3"/>
        <v>0.5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5</v>
      </c>
      <c r="P59">
        <f>COUNTIF('2way'!$Q$3:$Q$7690,"=" &amp;B59) + COUNTIF('2way'!$R$3:$R$7690,"=" &amp;B59)</f>
        <v>8</v>
      </c>
      <c r="Q59" s="6">
        <f t="shared" si="4"/>
        <v>0</v>
      </c>
      <c r="R59" s="6">
        <f t="shared" si="5"/>
        <v>0</v>
      </c>
      <c r="S59" s="6">
        <f t="shared" si="6"/>
        <v>0.375</v>
      </c>
      <c r="T59" s="6">
        <f t="shared" si="7"/>
        <v>0.625</v>
      </c>
      <c r="U59">
        <f t="shared" si="8"/>
        <v>2</v>
      </c>
      <c r="V59" s="6">
        <f t="shared" si="9"/>
        <v>0.25</v>
      </c>
      <c r="W59">
        <f t="shared" si="10"/>
        <v>3</v>
      </c>
      <c r="X59" s="6">
        <f t="shared" si="11"/>
        <v>0.375</v>
      </c>
      <c r="Y59">
        <f t="shared" si="12"/>
        <v>6</v>
      </c>
      <c r="Z59" s="6">
        <f t="shared" si="13"/>
        <v>0.75</v>
      </c>
      <c r="AA59">
        <f t="shared" si="14"/>
        <v>5</v>
      </c>
      <c r="AB59" s="6">
        <f t="shared" si="15"/>
        <v>0.625</v>
      </c>
    </row>
    <row r="60" spans="1:28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2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8</v>
      </c>
      <c r="H60" s="6">
        <f t="shared" si="17"/>
        <v>0.25</v>
      </c>
      <c r="I60" s="6">
        <f t="shared" si="1"/>
        <v>0.125</v>
      </c>
      <c r="J60" s="6">
        <f t="shared" si="2"/>
        <v>0.375</v>
      </c>
      <c r="K60" s="6">
        <f t="shared" si="3"/>
        <v>0.25</v>
      </c>
      <c r="L60" s="69">
        <f>COUNTIFS('2way'!$M$3:$M$7690,"&gt;50%",'2way'!$Y$3:$Y$7690,"Y",'2way'!$Q$3:$Q$7690,"=" &amp;B60) +  COUNTIFS('2way'!$M$3:$M$7690,"&gt;50%",'2way'!$Y$3:$Y$7690,"Y",'2way'!$R$3:$R$7690,"=" &amp;B60)</f>
        <v>1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3</v>
      </c>
      <c r="P60">
        <f>COUNTIF('2way'!$Q$3:$Q$7690,"=" &amp;B60) + COUNTIF('2way'!$R$3:$R$7690,"=" &amp;B60)</f>
        <v>8</v>
      </c>
      <c r="Q60" s="6">
        <f t="shared" si="4"/>
        <v>0.125</v>
      </c>
      <c r="R60" s="6">
        <f t="shared" si="5"/>
        <v>0.125</v>
      </c>
      <c r="S60" s="6">
        <f t="shared" si="6"/>
        <v>0.375</v>
      </c>
      <c r="T60" s="6">
        <f t="shared" si="7"/>
        <v>0.375</v>
      </c>
      <c r="U60">
        <f t="shared" si="8"/>
        <v>5</v>
      </c>
      <c r="V60" s="6">
        <f t="shared" si="9"/>
        <v>0.625</v>
      </c>
      <c r="W60">
        <f t="shared" si="10"/>
        <v>4</v>
      </c>
      <c r="X60" s="6">
        <f t="shared" si="11"/>
        <v>0.5</v>
      </c>
      <c r="Y60">
        <f t="shared" si="12"/>
        <v>3</v>
      </c>
      <c r="Z60" s="6">
        <f t="shared" si="13"/>
        <v>0.375</v>
      </c>
      <c r="AA60">
        <f t="shared" si="14"/>
        <v>4</v>
      </c>
      <c r="AB60" s="6">
        <f t="shared" si="15"/>
        <v>0.5</v>
      </c>
    </row>
    <row r="61" spans="1:28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4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2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8</v>
      </c>
      <c r="H61" s="6">
        <f t="shared" si="17"/>
        <v>0.5</v>
      </c>
      <c r="I61" s="6">
        <f t="shared" si="1"/>
        <v>0.125</v>
      </c>
      <c r="J61" s="6">
        <f t="shared" si="2"/>
        <v>0.25</v>
      </c>
      <c r="K61" s="6">
        <f t="shared" si="3"/>
        <v>0.125</v>
      </c>
      <c r="L61" s="69">
        <f>COUNTIFS('2way'!$M$3:$M$7690,"&gt;50%",'2way'!$Y$3:$Y$7690,"Y",'2way'!$Q$3:$Q$7690,"=" &amp;B61) +  COUNTIFS('2way'!$M$3:$M$7690,"&gt;50%",'2way'!$Y$3:$Y$7690,"Y",'2way'!$R$3:$R$7690,"=" &amp;B61)</f>
        <v>1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1</v>
      </c>
      <c r="O61" s="69">
        <f>COUNTIFS('2way'!$N$3:$N$7690,"&gt;50%",'2way'!$Y$3:$Y$7690,"Y",'2way'!$Q$3:$Q$7690,"=" &amp;B61) +  COUNTIFS('2way'!$N$3:$N$7690,"&gt;50%",'2way'!$Y$3:$Y$7690,"Y",'2way'!$R$3:$R$7690,"=" &amp;B61)</f>
        <v>4</v>
      </c>
      <c r="P61">
        <f>COUNTIF('2way'!$Q$3:$Q$7690,"=" &amp;B61) + COUNTIF('2way'!$R$3:$R$7690,"=" &amp;B61)</f>
        <v>8</v>
      </c>
      <c r="Q61" s="6">
        <f t="shared" si="4"/>
        <v>0.125</v>
      </c>
      <c r="R61" s="6">
        <f t="shared" si="5"/>
        <v>0.25</v>
      </c>
      <c r="S61" s="6">
        <f t="shared" si="6"/>
        <v>0.125</v>
      </c>
      <c r="T61" s="6">
        <f t="shared" si="7"/>
        <v>0.5</v>
      </c>
      <c r="U61">
        <f t="shared" si="8"/>
        <v>6</v>
      </c>
      <c r="V61" s="6">
        <f t="shared" si="9"/>
        <v>0.75</v>
      </c>
      <c r="W61">
        <f t="shared" si="10"/>
        <v>2</v>
      </c>
      <c r="X61" s="6">
        <f t="shared" si="11"/>
        <v>0.25</v>
      </c>
      <c r="Y61">
        <f t="shared" si="12"/>
        <v>2</v>
      </c>
      <c r="Z61" s="6">
        <f t="shared" si="13"/>
        <v>0.25</v>
      </c>
      <c r="AA61">
        <f t="shared" si="14"/>
        <v>6</v>
      </c>
      <c r="AB61" s="6">
        <f t="shared" si="15"/>
        <v>0.75</v>
      </c>
    </row>
    <row r="62" spans="1:28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0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3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8</v>
      </c>
      <c r="H62" s="6">
        <f t="shared" si="17"/>
        <v>0</v>
      </c>
      <c r="I62" s="6">
        <f t="shared" si="1"/>
        <v>0.375</v>
      </c>
      <c r="J62" s="6">
        <f t="shared" si="2"/>
        <v>0.375</v>
      </c>
      <c r="K62" s="6">
        <f t="shared" si="3"/>
        <v>0.25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6</v>
      </c>
      <c r="O62" s="69">
        <f>COUNTIFS('2way'!$N$3:$N$7690,"&gt;50%",'2way'!$Y$3:$Y$7690,"Y",'2way'!$Q$3:$Q$7690,"=" &amp;B62) +  COUNTIFS('2way'!$N$3:$N$7690,"&gt;50%",'2way'!$Y$3:$Y$7690,"Y",'2way'!$R$3:$R$7690,"=" &amp;B62)</f>
        <v>2</v>
      </c>
      <c r="P62">
        <f>COUNTIF('2way'!$Q$3:$Q$7690,"=" &amp;B62) + COUNTIF('2way'!$R$3:$R$7690,"=" &amp;B62)</f>
        <v>8</v>
      </c>
      <c r="Q62" s="6">
        <f t="shared" si="4"/>
        <v>0</v>
      </c>
      <c r="R62" s="6">
        <f t="shared" si="5"/>
        <v>0</v>
      </c>
      <c r="S62" s="6">
        <f t="shared" si="6"/>
        <v>0.75</v>
      </c>
      <c r="T62" s="6">
        <f t="shared" si="7"/>
        <v>0.25</v>
      </c>
      <c r="U62">
        <f t="shared" si="8"/>
        <v>3</v>
      </c>
      <c r="V62" s="6">
        <f t="shared" si="9"/>
        <v>0.375</v>
      </c>
      <c r="W62">
        <f t="shared" si="10"/>
        <v>6</v>
      </c>
      <c r="X62" s="6">
        <f t="shared" si="11"/>
        <v>0.75</v>
      </c>
      <c r="Y62">
        <f t="shared" si="12"/>
        <v>5</v>
      </c>
      <c r="Z62" s="6">
        <f t="shared" si="13"/>
        <v>0.625</v>
      </c>
      <c r="AA62">
        <f t="shared" si="14"/>
        <v>2</v>
      </c>
      <c r="AB62" s="6">
        <f t="shared" si="15"/>
        <v>0.25</v>
      </c>
    </row>
    <row r="63" spans="1:28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2</v>
      </c>
      <c r="F63" s="69">
        <f>COUNTIFS('2way'!$B$3:$B$7690,"&gt;50%",'2way'!$Y$3:$Y$7690,"Y",'2way'!$Q$3:$Q$7690,"=" &amp;B63) +  COUNTIFS('2way'!$B$3:$B$7690,"&gt;50%",'2way'!$Y$3:$Y$7690,"Y",'2way'!$R$3:$R$7690,"=" &amp;B63)</f>
        <v>3</v>
      </c>
      <c r="G63">
        <f>COUNTIF('2way'!$Q$3:$Q$7690,"=" &amp;B63) + COUNTIF('2way'!$R$3:$R$7690,"=" &amp;B63)</f>
        <v>8</v>
      </c>
      <c r="H63" s="6">
        <f t="shared" si="17"/>
        <v>0.125</v>
      </c>
      <c r="I63" s="6">
        <f t="shared" si="1"/>
        <v>0.25</v>
      </c>
      <c r="J63" s="6">
        <f t="shared" si="2"/>
        <v>0.25</v>
      </c>
      <c r="K63" s="6">
        <f t="shared" si="3"/>
        <v>0.375</v>
      </c>
      <c r="L63" s="69">
        <f>COUNTIFS('2way'!$M$3:$M$7690,"&gt;50%",'2way'!$Y$3:$Y$7690,"Y",'2way'!$Q$3:$Q$7690,"=" &amp;B63) +  COUNTIFS('2way'!$M$3:$M$7690,"&gt;50%",'2way'!$Y$3:$Y$7690,"Y",'2way'!$R$3:$R$7690,"=" &amp;B63)</f>
        <v>0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4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8</v>
      </c>
      <c r="Q63" s="6">
        <f t="shared" si="4"/>
        <v>0</v>
      </c>
      <c r="R63" s="6">
        <f t="shared" si="5"/>
        <v>0</v>
      </c>
      <c r="S63" s="6">
        <f t="shared" si="6"/>
        <v>0.5</v>
      </c>
      <c r="T63" s="6">
        <f t="shared" si="7"/>
        <v>0.5</v>
      </c>
      <c r="U63">
        <f t="shared" si="8"/>
        <v>3</v>
      </c>
      <c r="V63" s="6">
        <f t="shared" si="9"/>
        <v>0.375</v>
      </c>
      <c r="W63">
        <f t="shared" si="10"/>
        <v>4</v>
      </c>
      <c r="X63" s="6">
        <f t="shared" si="11"/>
        <v>0.5</v>
      </c>
      <c r="Y63">
        <f t="shared" si="12"/>
        <v>5</v>
      </c>
      <c r="Z63" s="6">
        <f t="shared" si="13"/>
        <v>0.625</v>
      </c>
      <c r="AA63">
        <f t="shared" si="14"/>
        <v>4</v>
      </c>
      <c r="AB63" s="6">
        <f t="shared" si="15"/>
        <v>0.5</v>
      </c>
    </row>
    <row r="64" spans="1:28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0</v>
      </c>
      <c r="D64" s="69">
        <f>COUNTIFS('2way'!$A$3:$A$7690,"&gt;50%",'2way'!$Y$3:$Y$7690,"N",'2way'!$Q$3:$Q$7690,"=" &amp;B64) +  COUNTIFS('2way'!$A$3:$A$7690,"&gt;50%",'2way'!$Y$3:$Y$7690,"N",'2way'!$R$3:$R$7690,"=" &amp;B64)</f>
        <v>1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8</v>
      </c>
      <c r="H64" s="6">
        <f t="shared" si="17"/>
        <v>0</v>
      </c>
      <c r="I64" s="6">
        <f t="shared" si="1"/>
        <v>0.125</v>
      </c>
      <c r="J64" s="6">
        <f t="shared" si="2"/>
        <v>0.5</v>
      </c>
      <c r="K64" s="6">
        <f t="shared" si="3"/>
        <v>0.375</v>
      </c>
      <c r="L64" s="69">
        <f>COUNTIFS('2way'!$M$3:$M$7690,"&gt;50%",'2way'!$Y$3:$Y$7690,"Y",'2way'!$Q$3:$Q$7690,"=" &amp;B64) +  COUNTIFS('2way'!$M$3:$M$7690,"&gt;50%",'2way'!$Y$3:$Y$7690,"Y",'2way'!$R$3:$R$7690,"=" &amp;B64)</f>
        <v>0</v>
      </c>
      <c r="M64" s="69">
        <f>COUNTIFS('2way'!$M$3:$M$7690,"&gt;50%",'2way'!$Y$3:$Y$7690,"N",'2way'!$Q$3:$Q$7690,"=" &amp;B64) +  COUNTIFS('2way'!$M$3:$M$7690,"&gt;50%",'2way'!$Y$3:$Y$7690,"N",'2way'!$R$3:$R$7690,"=" &amp;B64)</f>
        <v>1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3</v>
      </c>
      <c r="P64">
        <f>COUNTIF('2way'!$Q$3:$Q$7690,"=" &amp;B64) + COUNTIF('2way'!$R$3:$R$7690,"=" &amp;B64)</f>
        <v>8</v>
      </c>
      <c r="Q64" s="6">
        <f t="shared" si="4"/>
        <v>0</v>
      </c>
      <c r="R64" s="6">
        <f t="shared" si="5"/>
        <v>0.125</v>
      </c>
      <c r="S64" s="6">
        <f t="shared" si="6"/>
        <v>0.5</v>
      </c>
      <c r="T64" s="6">
        <f t="shared" si="7"/>
        <v>0.375</v>
      </c>
      <c r="U64">
        <f t="shared" si="8"/>
        <v>4</v>
      </c>
      <c r="V64" s="6">
        <f t="shared" si="9"/>
        <v>0.5</v>
      </c>
      <c r="W64">
        <f t="shared" si="10"/>
        <v>4</v>
      </c>
      <c r="X64" s="6">
        <f t="shared" si="11"/>
        <v>0.5</v>
      </c>
      <c r="Y64">
        <f t="shared" si="12"/>
        <v>4</v>
      </c>
      <c r="Z64" s="6">
        <f t="shared" si="13"/>
        <v>0.5</v>
      </c>
      <c r="AA64">
        <f t="shared" si="14"/>
        <v>4</v>
      </c>
      <c r="AB64" s="6">
        <f t="shared" si="15"/>
        <v>0.5</v>
      </c>
    </row>
    <row r="65" spans="1:28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1</v>
      </c>
      <c r="D65" s="69">
        <f>COUNTIFS('2way'!$A$3:$A$7690,"&gt;50%",'2way'!$Y$3:$Y$7690,"N",'2way'!$Q$3:$Q$7690,"=" &amp;B65) +  COUNTIFS('2way'!$A$3:$A$7690,"&gt;50%",'2way'!$Y$3:$Y$7690,"N",'2way'!$R$3:$R$7690,"=" &amp;B65)</f>
        <v>2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4</v>
      </c>
      <c r="G65">
        <f>COUNTIF('2way'!$Q$3:$Q$7690,"=" &amp;B65) + COUNTIF('2way'!$R$3:$R$7690,"=" &amp;B65)</f>
        <v>8</v>
      </c>
      <c r="H65" s="6">
        <f t="shared" si="17"/>
        <v>0.125</v>
      </c>
      <c r="I65" s="6">
        <f t="shared" si="1"/>
        <v>0.25</v>
      </c>
      <c r="J65" s="6">
        <f t="shared" si="2"/>
        <v>0.125</v>
      </c>
      <c r="K65" s="6">
        <f t="shared" si="3"/>
        <v>0.5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1</v>
      </c>
      <c r="N65" s="69">
        <f>COUNTIFS('2way'!$N$3:$N$7690,"&gt;50%",'2way'!$Y$3:$Y$7690,"N",'2way'!$Q$3:$Q$7690,"=" &amp;B65) +  COUNTIFS('2way'!$N$3:$N$7690,"&gt;50%",'2way'!$Y$3:$Y$7690,"N",'2way'!$R$3:$R$7690,"=" &amp;B65)</f>
        <v>2</v>
      </c>
      <c r="O65" s="69">
        <f>COUNTIFS('2way'!$N$3:$N$7690,"&gt;50%",'2way'!$Y$3:$Y$7690,"Y",'2way'!$Q$3:$Q$7690,"=" &amp;B65) +  COUNTIFS('2way'!$N$3:$N$7690,"&gt;50%",'2way'!$Y$3:$Y$7690,"Y",'2way'!$R$3:$R$7690,"=" &amp;B65)</f>
        <v>2</v>
      </c>
      <c r="P65">
        <f>COUNTIF('2way'!$Q$3:$Q$7690,"=" &amp;B65) + COUNTIF('2way'!$R$3:$R$7690,"=" &amp;B65)</f>
        <v>8</v>
      </c>
      <c r="Q65" s="6">
        <f t="shared" si="4"/>
        <v>0.25</v>
      </c>
      <c r="R65" s="6">
        <f t="shared" si="5"/>
        <v>0.125</v>
      </c>
      <c r="S65" s="6">
        <f t="shared" si="6"/>
        <v>0.25</v>
      </c>
      <c r="T65" s="6">
        <f t="shared" si="7"/>
        <v>0.25</v>
      </c>
      <c r="U65">
        <f t="shared" si="8"/>
        <v>2</v>
      </c>
      <c r="V65" s="6">
        <f t="shared" si="9"/>
        <v>0.25</v>
      </c>
      <c r="W65">
        <f t="shared" si="10"/>
        <v>4</v>
      </c>
      <c r="X65" s="6">
        <f t="shared" si="11"/>
        <v>0.5</v>
      </c>
      <c r="Y65">
        <f t="shared" si="12"/>
        <v>6</v>
      </c>
      <c r="Z65" s="6">
        <f t="shared" si="13"/>
        <v>0.75</v>
      </c>
      <c r="AA65">
        <f t="shared" si="14"/>
        <v>3</v>
      </c>
      <c r="AB65" s="6">
        <f t="shared" si="15"/>
        <v>0.375</v>
      </c>
    </row>
    <row r="66" spans="1:28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3</v>
      </c>
      <c r="D66" s="69">
        <f>COUNTIFS('2way'!$A$3:$A$7690,"&gt;50%",'2way'!$Y$3:$Y$7690,"N",'2way'!$Q$3:$Q$7690,"=" &amp;B66) +  COUNTIFS('2way'!$A$3:$A$7690,"&gt;50%",'2way'!$Y$3:$Y$7690,"N",'2way'!$R$3:$R$7690,"=" &amp;B66)</f>
        <v>2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8</v>
      </c>
      <c r="H66" s="6">
        <f t="shared" si="17"/>
        <v>0.375</v>
      </c>
      <c r="I66" s="6">
        <f t="shared" si="1"/>
        <v>0.25</v>
      </c>
      <c r="J66" s="6">
        <f t="shared" si="2"/>
        <v>0.25</v>
      </c>
      <c r="K66" s="6">
        <f t="shared" si="3"/>
        <v>0.125</v>
      </c>
      <c r="L66" s="69">
        <f>COUNTIFS('2way'!$M$3:$M$7690,"&gt;50%",'2way'!$Y$3:$Y$7690,"Y",'2way'!$Q$3:$Q$7690,"=" &amp;B66) +  COUNTIFS('2way'!$M$3:$M$7690,"&gt;50%",'2way'!$Y$3:$Y$7690,"Y",'2way'!$R$3:$R$7690,"=" &amp;B66)</f>
        <v>1</v>
      </c>
      <c r="M66" s="69">
        <f>COUNTIFS('2way'!$M$3:$M$7690,"&gt;50%",'2way'!$Y$3:$Y$7690,"N",'2way'!$Q$3:$Q$7690,"=" &amp;B66) +  COUNTIFS('2way'!$M$3:$M$7690,"&gt;50%",'2way'!$Y$3:$Y$7690,"N",'2way'!$R$3:$R$7690,"=" &amp;B66)</f>
        <v>1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3</v>
      </c>
      <c r="P66">
        <f>COUNTIF('2way'!$Q$3:$Q$7690,"=" &amp;B66) + COUNTIF('2way'!$R$3:$R$7690,"=" &amp;B66)</f>
        <v>8</v>
      </c>
      <c r="Q66" s="6">
        <f t="shared" si="4"/>
        <v>0.125</v>
      </c>
      <c r="R66" s="6">
        <f t="shared" si="5"/>
        <v>0.125</v>
      </c>
      <c r="S66" s="6">
        <f t="shared" si="6"/>
        <v>0.375</v>
      </c>
      <c r="T66" s="6">
        <f t="shared" si="7"/>
        <v>0.375</v>
      </c>
      <c r="U66">
        <f t="shared" si="8"/>
        <v>5</v>
      </c>
      <c r="V66" s="6">
        <f t="shared" si="9"/>
        <v>0.625</v>
      </c>
      <c r="W66">
        <f t="shared" si="10"/>
        <v>4</v>
      </c>
      <c r="X66" s="6">
        <f t="shared" si="11"/>
        <v>0.5</v>
      </c>
      <c r="Y66">
        <f t="shared" si="12"/>
        <v>3</v>
      </c>
      <c r="Z66" s="6">
        <f t="shared" si="13"/>
        <v>0.375</v>
      </c>
      <c r="AA66">
        <f t="shared" si="14"/>
        <v>4</v>
      </c>
      <c r="AB66" s="6">
        <f t="shared" si="15"/>
        <v>0.5</v>
      </c>
    </row>
    <row r="67" spans="1:28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1</v>
      </c>
      <c r="F67" s="69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8</v>
      </c>
      <c r="H67" s="6">
        <f t="shared" si="17"/>
        <v>0.25</v>
      </c>
      <c r="I67" s="6">
        <f t="shared" si="1"/>
        <v>0.375</v>
      </c>
      <c r="J67" s="6">
        <f t="shared" si="2"/>
        <v>0.125</v>
      </c>
      <c r="K67" s="6">
        <f t="shared" si="3"/>
        <v>0.25</v>
      </c>
      <c r="L67" s="69">
        <f>COUNTIFS('2way'!$M$3:$M$7690,"&gt;50%",'2way'!$Y$3:$Y$7690,"Y",'2way'!$Q$3:$Q$7690,"=" &amp;B67) +  COUNTIFS('2way'!$M$3:$M$7690,"&gt;50%",'2way'!$Y$3:$Y$7690,"Y",'2way'!$R$3:$R$7690,"=" &amp;B67)</f>
        <v>2</v>
      </c>
      <c r="M67" s="69">
        <f>COUNTIFS('2way'!$M$3:$M$7690,"&gt;50%",'2way'!$Y$3:$Y$7690,"N",'2way'!$Q$3:$Q$7690,"=" &amp;B67) +  COUNTIFS('2way'!$M$3:$M$7690,"&gt;50%",'2way'!$Y$3:$Y$7690,"N",'2way'!$R$3:$R$7690,"=" &amp;B67)</f>
        <v>2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2</v>
      </c>
      <c r="P67">
        <f>COUNTIF('2way'!$Q$3:$Q$7690,"=" &amp;B67) + COUNTIF('2way'!$R$3:$R$7690,"=" &amp;B67)</f>
        <v>8</v>
      </c>
      <c r="Q67" s="6">
        <f t="shared" si="4"/>
        <v>0.25</v>
      </c>
      <c r="R67" s="6">
        <f t="shared" si="5"/>
        <v>0.25</v>
      </c>
      <c r="S67" s="6">
        <f t="shared" si="6"/>
        <v>0.25</v>
      </c>
      <c r="T67" s="6">
        <f t="shared" si="7"/>
        <v>0.25</v>
      </c>
      <c r="U67">
        <f t="shared" si="8"/>
        <v>3</v>
      </c>
      <c r="V67" s="6">
        <f t="shared" si="9"/>
        <v>0.375</v>
      </c>
      <c r="W67">
        <f t="shared" si="10"/>
        <v>4</v>
      </c>
      <c r="X67" s="6">
        <f t="shared" si="11"/>
        <v>0.5</v>
      </c>
      <c r="Y67">
        <f t="shared" si="12"/>
        <v>5</v>
      </c>
      <c r="Z67" s="6">
        <f t="shared" si="13"/>
        <v>0.625</v>
      </c>
      <c r="AA67">
        <f t="shared" si="14"/>
        <v>4</v>
      </c>
      <c r="AB67" s="6">
        <f t="shared" si="15"/>
        <v>0.5</v>
      </c>
    </row>
    <row r="68" spans="1:28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2</v>
      </c>
      <c r="D68" s="69">
        <f>COUNTIFS('2way'!$A$3:$A$7690,"&gt;50%",'2way'!$Y$3:$Y$7690,"N",'2way'!$Q$3:$Q$7690,"=" &amp;B68) +  COUNTIFS('2way'!$A$3:$A$7690,"&gt;50%",'2way'!$Y$3:$Y$7690,"N",'2way'!$R$3:$R$7690,"=" &amp;B68)</f>
        <v>2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8</v>
      </c>
      <c r="H68" s="6">
        <f t="shared" ref="H68:H131" si="18">C68/G68</f>
        <v>0.25</v>
      </c>
      <c r="I68" s="6">
        <f t="shared" si="1"/>
        <v>0.25</v>
      </c>
      <c r="J68" s="6">
        <f t="shared" si="2"/>
        <v>0.25</v>
      </c>
      <c r="K68" s="6">
        <f t="shared" si="3"/>
        <v>0.25</v>
      </c>
      <c r="L68" s="69">
        <f>COUNTIFS('2way'!$M$3:$M$7690,"&gt;50%",'2way'!$Y$3:$Y$7690,"Y",'2way'!$Q$3:$Q$7690,"=" &amp;B68) +  COUNTIFS('2way'!$M$3:$M$7690,"&gt;50%",'2way'!$Y$3:$Y$7690,"Y",'2way'!$R$3:$R$7690,"=" &amp;B68)</f>
        <v>0</v>
      </c>
      <c r="M68" s="69">
        <f>COUNTIFS('2way'!$M$3:$M$7690,"&gt;50%",'2way'!$Y$3:$Y$7690,"N",'2way'!$Q$3:$Q$7690,"=" &amp;B68) +  COUNTIFS('2way'!$M$3:$M$7690,"&gt;50%",'2way'!$Y$3:$Y$7690,"N",'2way'!$R$3:$R$7690,"=" &amp;B68)</f>
        <v>2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4</v>
      </c>
      <c r="P68">
        <f>COUNTIF('2way'!$Q$3:$Q$7690,"=" &amp;B68) + COUNTIF('2way'!$R$3:$R$7690,"=" &amp;B68)</f>
        <v>8</v>
      </c>
      <c r="Q68" s="6">
        <f t="shared" si="4"/>
        <v>0</v>
      </c>
      <c r="R68" s="6">
        <f t="shared" si="5"/>
        <v>0.25</v>
      </c>
      <c r="S68" s="6">
        <f t="shared" si="6"/>
        <v>0.25</v>
      </c>
      <c r="T68" s="6">
        <f t="shared" si="7"/>
        <v>0.5</v>
      </c>
      <c r="U68">
        <f t="shared" si="8"/>
        <v>4</v>
      </c>
      <c r="V68" s="6">
        <f t="shared" si="9"/>
        <v>0.5</v>
      </c>
      <c r="W68">
        <f t="shared" si="10"/>
        <v>2</v>
      </c>
      <c r="X68" s="6">
        <f t="shared" si="11"/>
        <v>0.25</v>
      </c>
      <c r="Y68">
        <f t="shared" si="12"/>
        <v>4</v>
      </c>
      <c r="Z68" s="6">
        <f t="shared" si="13"/>
        <v>0.5</v>
      </c>
      <c r="AA68">
        <f t="shared" si="14"/>
        <v>6</v>
      </c>
      <c r="AB68" s="6">
        <f t="shared" si="15"/>
        <v>0.75</v>
      </c>
    </row>
    <row r="69" spans="1:28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1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8</v>
      </c>
      <c r="H69" s="6">
        <f t="shared" si="18"/>
        <v>0.125</v>
      </c>
      <c r="I69" s="6">
        <f t="shared" ref="I69:I132" si="19">D69/G69</f>
        <v>0.375</v>
      </c>
      <c r="J69" s="6">
        <f t="shared" ref="J69:J132" si="20">E69/G69</f>
        <v>0.25</v>
      </c>
      <c r="K69" s="6">
        <f t="shared" ref="K69:K132" si="21">F69/G69</f>
        <v>0.25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2</v>
      </c>
      <c r="P69">
        <f>COUNTIF('2way'!$Q$3:$Q$7690,"=" &amp;B69) + COUNTIF('2way'!$R$3:$R$7690,"=" &amp;B69)</f>
        <v>8</v>
      </c>
      <c r="Q69" s="6">
        <f t="shared" ref="Q69:Q132" si="22">L69/P69</f>
        <v>0.125</v>
      </c>
      <c r="R69" s="6">
        <f t="shared" ref="R69:R132" si="23">M69/P69</f>
        <v>0</v>
      </c>
      <c r="S69" s="6">
        <f t="shared" ref="S69:S132" si="24">N69/P69</f>
        <v>0.625</v>
      </c>
      <c r="T69" s="6">
        <f t="shared" ref="T69:T132" si="25">O69/P69</f>
        <v>0.25</v>
      </c>
      <c r="U69">
        <f t="shared" ref="U69:U132" si="26">C69+E69</f>
        <v>3</v>
      </c>
      <c r="V69" s="6">
        <f t="shared" ref="V69:V132" si="27">U69/G69</f>
        <v>0.375</v>
      </c>
      <c r="W69">
        <f t="shared" ref="W69:W132" si="28">L69+N69</f>
        <v>6</v>
      </c>
      <c r="X69" s="6">
        <f t="shared" ref="X69:X132" si="29">W69/P69</f>
        <v>0.75</v>
      </c>
      <c r="Y69">
        <f t="shared" ref="Y69:Y132" si="30">D69+F69</f>
        <v>5</v>
      </c>
      <c r="Z69" s="6">
        <f t="shared" ref="Z69:Z132" si="31">Y69/G69</f>
        <v>0.625</v>
      </c>
      <c r="AA69">
        <f t="shared" ref="AA69:AA132" si="32">M69+O69</f>
        <v>2</v>
      </c>
      <c r="AB69" s="6">
        <f t="shared" ref="AB69:AB132" si="33">AA69/P69</f>
        <v>0.25</v>
      </c>
    </row>
    <row r="70" spans="1:28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2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3</v>
      </c>
      <c r="F70" s="69">
        <f>COUNTIFS('2way'!$B$3:$B$7690,"&gt;50%",'2way'!$Y$3:$Y$7690,"Y",'2way'!$Q$3:$Q$7690,"=" &amp;B70) +  COUNTIFS('2way'!$B$3:$B$7690,"&gt;50%",'2way'!$Y$3:$Y$7690,"Y",'2way'!$R$3:$R$7690,"=" &amp;B70)</f>
        <v>0</v>
      </c>
      <c r="G70">
        <f>COUNTIF('2way'!$Q$3:$Q$7690,"=" &amp;B70) + COUNTIF('2way'!$R$3:$R$7690,"=" &amp;B70)</f>
        <v>7</v>
      </c>
      <c r="H70" s="6">
        <f t="shared" si="18"/>
        <v>0.2857142857142857</v>
      </c>
      <c r="I70" s="6">
        <f t="shared" si="19"/>
        <v>0.2857142857142857</v>
      </c>
      <c r="J70" s="6">
        <f t="shared" si="20"/>
        <v>0.42857142857142855</v>
      </c>
      <c r="K70" s="6">
        <f t="shared" si="21"/>
        <v>0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5</v>
      </c>
      <c r="O70" s="69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7</v>
      </c>
      <c r="Q70" s="6">
        <f t="shared" si="22"/>
        <v>0</v>
      </c>
      <c r="R70" s="6">
        <f t="shared" si="23"/>
        <v>0</v>
      </c>
      <c r="S70" s="6">
        <f t="shared" si="24"/>
        <v>0.7142857142857143</v>
      </c>
      <c r="T70" s="6">
        <f t="shared" si="25"/>
        <v>0.2857142857142857</v>
      </c>
      <c r="U70">
        <f t="shared" si="26"/>
        <v>5</v>
      </c>
      <c r="V70" s="6">
        <f t="shared" si="27"/>
        <v>0.7142857142857143</v>
      </c>
      <c r="W70">
        <f t="shared" si="28"/>
        <v>5</v>
      </c>
      <c r="X70" s="6">
        <f t="shared" si="29"/>
        <v>0.7142857142857143</v>
      </c>
      <c r="Y70">
        <f t="shared" si="30"/>
        <v>2</v>
      </c>
      <c r="Z70" s="6">
        <f t="shared" si="31"/>
        <v>0.2857142857142857</v>
      </c>
      <c r="AA70">
        <f t="shared" si="32"/>
        <v>2</v>
      </c>
      <c r="AB70" s="6">
        <f t="shared" si="33"/>
        <v>0.2857142857142857</v>
      </c>
    </row>
    <row r="71" spans="1:28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3</v>
      </c>
      <c r="D71" s="69">
        <f>COUNTIFS('2way'!$A$3:$A$7690,"&gt;50%",'2way'!$Y$3:$Y$7690,"N",'2way'!$Q$3:$Q$7690,"=" &amp;B71) +  COUNTIFS('2way'!$A$3:$A$7690,"&gt;50%",'2way'!$Y$3:$Y$7690,"N",'2way'!$R$3:$R$7690,"=" &amp;B71)</f>
        <v>2</v>
      </c>
      <c r="E71" s="69">
        <f>COUNTIFS('2way'!$B$3:$B$7690,"&gt;50%",'2way'!$Y$3:$Y$7690,"N",'2way'!$Q$3:$Q$7690,"=" &amp;B71) +  COUNTIFS('2way'!$B$3:$B$7690,"&gt;50%",'2way'!$Y$3:$Y$7690,"N",'2way'!$R$3:$R$7690,"=" &amp;B71)</f>
        <v>1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7</v>
      </c>
      <c r="H71" s="6">
        <f t="shared" si="18"/>
        <v>0.42857142857142855</v>
      </c>
      <c r="I71" s="6">
        <f t="shared" si="19"/>
        <v>0.2857142857142857</v>
      </c>
      <c r="J71" s="6">
        <f t="shared" si="20"/>
        <v>0.14285714285714285</v>
      </c>
      <c r="K71" s="6">
        <f t="shared" si="21"/>
        <v>0.14285714285714285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3</v>
      </c>
      <c r="O71" s="69">
        <f>COUNTIFS('2way'!$N$3:$N$7690,"&gt;50%",'2way'!$Y$3:$Y$7690,"Y",'2way'!$Q$3:$Q$7690,"=" &amp;B71) +  COUNTIFS('2way'!$N$3:$N$7690,"&gt;50%",'2way'!$Y$3:$Y$7690,"Y",'2way'!$R$3:$R$7690,"=" &amp;B71)</f>
        <v>4</v>
      </c>
      <c r="P71">
        <f>COUNTIF('2way'!$Q$3:$Q$7690,"=" &amp;B71) + COUNTIF('2way'!$R$3:$R$7690,"=" &amp;B71)</f>
        <v>7</v>
      </c>
      <c r="Q71" s="6">
        <f t="shared" si="22"/>
        <v>0</v>
      </c>
      <c r="R71" s="6">
        <f t="shared" si="23"/>
        <v>0</v>
      </c>
      <c r="S71" s="6">
        <f t="shared" si="24"/>
        <v>0.42857142857142855</v>
      </c>
      <c r="T71" s="6">
        <f t="shared" si="25"/>
        <v>0.5714285714285714</v>
      </c>
      <c r="U71">
        <f t="shared" si="26"/>
        <v>4</v>
      </c>
      <c r="V71" s="6">
        <f t="shared" si="27"/>
        <v>0.5714285714285714</v>
      </c>
      <c r="W71">
        <f t="shared" si="28"/>
        <v>3</v>
      </c>
      <c r="X71" s="6">
        <f t="shared" si="29"/>
        <v>0.42857142857142855</v>
      </c>
      <c r="Y71">
        <f t="shared" si="30"/>
        <v>3</v>
      </c>
      <c r="Z71" s="6">
        <f t="shared" si="31"/>
        <v>0.42857142857142855</v>
      </c>
      <c r="AA71">
        <f t="shared" si="32"/>
        <v>4</v>
      </c>
      <c r="AB71" s="6">
        <f t="shared" si="33"/>
        <v>0.5714285714285714</v>
      </c>
    </row>
    <row r="72" spans="1:28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3</v>
      </c>
      <c r="F72" s="69">
        <f>COUNTIFS('2way'!$B$3:$B$7690,"&gt;50%",'2way'!$Y$3:$Y$7690,"Y",'2way'!$Q$3:$Q$7690,"=" &amp;B72) +  COUNTIFS('2way'!$B$3:$B$7690,"&gt;50%",'2way'!$Y$3:$Y$7690,"Y",'2way'!$R$3:$R$7690,"=" &amp;B72)</f>
        <v>4</v>
      </c>
      <c r="G72">
        <f>COUNTIF('2way'!$Q$3:$Q$7690,"=" &amp;B72) + COUNTIF('2way'!$R$3:$R$7690,"=" &amp;B72)</f>
        <v>8</v>
      </c>
      <c r="H72" s="6">
        <f t="shared" si="18"/>
        <v>0.125</v>
      </c>
      <c r="I72" s="6">
        <f t="shared" si="19"/>
        <v>0</v>
      </c>
      <c r="J72" s="6">
        <f t="shared" si="20"/>
        <v>0.375</v>
      </c>
      <c r="K72" s="6">
        <f t="shared" si="21"/>
        <v>0.5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3</v>
      </c>
      <c r="O72" s="69">
        <f>COUNTIFS('2way'!$N$3:$N$7690,"&gt;50%",'2way'!$Y$3:$Y$7690,"Y",'2way'!$Q$3:$Q$7690,"=" &amp;B72) +  COUNTIFS('2way'!$N$3:$N$7690,"&gt;50%",'2way'!$Y$3:$Y$7690,"Y",'2way'!$R$3:$R$7690,"=" &amp;B72)</f>
        <v>5</v>
      </c>
      <c r="P72">
        <f>COUNTIF('2way'!$Q$3:$Q$7690,"=" &amp;B72) + COUNTIF('2way'!$R$3:$R$7690,"=" &amp;B72)</f>
        <v>8</v>
      </c>
      <c r="Q72" s="6">
        <f t="shared" si="22"/>
        <v>0</v>
      </c>
      <c r="R72" s="6">
        <f t="shared" si="23"/>
        <v>0</v>
      </c>
      <c r="S72" s="6">
        <f t="shared" si="24"/>
        <v>0.375</v>
      </c>
      <c r="T72" s="6">
        <f t="shared" si="25"/>
        <v>0.625</v>
      </c>
      <c r="U72">
        <f t="shared" si="26"/>
        <v>4</v>
      </c>
      <c r="V72" s="6">
        <f t="shared" si="27"/>
        <v>0.5</v>
      </c>
      <c r="W72">
        <f t="shared" si="28"/>
        <v>3</v>
      </c>
      <c r="X72" s="6">
        <f t="shared" si="29"/>
        <v>0.375</v>
      </c>
      <c r="Y72">
        <f t="shared" si="30"/>
        <v>4</v>
      </c>
      <c r="Z72" s="6">
        <f t="shared" si="31"/>
        <v>0.5</v>
      </c>
      <c r="AA72">
        <f t="shared" si="32"/>
        <v>5</v>
      </c>
      <c r="AB72" s="6">
        <f t="shared" si="33"/>
        <v>0.625</v>
      </c>
    </row>
    <row r="73" spans="1:28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2</v>
      </c>
      <c r="F73" s="69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8</v>
      </c>
      <c r="H73" s="6">
        <f t="shared" si="18"/>
        <v>0.125</v>
      </c>
      <c r="I73" s="6">
        <f t="shared" si="19"/>
        <v>0.375</v>
      </c>
      <c r="J73" s="6">
        <f t="shared" si="20"/>
        <v>0.25</v>
      </c>
      <c r="K73" s="6">
        <f t="shared" si="21"/>
        <v>0.25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4</v>
      </c>
      <c r="O73" s="69">
        <f>COUNTIFS('2way'!$N$3:$N$7690,"&gt;50%",'2way'!$Y$3:$Y$7690,"Y",'2way'!$Q$3:$Q$7690,"=" &amp;B73) +  COUNTIFS('2way'!$N$3:$N$7690,"&gt;50%",'2way'!$Y$3:$Y$7690,"Y",'2way'!$R$3:$R$7690,"=" &amp;B73)</f>
        <v>2</v>
      </c>
      <c r="P73">
        <f>COUNTIF('2way'!$Q$3:$Q$7690,"=" &amp;B73) + COUNTIF('2way'!$R$3:$R$7690,"=" &amp;B73)</f>
        <v>8</v>
      </c>
      <c r="Q73" s="6">
        <f t="shared" si="22"/>
        <v>0</v>
      </c>
      <c r="R73" s="6">
        <f t="shared" si="23"/>
        <v>0.125</v>
      </c>
      <c r="S73" s="6">
        <f t="shared" si="24"/>
        <v>0.5</v>
      </c>
      <c r="T73" s="6">
        <f t="shared" si="25"/>
        <v>0.25</v>
      </c>
      <c r="U73">
        <f t="shared" si="26"/>
        <v>3</v>
      </c>
      <c r="V73" s="6">
        <f t="shared" si="27"/>
        <v>0.375</v>
      </c>
      <c r="W73">
        <f t="shared" si="28"/>
        <v>4</v>
      </c>
      <c r="X73" s="6">
        <f t="shared" si="29"/>
        <v>0.5</v>
      </c>
      <c r="Y73">
        <f t="shared" si="30"/>
        <v>5</v>
      </c>
      <c r="Z73" s="6">
        <f t="shared" si="31"/>
        <v>0.625</v>
      </c>
      <c r="AA73">
        <f t="shared" si="32"/>
        <v>3</v>
      </c>
      <c r="AB73" s="6">
        <f t="shared" si="33"/>
        <v>0.375</v>
      </c>
    </row>
    <row r="74" spans="1:28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1</v>
      </c>
      <c r="E74" s="69">
        <f>COUNTIFS('2way'!$B$3:$B$7690,"&gt;50%",'2way'!$Y$3:$Y$7690,"N",'2way'!$Q$3:$Q$7690,"=" &amp;B74) +  COUNTIFS('2way'!$B$3:$B$7690,"&gt;50%",'2way'!$Y$3:$Y$7690,"N",'2way'!$R$3:$R$7690,"=" &amp;B74)</f>
        <v>2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8</v>
      </c>
      <c r="H74" s="6">
        <f t="shared" si="18"/>
        <v>0.125</v>
      </c>
      <c r="I74" s="6">
        <f t="shared" si="19"/>
        <v>0.125</v>
      </c>
      <c r="J74" s="6">
        <f t="shared" si="20"/>
        <v>0.25</v>
      </c>
      <c r="K74" s="6">
        <f t="shared" si="21"/>
        <v>0.5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3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8</v>
      </c>
      <c r="Q74" s="6">
        <f t="shared" si="22"/>
        <v>0.25</v>
      </c>
      <c r="R74" s="6">
        <f t="shared" si="23"/>
        <v>0</v>
      </c>
      <c r="S74" s="6">
        <f t="shared" si="24"/>
        <v>0.375</v>
      </c>
      <c r="T74" s="6">
        <f t="shared" si="25"/>
        <v>0.375</v>
      </c>
      <c r="U74">
        <f t="shared" si="26"/>
        <v>3</v>
      </c>
      <c r="V74" s="6">
        <f t="shared" si="27"/>
        <v>0.375</v>
      </c>
      <c r="W74">
        <f t="shared" si="28"/>
        <v>5</v>
      </c>
      <c r="X74" s="6">
        <f t="shared" si="29"/>
        <v>0.625</v>
      </c>
      <c r="Y74">
        <f t="shared" si="30"/>
        <v>5</v>
      </c>
      <c r="Z74" s="6">
        <f t="shared" si="31"/>
        <v>0.625</v>
      </c>
      <c r="AA74">
        <f t="shared" si="32"/>
        <v>3</v>
      </c>
      <c r="AB74" s="6">
        <f t="shared" si="33"/>
        <v>0.375</v>
      </c>
    </row>
    <row r="75" spans="1:28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2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1</v>
      </c>
      <c r="F75" s="69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7</v>
      </c>
      <c r="H75" s="6">
        <f t="shared" si="18"/>
        <v>0.2857142857142857</v>
      </c>
      <c r="I75" s="6">
        <f t="shared" si="19"/>
        <v>0.14285714285714285</v>
      </c>
      <c r="J75" s="6">
        <f t="shared" si="20"/>
        <v>0.14285714285714285</v>
      </c>
      <c r="K75" s="6">
        <f t="shared" si="21"/>
        <v>0.2857142857142857</v>
      </c>
      <c r="L75" s="69">
        <f>COUNTIFS('2way'!$M$3:$M$7690,"&gt;50%",'2way'!$Y$3:$Y$7690,"Y",'2way'!$Q$3:$Q$7690,"=" &amp;B75) +  COUNTIFS('2way'!$M$3:$M$7690,"&gt;50%",'2way'!$Y$3:$Y$7690,"Y",'2way'!$R$3:$R$7690,"=" &amp;B75)</f>
        <v>0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1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7</v>
      </c>
      <c r="Q75" s="6">
        <f t="shared" si="22"/>
        <v>0</v>
      </c>
      <c r="R75" s="6">
        <f t="shared" si="23"/>
        <v>0.14285714285714285</v>
      </c>
      <c r="S75" s="6">
        <f t="shared" si="24"/>
        <v>0.14285714285714285</v>
      </c>
      <c r="T75" s="6">
        <f t="shared" si="25"/>
        <v>0.7142857142857143</v>
      </c>
      <c r="U75">
        <f t="shared" si="26"/>
        <v>3</v>
      </c>
      <c r="V75" s="6">
        <f t="shared" si="27"/>
        <v>0.42857142857142855</v>
      </c>
      <c r="W75">
        <f t="shared" si="28"/>
        <v>1</v>
      </c>
      <c r="X75" s="6">
        <f t="shared" si="29"/>
        <v>0.14285714285714285</v>
      </c>
      <c r="Y75">
        <f t="shared" si="30"/>
        <v>3</v>
      </c>
      <c r="Z75" s="6">
        <f t="shared" si="31"/>
        <v>0.42857142857142855</v>
      </c>
      <c r="AA75">
        <f t="shared" si="32"/>
        <v>6</v>
      </c>
      <c r="AB75" s="6">
        <f t="shared" si="33"/>
        <v>0.8571428571428571</v>
      </c>
    </row>
    <row r="76" spans="1:28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5</v>
      </c>
      <c r="F76" s="69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8</v>
      </c>
      <c r="H76" s="6">
        <f t="shared" si="18"/>
        <v>0</v>
      </c>
      <c r="I76" s="6">
        <f t="shared" si="19"/>
        <v>0.125</v>
      </c>
      <c r="J76" s="6">
        <f t="shared" si="20"/>
        <v>0.625</v>
      </c>
      <c r="K76" s="6">
        <f t="shared" si="21"/>
        <v>0.25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6</v>
      </c>
      <c r="O76" s="69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8</v>
      </c>
      <c r="Q76" s="6">
        <f t="shared" si="22"/>
        <v>0</v>
      </c>
      <c r="R76" s="6">
        <f t="shared" si="23"/>
        <v>0</v>
      </c>
      <c r="S76" s="6">
        <f t="shared" si="24"/>
        <v>0.75</v>
      </c>
      <c r="T76" s="6">
        <f t="shared" si="25"/>
        <v>0.25</v>
      </c>
      <c r="U76">
        <f t="shared" si="26"/>
        <v>5</v>
      </c>
      <c r="V76" s="6">
        <f t="shared" si="27"/>
        <v>0.625</v>
      </c>
      <c r="W76">
        <f t="shared" si="28"/>
        <v>6</v>
      </c>
      <c r="X76" s="6">
        <f t="shared" si="29"/>
        <v>0.75</v>
      </c>
      <c r="Y76">
        <f t="shared" si="30"/>
        <v>3</v>
      </c>
      <c r="Z76" s="6">
        <f t="shared" si="31"/>
        <v>0.375</v>
      </c>
      <c r="AA76">
        <f t="shared" si="32"/>
        <v>2</v>
      </c>
      <c r="AB76" s="6">
        <f t="shared" si="33"/>
        <v>0.25</v>
      </c>
    </row>
    <row r="77" spans="1:28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1</v>
      </c>
      <c r="E77" s="69">
        <f>COUNTIFS('2way'!$B$3:$B$7690,"&gt;50%",'2way'!$Y$3:$Y$7690,"N",'2way'!$Q$3:$Q$7690,"=" &amp;B77) +  COUNTIFS('2way'!$B$3:$B$7690,"&gt;50%",'2way'!$Y$3:$Y$7690,"N",'2way'!$R$3:$R$7690,"=" &amp;B77)</f>
        <v>2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8</v>
      </c>
      <c r="H77" s="6">
        <f t="shared" si="18"/>
        <v>0.375</v>
      </c>
      <c r="I77" s="6">
        <f t="shared" si="19"/>
        <v>0.125</v>
      </c>
      <c r="J77" s="6">
        <f t="shared" si="20"/>
        <v>0.25</v>
      </c>
      <c r="K77" s="6">
        <f t="shared" si="21"/>
        <v>0.25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1</v>
      </c>
      <c r="N77" s="69">
        <f>COUNTIFS('2way'!$N$3:$N$7690,"&gt;50%",'2way'!$Y$3:$Y$7690,"N",'2way'!$Q$3:$Q$7690,"=" &amp;B77) +  COUNTIFS('2way'!$N$3:$N$7690,"&gt;50%",'2way'!$Y$3:$Y$7690,"N",'2way'!$R$3:$R$7690,"=" &amp;B77)</f>
        <v>2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8</v>
      </c>
      <c r="Q77" s="6">
        <f t="shared" si="22"/>
        <v>0</v>
      </c>
      <c r="R77" s="6">
        <f t="shared" si="23"/>
        <v>0.125</v>
      </c>
      <c r="S77" s="6">
        <f t="shared" si="24"/>
        <v>0.25</v>
      </c>
      <c r="T77" s="6">
        <f t="shared" si="25"/>
        <v>0.625</v>
      </c>
      <c r="U77">
        <f t="shared" si="26"/>
        <v>5</v>
      </c>
      <c r="V77" s="6">
        <f t="shared" si="27"/>
        <v>0.625</v>
      </c>
      <c r="W77">
        <f t="shared" si="28"/>
        <v>2</v>
      </c>
      <c r="X77" s="6">
        <f t="shared" si="29"/>
        <v>0.25</v>
      </c>
      <c r="Y77">
        <f t="shared" si="30"/>
        <v>3</v>
      </c>
      <c r="Z77" s="6">
        <f t="shared" si="31"/>
        <v>0.375</v>
      </c>
      <c r="AA77">
        <f t="shared" si="32"/>
        <v>6</v>
      </c>
      <c r="AB77" s="6">
        <f t="shared" si="33"/>
        <v>0.75</v>
      </c>
    </row>
    <row r="78" spans="1:28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7</v>
      </c>
      <c r="F78" s="69">
        <f>COUNTIFS('2way'!$B$3:$B$7690,"&gt;50%",'2way'!$Y$3:$Y$7690,"Y",'2way'!$Q$3:$Q$7690,"=" &amp;B78) +  COUNTIFS('2way'!$B$3:$B$7690,"&gt;50%",'2way'!$Y$3:$Y$7690,"Y",'2way'!$R$3:$R$7690,"=" &amp;B78)</f>
        <v>1</v>
      </c>
      <c r="G78">
        <f>COUNTIF('2way'!$Q$3:$Q$7690,"=" &amp;B78) + COUNTIF('2way'!$R$3:$R$7690,"=" &amp;B78)</f>
        <v>8</v>
      </c>
      <c r="H78" s="6">
        <f t="shared" si="18"/>
        <v>0</v>
      </c>
      <c r="I78" s="6">
        <f t="shared" si="19"/>
        <v>0</v>
      </c>
      <c r="J78" s="6">
        <f t="shared" si="20"/>
        <v>0.875</v>
      </c>
      <c r="K78" s="6">
        <f t="shared" si="21"/>
        <v>0.125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7</v>
      </c>
      <c r="O78" s="69">
        <f>COUNTIFS('2way'!$N$3:$N$7690,"&gt;50%",'2way'!$Y$3:$Y$7690,"Y",'2way'!$Q$3:$Q$7690,"=" &amp;B78) +  COUNTIFS('2way'!$N$3:$N$7690,"&gt;50%",'2way'!$Y$3:$Y$7690,"Y",'2way'!$R$3:$R$7690,"=" &amp;B78)</f>
        <v>1</v>
      </c>
      <c r="P78">
        <f>COUNTIF('2way'!$Q$3:$Q$7690,"=" &amp;B78) + COUNTIF('2way'!$R$3:$R$7690,"=" &amp;B78)</f>
        <v>8</v>
      </c>
      <c r="Q78" s="6">
        <f t="shared" si="22"/>
        <v>0</v>
      </c>
      <c r="R78" s="6">
        <f t="shared" si="23"/>
        <v>0</v>
      </c>
      <c r="S78" s="6">
        <f t="shared" si="24"/>
        <v>0.875</v>
      </c>
      <c r="T78" s="6">
        <f t="shared" si="25"/>
        <v>0.125</v>
      </c>
      <c r="U78">
        <f t="shared" si="26"/>
        <v>7</v>
      </c>
      <c r="V78" s="6">
        <f t="shared" si="27"/>
        <v>0.875</v>
      </c>
      <c r="W78">
        <f t="shared" si="28"/>
        <v>7</v>
      </c>
      <c r="X78" s="6">
        <f t="shared" si="29"/>
        <v>0.875</v>
      </c>
      <c r="Y78">
        <f t="shared" si="30"/>
        <v>1</v>
      </c>
      <c r="Z78" s="6">
        <f t="shared" si="31"/>
        <v>0.125</v>
      </c>
      <c r="AA78">
        <f t="shared" si="32"/>
        <v>1</v>
      </c>
      <c r="AB78" s="6">
        <f t="shared" si="33"/>
        <v>0.125</v>
      </c>
    </row>
    <row r="79" spans="1:28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3</v>
      </c>
      <c r="D79" s="69">
        <f>COUNTIFS('2way'!$A$3:$A$7690,"&gt;50%",'2way'!$Y$3:$Y$7690,"N",'2way'!$Q$3:$Q$7690,"=" &amp;B79) +  COUNTIFS('2way'!$A$3:$A$7690,"&gt;50%",'2way'!$Y$3:$Y$7690,"N",'2way'!$R$3:$R$7690,"=" &amp;B79)</f>
        <v>3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8</v>
      </c>
      <c r="H79" s="6">
        <f t="shared" si="18"/>
        <v>0.375</v>
      </c>
      <c r="I79" s="6">
        <f t="shared" si="19"/>
        <v>0.375</v>
      </c>
      <c r="J79" s="6">
        <f t="shared" si="20"/>
        <v>0</v>
      </c>
      <c r="K79" s="6">
        <f t="shared" si="21"/>
        <v>0.25</v>
      </c>
      <c r="L79" s="69">
        <f>COUNTIFS('2way'!$M$3:$M$7690,"&gt;50%",'2way'!$Y$3:$Y$7690,"Y",'2way'!$Q$3:$Q$7690,"=" &amp;B79) +  COUNTIFS('2way'!$M$3:$M$7690,"&gt;50%",'2way'!$Y$3:$Y$7690,"Y",'2way'!$R$3:$R$7690,"=" &amp;B79)</f>
        <v>1</v>
      </c>
      <c r="M79" s="69">
        <f>COUNTIFS('2way'!$M$3:$M$7690,"&gt;50%",'2way'!$Y$3:$Y$7690,"N",'2way'!$Q$3:$Q$7690,"=" &amp;B79) +  COUNTIFS('2way'!$M$3:$M$7690,"&gt;50%",'2way'!$Y$3:$Y$7690,"N",'2way'!$R$3:$R$7690,"=" &amp;B79)</f>
        <v>0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4</v>
      </c>
      <c r="P79">
        <f>COUNTIF('2way'!$Q$3:$Q$7690,"=" &amp;B79) + COUNTIF('2way'!$R$3:$R$7690,"=" &amp;B79)</f>
        <v>8</v>
      </c>
      <c r="Q79" s="6">
        <f t="shared" si="22"/>
        <v>0.125</v>
      </c>
      <c r="R79" s="6">
        <f t="shared" si="23"/>
        <v>0</v>
      </c>
      <c r="S79" s="6">
        <f t="shared" si="24"/>
        <v>0.375</v>
      </c>
      <c r="T79" s="6">
        <f t="shared" si="25"/>
        <v>0.5</v>
      </c>
      <c r="U79">
        <f t="shared" si="26"/>
        <v>3</v>
      </c>
      <c r="V79" s="6">
        <f t="shared" si="27"/>
        <v>0.375</v>
      </c>
      <c r="W79">
        <f t="shared" si="28"/>
        <v>4</v>
      </c>
      <c r="X79" s="6">
        <f t="shared" si="29"/>
        <v>0.5</v>
      </c>
      <c r="Y79">
        <f t="shared" si="30"/>
        <v>5</v>
      </c>
      <c r="Z79" s="6">
        <f t="shared" si="31"/>
        <v>0.625</v>
      </c>
      <c r="AA79">
        <f t="shared" si="32"/>
        <v>4</v>
      </c>
      <c r="AB79" s="6">
        <f t="shared" si="33"/>
        <v>0.5</v>
      </c>
    </row>
    <row r="80" spans="1:28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4</v>
      </c>
      <c r="F80" s="69">
        <f>COUNTIFS('2way'!$B$3:$B$7690,"&gt;50%",'2way'!$Y$3:$Y$7690,"Y",'2way'!$Q$3:$Q$7690,"=" &amp;B80) +  COUNTIFS('2way'!$B$3:$B$7690,"&gt;50%",'2way'!$Y$3:$Y$7690,"Y",'2way'!$R$3:$R$7690,"=" &amp;B80)</f>
        <v>3</v>
      </c>
      <c r="G80">
        <f>COUNTIF('2way'!$Q$3:$Q$7690,"=" &amp;B80) + COUNTIF('2way'!$R$3:$R$7690,"=" &amp;B80)</f>
        <v>8</v>
      </c>
      <c r="H80" s="6">
        <f t="shared" si="18"/>
        <v>0</v>
      </c>
      <c r="I80" s="6">
        <f t="shared" si="19"/>
        <v>0.125</v>
      </c>
      <c r="J80" s="6">
        <f t="shared" si="20"/>
        <v>0.5</v>
      </c>
      <c r="K80" s="6">
        <f t="shared" si="21"/>
        <v>0.375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5</v>
      </c>
      <c r="O80" s="69">
        <f>COUNTIFS('2way'!$N$3:$N$7690,"&gt;50%",'2way'!$Y$3:$Y$7690,"Y",'2way'!$Q$3:$Q$7690,"=" &amp;B80) +  COUNTIFS('2way'!$N$3:$N$7690,"&gt;50%",'2way'!$Y$3:$Y$7690,"Y",'2way'!$R$3:$R$7690,"=" &amp;B80)</f>
        <v>3</v>
      </c>
      <c r="P80">
        <f>COUNTIF('2way'!$Q$3:$Q$7690,"=" &amp;B80) + COUNTIF('2way'!$R$3:$R$7690,"=" &amp;B80)</f>
        <v>8</v>
      </c>
      <c r="Q80" s="6">
        <f t="shared" si="22"/>
        <v>0</v>
      </c>
      <c r="R80" s="6">
        <f t="shared" si="23"/>
        <v>0</v>
      </c>
      <c r="S80" s="6">
        <f t="shared" si="24"/>
        <v>0.625</v>
      </c>
      <c r="T80" s="6">
        <f t="shared" si="25"/>
        <v>0.375</v>
      </c>
      <c r="U80">
        <f t="shared" si="26"/>
        <v>4</v>
      </c>
      <c r="V80" s="6">
        <f t="shared" si="27"/>
        <v>0.5</v>
      </c>
      <c r="W80">
        <f t="shared" si="28"/>
        <v>5</v>
      </c>
      <c r="X80" s="6">
        <f t="shared" si="29"/>
        <v>0.625</v>
      </c>
      <c r="Y80">
        <f t="shared" si="30"/>
        <v>4</v>
      </c>
      <c r="Z80" s="6">
        <f t="shared" si="31"/>
        <v>0.5</v>
      </c>
      <c r="AA80">
        <f t="shared" si="32"/>
        <v>3</v>
      </c>
      <c r="AB80" s="6">
        <f t="shared" si="33"/>
        <v>0.375</v>
      </c>
    </row>
    <row r="81" spans="1:28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5</v>
      </c>
      <c r="F81" s="69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8</v>
      </c>
      <c r="H81" s="6">
        <f t="shared" si="18"/>
        <v>0.25</v>
      </c>
      <c r="I81" s="6">
        <f t="shared" si="19"/>
        <v>0</v>
      </c>
      <c r="J81" s="6">
        <f t="shared" si="20"/>
        <v>0.625</v>
      </c>
      <c r="K81" s="6">
        <f t="shared" si="21"/>
        <v>0.125</v>
      </c>
      <c r="L81" s="69">
        <f>COUNTIFS('2way'!$M$3:$M$7690,"&gt;50%",'2way'!$Y$3:$Y$7690,"Y",'2way'!$Q$3:$Q$7690,"=" &amp;B81) +  COUNTIFS('2way'!$M$3:$M$7690,"&gt;50%",'2way'!$Y$3:$Y$7690,"Y",'2way'!$R$3:$R$7690,"=" &amp;B81)</f>
        <v>0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5</v>
      </c>
      <c r="O81" s="69">
        <f>COUNTIFS('2way'!$N$3:$N$7690,"&gt;50%",'2way'!$Y$3:$Y$7690,"Y",'2way'!$Q$3:$Q$7690,"=" &amp;B81) +  COUNTIFS('2way'!$N$3:$N$7690,"&gt;50%",'2way'!$Y$3:$Y$7690,"Y",'2way'!$R$3:$R$7690,"=" &amp;B81)</f>
        <v>3</v>
      </c>
      <c r="P81">
        <f>COUNTIF('2way'!$Q$3:$Q$7690,"=" &amp;B81) + COUNTIF('2way'!$R$3:$R$7690,"=" &amp;B81)</f>
        <v>8</v>
      </c>
      <c r="Q81" s="6">
        <f t="shared" si="22"/>
        <v>0</v>
      </c>
      <c r="R81" s="6">
        <f t="shared" si="23"/>
        <v>0</v>
      </c>
      <c r="S81" s="6">
        <f t="shared" si="24"/>
        <v>0.625</v>
      </c>
      <c r="T81" s="6">
        <f t="shared" si="25"/>
        <v>0.375</v>
      </c>
      <c r="U81">
        <f t="shared" si="26"/>
        <v>7</v>
      </c>
      <c r="V81" s="6">
        <f t="shared" si="27"/>
        <v>0.875</v>
      </c>
      <c r="W81">
        <f t="shared" si="28"/>
        <v>5</v>
      </c>
      <c r="X81" s="6">
        <f t="shared" si="29"/>
        <v>0.625</v>
      </c>
      <c r="Y81">
        <f t="shared" si="30"/>
        <v>1</v>
      </c>
      <c r="Z81" s="6">
        <f t="shared" si="31"/>
        <v>0.125</v>
      </c>
      <c r="AA81">
        <f t="shared" si="32"/>
        <v>3</v>
      </c>
      <c r="AB81" s="6">
        <f t="shared" si="33"/>
        <v>0.375</v>
      </c>
    </row>
    <row r="82" spans="1:28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4</v>
      </c>
      <c r="F82" s="69">
        <f>COUNTIFS('2way'!$B$3:$B$7690,"&gt;50%",'2way'!$Y$3:$Y$7690,"Y",'2way'!$Q$3:$Q$7690,"=" &amp;B82) +  COUNTIFS('2way'!$B$3:$B$7690,"&gt;50%",'2way'!$Y$3:$Y$7690,"Y",'2way'!$R$3:$R$7690,"=" &amp;B82)</f>
        <v>3</v>
      </c>
      <c r="G82">
        <f>COUNTIF('2way'!$Q$3:$Q$7690,"=" &amp;B82) + COUNTIF('2way'!$R$3:$R$7690,"=" &amp;B82)</f>
        <v>8</v>
      </c>
      <c r="H82" s="6">
        <f t="shared" si="18"/>
        <v>0</v>
      </c>
      <c r="I82" s="6">
        <f t="shared" si="19"/>
        <v>0.125</v>
      </c>
      <c r="J82" s="6">
        <f t="shared" si="20"/>
        <v>0.5</v>
      </c>
      <c r="K82" s="6">
        <f t="shared" si="21"/>
        <v>0.375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5</v>
      </c>
      <c r="O82" s="69">
        <f>COUNTIFS('2way'!$N$3:$N$7690,"&gt;50%",'2way'!$Y$3:$Y$7690,"Y",'2way'!$Q$3:$Q$7690,"=" &amp;B82) +  COUNTIFS('2way'!$N$3:$N$7690,"&gt;50%",'2way'!$Y$3:$Y$7690,"Y",'2way'!$R$3:$R$7690,"=" &amp;B82)</f>
        <v>3</v>
      </c>
      <c r="P82">
        <f>COUNTIF('2way'!$Q$3:$Q$7690,"=" &amp;B82) + COUNTIF('2way'!$R$3:$R$7690,"=" &amp;B82)</f>
        <v>8</v>
      </c>
      <c r="Q82" s="6">
        <f t="shared" si="22"/>
        <v>0</v>
      </c>
      <c r="R82" s="6">
        <f t="shared" si="23"/>
        <v>0</v>
      </c>
      <c r="S82" s="6">
        <f t="shared" si="24"/>
        <v>0.625</v>
      </c>
      <c r="T82" s="6">
        <f t="shared" si="25"/>
        <v>0.375</v>
      </c>
      <c r="U82">
        <f t="shared" si="26"/>
        <v>4</v>
      </c>
      <c r="V82" s="6">
        <f t="shared" si="27"/>
        <v>0.5</v>
      </c>
      <c r="W82">
        <f t="shared" si="28"/>
        <v>5</v>
      </c>
      <c r="X82" s="6">
        <f t="shared" si="29"/>
        <v>0.625</v>
      </c>
      <c r="Y82">
        <f t="shared" si="30"/>
        <v>4</v>
      </c>
      <c r="Z82" s="6">
        <f t="shared" si="31"/>
        <v>0.5</v>
      </c>
      <c r="AA82">
        <f t="shared" si="32"/>
        <v>3</v>
      </c>
      <c r="AB82" s="6">
        <f t="shared" si="33"/>
        <v>0.375</v>
      </c>
    </row>
    <row r="83" spans="1:28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8</v>
      </c>
      <c r="F83" s="69">
        <f>COUNTIFS('2way'!$B$3:$B$7690,"&gt;50%",'2way'!$Y$3:$Y$7690,"Y",'2way'!$Q$3:$Q$7690,"=" &amp;B83) +  COUNTIFS('2way'!$B$3:$B$7690,"&gt;50%",'2way'!$Y$3:$Y$7690,"Y",'2way'!$R$3:$R$7690,"=" &amp;B83)</f>
        <v>0</v>
      </c>
      <c r="G83">
        <f>COUNTIF('2way'!$Q$3:$Q$7690,"=" &amp;B83) + COUNTIF('2way'!$R$3:$R$7690,"=" &amp;B83)</f>
        <v>8</v>
      </c>
      <c r="H83" s="6">
        <f t="shared" si="18"/>
        <v>0</v>
      </c>
      <c r="I83" s="6">
        <f t="shared" si="19"/>
        <v>0</v>
      </c>
      <c r="J83" s="6">
        <f t="shared" si="20"/>
        <v>1</v>
      </c>
      <c r="K83" s="6">
        <f t="shared" si="21"/>
        <v>0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8</v>
      </c>
      <c r="O83" s="6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8</v>
      </c>
      <c r="Q83" s="6">
        <f t="shared" si="22"/>
        <v>0</v>
      </c>
      <c r="R83" s="6">
        <f t="shared" si="23"/>
        <v>0</v>
      </c>
      <c r="S83" s="6">
        <f t="shared" si="24"/>
        <v>1</v>
      </c>
      <c r="T83" s="6">
        <f t="shared" si="25"/>
        <v>0</v>
      </c>
      <c r="U83">
        <f t="shared" si="26"/>
        <v>8</v>
      </c>
      <c r="V83" s="6">
        <f t="shared" si="27"/>
        <v>1</v>
      </c>
      <c r="W83">
        <f t="shared" si="28"/>
        <v>8</v>
      </c>
      <c r="X83" s="6">
        <f t="shared" si="29"/>
        <v>1</v>
      </c>
      <c r="Y83">
        <f t="shared" si="30"/>
        <v>0</v>
      </c>
      <c r="Z83" s="6">
        <f t="shared" si="31"/>
        <v>0</v>
      </c>
      <c r="AA83">
        <f t="shared" si="32"/>
        <v>0</v>
      </c>
      <c r="AB83" s="6">
        <f t="shared" si="33"/>
        <v>0</v>
      </c>
    </row>
    <row r="84" spans="1:28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1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3</v>
      </c>
      <c r="F84" s="69">
        <f>COUNTIFS('2way'!$B$3:$B$7690,"&gt;50%",'2way'!$Y$3:$Y$7690,"Y",'2way'!$Q$3:$Q$7690,"=" &amp;B84) +  COUNTIFS('2way'!$B$3:$B$7690,"&gt;50%",'2way'!$Y$3:$Y$7690,"Y",'2way'!$R$3:$R$7690,"=" &amp;B84)</f>
        <v>3</v>
      </c>
      <c r="G84">
        <f>COUNTIF('2way'!$Q$3:$Q$7690,"=" &amp;B84) + COUNTIF('2way'!$R$3:$R$7690,"=" &amp;B84)</f>
        <v>8</v>
      </c>
      <c r="H84" s="6">
        <f t="shared" si="18"/>
        <v>0.125</v>
      </c>
      <c r="I84" s="6">
        <f t="shared" si="19"/>
        <v>0.125</v>
      </c>
      <c r="J84" s="6">
        <f t="shared" si="20"/>
        <v>0.375</v>
      </c>
      <c r="K84" s="6">
        <f t="shared" si="21"/>
        <v>0.375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4</v>
      </c>
      <c r="O84" s="69">
        <f>COUNTIFS('2way'!$N$3:$N$7690,"&gt;50%",'2way'!$Y$3:$Y$7690,"Y",'2way'!$Q$3:$Q$7690,"=" &amp;B84) +  COUNTIFS('2way'!$N$3:$N$7690,"&gt;50%",'2way'!$Y$3:$Y$7690,"Y",'2way'!$R$3:$R$7690,"=" &amp;B84)</f>
        <v>4</v>
      </c>
      <c r="P84">
        <f>COUNTIF('2way'!$Q$3:$Q$7690,"=" &amp;B84) + COUNTIF('2way'!$R$3:$R$7690,"=" &amp;B84)</f>
        <v>8</v>
      </c>
      <c r="Q84" s="6">
        <f t="shared" si="22"/>
        <v>0</v>
      </c>
      <c r="R84" s="6">
        <f t="shared" si="23"/>
        <v>0</v>
      </c>
      <c r="S84" s="6">
        <f t="shared" si="24"/>
        <v>0.5</v>
      </c>
      <c r="T84" s="6">
        <f t="shared" si="25"/>
        <v>0.5</v>
      </c>
      <c r="U84">
        <f t="shared" si="26"/>
        <v>4</v>
      </c>
      <c r="V84" s="6">
        <f t="shared" si="27"/>
        <v>0.5</v>
      </c>
      <c r="W84">
        <f t="shared" si="28"/>
        <v>4</v>
      </c>
      <c r="X84" s="6">
        <f t="shared" si="29"/>
        <v>0.5</v>
      </c>
      <c r="Y84">
        <f t="shared" si="30"/>
        <v>4</v>
      </c>
      <c r="Z84" s="6">
        <f t="shared" si="31"/>
        <v>0.5</v>
      </c>
      <c r="AA84">
        <f t="shared" si="32"/>
        <v>4</v>
      </c>
      <c r="AB84" s="6">
        <f t="shared" si="33"/>
        <v>0.5</v>
      </c>
    </row>
    <row r="85" spans="1:28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1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3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8</v>
      </c>
      <c r="H85" s="6">
        <f t="shared" si="18"/>
        <v>0.125</v>
      </c>
      <c r="I85" s="6">
        <f t="shared" si="19"/>
        <v>0.25</v>
      </c>
      <c r="J85" s="6">
        <f t="shared" si="20"/>
        <v>0.375</v>
      </c>
      <c r="K85" s="6">
        <f t="shared" si="21"/>
        <v>0.25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0</v>
      </c>
      <c r="N85" s="69">
        <f>COUNTIFS('2way'!$N$3:$N$7690,"&gt;50%",'2way'!$Y$3:$Y$7690,"N",'2way'!$Q$3:$Q$7690,"=" &amp;B85) +  COUNTIFS('2way'!$N$3:$N$7690,"&gt;50%",'2way'!$Y$3:$Y$7690,"N",'2way'!$R$3:$R$7690,"=" &amp;B85)</f>
        <v>5</v>
      </c>
      <c r="O85" s="69">
        <f>COUNTIFS('2way'!$N$3:$N$7690,"&gt;50%",'2way'!$Y$3:$Y$7690,"Y",'2way'!$Q$3:$Q$7690,"=" &amp;B85) +  COUNTIFS('2way'!$N$3:$N$7690,"&gt;50%",'2way'!$Y$3:$Y$7690,"Y",'2way'!$R$3:$R$7690,"=" &amp;B85)</f>
        <v>2</v>
      </c>
      <c r="P85">
        <f>COUNTIF('2way'!$Q$3:$Q$7690,"=" &amp;B85) + COUNTIF('2way'!$R$3:$R$7690,"=" &amp;B85)</f>
        <v>8</v>
      </c>
      <c r="Q85" s="6">
        <f t="shared" si="22"/>
        <v>0.125</v>
      </c>
      <c r="R85" s="6">
        <f t="shared" si="23"/>
        <v>0</v>
      </c>
      <c r="S85" s="6">
        <f t="shared" si="24"/>
        <v>0.625</v>
      </c>
      <c r="T85" s="6">
        <f t="shared" si="25"/>
        <v>0.25</v>
      </c>
      <c r="U85">
        <f t="shared" si="26"/>
        <v>4</v>
      </c>
      <c r="V85" s="6">
        <f t="shared" si="27"/>
        <v>0.5</v>
      </c>
      <c r="W85">
        <f t="shared" si="28"/>
        <v>6</v>
      </c>
      <c r="X85" s="6">
        <f t="shared" si="29"/>
        <v>0.75</v>
      </c>
      <c r="Y85">
        <f t="shared" si="30"/>
        <v>4</v>
      </c>
      <c r="Z85" s="6">
        <f t="shared" si="31"/>
        <v>0.5</v>
      </c>
      <c r="AA85">
        <f t="shared" si="32"/>
        <v>2</v>
      </c>
      <c r="AB85" s="6">
        <f t="shared" si="33"/>
        <v>0.25</v>
      </c>
    </row>
    <row r="86" spans="1:28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0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3</v>
      </c>
      <c r="G86">
        <f>COUNTIF('2way'!$Q$3:$Q$7690,"=" &amp;B86) + COUNTIF('2way'!$R$3:$R$7690,"=" &amp;B86)</f>
        <v>8</v>
      </c>
      <c r="H86" s="6">
        <f t="shared" si="18"/>
        <v>0</v>
      </c>
      <c r="I86" s="6">
        <f t="shared" si="19"/>
        <v>0.125</v>
      </c>
      <c r="J86" s="6">
        <f t="shared" si="20"/>
        <v>0.5</v>
      </c>
      <c r="K86" s="6">
        <f t="shared" si="21"/>
        <v>0.375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3</v>
      </c>
      <c r="P86">
        <f>COUNTIF('2way'!$Q$3:$Q$7690,"=" &amp;B86) + COUNTIF('2way'!$R$3:$R$7690,"=" &amp;B86)</f>
        <v>8</v>
      </c>
      <c r="Q86" s="6">
        <f t="shared" si="22"/>
        <v>0</v>
      </c>
      <c r="R86" s="6">
        <f t="shared" si="23"/>
        <v>0</v>
      </c>
      <c r="S86" s="6">
        <f t="shared" si="24"/>
        <v>0.625</v>
      </c>
      <c r="T86" s="6">
        <f t="shared" si="25"/>
        <v>0.375</v>
      </c>
      <c r="U86">
        <f t="shared" si="26"/>
        <v>4</v>
      </c>
      <c r="V86" s="6">
        <f t="shared" si="27"/>
        <v>0.5</v>
      </c>
      <c r="W86">
        <f t="shared" si="28"/>
        <v>5</v>
      </c>
      <c r="X86" s="6">
        <f t="shared" si="29"/>
        <v>0.625</v>
      </c>
      <c r="Y86">
        <f t="shared" si="30"/>
        <v>4</v>
      </c>
      <c r="Z86" s="6">
        <f t="shared" si="31"/>
        <v>0.5</v>
      </c>
      <c r="AA86">
        <f t="shared" si="32"/>
        <v>3</v>
      </c>
      <c r="AB86" s="6">
        <f t="shared" si="33"/>
        <v>0.375</v>
      </c>
    </row>
    <row r="87" spans="1:28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1</v>
      </c>
      <c r="E87" s="69">
        <f>COUNTIFS('2way'!$B$3:$B$7690,"&gt;50%",'2way'!$Y$3:$Y$7690,"N",'2way'!$Q$3:$Q$7690,"=" &amp;B87) +  COUNTIFS('2way'!$B$3:$B$7690,"&gt;50%",'2way'!$Y$3:$Y$7690,"N",'2way'!$R$3:$R$7690,"=" &amp;B87)</f>
        <v>4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8</v>
      </c>
      <c r="H87" s="6">
        <f t="shared" si="18"/>
        <v>0</v>
      </c>
      <c r="I87" s="6">
        <f t="shared" si="19"/>
        <v>0.125</v>
      </c>
      <c r="J87" s="6">
        <f t="shared" si="20"/>
        <v>0.5</v>
      </c>
      <c r="K87" s="6">
        <f t="shared" si="21"/>
        <v>0.25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5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8</v>
      </c>
      <c r="Q87" s="6">
        <f t="shared" si="22"/>
        <v>0</v>
      </c>
      <c r="R87" s="6">
        <f t="shared" si="23"/>
        <v>0</v>
      </c>
      <c r="S87" s="6">
        <f t="shared" si="24"/>
        <v>0.625</v>
      </c>
      <c r="T87" s="6">
        <f t="shared" si="25"/>
        <v>0.25</v>
      </c>
      <c r="U87">
        <f t="shared" si="26"/>
        <v>4</v>
      </c>
      <c r="V87" s="6">
        <f t="shared" si="27"/>
        <v>0.5</v>
      </c>
      <c r="W87">
        <f t="shared" si="28"/>
        <v>5</v>
      </c>
      <c r="X87" s="6">
        <f t="shared" si="29"/>
        <v>0.625</v>
      </c>
      <c r="Y87">
        <f t="shared" si="30"/>
        <v>3</v>
      </c>
      <c r="Z87" s="6">
        <f t="shared" si="31"/>
        <v>0.375</v>
      </c>
      <c r="AA87">
        <f t="shared" si="32"/>
        <v>2</v>
      </c>
      <c r="AB87" s="6">
        <f t="shared" si="33"/>
        <v>0.25</v>
      </c>
    </row>
    <row r="88" spans="1:28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2</v>
      </c>
      <c r="F88" s="69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7</v>
      </c>
      <c r="H88" s="6">
        <f t="shared" si="18"/>
        <v>0.2857142857142857</v>
      </c>
      <c r="I88" s="6">
        <f t="shared" si="19"/>
        <v>0.14285714285714285</v>
      </c>
      <c r="J88" s="6">
        <f t="shared" si="20"/>
        <v>0.2857142857142857</v>
      </c>
      <c r="K88" s="6">
        <f t="shared" si="21"/>
        <v>0.2857142857142857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3</v>
      </c>
      <c r="O88" s="69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7</v>
      </c>
      <c r="Q88" s="6">
        <f t="shared" si="22"/>
        <v>0</v>
      </c>
      <c r="R88" s="6">
        <f t="shared" si="23"/>
        <v>0</v>
      </c>
      <c r="S88" s="6">
        <f t="shared" si="24"/>
        <v>0.42857142857142855</v>
      </c>
      <c r="T88" s="6">
        <f t="shared" si="25"/>
        <v>0.42857142857142855</v>
      </c>
      <c r="U88">
        <f t="shared" si="26"/>
        <v>4</v>
      </c>
      <c r="V88" s="6">
        <f t="shared" si="27"/>
        <v>0.5714285714285714</v>
      </c>
      <c r="W88">
        <f t="shared" si="28"/>
        <v>3</v>
      </c>
      <c r="X88" s="6">
        <f t="shared" si="29"/>
        <v>0.42857142857142855</v>
      </c>
      <c r="Y88">
        <f t="shared" si="30"/>
        <v>3</v>
      </c>
      <c r="Z88" s="6">
        <f t="shared" si="31"/>
        <v>0.42857142857142855</v>
      </c>
      <c r="AA88">
        <f t="shared" si="32"/>
        <v>3</v>
      </c>
      <c r="AB88" s="6">
        <f t="shared" si="33"/>
        <v>0.42857142857142855</v>
      </c>
    </row>
    <row r="89" spans="1:28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1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5</v>
      </c>
      <c r="F89" s="69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8</v>
      </c>
      <c r="H89" s="6">
        <f t="shared" si="18"/>
        <v>0.125</v>
      </c>
      <c r="I89" s="6">
        <f t="shared" si="19"/>
        <v>0.125</v>
      </c>
      <c r="J89" s="6">
        <f t="shared" si="20"/>
        <v>0.625</v>
      </c>
      <c r="K89" s="6">
        <f t="shared" si="21"/>
        <v>0.125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6</v>
      </c>
      <c r="O89" s="69">
        <f>COUNTIFS('2way'!$N$3:$N$7690,"&gt;50%",'2way'!$Y$3:$Y$7690,"Y",'2way'!$Q$3:$Q$7690,"=" &amp;B89) +  COUNTIFS('2way'!$N$3:$N$7690,"&gt;50%",'2way'!$Y$3:$Y$7690,"Y",'2way'!$R$3:$R$7690,"=" &amp;B89)</f>
        <v>2</v>
      </c>
      <c r="P89">
        <f>COUNTIF('2way'!$Q$3:$Q$7690,"=" &amp;B89) + COUNTIF('2way'!$R$3:$R$7690,"=" &amp;B89)</f>
        <v>8</v>
      </c>
      <c r="Q89" s="6">
        <f t="shared" si="22"/>
        <v>0</v>
      </c>
      <c r="R89" s="6">
        <f t="shared" si="23"/>
        <v>0</v>
      </c>
      <c r="S89" s="6">
        <f t="shared" si="24"/>
        <v>0.75</v>
      </c>
      <c r="T89" s="6">
        <f t="shared" si="25"/>
        <v>0.25</v>
      </c>
      <c r="U89">
        <f t="shared" si="26"/>
        <v>6</v>
      </c>
      <c r="V89" s="6">
        <f t="shared" si="27"/>
        <v>0.75</v>
      </c>
      <c r="W89">
        <f t="shared" si="28"/>
        <v>6</v>
      </c>
      <c r="X89" s="6">
        <f t="shared" si="29"/>
        <v>0.75</v>
      </c>
      <c r="Y89">
        <f t="shared" si="30"/>
        <v>2</v>
      </c>
      <c r="Z89" s="6">
        <f t="shared" si="31"/>
        <v>0.25</v>
      </c>
      <c r="AA89">
        <f t="shared" si="32"/>
        <v>2</v>
      </c>
      <c r="AB89" s="6">
        <f t="shared" si="33"/>
        <v>0.25</v>
      </c>
    </row>
    <row r="90" spans="1:28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1</v>
      </c>
      <c r="E90" s="69">
        <f>COUNTIFS('2way'!$B$3:$B$7690,"&gt;50%",'2way'!$Y$3:$Y$7690,"N",'2way'!$Q$3:$Q$7690,"=" &amp;B90) +  COUNTIFS('2way'!$B$3:$B$7690,"&gt;50%",'2way'!$Y$3:$Y$7690,"N",'2way'!$R$3:$R$7690,"=" &amp;B90)</f>
        <v>3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8</v>
      </c>
      <c r="H90" s="6">
        <f t="shared" si="18"/>
        <v>0</v>
      </c>
      <c r="I90" s="6">
        <f t="shared" si="19"/>
        <v>0.125</v>
      </c>
      <c r="J90" s="6">
        <f t="shared" si="20"/>
        <v>0.375</v>
      </c>
      <c r="K90" s="6">
        <f t="shared" si="21"/>
        <v>0.375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1</v>
      </c>
      <c r="N90" s="69">
        <f>COUNTIFS('2way'!$N$3:$N$7690,"&gt;50%",'2way'!$Y$3:$Y$7690,"N",'2way'!$Q$3:$Q$7690,"=" &amp;B90) +  COUNTIFS('2way'!$N$3:$N$7690,"&gt;50%",'2way'!$Y$3:$Y$7690,"N",'2way'!$R$3:$R$7690,"=" &amp;B90)</f>
        <v>3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8</v>
      </c>
      <c r="Q90" s="6">
        <f t="shared" si="22"/>
        <v>0</v>
      </c>
      <c r="R90" s="6">
        <f t="shared" si="23"/>
        <v>0.125</v>
      </c>
      <c r="S90" s="6">
        <f t="shared" si="24"/>
        <v>0.375</v>
      </c>
      <c r="T90" s="6">
        <f t="shared" si="25"/>
        <v>0.5</v>
      </c>
      <c r="U90">
        <f t="shared" si="26"/>
        <v>3</v>
      </c>
      <c r="V90" s="6">
        <f t="shared" si="27"/>
        <v>0.375</v>
      </c>
      <c r="W90">
        <f t="shared" si="28"/>
        <v>3</v>
      </c>
      <c r="X90" s="6">
        <f t="shared" si="29"/>
        <v>0.375</v>
      </c>
      <c r="Y90">
        <f t="shared" si="30"/>
        <v>4</v>
      </c>
      <c r="Z90" s="6">
        <f t="shared" si="31"/>
        <v>0.5</v>
      </c>
      <c r="AA90">
        <f t="shared" si="32"/>
        <v>5</v>
      </c>
      <c r="AB90" s="6">
        <f t="shared" si="33"/>
        <v>0.625</v>
      </c>
    </row>
    <row r="91" spans="1:28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2</v>
      </c>
      <c r="D91" s="69">
        <f>COUNTIFS('2way'!$A$3:$A$7690,"&gt;50%",'2way'!$Y$3:$Y$7690,"N",'2way'!$Q$3:$Q$7690,"=" &amp;B91) +  COUNTIFS('2way'!$A$3:$A$7690,"&gt;50%",'2way'!$Y$3:$Y$7690,"N",'2way'!$R$3:$R$7690,"=" &amp;B91)</f>
        <v>2</v>
      </c>
      <c r="E91" s="69">
        <f>COUNTIFS('2way'!$B$3:$B$7690,"&gt;50%",'2way'!$Y$3:$Y$7690,"N",'2way'!$Q$3:$Q$7690,"=" &amp;B91) +  COUNTIFS('2way'!$B$3:$B$7690,"&gt;50%",'2way'!$Y$3:$Y$7690,"N",'2way'!$R$3:$R$7690,"=" &amp;B91)</f>
        <v>3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8</v>
      </c>
      <c r="H91" s="6">
        <f t="shared" si="18"/>
        <v>0.25</v>
      </c>
      <c r="I91" s="6">
        <f t="shared" si="19"/>
        <v>0.25</v>
      </c>
      <c r="J91" s="6">
        <f t="shared" si="20"/>
        <v>0.375</v>
      </c>
      <c r="K91" s="6">
        <f t="shared" si="21"/>
        <v>0.125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5</v>
      </c>
      <c r="O91" s="69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8</v>
      </c>
      <c r="Q91" s="6">
        <f t="shared" si="22"/>
        <v>0</v>
      </c>
      <c r="R91" s="6">
        <f t="shared" si="23"/>
        <v>0</v>
      </c>
      <c r="S91" s="6">
        <f t="shared" si="24"/>
        <v>0.625</v>
      </c>
      <c r="T91" s="6">
        <f t="shared" si="25"/>
        <v>0.375</v>
      </c>
      <c r="U91">
        <f t="shared" si="26"/>
        <v>5</v>
      </c>
      <c r="V91" s="6">
        <f t="shared" si="27"/>
        <v>0.625</v>
      </c>
      <c r="W91">
        <f t="shared" si="28"/>
        <v>5</v>
      </c>
      <c r="X91" s="6">
        <f t="shared" si="29"/>
        <v>0.625</v>
      </c>
      <c r="Y91">
        <f t="shared" si="30"/>
        <v>3</v>
      </c>
      <c r="Z91" s="6">
        <f t="shared" si="31"/>
        <v>0.375</v>
      </c>
      <c r="AA91">
        <f t="shared" si="32"/>
        <v>3</v>
      </c>
      <c r="AB91" s="6">
        <f t="shared" si="33"/>
        <v>0.375</v>
      </c>
    </row>
    <row r="92" spans="1:28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3</v>
      </c>
      <c r="G92">
        <f>COUNTIF('2way'!$Q$3:$Q$7690,"=" &amp;B92) + COUNTIF('2way'!$R$3:$R$7690,"=" &amp;B92)</f>
        <v>8</v>
      </c>
      <c r="H92" s="6">
        <f t="shared" si="18"/>
        <v>0</v>
      </c>
      <c r="I92" s="6">
        <f t="shared" si="19"/>
        <v>0</v>
      </c>
      <c r="J92" s="6">
        <f t="shared" si="20"/>
        <v>0.625</v>
      </c>
      <c r="K92" s="6">
        <f t="shared" si="21"/>
        <v>0.375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3</v>
      </c>
      <c r="P92">
        <f>COUNTIF('2way'!$Q$3:$Q$7690,"=" &amp;B92) + COUNTIF('2way'!$R$3:$R$7690,"=" &amp;B92)</f>
        <v>8</v>
      </c>
      <c r="Q92" s="6">
        <f t="shared" si="22"/>
        <v>0</v>
      </c>
      <c r="R92" s="6">
        <f t="shared" si="23"/>
        <v>0</v>
      </c>
      <c r="S92" s="6">
        <f t="shared" si="24"/>
        <v>0.625</v>
      </c>
      <c r="T92" s="6">
        <f t="shared" si="25"/>
        <v>0.375</v>
      </c>
      <c r="U92">
        <f t="shared" si="26"/>
        <v>5</v>
      </c>
      <c r="V92" s="6">
        <f t="shared" si="27"/>
        <v>0.625</v>
      </c>
      <c r="W92">
        <f t="shared" si="28"/>
        <v>5</v>
      </c>
      <c r="X92" s="6">
        <f t="shared" si="29"/>
        <v>0.625</v>
      </c>
      <c r="Y92">
        <f t="shared" si="30"/>
        <v>3</v>
      </c>
      <c r="Z92" s="6">
        <f t="shared" si="31"/>
        <v>0.375</v>
      </c>
      <c r="AA92">
        <f t="shared" si="32"/>
        <v>3</v>
      </c>
      <c r="AB92" s="6">
        <f t="shared" si="33"/>
        <v>0.375</v>
      </c>
    </row>
    <row r="93" spans="1:28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2</v>
      </c>
      <c r="D93" s="69">
        <f>COUNTIFS('2way'!$A$3:$A$7690,"&gt;50%",'2way'!$Y$3:$Y$7690,"N",'2way'!$Q$3:$Q$7690,"=" &amp;B93) +  COUNTIFS('2way'!$A$3:$A$7690,"&gt;50%",'2way'!$Y$3:$Y$7690,"N",'2way'!$R$3:$R$7690,"=" &amp;B93)</f>
        <v>1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2</v>
      </c>
      <c r="G93">
        <f>COUNTIF('2way'!$Q$3:$Q$7690,"=" &amp;B93) + COUNTIF('2way'!$R$3:$R$7690,"=" &amp;B93)</f>
        <v>8</v>
      </c>
      <c r="H93" s="6">
        <f t="shared" si="18"/>
        <v>0.25</v>
      </c>
      <c r="I93" s="6">
        <f t="shared" si="19"/>
        <v>0.125</v>
      </c>
      <c r="J93" s="6">
        <f t="shared" si="20"/>
        <v>0.375</v>
      </c>
      <c r="K93" s="6">
        <f t="shared" si="21"/>
        <v>0.25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4</v>
      </c>
      <c r="O93" s="69">
        <f>COUNTIFS('2way'!$N$3:$N$7690,"&gt;50%",'2way'!$Y$3:$Y$7690,"Y",'2way'!$Q$3:$Q$7690,"=" &amp;B93) +  COUNTIFS('2way'!$N$3:$N$7690,"&gt;50%",'2way'!$Y$3:$Y$7690,"Y",'2way'!$R$3:$R$7690,"=" &amp;B93)</f>
        <v>3</v>
      </c>
      <c r="P93">
        <f>COUNTIF('2way'!$Q$3:$Q$7690,"=" &amp;B93) + COUNTIF('2way'!$R$3:$R$7690,"=" &amp;B93)</f>
        <v>8</v>
      </c>
      <c r="Q93" s="6">
        <f t="shared" si="22"/>
        <v>0.125</v>
      </c>
      <c r="R93" s="6">
        <f t="shared" si="23"/>
        <v>0</v>
      </c>
      <c r="S93" s="6">
        <f t="shared" si="24"/>
        <v>0.5</v>
      </c>
      <c r="T93" s="6">
        <f t="shared" si="25"/>
        <v>0.375</v>
      </c>
      <c r="U93">
        <f t="shared" si="26"/>
        <v>5</v>
      </c>
      <c r="V93" s="6">
        <f t="shared" si="27"/>
        <v>0.625</v>
      </c>
      <c r="W93">
        <f t="shared" si="28"/>
        <v>5</v>
      </c>
      <c r="X93" s="6">
        <f t="shared" si="29"/>
        <v>0.625</v>
      </c>
      <c r="Y93">
        <f t="shared" si="30"/>
        <v>3</v>
      </c>
      <c r="Z93" s="6">
        <f t="shared" si="31"/>
        <v>0.375</v>
      </c>
      <c r="AA93">
        <f t="shared" si="32"/>
        <v>3</v>
      </c>
      <c r="AB93" s="6">
        <f t="shared" si="33"/>
        <v>0.375</v>
      </c>
    </row>
    <row r="94" spans="1:28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1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4</v>
      </c>
      <c r="F94" s="69">
        <f>COUNTIFS('2way'!$B$3:$B$7690,"&gt;50%",'2way'!$Y$3:$Y$7690,"Y",'2way'!$Q$3:$Q$7690,"=" &amp;B94) +  COUNTIFS('2way'!$B$3:$B$7690,"&gt;50%",'2way'!$Y$3:$Y$7690,"Y",'2way'!$R$3:$R$7690,"=" &amp;B94)</f>
        <v>2</v>
      </c>
      <c r="G94">
        <f>COUNTIF('2way'!$Q$3:$Q$7690,"=" &amp;B94) + COUNTIF('2way'!$R$3:$R$7690,"=" &amp;B94)</f>
        <v>8</v>
      </c>
      <c r="H94" s="6">
        <f t="shared" si="18"/>
        <v>0.125</v>
      </c>
      <c r="I94" s="6">
        <f t="shared" si="19"/>
        <v>0</v>
      </c>
      <c r="J94" s="6">
        <f t="shared" si="20"/>
        <v>0.5</v>
      </c>
      <c r="K94" s="6">
        <f t="shared" si="21"/>
        <v>0.25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4</v>
      </c>
      <c r="O94" s="69">
        <f>COUNTIFS('2way'!$N$3:$N$7690,"&gt;50%",'2way'!$Y$3:$Y$7690,"Y",'2way'!$Q$3:$Q$7690,"=" &amp;B94) +  COUNTIFS('2way'!$N$3:$N$7690,"&gt;50%",'2way'!$Y$3:$Y$7690,"Y",'2way'!$R$3:$R$7690,"=" &amp;B94)</f>
        <v>2</v>
      </c>
      <c r="P94">
        <f>COUNTIF('2way'!$Q$3:$Q$7690,"=" &amp;B94) + COUNTIF('2way'!$R$3:$R$7690,"=" &amp;B94)</f>
        <v>8</v>
      </c>
      <c r="Q94" s="6">
        <f t="shared" si="22"/>
        <v>0.125</v>
      </c>
      <c r="R94" s="6">
        <f t="shared" si="23"/>
        <v>0</v>
      </c>
      <c r="S94" s="6">
        <f t="shared" si="24"/>
        <v>0.5</v>
      </c>
      <c r="T94" s="6">
        <f t="shared" si="25"/>
        <v>0.25</v>
      </c>
      <c r="U94">
        <f t="shared" si="26"/>
        <v>5</v>
      </c>
      <c r="V94" s="6">
        <f t="shared" si="27"/>
        <v>0.625</v>
      </c>
      <c r="W94">
        <f t="shared" si="28"/>
        <v>5</v>
      </c>
      <c r="X94" s="6">
        <f t="shared" si="29"/>
        <v>0.625</v>
      </c>
      <c r="Y94">
        <f t="shared" si="30"/>
        <v>2</v>
      </c>
      <c r="Z94" s="6">
        <f t="shared" si="31"/>
        <v>0.25</v>
      </c>
      <c r="AA94">
        <f t="shared" si="32"/>
        <v>2</v>
      </c>
      <c r="AB94" s="6">
        <f t="shared" si="33"/>
        <v>0.25</v>
      </c>
    </row>
    <row r="95" spans="1:28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1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2</v>
      </c>
      <c r="F95" s="69">
        <f>COUNTIFS('2way'!$B$3:$B$7690,"&gt;50%",'2way'!$Y$3:$Y$7690,"Y",'2way'!$Q$3:$Q$7690,"=" &amp;B95) +  COUNTIFS('2way'!$B$3:$B$7690,"&gt;50%",'2way'!$Y$3:$Y$7690,"Y",'2way'!$R$3:$R$7690,"=" &amp;B95)</f>
        <v>4</v>
      </c>
      <c r="G95">
        <f>COUNTIF('2way'!$Q$3:$Q$7690,"=" &amp;B95) + COUNTIF('2way'!$R$3:$R$7690,"=" &amp;B95)</f>
        <v>8</v>
      </c>
      <c r="H95" s="6">
        <f t="shared" si="18"/>
        <v>0.125</v>
      </c>
      <c r="I95" s="6">
        <f t="shared" si="19"/>
        <v>0.125</v>
      </c>
      <c r="J95" s="6">
        <f t="shared" si="20"/>
        <v>0.25</v>
      </c>
      <c r="K95" s="6">
        <f t="shared" si="21"/>
        <v>0.5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3</v>
      </c>
      <c r="O95" s="69">
        <f>COUNTIFS('2way'!$N$3:$N$7690,"&gt;50%",'2way'!$Y$3:$Y$7690,"Y",'2way'!$Q$3:$Q$7690,"=" &amp;B95) +  COUNTIFS('2way'!$N$3:$N$7690,"&gt;50%",'2way'!$Y$3:$Y$7690,"Y",'2way'!$R$3:$R$7690,"=" &amp;B95)</f>
        <v>5</v>
      </c>
      <c r="P95">
        <f>COUNTIF('2way'!$Q$3:$Q$7690,"=" &amp;B95) + COUNTIF('2way'!$R$3:$R$7690,"=" &amp;B95)</f>
        <v>8</v>
      </c>
      <c r="Q95" s="6">
        <f t="shared" si="22"/>
        <v>0</v>
      </c>
      <c r="R95" s="6">
        <f t="shared" si="23"/>
        <v>0</v>
      </c>
      <c r="S95" s="6">
        <f t="shared" si="24"/>
        <v>0.375</v>
      </c>
      <c r="T95" s="6">
        <f t="shared" si="25"/>
        <v>0.625</v>
      </c>
      <c r="U95">
        <f t="shared" si="26"/>
        <v>3</v>
      </c>
      <c r="V95" s="6">
        <f t="shared" si="27"/>
        <v>0.375</v>
      </c>
      <c r="W95">
        <f t="shared" si="28"/>
        <v>3</v>
      </c>
      <c r="X95" s="6">
        <f t="shared" si="29"/>
        <v>0.375</v>
      </c>
      <c r="Y95">
        <f t="shared" si="30"/>
        <v>5</v>
      </c>
      <c r="Z95" s="6">
        <f t="shared" si="31"/>
        <v>0.625</v>
      </c>
      <c r="AA95">
        <f t="shared" si="32"/>
        <v>5</v>
      </c>
      <c r="AB95" s="6">
        <f t="shared" si="33"/>
        <v>0.625</v>
      </c>
    </row>
    <row r="96" spans="1:28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3</v>
      </c>
      <c r="D96" s="69">
        <f>COUNTIFS('2way'!$A$3:$A$7690,"&gt;50%",'2way'!$Y$3:$Y$7690,"N",'2way'!$Q$3:$Q$7690,"=" &amp;B96) +  COUNTIFS('2way'!$A$3:$A$7690,"&gt;50%",'2way'!$Y$3:$Y$7690,"N",'2way'!$R$3:$R$7690,"=" &amp;B96)</f>
        <v>1</v>
      </c>
      <c r="E96" s="69">
        <f>COUNTIFS('2way'!$B$3:$B$7690,"&gt;50%",'2way'!$Y$3:$Y$7690,"N",'2way'!$Q$3:$Q$7690,"=" &amp;B96) +  COUNTIFS('2way'!$B$3:$B$7690,"&gt;50%",'2way'!$Y$3:$Y$7690,"N",'2way'!$R$3:$R$7690,"=" &amp;B96)</f>
        <v>1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7</v>
      </c>
      <c r="H96" s="6">
        <f t="shared" si="18"/>
        <v>0.42857142857142855</v>
      </c>
      <c r="I96" s="6">
        <f t="shared" si="19"/>
        <v>0.14285714285714285</v>
      </c>
      <c r="J96" s="6">
        <f t="shared" si="20"/>
        <v>0.14285714285714285</v>
      </c>
      <c r="K96" s="6">
        <f t="shared" si="21"/>
        <v>0.2857142857142857</v>
      </c>
      <c r="L96" s="69">
        <f>COUNTIFS('2way'!$M$3:$M$7690,"&gt;50%",'2way'!$Y$3:$Y$7690,"Y",'2way'!$Q$3:$Q$7690,"=" &amp;B96) +  COUNTIFS('2way'!$M$3:$M$7690,"&gt;50%",'2way'!$Y$3:$Y$7690,"Y",'2way'!$R$3:$R$7690,"=" &amp;B96)</f>
        <v>5</v>
      </c>
      <c r="M96" s="69">
        <f>COUNTIFS('2way'!$M$3:$M$7690,"&gt;50%",'2way'!$Y$3:$Y$7690,"N",'2way'!$Q$3:$Q$7690,"=" &amp;B96) +  COUNTIFS('2way'!$M$3:$M$7690,"&gt;50%",'2way'!$Y$3:$Y$7690,"N",'2way'!$R$3:$R$7690,"=" &amp;B96)</f>
        <v>1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7</v>
      </c>
      <c r="Q96" s="6">
        <f t="shared" si="22"/>
        <v>0.7142857142857143</v>
      </c>
      <c r="R96" s="6">
        <f t="shared" si="23"/>
        <v>0.14285714285714285</v>
      </c>
      <c r="S96" s="6">
        <f t="shared" si="24"/>
        <v>0.14285714285714285</v>
      </c>
      <c r="T96" s="6">
        <f t="shared" si="25"/>
        <v>0</v>
      </c>
      <c r="U96">
        <f t="shared" si="26"/>
        <v>4</v>
      </c>
      <c r="V96" s="6">
        <f t="shared" si="27"/>
        <v>0.5714285714285714</v>
      </c>
      <c r="W96">
        <f t="shared" si="28"/>
        <v>6</v>
      </c>
      <c r="X96" s="6">
        <f t="shared" si="29"/>
        <v>0.8571428571428571</v>
      </c>
      <c r="Y96">
        <f t="shared" si="30"/>
        <v>3</v>
      </c>
      <c r="Z96" s="6">
        <f t="shared" si="31"/>
        <v>0.42857142857142855</v>
      </c>
      <c r="AA96">
        <f t="shared" si="32"/>
        <v>1</v>
      </c>
      <c r="AB96" s="6">
        <f t="shared" si="33"/>
        <v>0.14285714285714285</v>
      </c>
    </row>
    <row r="97" spans="1:28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1</v>
      </c>
      <c r="D97" s="69">
        <f>COUNTIFS('2way'!$A$3:$A$7690,"&gt;50%",'2way'!$Y$3:$Y$7690,"N",'2way'!$Q$3:$Q$7690,"=" &amp;B97) +  COUNTIFS('2way'!$A$3:$A$7690,"&gt;50%",'2way'!$Y$3:$Y$7690,"N",'2way'!$R$3:$R$7690,"=" &amp;B97)</f>
        <v>2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1</v>
      </c>
      <c r="G97">
        <f>COUNTIF('2way'!$Q$3:$Q$7690,"=" &amp;B97) + COUNTIF('2way'!$R$3:$R$7690,"=" &amp;B97)</f>
        <v>7</v>
      </c>
      <c r="H97" s="6">
        <f t="shared" si="18"/>
        <v>0.14285714285714285</v>
      </c>
      <c r="I97" s="6">
        <f t="shared" si="19"/>
        <v>0.2857142857142857</v>
      </c>
      <c r="J97" s="6">
        <f t="shared" si="20"/>
        <v>0.2857142857142857</v>
      </c>
      <c r="K97" s="6">
        <f t="shared" si="21"/>
        <v>0.14285714285714285</v>
      </c>
      <c r="L97" s="69">
        <f>COUNTIFS('2way'!$M$3:$M$7690,"&gt;50%",'2way'!$Y$3:$Y$7690,"Y",'2way'!$Q$3:$Q$7690,"=" &amp;B97) +  COUNTIFS('2way'!$M$3:$M$7690,"&gt;50%",'2way'!$Y$3:$Y$7690,"Y",'2way'!$R$3:$R$7690,"=" &amp;B97)</f>
        <v>3</v>
      </c>
      <c r="M97" s="69">
        <f>COUNTIFS('2way'!$M$3:$M$7690,"&gt;50%",'2way'!$Y$3:$Y$7690,"N",'2way'!$Q$3:$Q$7690,"=" &amp;B97) +  COUNTIFS('2way'!$M$3:$M$7690,"&gt;50%",'2way'!$Y$3:$Y$7690,"N",'2way'!$R$3:$R$7690,"=" &amp;B97)</f>
        <v>4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7</v>
      </c>
      <c r="Q97" s="6">
        <f t="shared" si="22"/>
        <v>0.42857142857142855</v>
      </c>
      <c r="R97" s="6">
        <f t="shared" si="23"/>
        <v>0.5714285714285714</v>
      </c>
      <c r="S97" s="6">
        <f t="shared" si="24"/>
        <v>0</v>
      </c>
      <c r="T97" s="6">
        <f t="shared" si="25"/>
        <v>0</v>
      </c>
      <c r="U97">
        <f t="shared" si="26"/>
        <v>3</v>
      </c>
      <c r="V97" s="6">
        <f t="shared" si="27"/>
        <v>0.42857142857142855</v>
      </c>
      <c r="W97">
        <f t="shared" si="28"/>
        <v>3</v>
      </c>
      <c r="X97" s="6">
        <f t="shared" si="29"/>
        <v>0.42857142857142855</v>
      </c>
      <c r="Y97">
        <f t="shared" si="30"/>
        <v>3</v>
      </c>
      <c r="Z97" s="6">
        <f t="shared" si="31"/>
        <v>0.42857142857142855</v>
      </c>
      <c r="AA97">
        <f t="shared" si="32"/>
        <v>4</v>
      </c>
      <c r="AB97" s="6">
        <f t="shared" si="33"/>
        <v>0.5714285714285714</v>
      </c>
    </row>
    <row r="98" spans="1:28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1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7</v>
      </c>
      <c r="H98" s="6">
        <f t="shared" si="18"/>
        <v>0.42857142857142855</v>
      </c>
      <c r="I98" s="6">
        <f t="shared" si="19"/>
        <v>0.14285714285714285</v>
      </c>
      <c r="J98" s="6">
        <f t="shared" si="20"/>
        <v>0.14285714285714285</v>
      </c>
      <c r="K98" s="6">
        <f t="shared" si="21"/>
        <v>0.2857142857142857</v>
      </c>
      <c r="L98" s="69">
        <f>COUNTIFS('2way'!$M$3:$M$7690,"&gt;50%",'2way'!$Y$3:$Y$7690,"Y",'2way'!$Q$3:$Q$7690,"=" &amp;B98) +  COUNTIFS('2way'!$M$3:$M$7690,"&gt;50%",'2way'!$Y$3:$Y$7690,"Y",'2way'!$R$3:$R$7690,"=" &amp;B98)</f>
        <v>2</v>
      </c>
      <c r="M98" s="69">
        <f>COUNTIFS('2way'!$M$3:$M$7690,"&gt;50%",'2way'!$Y$3:$Y$7690,"N",'2way'!$Q$3:$Q$7690,"=" &amp;B98) +  COUNTIFS('2way'!$M$3:$M$7690,"&gt;50%",'2way'!$Y$3:$Y$7690,"N",'2way'!$R$3:$R$7690,"=" &amp;B98)</f>
        <v>2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7</v>
      </c>
      <c r="Q98" s="6">
        <f t="shared" si="22"/>
        <v>0.2857142857142857</v>
      </c>
      <c r="R98" s="6">
        <f t="shared" si="23"/>
        <v>0.2857142857142857</v>
      </c>
      <c r="S98" s="6">
        <f t="shared" si="24"/>
        <v>0</v>
      </c>
      <c r="T98" s="6">
        <f t="shared" si="25"/>
        <v>0.42857142857142855</v>
      </c>
      <c r="U98">
        <f t="shared" si="26"/>
        <v>4</v>
      </c>
      <c r="V98" s="6">
        <f t="shared" si="27"/>
        <v>0.5714285714285714</v>
      </c>
      <c r="W98">
        <f t="shared" si="28"/>
        <v>2</v>
      </c>
      <c r="X98" s="6">
        <f t="shared" si="29"/>
        <v>0.2857142857142857</v>
      </c>
      <c r="Y98">
        <f t="shared" si="30"/>
        <v>3</v>
      </c>
      <c r="Z98" s="6">
        <f t="shared" si="31"/>
        <v>0.42857142857142855</v>
      </c>
      <c r="AA98">
        <f t="shared" si="32"/>
        <v>5</v>
      </c>
      <c r="AB98" s="6">
        <f t="shared" si="33"/>
        <v>0.7142857142857143</v>
      </c>
    </row>
    <row r="99" spans="1:28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2</v>
      </c>
      <c r="D99" s="69">
        <f>COUNTIFS('2way'!$A$3:$A$7690,"&gt;50%",'2way'!$Y$3:$Y$7690,"N",'2way'!$Q$3:$Q$7690,"=" &amp;B99) +  COUNTIFS('2way'!$A$3:$A$7690,"&gt;50%",'2way'!$Y$3:$Y$7690,"N",'2way'!$R$3:$R$7690,"=" &amp;B99)</f>
        <v>1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5</v>
      </c>
      <c r="H99" s="6">
        <f t="shared" si="18"/>
        <v>0.4</v>
      </c>
      <c r="I99" s="6">
        <f t="shared" si="19"/>
        <v>0.2</v>
      </c>
      <c r="J99" s="6">
        <f t="shared" si="20"/>
        <v>0</v>
      </c>
      <c r="K99" s="6">
        <f t="shared" si="21"/>
        <v>0.4</v>
      </c>
      <c r="L99" s="69">
        <f>COUNTIFS('2way'!$M$3:$M$7690,"&gt;50%",'2way'!$Y$3:$Y$7690,"Y",'2way'!$Q$3:$Q$7690,"=" &amp;B99) +  COUNTIFS('2way'!$M$3:$M$7690,"&gt;50%",'2way'!$Y$3:$Y$7690,"Y",'2way'!$R$3:$R$7690,"=" &amp;B99)</f>
        <v>3</v>
      </c>
      <c r="M99" s="69">
        <f>COUNTIFS('2way'!$M$3:$M$7690,"&gt;50%",'2way'!$Y$3:$Y$7690,"N",'2way'!$Q$3:$Q$7690,"=" &amp;B99) +  COUNTIFS('2way'!$M$3:$M$7690,"&gt;50%",'2way'!$Y$3:$Y$7690,"N",'2way'!$R$3:$R$7690,"=" &amp;B99)</f>
        <v>1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5</v>
      </c>
      <c r="Q99" s="6">
        <f t="shared" si="22"/>
        <v>0.6</v>
      </c>
      <c r="R99" s="6">
        <f t="shared" si="23"/>
        <v>0.2</v>
      </c>
      <c r="S99" s="6">
        <f t="shared" si="24"/>
        <v>0</v>
      </c>
      <c r="T99" s="6">
        <f t="shared" si="25"/>
        <v>0.2</v>
      </c>
      <c r="U99">
        <f t="shared" si="26"/>
        <v>2</v>
      </c>
      <c r="V99" s="6">
        <f t="shared" si="27"/>
        <v>0.4</v>
      </c>
      <c r="W99">
        <f t="shared" si="28"/>
        <v>3</v>
      </c>
      <c r="X99" s="6">
        <f t="shared" si="29"/>
        <v>0.6</v>
      </c>
      <c r="Y99">
        <f t="shared" si="30"/>
        <v>3</v>
      </c>
      <c r="Z99" s="6">
        <f t="shared" si="31"/>
        <v>0.6</v>
      </c>
      <c r="AA99">
        <f t="shared" si="32"/>
        <v>2</v>
      </c>
      <c r="AB99" s="6">
        <f t="shared" si="33"/>
        <v>0.4</v>
      </c>
    </row>
    <row r="100" spans="1:28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1</v>
      </c>
      <c r="E100" s="69">
        <f>COUNTIFS('2way'!$B$3:$B$7690,"&gt;50%",'2way'!$Y$3:$Y$7690,"N",'2way'!$Q$3:$Q$7690,"=" &amp;B100) +  COUNTIFS('2way'!$B$3:$B$7690,"&gt;50%",'2way'!$Y$3:$Y$7690,"N",'2way'!$R$3:$R$7690,"=" &amp;B100)</f>
        <v>0</v>
      </c>
      <c r="F100" s="69">
        <f>COUNTIFS('2way'!$B$3:$B$7690,"&gt;50%",'2way'!$Y$3:$Y$7690,"Y",'2way'!$Q$3:$Q$7690,"=" &amp;B100) +  COUNTIFS('2way'!$B$3:$B$7690,"&gt;50%",'2way'!$Y$3:$Y$7690,"Y",'2way'!$R$3:$R$7690,"=" &amp;B100)</f>
        <v>4</v>
      </c>
      <c r="G100">
        <f>COUNTIF('2way'!$Q$3:$Q$7690,"=" &amp;B100) + COUNTIF('2way'!$R$3:$R$7690,"=" &amp;B100)</f>
        <v>7</v>
      </c>
      <c r="H100" s="6">
        <f t="shared" si="18"/>
        <v>0.14285714285714285</v>
      </c>
      <c r="I100" s="6">
        <f t="shared" si="19"/>
        <v>0.14285714285714285</v>
      </c>
      <c r="J100" s="6">
        <f t="shared" si="20"/>
        <v>0</v>
      </c>
      <c r="K100" s="6">
        <f t="shared" si="21"/>
        <v>0.5714285714285714</v>
      </c>
      <c r="L100" s="69">
        <f>COUNTIFS('2way'!$M$3:$M$7690,"&gt;50%",'2way'!$Y$3:$Y$7690,"Y",'2way'!$Q$3:$Q$7690,"=" &amp;B100) +  COUNTIFS('2way'!$M$3:$M$7690,"&gt;50%",'2way'!$Y$3:$Y$7690,"Y",'2way'!$R$3:$R$7690,"=" &amp;B100)</f>
        <v>4</v>
      </c>
      <c r="M100" s="69">
        <f>COUNTIFS('2way'!$M$3:$M$7690,"&gt;50%",'2way'!$Y$3:$Y$7690,"N",'2way'!$Q$3:$Q$7690,"=" &amp;B100) +  COUNTIFS('2way'!$M$3:$M$7690,"&gt;50%",'2way'!$Y$3:$Y$7690,"N",'2way'!$R$3:$R$7690,"=" &amp;B100)</f>
        <v>2</v>
      </c>
      <c r="N100" s="69">
        <f>COUNTIFS('2way'!$N$3:$N$7690,"&gt;50%",'2way'!$Y$3:$Y$7690,"N",'2way'!$Q$3:$Q$7690,"=" &amp;B100) +  COUNTIFS('2way'!$N$3:$N$7690,"&gt;50%",'2way'!$Y$3:$Y$7690,"N",'2way'!$R$3:$R$7690,"=" &amp;B100)</f>
        <v>0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7</v>
      </c>
      <c r="Q100" s="6">
        <f t="shared" si="22"/>
        <v>0.5714285714285714</v>
      </c>
      <c r="R100" s="6">
        <f t="shared" si="23"/>
        <v>0.2857142857142857</v>
      </c>
      <c r="S100" s="6">
        <f t="shared" si="24"/>
        <v>0</v>
      </c>
      <c r="T100" s="6">
        <f t="shared" si="25"/>
        <v>0.14285714285714285</v>
      </c>
      <c r="U100">
        <f t="shared" si="26"/>
        <v>1</v>
      </c>
      <c r="V100" s="6">
        <f t="shared" si="27"/>
        <v>0.14285714285714285</v>
      </c>
      <c r="W100">
        <f t="shared" si="28"/>
        <v>4</v>
      </c>
      <c r="X100" s="6">
        <f t="shared" si="29"/>
        <v>0.5714285714285714</v>
      </c>
      <c r="Y100">
        <f t="shared" si="30"/>
        <v>5</v>
      </c>
      <c r="Z100" s="6">
        <f t="shared" si="31"/>
        <v>0.7142857142857143</v>
      </c>
      <c r="AA100">
        <f t="shared" si="32"/>
        <v>3</v>
      </c>
      <c r="AB100" s="6">
        <f t="shared" si="33"/>
        <v>0.42857142857142855</v>
      </c>
    </row>
    <row r="101" spans="1:28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2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3</v>
      </c>
      <c r="F101" s="69">
        <f>COUNTIFS('2way'!$B$3:$B$7690,"&gt;50%",'2way'!$Y$3:$Y$7690,"Y",'2way'!$Q$3:$Q$7690,"=" &amp;B101) +  COUNTIFS('2way'!$B$3:$B$7690,"&gt;50%",'2way'!$Y$3:$Y$7690,"Y",'2way'!$R$3:$R$7690,"=" &amp;B101)</f>
        <v>1</v>
      </c>
      <c r="G101">
        <f>COUNTIF('2way'!$Q$3:$Q$7690,"=" &amp;B101) + COUNTIF('2way'!$R$3:$R$7690,"=" &amp;B101)</f>
        <v>7</v>
      </c>
      <c r="H101" s="6">
        <f t="shared" si="18"/>
        <v>0.2857142857142857</v>
      </c>
      <c r="I101" s="6">
        <f t="shared" si="19"/>
        <v>0.14285714285714285</v>
      </c>
      <c r="J101" s="6">
        <f t="shared" si="20"/>
        <v>0.42857142857142855</v>
      </c>
      <c r="K101" s="6">
        <f t="shared" si="21"/>
        <v>0.14285714285714285</v>
      </c>
      <c r="L101" s="69">
        <f>COUNTIFS('2way'!$M$3:$M$7690,"&gt;50%",'2way'!$Y$3:$Y$7690,"Y",'2way'!$Q$3:$Q$7690,"=" &amp;B101) +  COUNTIFS('2way'!$M$3:$M$7690,"&gt;50%",'2way'!$Y$3:$Y$7690,"Y",'2way'!$R$3:$R$7690,"=" &amp;B101)</f>
        <v>2</v>
      </c>
      <c r="M101" s="69">
        <f>COUNTIFS('2way'!$M$3:$M$7690,"&gt;50%",'2way'!$Y$3:$Y$7690,"N",'2way'!$Q$3:$Q$7690,"=" &amp;B101) +  COUNTIFS('2way'!$M$3:$M$7690,"&gt;50%",'2way'!$Y$3:$Y$7690,"N",'2way'!$R$3:$R$7690,"=" &amp;B101)</f>
        <v>2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1</v>
      </c>
      <c r="P101">
        <f>COUNTIF('2way'!$Q$3:$Q$7690,"=" &amp;B101) + COUNTIF('2way'!$R$3:$R$7690,"=" &amp;B101)</f>
        <v>7</v>
      </c>
      <c r="Q101" s="6">
        <f t="shared" si="22"/>
        <v>0.2857142857142857</v>
      </c>
      <c r="R101" s="6">
        <f t="shared" si="23"/>
        <v>0.2857142857142857</v>
      </c>
      <c r="S101" s="6">
        <f t="shared" si="24"/>
        <v>0.2857142857142857</v>
      </c>
      <c r="T101" s="6">
        <f t="shared" si="25"/>
        <v>0.14285714285714285</v>
      </c>
      <c r="U101">
        <f t="shared" si="26"/>
        <v>5</v>
      </c>
      <c r="V101" s="6">
        <f t="shared" si="27"/>
        <v>0.7142857142857143</v>
      </c>
      <c r="W101">
        <f t="shared" si="28"/>
        <v>4</v>
      </c>
      <c r="X101" s="6">
        <f t="shared" si="29"/>
        <v>0.5714285714285714</v>
      </c>
      <c r="Y101">
        <f t="shared" si="30"/>
        <v>2</v>
      </c>
      <c r="Z101" s="6">
        <f t="shared" si="31"/>
        <v>0.2857142857142857</v>
      </c>
      <c r="AA101">
        <f t="shared" si="32"/>
        <v>3</v>
      </c>
      <c r="AB101" s="6">
        <f t="shared" si="33"/>
        <v>0.42857142857142855</v>
      </c>
    </row>
    <row r="102" spans="1:28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2</v>
      </c>
      <c r="D102" s="69">
        <f>COUNTIFS('2way'!$A$3:$A$7690,"&gt;50%",'2way'!$Y$3:$Y$7690,"N",'2way'!$Q$3:$Q$7690,"=" &amp;B102) +  COUNTIFS('2way'!$A$3:$A$7690,"&gt;50%",'2way'!$Y$3:$Y$7690,"N",'2way'!$R$3:$R$7690,"=" &amp;B102)</f>
        <v>0</v>
      </c>
      <c r="E102" s="69">
        <f>COUNTIFS('2way'!$B$3:$B$7690,"&gt;50%",'2way'!$Y$3:$Y$7690,"N",'2way'!$Q$3:$Q$7690,"=" &amp;B102) +  COUNTIFS('2way'!$B$3:$B$7690,"&gt;50%",'2way'!$Y$3:$Y$7690,"N",'2way'!$R$3:$R$7690,"=" &amp;B102)</f>
        <v>2</v>
      </c>
      <c r="F102" s="69">
        <f>COUNTIFS('2way'!$B$3:$B$7690,"&gt;50%",'2way'!$Y$3:$Y$7690,"Y",'2way'!$Q$3:$Q$7690,"=" &amp;B102) +  COUNTIFS('2way'!$B$3:$B$7690,"&gt;50%",'2way'!$Y$3:$Y$7690,"Y",'2way'!$R$3:$R$7690,"=" &amp;B102)</f>
        <v>3</v>
      </c>
      <c r="G102">
        <f>COUNTIF('2way'!$Q$3:$Q$7690,"=" &amp;B102) + COUNTIF('2way'!$R$3:$R$7690,"=" &amp;B102)</f>
        <v>7</v>
      </c>
      <c r="H102" s="6">
        <f t="shared" si="18"/>
        <v>0.2857142857142857</v>
      </c>
      <c r="I102" s="6">
        <f t="shared" si="19"/>
        <v>0</v>
      </c>
      <c r="J102" s="6">
        <f t="shared" si="20"/>
        <v>0.2857142857142857</v>
      </c>
      <c r="K102" s="6">
        <f t="shared" si="21"/>
        <v>0.42857142857142855</v>
      </c>
      <c r="L102" s="69">
        <f>COUNTIFS('2way'!$M$3:$M$7690,"&gt;50%",'2way'!$Y$3:$Y$7690,"Y",'2way'!$Q$3:$Q$7690,"=" &amp;B102) +  COUNTIFS('2way'!$M$3:$M$7690,"&gt;50%",'2way'!$Y$3:$Y$7690,"Y",'2way'!$R$3:$R$7690,"=" &amp;B102)</f>
        <v>5</v>
      </c>
      <c r="M102" s="69">
        <f>COUNTIFS('2way'!$M$3:$M$7690,"&gt;50%",'2way'!$Y$3:$Y$7690,"N",'2way'!$Q$3:$Q$7690,"=" &amp;B102) +  COUNTIFS('2way'!$M$3:$M$7690,"&gt;50%",'2way'!$Y$3:$Y$7690,"N",'2way'!$R$3:$R$7690,"=" &amp;B102)</f>
        <v>1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7</v>
      </c>
      <c r="Q102" s="6">
        <f t="shared" si="22"/>
        <v>0.7142857142857143</v>
      </c>
      <c r="R102" s="6">
        <f t="shared" si="23"/>
        <v>0.14285714285714285</v>
      </c>
      <c r="S102" s="6">
        <f t="shared" si="24"/>
        <v>0.14285714285714285</v>
      </c>
      <c r="T102" s="6">
        <f t="shared" si="25"/>
        <v>0</v>
      </c>
      <c r="U102">
        <f t="shared" si="26"/>
        <v>4</v>
      </c>
      <c r="V102" s="6">
        <f t="shared" si="27"/>
        <v>0.5714285714285714</v>
      </c>
      <c r="W102">
        <f t="shared" si="28"/>
        <v>6</v>
      </c>
      <c r="X102" s="6">
        <f t="shared" si="29"/>
        <v>0.8571428571428571</v>
      </c>
      <c r="Y102">
        <f t="shared" si="30"/>
        <v>3</v>
      </c>
      <c r="Z102" s="6">
        <f t="shared" si="31"/>
        <v>0.42857142857142855</v>
      </c>
      <c r="AA102">
        <f t="shared" si="32"/>
        <v>1</v>
      </c>
      <c r="AB102" s="6">
        <f t="shared" si="33"/>
        <v>0.14285714285714285</v>
      </c>
    </row>
    <row r="103" spans="1:28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3</v>
      </c>
      <c r="D103" s="69">
        <f>COUNTIFS('2way'!$A$3:$A$7690,"&gt;50%",'2way'!$Y$3:$Y$7690,"N",'2way'!$Q$3:$Q$7690,"=" &amp;B103) +  COUNTIFS('2way'!$A$3:$A$7690,"&gt;50%",'2way'!$Y$3:$Y$7690,"N",'2way'!$R$3:$R$7690,"=" &amp;B103)</f>
        <v>3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7</v>
      </c>
      <c r="H103" s="6">
        <f t="shared" si="18"/>
        <v>0.42857142857142855</v>
      </c>
      <c r="I103" s="6">
        <f t="shared" si="19"/>
        <v>0.42857142857142855</v>
      </c>
      <c r="J103" s="6">
        <f t="shared" si="20"/>
        <v>0</v>
      </c>
      <c r="K103" s="6">
        <f t="shared" si="21"/>
        <v>0.14285714285714285</v>
      </c>
      <c r="L103" s="69">
        <f>COUNTIFS('2way'!$M$3:$M$7690,"&gt;50%",'2way'!$Y$3:$Y$7690,"Y",'2way'!$Q$3:$Q$7690,"=" &amp;B103) +  COUNTIFS('2way'!$M$3:$M$7690,"&gt;50%",'2way'!$Y$3:$Y$7690,"Y",'2way'!$R$3:$R$7690,"=" &amp;B103)</f>
        <v>4</v>
      </c>
      <c r="M103" s="69">
        <f>COUNTIFS('2way'!$M$3:$M$7690,"&gt;50%",'2way'!$Y$3:$Y$7690,"N",'2way'!$Q$3:$Q$7690,"=" &amp;B103) +  COUNTIFS('2way'!$M$3:$M$7690,"&gt;50%",'2way'!$Y$3:$Y$7690,"N",'2way'!$R$3:$R$7690,"=" &amp;B103)</f>
        <v>3</v>
      </c>
      <c r="N103" s="69">
        <f>COUNTIFS('2way'!$N$3:$N$7690,"&gt;50%",'2way'!$Y$3:$Y$7690,"N",'2way'!$Q$3:$Q$7690,"=" &amp;B103) +  COUNTIFS('2way'!$N$3:$N$7690,"&gt;50%",'2way'!$Y$3:$Y$7690,"N",'2way'!$R$3:$R$7690,"=" &amp;B103)</f>
        <v>0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7</v>
      </c>
      <c r="Q103" s="6">
        <f t="shared" si="22"/>
        <v>0.5714285714285714</v>
      </c>
      <c r="R103" s="6">
        <f t="shared" si="23"/>
        <v>0.42857142857142855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0.42857142857142855</v>
      </c>
      <c r="W103">
        <f t="shared" si="28"/>
        <v>4</v>
      </c>
      <c r="X103" s="6">
        <f t="shared" si="29"/>
        <v>0.5714285714285714</v>
      </c>
      <c r="Y103">
        <f t="shared" si="30"/>
        <v>4</v>
      </c>
      <c r="Z103" s="6">
        <f t="shared" si="31"/>
        <v>0.5714285714285714</v>
      </c>
      <c r="AA103">
        <f t="shared" si="32"/>
        <v>3</v>
      </c>
      <c r="AB103" s="6">
        <f t="shared" si="33"/>
        <v>0.42857142857142855</v>
      </c>
    </row>
    <row r="104" spans="1:28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1</v>
      </c>
      <c r="D104" s="69">
        <f>COUNTIFS('2way'!$A$3:$A$7690,"&gt;50%",'2way'!$Y$3:$Y$7690,"N",'2way'!$Q$3:$Q$7690,"=" &amp;B104) +  COUNTIFS('2way'!$A$3:$A$7690,"&gt;50%",'2way'!$Y$3:$Y$7690,"N",'2way'!$R$3:$R$7690,"=" &amp;B104)</f>
        <v>2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2</v>
      </c>
      <c r="G104">
        <f>COUNTIF('2way'!$Q$3:$Q$7690,"=" &amp;B104) + COUNTIF('2way'!$R$3:$R$7690,"=" &amp;B104)</f>
        <v>6</v>
      </c>
      <c r="H104" s="6">
        <f t="shared" si="18"/>
        <v>0.16666666666666666</v>
      </c>
      <c r="I104" s="6">
        <f t="shared" si="19"/>
        <v>0.33333333333333331</v>
      </c>
      <c r="J104" s="6">
        <f t="shared" si="20"/>
        <v>0.16666666666666666</v>
      </c>
      <c r="K104" s="6">
        <f t="shared" si="21"/>
        <v>0.33333333333333331</v>
      </c>
      <c r="L104" s="69">
        <f>COUNTIFS('2way'!$M$3:$M$7690,"&gt;50%",'2way'!$Y$3:$Y$7690,"Y",'2way'!$Q$3:$Q$7690,"=" &amp;B104) +  COUNTIFS('2way'!$M$3:$M$7690,"&gt;50%",'2way'!$Y$3:$Y$7690,"Y",'2way'!$R$3:$R$7690,"=" &amp;B104)</f>
        <v>3</v>
      </c>
      <c r="M104" s="69">
        <f>COUNTIFS('2way'!$M$3:$M$7690,"&gt;50%",'2way'!$Y$3:$Y$7690,"N",'2way'!$Q$3:$Q$7690,"=" &amp;B104) +  COUNTIFS('2way'!$M$3:$M$7690,"&gt;50%",'2way'!$Y$3:$Y$7690,"N",'2way'!$R$3:$R$7690,"=" &amp;B104)</f>
        <v>3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6</v>
      </c>
      <c r="Q104" s="6">
        <f t="shared" si="22"/>
        <v>0.5</v>
      </c>
      <c r="R104" s="6">
        <f t="shared" si="23"/>
        <v>0.5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0.33333333333333331</v>
      </c>
      <c r="W104">
        <f t="shared" si="28"/>
        <v>3</v>
      </c>
      <c r="X104" s="6">
        <f t="shared" si="29"/>
        <v>0.5</v>
      </c>
      <c r="Y104">
        <f t="shared" si="30"/>
        <v>4</v>
      </c>
      <c r="Z104" s="6">
        <f t="shared" si="31"/>
        <v>0.66666666666666663</v>
      </c>
      <c r="AA104">
        <f t="shared" si="32"/>
        <v>3</v>
      </c>
      <c r="AB104" s="6">
        <f t="shared" si="33"/>
        <v>0.5</v>
      </c>
    </row>
    <row r="105" spans="1:28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0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4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7</v>
      </c>
      <c r="H105" s="6">
        <f t="shared" si="18"/>
        <v>0</v>
      </c>
      <c r="I105" s="6">
        <f t="shared" si="19"/>
        <v>0</v>
      </c>
      <c r="J105" s="6">
        <f t="shared" si="20"/>
        <v>0.5714285714285714</v>
      </c>
      <c r="K105" s="6">
        <f t="shared" si="21"/>
        <v>0.42857142857142855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2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2</v>
      </c>
      <c r="P105">
        <f>COUNTIF('2way'!$Q$3:$Q$7690,"=" &amp;B105) + COUNTIF('2way'!$R$3:$R$7690,"=" &amp;B105)</f>
        <v>7</v>
      </c>
      <c r="Q105" s="6">
        <f t="shared" si="22"/>
        <v>0.14285714285714285</v>
      </c>
      <c r="R105" s="6">
        <f t="shared" si="23"/>
        <v>0.2857142857142857</v>
      </c>
      <c r="S105" s="6">
        <f t="shared" si="24"/>
        <v>0.2857142857142857</v>
      </c>
      <c r="T105" s="6">
        <f t="shared" si="25"/>
        <v>0.2857142857142857</v>
      </c>
      <c r="U105">
        <f t="shared" si="26"/>
        <v>4</v>
      </c>
      <c r="V105" s="6">
        <f t="shared" si="27"/>
        <v>0.5714285714285714</v>
      </c>
      <c r="W105">
        <f t="shared" si="28"/>
        <v>3</v>
      </c>
      <c r="X105" s="6">
        <f t="shared" si="29"/>
        <v>0.42857142857142855</v>
      </c>
      <c r="Y105">
        <f t="shared" si="30"/>
        <v>3</v>
      </c>
      <c r="Z105" s="6">
        <f t="shared" si="31"/>
        <v>0.42857142857142855</v>
      </c>
      <c r="AA105">
        <f t="shared" si="32"/>
        <v>4</v>
      </c>
      <c r="AB105" s="6">
        <f t="shared" si="33"/>
        <v>0.5714285714285714</v>
      </c>
    </row>
    <row r="106" spans="1:28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1</v>
      </c>
      <c r="F106" s="69">
        <f>COUNTIFS('2way'!$B$3:$B$7690,"&gt;50%",'2way'!$Y$3:$Y$7690,"Y",'2way'!$Q$3:$Q$7690,"=" &amp;B106) +  COUNTIFS('2way'!$B$3:$B$7690,"&gt;50%",'2way'!$Y$3:$Y$7690,"Y",'2way'!$R$3:$R$7690,"=" &amp;B106)</f>
        <v>1</v>
      </c>
      <c r="G106">
        <f>COUNTIF('2way'!$Q$3:$Q$7690,"=" &amp;B106) + COUNTIF('2way'!$R$3:$R$7690,"=" &amp;B106)</f>
        <v>7</v>
      </c>
      <c r="H106" s="6">
        <f t="shared" si="18"/>
        <v>0.14285714285714285</v>
      </c>
      <c r="I106" s="6">
        <f t="shared" si="19"/>
        <v>0.5714285714285714</v>
      </c>
      <c r="J106" s="6">
        <f t="shared" si="20"/>
        <v>0.14285714285714285</v>
      </c>
      <c r="K106" s="6">
        <f t="shared" si="21"/>
        <v>0.14285714285714285</v>
      </c>
      <c r="L106" s="69">
        <f>COUNTIFS('2way'!$M$3:$M$7690,"&gt;50%",'2way'!$Y$3:$Y$7690,"Y",'2way'!$Q$3:$Q$7690,"=" &amp;B106) +  COUNTIFS('2way'!$M$3:$M$7690,"&gt;50%",'2way'!$Y$3:$Y$7690,"Y",'2way'!$R$3:$R$7690,"=" &amp;B106)</f>
        <v>2</v>
      </c>
      <c r="M106" s="69">
        <f>COUNTIFS('2way'!$M$3:$M$7690,"&gt;50%",'2way'!$Y$3:$Y$7690,"N",'2way'!$Q$3:$Q$7690,"=" &amp;B106) +  COUNTIFS('2way'!$M$3:$M$7690,"&gt;50%",'2way'!$Y$3:$Y$7690,"N",'2way'!$R$3:$R$7690,"=" &amp;B106)</f>
        <v>5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7</v>
      </c>
      <c r="Q106" s="6">
        <f t="shared" si="22"/>
        <v>0.2857142857142857</v>
      </c>
      <c r="R106" s="6">
        <f t="shared" si="23"/>
        <v>0.7142857142857143</v>
      </c>
      <c r="S106" s="6">
        <f t="shared" si="24"/>
        <v>0</v>
      </c>
      <c r="T106" s="6">
        <f t="shared" si="25"/>
        <v>0</v>
      </c>
      <c r="U106">
        <f t="shared" si="26"/>
        <v>2</v>
      </c>
      <c r="V106" s="6">
        <f t="shared" si="27"/>
        <v>0.2857142857142857</v>
      </c>
      <c r="W106">
        <f t="shared" si="28"/>
        <v>2</v>
      </c>
      <c r="X106" s="6">
        <f t="shared" si="29"/>
        <v>0.2857142857142857</v>
      </c>
      <c r="Y106">
        <f t="shared" si="30"/>
        <v>5</v>
      </c>
      <c r="Z106" s="6">
        <f t="shared" si="31"/>
        <v>0.7142857142857143</v>
      </c>
      <c r="AA106">
        <f t="shared" si="32"/>
        <v>5</v>
      </c>
      <c r="AB106" s="6">
        <f t="shared" si="33"/>
        <v>0.7142857142857143</v>
      </c>
    </row>
    <row r="107" spans="1:28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2</v>
      </c>
      <c r="F107" s="69">
        <f>COUNTIFS('2way'!$B$3:$B$7690,"&gt;50%",'2way'!$Y$3:$Y$7690,"Y",'2way'!$Q$3:$Q$7690,"=" &amp;B107) +  COUNTIFS('2way'!$B$3:$B$7690,"&gt;50%",'2way'!$Y$3:$Y$7690,"Y",'2way'!$R$3:$R$7690,"=" &amp;B107)</f>
        <v>5</v>
      </c>
      <c r="G107">
        <f>COUNTIF('2way'!$Q$3:$Q$7690,"=" &amp;B107) + COUNTIF('2way'!$R$3:$R$7690,"=" &amp;B107)</f>
        <v>7</v>
      </c>
      <c r="H107" s="6">
        <f t="shared" si="18"/>
        <v>0</v>
      </c>
      <c r="I107" s="6">
        <f t="shared" si="19"/>
        <v>0</v>
      </c>
      <c r="J107" s="6">
        <f t="shared" si="20"/>
        <v>0.2857142857142857</v>
      </c>
      <c r="K107" s="6">
        <f t="shared" si="21"/>
        <v>0.7142857142857143</v>
      </c>
      <c r="L107" s="69">
        <f>COUNTIFS('2way'!$M$3:$M$7690,"&gt;50%",'2way'!$Y$3:$Y$7690,"Y",'2way'!$Q$3:$Q$7690,"=" &amp;B107) +  COUNTIFS('2way'!$M$3:$M$7690,"&gt;50%",'2way'!$Y$3:$Y$7690,"Y",'2way'!$R$3:$R$7690,"=" &amp;B107)</f>
        <v>4</v>
      </c>
      <c r="M107" s="69">
        <f>COUNTIFS('2way'!$M$3:$M$7690,"&gt;50%",'2way'!$Y$3:$Y$7690,"N",'2way'!$Q$3:$Q$7690,"=" &amp;B107) +  COUNTIFS('2way'!$M$3:$M$7690,"&gt;50%",'2way'!$Y$3:$Y$7690,"N",'2way'!$R$3:$R$7690,"=" &amp;B107)</f>
        <v>2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7</v>
      </c>
      <c r="Q107" s="6">
        <f t="shared" si="22"/>
        <v>0.5714285714285714</v>
      </c>
      <c r="R107" s="6">
        <f t="shared" si="23"/>
        <v>0.2857142857142857</v>
      </c>
      <c r="S107" s="6">
        <f t="shared" si="24"/>
        <v>0</v>
      </c>
      <c r="T107" s="6">
        <f t="shared" si="25"/>
        <v>0.14285714285714285</v>
      </c>
      <c r="U107">
        <f t="shared" si="26"/>
        <v>2</v>
      </c>
      <c r="V107" s="6">
        <f t="shared" si="27"/>
        <v>0.2857142857142857</v>
      </c>
      <c r="W107">
        <f t="shared" si="28"/>
        <v>4</v>
      </c>
      <c r="X107" s="6">
        <f t="shared" si="29"/>
        <v>0.5714285714285714</v>
      </c>
      <c r="Y107">
        <f t="shared" si="30"/>
        <v>5</v>
      </c>
      <c r="Z107" s="6">
        <f t="shared" si="31"/>
        <v>0.7142857142857143</v>
      </c>
      <c r="AA107">
        <f t="shared" si="32"/>
        <v>3</v>
      </c>
      <c r="AB107" s="6">
        <f t="shared" si="33"/>
        <v>0.42857142857142855</v>
      </c>
    </row>
    <row r="108" spans="1:28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2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3</v>
      </c>
      <c r="F108" s="69">
        <f>COUNTIFS('2way'!$B$3:$B$7690,"&gt;50%",'2way'!$Y$3:$Y$7690,"Y",'2way'!$Q$3:$Q$7690,"=" &amp;B108) +  COUNTIFS('2way'!$B$3:$B$7690,"&gt;50%",'2way'!$Y$3:$Y$7690,"Y",'2way'!$R$3:$R$7690,"=" &amp;B108)</f>
        <v>1</v>
      </c>
      <c r="G108">
        <f>COUNTIF('2way'!$Q$3:$Q$7690,"=" &amp;B108) + COUNTIF('2way'!$R$3:$R$7690,"=" &amp;B108)</f>
        <v>6</v>
      </c>
      <c r="H108" s="6">
        <f t="shared" si="18"/>
        <v>0.33333333333333331</v>
      </c>
      <c r="I108" s="6">
        <f t="shared" si="19"/>
        <v>0</v>
      </c>
      <c r="J108" s="6">
        <f t="shared" si="20"/>
        <v>0.5</v>
      </c>
      <c r="K108" s="6">
        <f t="shared" si="21"/>
        <v>0.16666666666666666</v>
      </c>
      <c r="L108" s="69">
        <f>COUNTIFS('2way'!$M$3:$M$7690,"&gt;50%",'2way'!$Y$3:$Y$7690,"Y",'2way'!$Q$3:$Q$7690,"=" &amp;B108) +  COUNTIFS('2way'!$M$3:$M$7690,"&gt;50%",'2way'!$Y$3:$Y$7690,"Y",'2way'!$R$3:$R$7690,"=" &amp;B108)</f>
        <v>2</v>
      </c>
      <c r="M108" s="69">
        <f>COUNTIFS('2way'!$M$3:$M$7690,"&gt;50%",'2way'!$Y$3:$Y$7690,"N",'2way'!$Q$3:$Q$7690,"=" &amp;B108) +  COUNTIFS('2way'!$M$3:$M$7690,"&gt;50%",'2way'!$Y$3:$Y$7690,"N",'2way'!$R$3:$R$7690,"=" &amp;B108)</f>
        <v>1</v>
      </c>
      <c r="N108" s="69">
        <f>COUNTIFS('2way'!$N$3:$N$7690,"&gt;50%",'2way'!$Y$3:$Y$7690,"N",'2way'!$Q$3:$Q$7690,"=" &amp;B108) +  COUNTIFS('2way'!$N$3:$N$7690,"&gt;50%",'2way'!$Y$3:$Y$7690,"N",'2way'!$R$3:$R$7690,"=" &amp;B108)</f>
        <v>2</v>
      </c>
      <c r="O108" s="69">
        <f>COUNTIFS('2way'!$N$3:$N$7690,"&gt;50%",'2way'!$Y$3:$Y$7690,"Y",'2way'!$Q$3:$Q$7690,"=" &amp;B108) +  COUNTIFS('2way'!$N$3:$N$7690,"&gt;50%",'2way'!$Y$3:$Y$7690,"Y",'2way'!$R$3:$R$7690,"=" &amp;B108)</f>
        <v>1</v>
      </c>
      <c r="P108">
        <f>COUNTIF('2way'!$Q$3:$Q$7690,"=" &amp;B108) + COUNTIF('2way'!$R$3:$R$7690,"=" &amp;B108)</f>
        <v>6</v>
      </c>
      <c r="Q108" s="6">
        <f t="shared" si="22"/>
        <v>0.33333333333333331</v>
      </c>
      <c r="R108" s="6">
        <f t="shared" si="23"/>
        <v>0.16666666666666666</v>
      </c>
      <c r="S108" s="6">
        <f t="shared" si="24"/>
        <v>0.33333333333333331</v>
      </c>
      <c r="T108" s="6">
        <f t="shared" si="25"/>
        <v>0.16666666666666666</v>
      </c>
      <c r="U108">
        <f t="shared" si="26"/>
        <v>5</v>
      </c>
      <c r="V108" s="6">
        <f t="shared" si="27"/>
        <v>0.83333333333333337</v>
      </c>
      <c r="W108">
        <f t="shared" si="28"/>
        <v>4</v>
      </c>
      <c r="X108" s="6">
        <f t="shared" si="29"/>
        <v>0.66666666666666663</v>
      </c>
      <c r="Y108">
        <f t="shared" si="30"/>
        <v>1</v>
      </c>
      <c r="Z108" s="6">
        <f t="shared" si="31"/>
        <v>0.16666666666666666</v>
      </c>
      <c r="AA108">
        <f t="shared" si="32"/>
        <v>2</v>
      </c>
      <c r="AB108" s="6">
        <f t="shared" si="33"/>
        <v>0.33333333333333331</v>
      </c>
    </row>
    <row r="109" spans="1:28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1</v>
      </c>
      <c r="D109" s="69">
        <f>COUNTIFS('2way'!$A$3:$A$7690,"&gt;50%",'2way'!$Y$3:$Y$7690,"N",'2way'!$Q$3:$Q$7690,"=" &amp;B109) +  COUNTIFS('2way'!$A$3:$A$7690,"&gt;50%",'2way'!$Y$3:$Y$7690,"N",'2way'!$R$3:$R$7690,"=" &amp;B109)</f>
        <v>0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2</v>
      </c>
      <c r="G109">
        <f>COUNTIF('2way'!$Q$3:$Q$7690,"=" &amp;B109) + COUNTIF('2way'!$R$3:$R$7690,"=" &amp;B109)</f>
        <v>5</v>
      </c>
      <c r="H109" s="6">
        <f t="shared" si="18"/>
        <v>0.2</v>
      </c>
      <c r="I109" s="6">
        <f t="shared" si="19"/>
        <v>0</v>
      </c>
      <c r="J109" s="6">
        <f t="shared" si="20"/>
        <v>0.4</v>
      </c>
      <c r="K109" s="6">
        <f t="shared" si="21"/>
        <v>0.4</v>
      </c>
      <c r="L109" s="69">
        <f>COUNTIFS('2way'!$M$3:$M$7690,"&gt;50%",'2way'!$Y$3:$Y$7690,"Y",'2way'!$Q$3:$Q$7690,"=" &amp;B109) +  COUNTIFS('2way'!$M$3:$M$7690,"&gt;50%",'2way'!$Y$3:$Y$7690,"Y",'2way'!$R$3:$R$7690,"=" &amp;B109)</f>
        <v>3</v>
      </c>
      <c r="M109" s="69">
        <f>COUNTIFS('2way'!$M$3:$M$7690,"&gt;50%",'2way'!$Y$3:$Y$7690,"N",'2way'!$Q$3:$Q$7690,"=" &amp;B109) +  COUNTIFS('2way'!$M$3:$M$7690,"&gt;50%",'2way'!$Y$3:$Y$7690,"N",'2way'!$R$3:$R$7690,"=" &amp;B109)</f>
        <v>1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5</v>
      </c>
      <c r="Q109" s="6">
        <f t="shared" si="22"/>
        <v>0.6</v>
      </c>
      <c r="R109" s="6">
        <f t="shared" si="23"/>
        <v>0.2</v>
      </c>
      <c r="S109" s="6">
        <f t="shared" si="24"/>
        <v>0.2</v>
      </c>
      <c r="T109" s="6">
        <f t="shared" si="25"/>
        <v>0</v>
      </c>
      <c r="U109">
        <f t="shared" si="26"/>
        <v>3</v>
      </c>
      <c r="V109" s="6">
        <f t="shared" si="27"/>
        <v>0.6</v>
      </c>
      <c r="W109">
        <f t="shared" si="28"/>
        <v>4</v>
      </c>
      <c r="X109" s="6">
        <f t="shared" si="29"/>
        <v>0.8</v>
      </c>
      <c r="Y109">
        <f t="shared" si="30"/>
        <v>2</v>
      </c>
      <c r="Z109" s="6">
        <f t="shared" si="31"/>
        <v>0.4</v>
      </c>
      <c r="AA109">
        <f t="shared" si="32"/>
        <v>1</v>
      </c>
      <c r="AB109" s="6">
        <f t="shared" si="33"/>
        <v>0.2</v>
      </c>
    </row>
    <row r="110" spans="1:28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3</v>
      </c>
      <c r="D110" s="69">
        <f>COUNTIFS('2way'!$A$3:$A$7690,"&gt;50%",'2way'!$Y$3:$Y$7690,"N",'2way'!$Q$3:$Q$7690,"=" &amp;B110) +  COUNTIFS('2way'!$A$3:$A$7690,"&gt;50%",'2way'!$Y$3:$Y$7690,"N",'2way'!$R$3:$R$7690,"=" &amp;B110)</f>
        <v>2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6</v>
      </c>
      <c r="H110" s="6">
        <f t="shared" si="18"/>
        <v>0.5</v>
      </c>
      <c r="I110" s="6">
        <f t="shared" si="19"/>
        <v>0.33333333333333331</v>
      </c>
      <c r="J110" s="6">
        <f t="shared" si="20"/>
        <v>0.16666666666666666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3</v>
      </c>
      <c r="M110" s="69">
        <f>COUNTIFS('2way'!$M$3:$M$7690,"&gt;50%",'2way'!$Y$3:$Y$7690,"N",'2way'!$Q$3:$Q$7690,"=" &amp;B110) +  COUNTIFS('2way'!$M$3:$M$7690,"&gt;50%",'2way'!$Y$3:$Y$7690,"N",'2way'!$R$3:$R$7690,"=" &amp;B110)</f>
        <v>2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6</v>
      </c>
      <c r="Q110" s="6">
        <f t="shared" si="22"/>
        <v>0.5</v>
      </c>
      <c r="R110" s="6">
        <f t="shared" si="23"/>
        <v>0.33333333333333331</v>
      </c>
      <c r="S110" s="6">
        <f t="shared" si="24"/>
        <v>0.16666666666666666</v>
      </c>
      <c r="T110" s="6">
        <f t="shared" si="25"/>
        <v>0</v>
      </c>
      <c r="U110">
        <f t="shared" si="26"/>
        <v>4</v>
      </c>
      <c r="V110" s="6">
        <f t="shared" si="27"/>
        <v>0.66666666666666663</v>
      </c>
      <c r="W110">
        <f t="shared" si="28"/>
        <v>4</v>
      </c>
      <c r="X110" s="6">
        <f t="shared" si="29"/>
        <v>0.66666666666666663</v>
      </c>
      <c r="Y110">
        <f t="shared" si="30"/>
        <v>2</v>
      </c>
      <c r="Z110" s="6">
        <f t="shared" si="31"/>
        <v>0.33333333333333331</v>
      </c>
      <c r="AA110">
        <f t="shared" si="32"/>
        <v>2</v>
      </c>
      <c r="AB110" s="6">
        <f t="shared" si="33"/>
        <v>0.33333333333333331</v>
      </c>
    </row>
    <row r="111" spans="1:28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3</v>
      </c>
      <c r="F111" s="69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7</v>
      </c>
      <c r="H111" s="6">
        <f t="shared" si="18"/>
        <v>0.14285714285714285</v>
      </c>
      <c r="I111" s="6">
        <f t="shared" si="19"/>
        <v>0.14285714285714285</v>
      </c>
      <c r="J111" s="6">
        <f t="shared" si="20"/>
        <v>0.42857142857142855</v>
      </c>
      <c r="K111" s="6">
        <f t="shared" si="21"/>
        <v>0.14285714285714285</v>
      </c>
      <c r="L111" s="69">
        <f>COUNTIFS('2way'!$M$3:$M$7690,"&gt;50%",'2way'!$Y$3:$Y$7690,"Y",'2way'!$Q$3:$Q$7690,"=" &amp;B111) +  COUNTIFS('2way'!$M$3:$M$7690,"&gt;50%",'2way'!$Y$3:$Y$7690,"Y",'2way'!$R$3:$R$7690,"=" &amp;B111)</f>
        <v>3</v>
      </c>
      <c r="M111" s="69">
        <f>COUNTIFS('2way'!$M$3:$M$7690,"&gt;50%",'2way'!$Y$3:$Y$7690,"N",'2way'!$Q$3:$Q$7690,"=" &amp;B111) +  COUNTIFS('2way'!$M$3:$M$7690,"&gt;50%",'2way'!$Y$3:$Y$7690,"N",'2way'!$R$3:$R$7690,"=" &amp;B111)</f>
        <v>2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7</v>
      </c>
      <c r="Q111" s="6">
        <f t="shared" si="22"/>
        <v>0.42857142857142855</v>
      </c>
      <c r="R111" s="6">
        <f t="shared" si="23"/>
        <v>0.2857142857142857</v>
      </c>
      <c r="S111" s="6">
        <f t="shared" si="24"/>
        <v>0.2857142857142857</v>
      </c>
      <c r="T111" s="6">
        <f t="shared" si="25"/>
        <v>0</v>
      </c>
      <c r="U111">
        <f t="shared" si="26"/>
        <v>4</v>
      </c>
      <c r="V111" s="6">
        <f t="shared" si="27"/>
        <v>0.5714285714285714</v>
      </c>
      <c r="W111">
        <f t="shared" si="28"/>
        <v>5</v>
      </c>
      <c r="X111" s="6">
        <f t="shared" si="29"/>
        <v>0.7142857142857143</v>
      </c>
      <c r="Y111">
        <f t="shared" si="30"/>
        <v>2</v>
      </c>
      <c r="Z111" s="6">
        <f t="shared" si="31"/>
        <v>0.2857142857142857</v>
      </c>
      <c r="AA111">
        <f t="shared" si="32"/>
        <v>2</v>
      </c>
      <c r="AB111" s="6">
        <f t="shared" si="33"/>
        <v>0.2857142857142857</v>
      </c>
    </row>
    <row r="112" spans="1:28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0</v>
      </c>
      <c r="E112" s="69">
        <f>COUNTIFS('2way'!$B$3:$B$7690,"&gt;50%",'2way'!$Y$3:$Y$7690,"N",'2way'!$Q$3:$Q$7690,"=" &amp;B112) +  COUNTIFS('2way'!$B$3:$B$7690,"&gt;50%",'2way'!$Y$3:$Y$7690,"N",'2way'!$R$3:$R$7690,"=" &amp;B112)</f>
        <v>1</v>
      </c>
      <c r="F112" s="69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4</v>
      </c>
      <c r="H112" s="6">
        <f t="shared" si="18"/>
        <v>0.5</v>
      </c>
      <c r="I112" s="6">
        <f t="shared" si="19"/>
        <v>0</v>
      </c>
      <c r="J112" s="6">
        <f t="shared" si="20"/>
        <v>0.25</v>
      </c>
      <c r="K112" s="6">
        <f t="shared" si="21"/>
        <v>0.25</v>
      </c>
      <c r="L112" s="69">
        <f>COUNTIFS('2way'!$M$3:$M$7690,"&gt;50%",'2way'!$Y$3:$Y$7690,"Y",'2way'!$Q$3:$Q$7690,"=" &amp;B112) +  COUNTIFS('2way'!$M$3:$M$7690,"&gt;50%",'2way'!$Y$3:$Y$7690,"Y",'2way'!$R$3:$R$7690,"=" &amp;B112)</f>
        <v>2</v>
      </c>
      <c r="M112" s="69">
        <f>COUNTIFS('2way'!$M$3:$M$7690,"&gt;50%",'2way'!$Y$3:$Y$7690,"N",'2way'!$Q$3:$Q$7690,"=" &amp;B112) +  COUNTIFS('2way'!$M$3:$M$7690,"&gt;50%",'2way'!$Y$3:$Y$7690,"N",'2way'!$R$3:$R$7690,"=" &amp;B112)</f>
        <v>1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1</v>
      </c>
      <c r="P112">
        <f>COUNTIF('2way'!$Q$3:$Q$7690,"=" &amp;B112) + COUNTIF('2way'!$R$3:$R$7690,"=" &amp;B112)</f>
        <v>4</v>
      </c>
      <c r="Q112" s="6">
        <f t="shared" si="22"/>
        <v>0.5</v>
      </c>
      <c r="R112" s="6">
        <f t="shared" si="23"/>
        <v>0.25</v>
      </c>
      <c r="S112" s="6">
        <f t="shared" si="24"/>
        <v>0</v>
      </c>
      <c r="T112" s="6">
        <f t="shared" si="25"/>
        <v>0.25</v>
      </c>
      <c r="U112">
        <f t="shared" si="26"/>
        <v>3</v>
      </c>
      <c r="V112" s="6">
        <f t="shared" si="27"/>
        <v>0.75</v>
      </c>
      <c r="W112">
        <f t="shared" si="28"/>
        <v>2</v>
      </c>
      <c r="X112" s="6">
        <f t="shared" si="29"/>
        <v>0.5</v>
      </c>
      <c r="Y112">
        <f t="shared" si="30"/>
        <v>1</v>
      </c>
      <c r="Z112" s="6">
        <f t="shared" si="31"/>
        <v>0.25</v>
      </c>
      <c r="AA112">
        <f t="shared" si="32"/>
        <v>2</v>
      </c>
      <c r="AB112" s="6">
        <f t="shared" si="33"/>
        <v>0.5</v>
      </c>
    </row>
    <row r="113" spans="1:28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3</v>
      </c>
      <c r="D113" s="69">
        <f>COUNTIFS('2way'!$A$3:$A$7690,"&gt;50%",'2way'!$Y$3:$Y$7690,"N",'2way'!$Q$3:$Q$7690,"=" &amp;B113) +  COUNTIFS('2way'!$A$3:$A$7690,"&gt;50%",'2way'!$Y$3:$Y$7690,"N",'2way'!$R$3:$R$7690,"=" &amp;B113)</f>
        <v>0</v>
      </c>
      <c r="E113" s="69">
        <f>COUNTIFS('2way'!$B$3:$B$7690,"&gt;50%",'2way'!$Y$3:$Y$7690,"N",'2way'!$Q$3:$Q$7690,"=" &amp;B113) +  COUNTIFS('2way'!$B$3:$B$7690,"&gt;50%",'2way'!$Y$3:$Y$7690,"N",'2way'!$R$3:$R$7690,"=" &amp;B113)</f>
        <v>2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5</v>
      </c>
      <c r="H113" s="6">
        <f t="shared" si="18"/>
        <v>0.6</v>
      </c>
      <c r="I113" s="6">
        <f t="shared" si="19"/>
        <v>0</v>
      </c>
      <c r="J113" s="6">
        <f t="shared" si="20"/>
        <v>0.4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2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5</v>
      </c>
      <c r="Q113" s="6">
        <f t="shared" si="22"/>
        <v>0.6</v>
      </c>
      <c r="R113" s="6">
        <f t="shared" si="23"/>
        <v>0.4</v>
      </c>
      <c r="S113" s="6">
        <f t="shared" si="24"/>
        <v>0</v>
      </c>
      <c r="T113" s="6">
        <f t="shared" si="25"/>
        <v>0</v>
      </c>
      <c r="U113">
        <f t="shared" si="26"/>
        <v>5</v>
      </c>
      <c r="V113" s="6">
        <f t="shared" si="27"/>
        <v>1</v>
      </c>
      <c r="W113">
        <f t="shared" si="28"/>
        <v>3</v>
      </c>
      <c r="X113" s="6">
        <f t="shared" si="29"/>
        <v>0.6</v>
      </c>
      <c r="Y113">
        <f t="shared" si="30"/>
        <v>0</v>
      </c>
      <c r="Z113" s="6">
        <f t="shared" si="31"/>
        <v>0</v>
      </c>
      <c r="AA113">
        <f t="shared" si="32"/>
        <v>2</v>
      </c>
      <c r="AB113" s="6">
        <f t="shared" si="33"/>
        <v>0.4</v>
      </c>
    </row>
    <row r="114" spans="1:28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2</v>
      </c>
      <c r="F114" s="6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7</v>
      </c>
      <c r="H114" s="6">
        <f t="shared" si="18"/>
        <v>0</v>
      </c>
      <c r="I114" s="6">
        <f t="shared" si="19"/>
        <v>0.14285714285714285</v>
      </c>
      <c r="J114" s="6">
        <f t="shared" si="20"/>
        <v>0.2857142857142857</v>
      </c>
      <c r="K114" s="6">
        <f t="shared" si="21"/>
        <v>0.5714285714285714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2</v>
      </c>
      <c r="N114" s="69">
        <f>COUNTIFS('2way'!$N$3:$N$7690,"&gt;50%",'2way'!$Y$3:$Y$7690,"N",'2way'!$Q$3:$Q$7690,"=" &amp;B114) +  COUNTIFS('2way'!$N$3:$N$7690,"&gt;50%",'2way'!$Y$3:$Y$7690,"N",'2way'!$R$3:$R$7690,"=" &amp;B114)</f>
        <v>1</v>
      </c>
      <c r="O114" s="69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7</v>
      </c>
      <c r="Q114" s="6">
        <f t="shared" si="22"/>
        <v>0.42857142857142855</v>
      </c>
      <c r="R114" s="6">
        <f t="shared" si="23"/>
        <v>0.2857142857142857</v>
      </c>
      <c r="S114" s="6">
        <f t="shared" si="24"/>
        <v>0.14285714285714285</v>
      </c>
      <c r="T114" s="6">
        <f t="shared" si="25"/>
        <v>0.14285714285714285</v>
      </c>
      <c r="U114">
        <f t="shared" si="26"/>
        <v>2</v>
      </c>
      <c r="V114" s="6">
        <f t="shared" si="27"/>
        <v>0.2857142857142857</v>
      </c>
      <c r="W114">
        <f t="shared" si="28"/>
        <v>4</v>
      </c>
      <c r="X114" s="6">
        <f t="shared" si="29"/>
        <v>0.5714285714285714</v>
      </c>
      <c r="Y114">
        <f t="shared" si="30"/>
        <v>5</v>
      </c>
      <c r="Z114" s="6">
        <f t="shared" si="31"/>
        <v>0.7142857142857143</v>
      </c>
      <c r="AA114">
        <f t="shared" si="32"/>
        <v>3</v>
      </c>
      <c r="AB114" s="6">
        <f t="shared" si="33"/>
        <v>0.42857142857142855</v>
      </c>
    </row>
    <row r="115" spans="1:28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1</v>
      </c>
      <c r="D115" s="69">
        <f>COUNTIFS('2way'!$A$3:$A$7690,"&gt;50%",'2way'!$Y$3:$Y$7690,"N",'2way'!$Q$3:$Q$7690,"=" &amp;B115) +  COUNTIFS('2way'!$A$3:$A$7690,"&gt;50%",'2way'!$Y$3:$Y$7690,"N",'2way'!$R$3:$R$7690,"=" &amp;B115)</f>
        <v>1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5</v>
      </c>
      <c r="H115" s="6">
        <f t="shared" si="18"/>
        <v>0.2</v>
      </c>
      <c r="I115" s="6">
        <f t="shared" si="19"/>
        <v>0.2</v>
      </c>
      <c r="J115" s="6">
        <f t="shared" si="20"/>
        <v>0</v>
      </c>
      <c r="K115" s="6">
        <f t="shared" si="21"/>
        <v>0.6</v>
      </c>
      <c r="L115" s="69">
        <f>COUNTIFS('2way'!$M$3:$M$7690,"&gt;50%",'2way'!$Y$3:$Y$7690,"Y",'2way'!$Q$3:$Q$7690,"=" &amp;B115) +  COUNTIFS('2way'!$M$3:$M$7690,"&gt;50%",'2way'!$Y$3:$Y$7690,"Y",'2way'!$R$3:$R$7690,"=" &amp;B115)</f>
        <v>3</v>
      </c>
      <c r="M115" s="69">
        <f>COUNTIFS('2way'!$M$3:$M$7690,"&gt;50%",'2way'!$Y$3:$Y$7690,"N",'2way'!$Q$3:$Q$7690,"=" &amp;B115) +  COUNTIFS('2way'!$M$3:$M$7690,"&gt;50%",'2way'!$Y$3:$Y$7690,"N",'2way'!$R$3:$R$7690,"=" &amp;B115)</f>
        <v>1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5</v>
      </c>
      <c r="Q115" s="6">
        <f t="shared" si="22"/>
        <v>0.6</v>
      </c>
      <c r="R115" s="6">
        <f t="shared" si="23"/>
        <v>0.2</v>
      </c>
      <c r="S115" s="6">
        <f t="shared" si="24"/>
        <v>0</v>
      </c>
      <c r="T115" s="6">
        <f t="shared" si="25"/>
        <v>0.2</v>
      </c>
      <c r="U115">
        <f t="shared" si="26"/>
        <v>1</v>
      </c>
      <c r="V115" s="6">
        <f t="shared" si="27"/>
        <v>0.2</v>
      </c>
      <c r="W115">
        <f t="shared" si="28"/>
        <v>3</v>
      </c>
      <c r="X115" s="6">
        <f t="shared" si="29"/>
        <v>0.6</v>
      </c>
      <c r="Y115">
        <f t="shared" si="30"/>
        <v>4</v>
      </c>
      <c r="Z115" s="6">
        <f t="shared" si="31"/>
        <v>0.8</v>
      </c>
      <c r="AA115">
        <f t="shared" si="32"/>
        <v>2</v>
      </c>
      <c r="AB115" s="6">
        <f t="shared" si="33"/>
        <v>0.4</v>
      </c>
    </row>
    <row r="116" spans="1:28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1</v>
      </c>
      <c r="D116" s="69">
        <f>COUNTIFS('2way'!$A$3:$A$7690,"&gt;50%",'2way'!$Y$3:$Y$7690,"N",'2way'!$Q$3:$Q$7690,"=" &amp;B116) +  COUNTIFS('2way'!$A$3:$A$7690,"&gt;50%",'2way'!$Y$3:$Y$7690,"N",'2way'!$R$3:$R$7690,"=" &amp;B116)</f>
        <v>3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1</v>
      </c>
      <c r="G116">
        <f>COUNTIF('2way'!$Q$3:$Q$7690,"=" &amp;B116) + COUNTIF('2way'!$R$3:$R$7690,"=" &amp;B116)</f>
        <v>7</v>
      </c>
      <c r="H116" s="6">
        <f t="shared" si="18"/>
        <v>0.14285714285714285</v>
      </c>
      <c r="I116" s="6">
        <f t="shared" si="19"/>
        <v>0.42857142857142855</v>
      </c>
      <c r="J116" s="6">
        <f t="shared" si="20"/>
        <v>0.14285714285714285</v>
      </c>
      <c r="K116" s="6">
        <f t="shared" si="21"/>
        <v>0.14285714285714285</v>
      </c>
      <c r="L116" s="69">
        <f>COUNTIFS('2way'!$M$3:$M$7690,"&gt;50%",'2way'!$Y$3:$Y$7690,"Y",'2way'!$Q$3:$Q$7690,"=" &amp;B116) +  COUNTIFS('2way'!$M$3:$M$7690,"&gt;50%",'2way'!$Y$3:$Y$7690,"Y",'2way'!$R$3:$R$7690,"=" &amp;B116)</f>
        <v>2</v>
      </c>
      <c r="M116" s="69">
        <f>COUNTIFS('2way'!$M$3:$M$7690,"&gt;50%",'2way'!$Y$3:$Y$7690,"N",'2way'!$Q$3:$Q$7690,"=" &amp;B116) +  COUNTIFS('2way'!$M$3:$M$7690,"&gt;50%",'2way'!$Y$3:$Y$7690,"N",'2way'!$R$3:$R$7690,"=" &amp;B116)</f>
        <v>4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7</v>
      </c>
      <c r="Q116" s="6">
        <f t="shared" si="22"/>
        <v>0.2857142857142857</v>
      </c>
      <c r="R116" s="6">
        <f t="shared" si="23"/>
        <v>0.5714285714285714</v>
      </c>
      <c r="S116" s="6">
        <f t="shared" si="24"/>
        <v>0.14285714285714285</v>
      </c>
      <c r="T116" s="6">
        <f t="shared" si="25"/>
        <v>0</v>
      </c>
      <c r="U116">
        <f t="shared" si="26"/>
        <v>2</v>
      </c>
      <c r="V116" s="6">
        <f t="shared" si="27"/>
        <v>0.2857142857142857</v>
      </c>
      <c r="W116">
        <f t="shared" si="28"/>
        <v>3</v>
      </c>
      <c r="X116" s="6">
        <f t="shared" si="29"/>
        <v>0.42857142857142855</v>
      </c>
      <c r="Y116">
        <f t="shared" si="30"/>
        <v>4</v>
      </c>
      <c r="Z116" s="6">
        <f t="shared" si="31"/>
        <v>0.5714285714285714</v>
      </c>
      <c r="AA116">
        <f t="shared" si="32"/>
        <v>4</v>
      </c>
      <c r="AB116" s="6">
        <f t="shared" si="33"/>
        <v>0.5714285714285714</v>
      </c>
    </row>
    <row r="117" spans="1:28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0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4</v>
      </c>
      <c r="F117" s="69">
        <f>COUNTIFS('2way'!$B$3:$B$7690,"&gt;50%",'2way'!$Y$3:$Y$7690,"Y",'2way'!$Q$3:$Q$7690,"=" &amp;B117) +  COUNTIFS('2way'!$B$3:$B$7690,"&gt;50%",'2way'!$Y$3:$Y$7690,"Y",'2way'!$R$3:$R$7690,"=" &amp;B117)</f>
        <v>3</v>
      </c>
      <c r="G117">
        <f>COUNTIF('2way'!$Q$3:$Q$7690,"=" &amp;B117) + COUNTIF('2way'!$R$3:$R$7690,"=" &amp;B117)</f>
        <v>7</v>
      </c>
      <c r="H117" s="6">
        <f t="shared" si="18"/>
        <v>0</v>
      </c>
      <c r="I117" s="6">
        <f t="shared" si="19"/>
        <v>0</v>
      </c>
      <c r="J117" s="6">
        <f t="shared" si="20"/>
        <v>0.5714285714285714</v>
      </c>
      <c r="K117" s="6">
        <f t="shared" si="21"/>
        <v>0.42857142857142855</v>
      </c>
      <c r="L117" s="69">
        <f>COUNTIFS('2way'!$M$3:$M$7690,"&gt;50%",'2way'!$Y$3:$Y$7690,"Y",'2way'!$Q$3:$Q$7690,"=" &amp;B117) +  COUNTIFS('2way'!$M$3:$M$7690,"&gt;50%",'2way'!$Y$3:$Y$7690,"Y",'2way'!$R$3:$R$7690,"=" &amp;B117)</f>
        <v>2</v>
      </c>
      <c r="M117" s="69">
        <f>COUNTIFS('2way'!$M$3:$M$7690,"&gt;50%",'2way'!$Y$3:$Y$7690,"N",'2way'!$Q$3:$Q$7690,"=" &amp;B117) +  COUNTIFS('2way'!$M$3:$M$7690,"&gt;50%",'2way'!$Y$3:$Y$7690,"N",'2way'!$R$3:$R$7690,"=" &amp;B117)</f>
        <v>2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1</v>
      </c>
      <c r="P117">
        <f>COUNTIF('2way'!$Q$3:$Q$7690,"=" &amp;B117) + COUNTIF('2way'!$R$3:$R$7690,"=" &amp;B117)</f>
        <v>7</v>
      </c>
      <c r="Q117" s="6">
        <f t="shared" si="22"/>
        <v>0.2857142857142857</v>
      </c>
      <c r="R117" s="6">
        <f t="shared" si="23"/>
        <v>0.2857142857142857</v>
      </c>
      <c r="S117" s="6">
        <f t="shared" si="24"/>
        <v>0.2857142857142857</v>
      </c>
      <c r="T117" s="6">
        <f t="shared" si="25"/>
        <v>0.14285714285714285</v>
      </c>
      <c r="U117">
        <f t="shared" si="26"/>
        <v>4</v>
      </c>
      <c r="V117" s="6">
        <f t="shared" si="27"/>
        <v>0.5714285714285714</v>
      </c>
      <c r="W117">
        <f t="shared" si="28"/>
        <v>4</v>
      </c>
      <c r="X117" s="6">
        <f t="shared" si="29"/>
        <v>0.5714285714285714</v>
      </c>
      <c r="Y117">
        <f t="shared" si="30"/>
        <v>3</v>
      </c>
      <c r="Z117" s="6">
        <f t="shared" si="31"/>
        <v>0.42857142857142855</v>
      </c>
      <c r="AA117">
        <f t="shared" si="32"/>
        <v>3</v>
      </c>
      <c r="AB117" s="6">
        <f t="shared" si="33"/>
        <v>0.42857142857142855</v>
      </c>
    </row>
    <row r="118" spans="1:28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1</v>
      </c>
      <c r="D118" s="69">
        <f>COUNTIFS('2way'!$A$3:$A$7690,"&gt;50%",'2way'!$Y$3:$Y$7690,"N",'2way'!$Q$3:$Q$7690,"=" &amp;B118) +  COUNTIFS('2way'!$A$3:$A$7690,"&gt;50%",'2way'!$Y$3:$Y$7690,"N",'2way'!$R$3:$R$7690,"=" &amp;B118)</f>
        <v>2</v>
      </c>
      <c r="E118" s="69">
        <f>COUNTIFS('2way'!$B$3:$B$7690,"&gt;50%",'2way'!$Y$3:$Y$7690,"N",'2way'!$Q$3:$Q$7690,"=" &amp;B118) +  COUNTIFS('2way'!$B$3:$B$7690,"&gt;50%",'2way'!$Y$3:$Y$7690,"N",'2way'!$R$3:$R$7690,"=" &amp;B118)</f>
        <v>0</v>
      </c>
      <c r="F118" s="69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4</v>
      </c>
      <c r="H118" s="6">
        <f t="shared" si="18"/>
        <v>0.25</v>
      </c>
      <c r="I118" s="6">
        <f t="shared" si="19"/>
        <v>0.5</v>
      </c>
      <c r="J118" s="6">
        <f t="shared" si="20"/>
        <v>0</v>
      </c>
      <c r="K118" s="6">
        <f t="shared" si="21"/>
        <v>0.25</v>
      </c>
      <c r="L118" s="69">
        <f>COUNTIFS('2way'!$M$3:$M$7690,"&gt;50%",'2way'!$Y$3:$Y$7690,"Y",'2way'!$Q$3:$Q$7690,"=" &amp;B118) +  COUNTIFS('2way'!$M$3:$M$7690,"&gt;50%",'2way'!$Y$3:$Y$7690,"Y",'2way'!$R$3:$R$7690,"=" &amp;B118)</f>
        <v>2</v>
      </c>
      <c r="M118" s="69">
        <f>COUNTIFS('2way'!$M$3:$M$7690,"&gt;50%",'2way'!$Y$3:$Y$7690,"N",'2way'!$Q$3:$Q$7690,"=" &amp;B118) +  COUNTIFS('2way'!$M$3:$M$7690,"&gt;50%",'2way'!$Y$3:$Y$7690,"N",'2way'!$R$3:$R$7690,"=" &amp;B118)</f>
        <v>2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4</v>
      </c>
      <c r="Q118" s="6">
        <f t="shared" si="22"/>
        <v>0.5</v>
      </c>
      <c r="R118" s="6">
        <f t="shared" si="23"/>
        <v>0.5</v>
      </c>
      <c r="S118" s="6">
        <f t="shared" si="24"/>
        <v>0</v>
      </c>
      <c r="T118" s="6">
        <f t="shared" si="25"/>
        <v>0</v>
      </c>
      <c r="U118">
        <f t="shared" si="26"/>
        <v>1</v>
      </c>
      <c r="V118" s="6">
        <f t="shared" si="27"/>
        <v>0.25</v>
      </c>
      <c r="W118">
        <f t="shared" si="28"/>
        <v>2</v>
      </c>
      <c r="X118" s="6">
        <f t="shared" si="29"/>
        <v>0.5</v>
      </c>
      <c r="Y118">
        <f t="shared" si="30"/>
        <v>3</v>
      </c>
      <c r="Z118" s="6">
        <f t="shared" si="31"/>
        <v>0.75</v>
      </c>
      <c r="AA118">
        <f t="shared" si="32"/>
        <v>2</v>
      </c>
      <c r="AB118" s="6">
        <f t="shared" si="33"/>
        <v>0.5</v>
      </c>
    </row>
    <row r="119" spans="1:28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2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0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6</v>
      </c>
      <c r="H119" s="6">
        <f t="shared" si="18"/>
        <v>0.33333333333333331</v>
      </c>
      <c r="I119" s="6">
        <f t="shared" si="19"/>
        <v>0.16666666666666666</v>
      </c>
      <c r="J119" s="6">
        <f t="shared" si="20"/>
        <v>0</v>
      </c>
      <c r="K119" s="6">
        <f t="shared" si="21"/>
        <v>0.5</v>
      </c>
      <c r="L119" s="69">
        <f>COUNTIFS('2way'!$M$3:$M$7690,"&gt;50%",'2way'!$Y$3:$Y$7690,"Y",'2way'!$Q$3:$Q$7690,"=" &amp;B119) +  COUNTIFS('2way'!$M$3:$M$7690,"&gt;50%",'2way'!$Y$3:$Y$7690,"Y",'2way'!$R$3:$R$7690,"=" &amp;B119)</f>
        <v>1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1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6</v>
      </c>
      <c r="Q119" s="6">
        <f t="shared" si="22"/>
        <v>0.16666666666666666</v>
      </c>
      <c r="R119" s="6">
        <f t="shared" si="23"/>
        <v>0</v>
      </c>
      <c r="S119" s="6">
        <f t="shared" si="24"/>
        <v>0.16666666666666666</v>
      </c>
      <c r="T119" s="6">
        <f t="shared" si="25"/>
        <v>0.66666666666666663</v>
      </c>
      <c r="U119">
        <f t="shared" si="26"/>
        <v>2</v>
      </c>
      <c r="V119" s="6">
        <f t="shared" si="27"/>
        <v>0.33333333333333331</v>
      </c>
      <c r="W119">
        <f t="shared" si="28"/>
        <v>2</v>
      </c>
      <c r="X119" s="6">
        <f t="shared" si="29"/>
        <v>0.33333333333333331</v>
      </c>
      <c r="Y119">
        <f t="shared" si="30"/>
        <v>4</v>
      </c>
      <c r="Z119" s="6">
        <f t="shared" si="31"/>
        <v>0.66666666666666663</v>
      </c>
      <c r="AA119">
        <f t="shared" si="32"/>
        <v>4</v>
      </c>
      <c r="AB119" s="6">
        <f t="shared" si="33"/>
        <v>0.66666666666666663</v>
      </c>
    </row>
    <row r="120" spans="1:28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1</v>
      </c>
      <c r="D120" s="69">
        <f>COUNTIFS('2way'!$A$3:$A$7690,"&gt;50%",'2way'!$Y$3:$Y$7690,"N",'2way'!$Q$3:$Q$7690,"=" &amp;B120) +  COUNTIFS('2way'!$A$3:$A$7690,"&gt;50%",'2way'!$Y$3:$Y$7690,"N",'2way'!$R$3:$R$7690,"=" &amp;B120)</f>
        <v>1</v>
      </c>
      <c r="E120" s="69">
        <f>COUNTIFS('2way'!$B$3:$B$7690,"&gt;50%",'2way'!$Y$3:$Y$7690,"N",'2way'!$Q$3:$Q$7690,"=" &amp;B120) +  COUNTIFS('2way'!$B$3:$B$7690,"&gt;50%",'2way'!$Y$3:$Y$7690,"N",'2way'!$R$3:$R$7690,"=" &amp;B120)</f>
        <v>3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6</v>
      </c>
      <c r="H120" s="6">
        <f t="shared" si="18"/>
        <v>0.16666666666666666</v>
      </c>
      <c r="I120" s="6">
        <f t="shared" si="19"/>
        <v>0.16666666666666666</v>
      </c>
      <c r="J120" s="6">
        <f t="shared" si="20"/>
        <v>0.5</v>
      </c>
      <c r="K120" s="6">
        <f t="shared" si="21"/>
        <v>0.16666666666666666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2</v>
      </c>
      <c r="O120" s="69">
        <f>COUNTIFS('2way'!$N$3:$N$7690,"&gt;50%",'2way'!$Y$3:$Y$7690,"Y",'2way'!$Q$3:$Q$7690,"=" &amp;B120) +  COUNTIFS('2way'!$N$3:$N$7690,"&gt;50%",'2way'!$Y$3:$Y$7690,"Y",'2way'!$R$3:$R$7690,"=" &amp;B120)</f>
        <v>1</v>
      </c>
      <c r="P120">
        <f>COUNTIF('2way'!$Q$3:$Q$7690,"=" &amp;B120) + COUNTIF('2way'!$R$3:$R$7690,"=" &amp;B120)</f>
        <v>6</v>
      </c>
      <c r="Q120" s="6">
        <f t="shared" si="22"/>
        <v>0.16666666666666666</v>
      </c>
      <c r="R120" s="6">
        <f t="shared" si="23"/>
        <v>0.33333333333333331</v>
      </c>
      <c r="S120" s="6">
        <f t="shared" si="24"/>
        <v>0.33333333333333331</v>
      </c>
      <c r="T120" s="6">
        <f t="shared" si="25"/>
        <v>0.16666666666666666</v>
      </c>
      <c r="U120">
        <f t="shared" si="26"/>
        <v>4</v>
      </c>
      <c r="V120" s="6">
        <f t="shared" si="27"/>
        <v>0.66666666666666663</v>
      </c>
      <c r="W120">
        <f t="shared" si="28"/>
        <v>3</v>
      </c>
      <c r="X120" s="6">
        <f t="shared" si="29"/>
        <v>0.5</v>
      </c>
      <c r="Y120">
        <f t="shared" si="30"/>
        <v>2</v>
      </c>
      <c r="Z120" s="6">
        <f t="shared" si="31"/>
        <v>0.33333333333333331</v>
      </c>
      <c r="AA120">
        <f t="shared" si="32"/>
        <v>3</v>
      </c>
      <c r="AB120" s="6">
        <f t="shared" si="33"/>
        <v>0.5</v>
      </c>
    </row>
    <row r="121" spans="1:28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4</v>
      </c>
      <c r="F121" s="69">
        <f>COUNTIFS('2way'!$B$3:$B$7690,"&gt;50%",'2way'!$Y$3:$Y$7690,"Y",'2way'!$Q$3:$Q$7690,"=" &amp;B121) +  COUNTIFS('2way'!$B$3:$B$7690,"&gt;50%",'2way'!$Y$3:$Y$7690,"Y",'2way'!$R$3:$R$7690,"=" &amp;B121)</f>
        <v>1</v>
      </c>
      <c r="G121">
        <f>COUNTIF('2way'!$Q$3:$Q$7690,"=" &amp;B121) + COUNTIF('2way'!$R$3:$R$7690,"=" &amp;B121)</f>
        <v>6</v>
      </c>
      <c r="H121" s="6">
        <f t="shared" si="18"/>
        <v>0</v>
      </c>
      <c r="I121" s="6">
        <f t="shared" si="19"/>
        <v>0.16666666666666666</v>
      </c>
      <c r="J121" s="6">
        <f t="shared" si="20"/>
        <v>0.66666666666666663</v>
      </c>
      <c r="K121" s="6">
        <f t="shared" si="21"/>
        <v>0.16666666666666666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5</v>
      </c>
      <c r="O121" s="6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6</v>
      </c>
      <c r="Q121" s="6">
        <f t="shared" si="22"/>
        <v>0.16666666666666666</v>
      </c>
      <c r="R121" s="6">
        <f t="shared" si="23"/>
        <v>0</v>
      </c>
      <c r="S121" s="6">
        <f t="shared" si="24"/>
        <v>0.83333333333333337</v>
      </c>
      <c r="T121" s="6">
        <f t="shared" si="25"/>
        <v>0</v>
      </c>
      <c r="U121">
        <f t="shared" si="26"/>
        <v>4</v>
      </c>
      <c r="V121" s="6">
        <f t="shared" si="27"/>
        <v>0.66666666666666663</v>
      </c>
      <c r="W121">
        <f t="shared" si="28"/>
        <v>6</v>
      </c>
      <c r="X121" s="6">
        <f t="shared" si="29"/>
        <v>1</v>
      </c>
      <c r="Y121">
        <f t="shared" si="30"/>
        <v>2</v>
      </c>
      <c r="Z121" s="6">
        <f t="shared" si="31"/>
        <v>0.33333333333333331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2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5</v>
      </c>
      <c r="H122" s="6">
        <f t="shared" si="18"/>
        <v>0.4</v>
      </c>
      <c r="I122" s="6">
        <f t="shared" si="19"/>
        <v>0.2</v>
      </c>
      <c r="J122" s="6">
        <f t="shared" si="20"/>
        <v>0.4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3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5</v>
      </c>
      <c r="Q122" s="6">
        <f t="shared" si="22"/>
        <v>0.2</v>
      </c>
      <c r="R122" s="6">
        <f t="shared" si="23"/>
        <v>0</v>
      </c>
      <c r="S122" s="6">
        <f t="shared" si="24"/>
        <v>0.6</v>
      </c>
      <c r="T122" s="6">
        <f t="shared" si="25"/>
        <v>0.2</v>
      </c>
      <c r="U122">
        <f t="shared" si="26"/>
        <v>4</v>
      </c>
      <c r="V122" s="6">
        <f t="shared" si="27"/>
        <v>0.8</v>
      </c>
      <c r="W122">
        <f t="shared" si="28"/>
        <v>4</v>
      </c>
      <c r="X122" s="6">
        <f t="shared" si="29"/>
        <v>0.8</v>
      </c>
      <c r="Y122">
        <f t="shared" si="30"/>
        <v>1</v>
      </c>
      <c r="Z122" s="6">
        <f t="shared" si="31"/>
        <v>0.2</v>
      </c>
      <c r="AA122">
        <f t="shared" si="32"/>
        <v>1</v>
      </c>
      <c r="AB122" s="6">
        <f t="shared" si="33"/>
        <v>0.2</v>
      </c>
    </row>
    <row r="123" spans="1:28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2</v>
      </c>
      <c r="F123" s="69">
        <f>COUNTIFS('2way'!$B$3:$B$7690,"&gt;50%",'2way'!$Y$3:$Y$7690,"Y",'2way'!$Q$3:$Q$7690,"=" &amp;B123) +  COUNTIFS('2way'!$B$3:$B$7690,"&gt;50%",'2way'!$Y$3:$Y$7690,"Y",'2way'!$R$3:$R$7690,"=" &amp;B123)</f>
        <v>3</v>
      </c>
      <c r="G123">
        <f>COUNTIF('2way'!$Q$3:$Q$7690,"=" &amp;B123) + COUNTIF('2way'!$R$3:$R$7690,"=" &amp;B123)</f>
        <v>6</v>
      </c>
      <c r="H123" s="6">
        <f t="shared" si="18"/>
        <v>0</v>
      </c>
      <c r="I123" s="6">
        <f t="shared" si="19"/>
        <v>0.16666666666666666</v>
      </c>
      <c r="J123" s="6">
        <f t="shared" si="20"/>
        <v>0.33333333333333331</v>
      </c>
      <c r="K123" s="6">
        <f t="shared" si="21"/>
        <v>0.5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3</v>
      </c>
      <c r="O123" s="69">
        <f>COUNTIFS('2way'!$N$3:$N$7690,"&gt;50%",'2way'!$Y$3:$Y$7690,"Y",'2way'!$Q$3:$Q$7690,"=" &amp;B123) +  COUNTIFS('2way'!$N$3:$N$7690,"&gt;50%",'2way'!$Y$3:$Y$7690,"Y",'2way'!$R$3:$R$7690,"=" &amp;B123)</f>
        <v>3</v>
      </c>
      <c r="P123">
        <f>COUNTIF('2way'!$Q$3:$Q$7690,"=" &amp;B123) + COUNTIF('2way'!$R$3:$R$7690,"=" &amp;B123)</f>
        <v>6</v>
      </c>
      <c r="Q123" s="6">
        <f t="shared" si="22"/>
        <v>0</v>
      </c>
      <c r="R123" s="6">
        <f t="shared" si="23"/>
        <v>0</v>
      </c>
      <c r="S123" s="6">
        <f t="shared" si="24"/>
        <v>0.5</v>
      </c>
      <c r="T123" s="6">
        <f t="shared" si="25"/>
        <v>0.5</v>
      </c>
      <c r="U123">
        <f t="shared" si="26"/>
        <v>2</v>
      </c>
      <c r="V123" s="6">
        <f t="shared" si="27"/>
        <v>0.33333333333333331</v>
      </c>
      <c r="W123">
        <f t="shared" si="28"/>
        <v>3</v>
      </c>
      <c r="X123" s="6">
        <f t="shared" si="29"/>
        <v>0.5</v>
      </c>
      <c r="Y123">
        <f t="shared" si="30"/>
        <v>4</v>
      </c>
      <c r="Z123" s="6">
        <f t="shared" si="31"/>
        <v>0.66666666666666663</v>
      </c>
      <c r="AA123">
        <f t="shared" si="32"/>
        <v>3</v>
      </c>
      <c r="AB123" s="6">
        <f t="shared" si="33"/>
        <v>0.5</v>
      </c>
    </row>
    <row r="124" spans="1:28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1</v>
      </c>
      <c r="E124" s="69">
        <f>COUNTIFS('2way'!$B$3:$B$7690,"&gt;50%",'2way'!$Y$3:$Y$7690,"N",'2way'!$Q$3:$Q$7690,"=" &amp;B124) +  COUNTIFS('2way'!$B$3:$B$7690,"&gt;50%",'2way'!$Y$3:$Y$7690,"N",'2way'!$R$3:$R$7690,"=" &amp;B124)</f>
        <v>2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6</v>
      </c>
      <c r="H124" s="6">
        <f t="shared" si="18"/>
        <v>0.33333333333333331</v>
      </c>
      <c r="I124" s="6">
        <f t="shared" si="19"/>
        <v>0.16666666666666666</v>
      </c>
      <c r="J124" s="6">
        <f t="shared" si="20"/>
        <v>0.33333333333333331</v>
      </c>
      <c r="K124" s="6">
        <f t="shared" si="21"/>
        <v>0.16666666666666666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1</v>
      </c>
      <c r="N124" s="69">
        <f>COUNTIFS('2way'!$N$3:$N$7690,"&gt;50%",'2way'!$Y$3:$Y$7690,"N",'2way'!$Q$3:$Q$7690,"=" &amp;B124) +  COUNTIFS('2way'!$N$3:$N$7690,"&gt;50%",'2way'!$Y$3:$Y$7690,"N",'2way'!$R$3:$R$7690,"=" &amp;B124)</f>
        <v>2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6</v>
      </c>
      <c r="Q124" s="6">
        <f t="shared" si="22"/>
        <v>0.33333333333333331</v>
      </c>
      <c r="R124" s="6">
        <f t="shared" si="23"/>
        <v>0.16666666666666666</v>
      </c>
      <c r="S124" s="6">
        <f t="shared" si="24"/>
        <v>0.33333333333333331</v>
      </c>
      <c r="T124" s="6">
        <f t="shared" si="25"/>
        <v>0.16666666666666666</v>
      </c>
      <c r="U124">
        <f t="shared" si="26"/>
        <v>4</v>
      </c>
      <c r="V124" s="6">
        <f t="shared" si="27"/>
        <v>0.66666666666666663</v>
      </c>
      <c r="W124">
        <f t="shared" si="28"/>
        <v>4</v>
      </c>
      <c r="X124" s="6">
        <f t="shared" si="29"/>
        <v>0.66666666666666663</v>
      </c>
      <c r="Y124">
        <f t="shared" si="30"/>
        <v>2</v>
      </c>
      <c r="Z124" s="6">
        <f t="shared" si="31"/>
        <v>0.33333333333333331</v>
      </c>
      <c r="AA124">
        <f t="shared" si="32"/>
        <v>2</v>
      </c>
      <c r="AB124" s="6">
        <f t="shared" si="33"/>
        <v>0.33333333333333331</v>
      </c>
    </row>
    <row r="125" spans="1:28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3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0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5</v>
      </c>
      <c r="H125" s="6">
        <f t="shared" si="18"/>
        <v>0.6</v>
      </c>
      <c r="I125" s="6">
        <f t="shared" si="19"/>
        <v>0.4</v>
      </c>
      <c r="J125" s="6">
        <f t="shared" si="20"/>
        <v>0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3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0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5</v>
      </c>
      <c r="Q125" s="6">
        <f t="shared" si="22"/>
        <v>0.6</v>
      </c>
      <c r="R125" s="6">
        <f t="shared" si="23"/>
        <v>0.4</v>
      </c>
      <c r="S125" s="6">
        <f t="shared" si="24"/>
        <v>0</v>
      </c>
      <c r="T125" s="6">
        <f t="shared" si="25"/>
        <v>0</v>
      </c>
      <c r="U125">
        <f t="shared" si="26"/>
        <v>3</v>
      </c>
      <c r="V125" s="6">
        <f t="shared" si="27"/>
        <v>0.6</v>
      </c>
      <c r="W125">
        <f t="shared" si="28"/>
        <v>3</v>
      </c>
      <c r="X125" s="6">
        <f t="shared" si="29"/>
        <v>0.6</v>
      </c>
      <c r="Y125">
        <f t="shared" si="30"/>
        <v>2</v>
      </c>
      <c r="Z125" s="6">
        <f t="shared" si="31"/>
        <v>0.4</v>
      </c>
      <c r="AA125">
        <f t="shared" si="32"/>
        <v>2</v>
      </c>
      <c r="AB125" s="6">
        <f t="shared" si="33"/>
        <v>0.4</v>
      </c>
    </row>
    <row r="126" spans="1:28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1</v>
      </c>
      <c r="E126" s="69">
        <f>COUNTIFS('2way'!$B$3:$B$7690,"&gt;50%",'2way'!$Y$3:$Y$7690,"N",'2way'!$Q$3:$Q$7690,"=" &amp;B126) +  COUNTIFS('2way'!$B$3:$B$7690,"&gt;50%",'2way'!$Y$3:$Y$7690,"N",'2way'!$R$3:$R$7690,"=" &amp;B126)</f>
        <v>2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5</v>
      </c>
      <c r="H126" s="6">
        <f t="shared" si="18"/>
        <v>0</v>
      </c>
      <c r="I126" s="6">
        <f t="shared" si="19"/>
        <v>0.2</v>
      </c>
      <c r="J126" s="6">
        <f t="shared" si="20"/>
        <v>0.4</v>
      </c>
      <c r="K126" s="6">
        <f t="shared" si="21"/>
        <v>0.4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3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5</v>
      </c>
      <c r="Q126" s="6">
        <f t="shared" si="22"/>
        <v>0</v>
      </c>
      <c r="R126" s="6">
        <f t="shared" si="23"/>
        <v>0</v>
      </c>
      <c r="S126" s="6">
        <f t="shared" si="24"/>
        <v>0.6</v>
      </c>
      <c r="T126" s="6">
        <f t="shared" si="25"/>
        <v>0.4</v>
      </c>
      <c r="U126">
        <f t="shared" si="26"/>
        <v>2</v>
      </c>
      <c r="V126" s="6">
        <f t="shared" si="27"/>
        <v>0.4</v>
      </c>
      <c r="W126">
        <f t="shared" si="28"/>
        <v>3</v>
      </c>
      <c r="X126" s="6">
        <f t="shared" si="29"/>
        <v>0.6</v>
      </c>
      <c r="Y126">
        <f t="shared" si="30"/>
        <v>3</v>
      </c>
      <c r="Z126" s="6">
        <f t="shared" si="31"/>
        <v>0.6</v>
      </c>
      <c r="AA126">
        <f t="shared" si="32"/>
        <v>2</v>
      </c>
      <c r="AB126" s="6">
        <f t="shared" si="33"/>
        <v>0.4</v>
      </c>
    </row>
    <row r="127" spans="1:28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2</v>
      </c>
      <c r="E127" s="69">
        <f>COUNTIFS('2way'!$B$3:$B$7690,"&gt;50%",'2way'!$Y$3:$Y$7690,"N",'2way'!$Q$3:$Q$7690,"=" &amp;B127) +  COUNTIFS('2way'!$B$3:$B$7690,"&gt;50%",'2way'!$Y$3:$Y$7690,"N",'2way'!$R$3:$R$7690,"=" &amp;B127)</f>
        <v>1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5</v>
      </c>
      <c r="H127" s="6">
        <f t="shared" si="18"/>
        <v>0.2</v>
      </c>
      <c r="I127" s="6">
        <f t="shared" si="19"/>
        <v>0.4</v>
      </c>
      <c r="J127" s="6">
        <f t="shared" si="20"/>
        <v>0.2</v>
      </c>
      <c r="K127" s="6">
        <f t="shared" si="21"/>
        <v>0.2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1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2</v>
      </c>
      <c r="P127">
        <f>COUNTIF('2way'!$Q$3:$Q$7690,"=" &amp;B127) + COUNTIF('2way'!$R$3:$R$7690,"=" &amp;B127)</f>
        <v>5</v>
      </c>
      <c r="Q127" s="6">
        <f t="shared" si="22"/>
        <v>0</v>
      </c>
      <c r="R127" s="6">
        <f t="shared" si="23"/>
        <v>0.2</v>
      </c>
      <c r="S127" s="6">
        <f t="shared" si="24"/>
        <v>0.4</v>
      </c>
      <c r="T127" s="6">
        <f t="shared" si="25"/>
        <v>0.4</v>
      </c>
      <c r="U127">
        <f t="shared" si="26"/>
        <v>2</v>
      </c>
      <c r="V127" s="6">
        <f t="shared" si="27"/>
        <v>0.4</v>
      </c>
      <c r="W127">
        <f t="shared" si="28"/>
        <v>2</v>
      </c>
      <c r="X127" s="6">
        <f t="shared" si="29"/>
        <v>0.4</v>
      </c>
      <c r="Y127">
        <f t="shared" si="30"/>
        <v>3</v>
      </c>
      <c r="Z127" s="6">
        <f t="shared" si="31"/>
        <v>0.6</v>
      </c>
      <c r="AA127">
        <f t="shared" si="32"/>
        <v>3</v>
      </c>
      <c r="AB127" s="6">
        <f t="shared" si="33"/>
        <v>0.6</v>
      </c>
    </row>
    <row r="128" spans="1:28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1</v>
      </c>
      <c r="D128" s="69">
        <f>COUNTIFS('2way'!$A$3:$A$7690,"&gt;50%",'2way'!$Y$3:$Y$7690,"N",'2way'!$Q$3:$Q$7690,"=" &amp;B128) +  COUNTIFS('2way'!$A$3:$A$7690,"&gt;50%",'2way'!$Y$3:$Y$7690,"N",'2way'!$R$3:$R$7690,"=" &amp;B128)</f>
        <v>1</v>
      </c>
      <c r="E128" s="69">
        <f>COUNTIFS('2way'!$B$3:$B$7690,"&gt;50%",'2way'!$Y$3:$Y$7690,"N",'2way'!$Q$3:$Q$7690,"=" &amp;B128) +  COUNTIFS('2way'!$B$3:$B$7690,"&gt;50%",'2way'!$Y$3:$Y$7690,"N",'2way'!$R$3:$R$7690,"=" &amp;B128)</f>
        <v>4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6</v>
      </c>
      <c r="H128" s="6">
        <f t="shared" si="18"/>
        <v>0.16666666666666666</v>
      </c>
      <c r="I128" s="6">
        <f t="shared" si="19"/>
        <v>0.16666666666666666</v>
      </c>
      <c r="J128" s="6">
        <f t="shared" si="20"/>
        <v>0.66666666666666663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4</v>
      </c>
      <c r="O128" s="69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6</v>
      </c>
      <c r="Q128" s="6">
        <f t="shared" si="22"/>
        <v>0</v>
      </c>
      <c r="R128" s="6">
        <f t="shared" si="23"/>
        <v>0</v>
      </c>
      <c r="S128" s="6">
        <f t="shared" si="24"/>
        <v>0.66666666666666663</v>
      </c>
      <c r="T128" s="6">
        <f t="shared" si="25"/>
        <v>0.16666666666666666</v>
      </c>
      <c r="U128">
        <f t="shared" si="26"/>
        <v>5</v>
      </c>
      <c r="V128" s="6">
        <f t="shared" si="27"/>
        <v>0.83333333333333337</v>
      </c>
      <c r="W128">
        <f t="shared" si="28"/>
        <v>4</v>
      </c>
      <c r="X128" s="6">
        <f t="shared" si="29"/>
        <v>0.66666666666666663</v>
      </c>
      <c r="Y128">
        <f t="shared" si="30"/>
        <v>1</v>
      </c>
      <c r="Z128" s="6">
        <f t="shared" si="31"/>
        <v>0.16666666666666666</v>
      </c>
      <c r="AA128">
        <f t="shared" si="32"/>
        <v>1</v>
      </c>
      <c r="AB128" s="6">
        <f t="shared" si="33"/>
        <v>0.16666666666666666</v>
      </c>
    </row>
    <row r="129" spans="1:28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1</v>
      </c>
      <c r="E129" s="69">
        <f>COUNTIFS('2way'!$B$3:$B$7690,"&gt;50%",'2way'!$Y$3:$Y$7690,"N",'2way'!$Q$3:$Q$7690,"=" &amp;B129) +  COUNTIFS('2way'!$B$3:$B$7690,"&gt;50%",'2way'!$Y$3:$Y$7690,"N",'2way'!$R$3:$R$7690,"=" &amp;B129)</f>
        <v>2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6</v>
      </c>
      <c r="H129" s="6">
        <f t="shared" si="18"/>
        <v>0.33333333333333331</v>
      </c>
      <c r="I129" s="6">
        <f t="shared" si="19"/>
        <v>0.16666666666666666</v>
      </c>
      <c r="J129" s="6">
        <f t="shared" si="20"/>
        <v>0.33333333333333331</v>
      </c>
      <c r="K129" s="6">
        <f t="shared" si="21"/>
        <v>0.16666666666666666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2</v>
      </c>
      <c r="N129" s="69">
        <f>COUNTIFS('2way'!$N$3:$N$7690,"&gt;50%",'2way'!$Y$3:$Y$7690,"N",'2way'!$Q$3:$Q$7690,"=" &amp;B129) +  COUNTIFS('2way'!$N$3:$N$7690,"&gt;50%",'2way'!$Y$3:$Y$7690,"N",'2way'!$R$3:$R$7690,"=" &amp;B129)</f>
        <v>1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6</v>
      </c>
      <c r="Q129" s="6">
        <f t="shared" si="22"/>
        <v>0</v>
      </c>
      <c r="R129" s="6">
        <f t="shared" si="23"/>
        <v>0.33333333333333331</v>
      </c>
      <c r="S129" s="6">
        <f t="shared" si="24"/>
        <v>0.16666666666666666</v>
      </c>
      <c r="T129" s="6">
        <f t="shared" si="25"/>
        <v>0.5</v>
      </c>
      <c r="U129">
        <f t="shared" si="26"/>
        <v>4</v>
      </c>
      <c r="V129" s="6">
        <f t="shared" si="27"/>
        <v>0.66666666666666663</v>
      </c>
      <c r="W129">
        <f t="shared" si="28"/>
        <v>1</v>
      </c>
      <c r="X129" s="6">
        <f t="shared" si="29"/>
        <v>0.16666666666666666</v>
      </c>
      <c r="Y129">
        <f t="shared" si="30"/>
        <v>2</v>
      </c>
      <c r="Z129" s="6">
        <f t="shared" si="31"/>
        <v>0.33333333333333331</v>
      </c>
      <c r="AA129">
        <f t="shared" si="32"/>
        <v>5</v>
      </c>
      <c r="AB129" s="6">
        <f t="shared" si="33"/>
        <v>0.83333333333333337</v>
      </c>
    </row>
    <row r="130" spans="1:28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3</v>
      </c>
      <c r="E130" s="69">
        <f>COUNTIFS('2way'!$B$3:$B$7690,"&gt;50%",'2way'!$Y$3:$Y$7690,"N",'2way'!$Q$3:$Q$7690,"=" &amp;B130) +  COUNTIFS('2way'!$B$3:$B$7690,"&gt;50%",'2way'!$Y$3:$Y$7690,"N",'2way'!$R$3:$R$7690,"=" &amp;B130)</f>
        <v>1</v>
      </c>
      <c r="F130" s="69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6</v>
      </c>
      <c r="H130" s="6">
        <f t="shared" si="18"/>
        <v>0.16666666666666666</v>
      </c>
      <c r="I130" s="6">
        <f t="shared" si="19"/>
        <v>0.5</v>
      </c>
      <c r="J130" s="6">
        <f t="shared" si="20"/>
        <v>0.16666666666666666</v>
      </c>
      <c r="K130" s="6">
        <f t="shared" si="21"/>
        <v>0.16666666666666666</v>
      </c>
      <c r="L130" s="69">
        <f>COUNTIFS('2way'!$M$3:$M$7690,"&gt;50%",'2way'!$Y$3:$Y$7690,"Y",'2way'!$Q$3:$Q$7690,"=" &amp;B130) +  COUNTIFS('2way'!$M$3:$M$7690,"&gt;50%",'2way'!$Y$3:$Y$7690,"Y",'2way'!$R$3:$R$7690,"=" &amp;B130)</f>
        <v>0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4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6</v>
      </c>
      <c r="Q130" s="6">
        <f t="shared" si="22"/>
        <v>0</v>
      </c>
      <c r="R130" s="6">
        <f t="shared" si="23"/>
        <v>0</v>
      </c>
      <c r="S130" s="6">
        <f t="shared" si="24"/>
        <v>0.66666666666666663</v>
      </c>
      <c r="T130" s="6">
        <f t="shared" si="25"/>
        <v>0.33333333333333331</v>
      </c>
      <c r="U130">
        <f t="shared" si="26"/>
        <v>2</v>
      </c>
      <c r="V130" s="6">
        <f t="shared" si="27"/>
        <v>0.33333333333333331</v>
      </c>
      <c r="W130">
        <f t="shared" si="28"/>
        <v>4</v>
      </c>
      <c r="X130" s="6">
        <f t="shared" si="29"/>
        <v>0.66666666666666663</v>
      </c>
      <c r="Y130">
        <f t="shared" si="30"/>
        <v>4</v>
      </c>
      <c r="Z130" s="6">
        <f t="shared" si="31"/>
        <v>0.66666666666666663</v>
      </c>
      <c r="AA130">
        <f t="shared" si="32"/>
        <v>2</v>
      </c>
      <c r="AB130" s="6">
        <f t="shared" si="33"/>
        <v>0.33333333333333331</v>
      </c>
    </row>
    <row r="131" spans="1:28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2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6</v>
      </c>
      <c r="H131" s="6">
        <f t="shared" si="18"/>
        <v>0.33333333333333331</v>
      </c>
      <c r="I131" s="6">
        <f t="shared" si="19"/>
        <v>0.33333333333333331</v>
      </c>
      <c r="J131" s="6">
        <f t="shared" si="20"/>
        <v>0</v>
      </c>
      <c r="K131" s="6">
        <f t="shared" si="21"/>
        <v>0.33333333333333331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2</v>
      </c>
      <c r="N131" s="69">
        <f>COUNTIFS('2way'!$N$3:$N$7690,"&gt;50%",'2way'!$Y$3:$Y$7690,"N",'2way'!$Q$3:$Q$7690,"=" &amp;B131) +  COUNTIFS('2way'!$N$3:$N$7690,"&gt;50%",'2way'!$Y$3:$Y$7690,"N",'2way'!$R$3:$R$7690,"=" &amp;B131)</f>
        <v>0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6</v>
      </c>
      <c r="Q131" s="6">
        <f t="shared" si="22"/>
        <v>0</v>
      </c>
      <c r="R131" s="6">
        <f t="shared" si="23"/>
        <v>0.33333333333333331</v>
      </c>
      <c r="S131" s="6">
        <f t="shared" si="24"/>
        <v>0</v>
      </c>
      <c r="T131" s="6">
        <f t="shared" si="25"/>
        <v>0.66666666666666663</v>
      </c>
      <c r="U131">
        <f t="shared" si="26"/>
        <v>2</v>
      </c>
      <c r="V131" s="6">
        <f t="shared" si="27"/>
        <v>0.33333333333333331</v>
      </c>
      <c r="W131">
        <f t="shared" si="28"/>
        <v>0</v>
      </c>
      <c r="X131" s="6">
        <f t="shared" si="29"/>
        <v>0</v>
      </c>
      <c r="Y131">
        <f t="shared" si="30"/>
        <v>4</v>
      </c>
      <c r="Z131" s="6">
        <f t="shared" si="31"/>
        <v>0.66666666666666663</v>
      </c>
      <c r="AA131">
        <f t="shared" si="32"/>
        <v>6</v>
      </c>
      <c r="AB131" s="6">
        <f t="shared" si="33"/>
        <v>1</v>
      </c>
    </row>
    <row r="132" spans="1:28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4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6</v>
      </c>
      <c r="H132" s="6">
        <f t="shared" ref="H132:H195" si="34">C132/G132</f>
        <v>0.16666666666666666</v>
      </c>
      <c r="I132" s="6">
        <f t="shared" si="19"/>
        <v>0</v>
      </c>
      <c r="J132" s="6">
        <f t="shared" si="20"/>
        <v>0.66666666666666663</v>
      </c>
      <c r="K132" s="6">
        <f t="shared" si="21"/>
        <v>0.16666666666666666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4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6</v>
      </c>
      <c r="Q132" s="6">
        <f t="shared" si="22"/>
        <v>0.16666666666666666</v>
      </c>
      <c r="R132" s="6">
        <f t="shared" si="23"/>
        <v>0</v>
      </c>
      <c r="S132" s="6">
        <f t="shared" si="24"/>
        <v>0.66666666666666663</v>
      </c>
      <c r="T132" s="6">
        <f t="shared" si="25"/>
        <v>0.16666666666666666</v>
      </c>
      <c r="U132">
        <f t="shared" si="26"/>
        <v>5</v>
      </c>
      <c r="V132" s="6">
        <f t="shared" si="27"/>
        <v>0.83333333333333337</v>
      </c>
      <c r="W132">
        <f t="shared" si="28"/>
        <v>5</v>
      </c>
      <c r="X132" s="6">
        <f t="shared" si="29"/>
        <v>0.83333333333333337</v>
      </c>
      <c r="Y132">
        <f t="shared" si="30"/>
        <v>1</v>
      </c>
      <c r="Z132" s="6">
        <f t="shared" si="31"/>
        <v>0.16666666666666666</v>
      </c>
      <c r="AA132">
        <f t="shared" si="32"/>
        <v>1</v>
      </c>
      <c r="AB132" s="6">
        <f t="shared" si="33"/>
        <v>0.16666666666666666</v>
      </c>
    </row>
    <row r="133" spans="1:28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3</v>
      </c>
      <c r="E133" s="69">
        <f>COUNTIFS('2way'!$B$3:$B$7690,"&gt;50%",'2way'!$Y$3:$Y$7690,"N",'2way'!$Q$3:$Q$7690,"=" &amp;B133) +  COUNTIFS('2way'!$B$3:$B$7690,"&gt;50%",'2way'!$Y$3:$Y$7690,"N",'2way'!$R$3:$R$7690,"=" &amp;B133)</f>
        <v>1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6</v>
      </c>
      <c r="H133" s="6">
        <f t="shared" si="34"/>
        <v>0.16666666666666666</v>
      </c>
      <c r="I133" s="6">
        <f t="shared" ref="I133:I196" si="35">D133/G133</f>
        <v>0.5</v>
      </c>
      <c r="J133" s="6">
        <f t="shared" ref="J133:J196" si="36">E133/G133</f>
        <v>0.16666666666666666</v>
      </c>
      <c r="K133" s="6">
        <f t="shared" ref="K133:K196" si="37">F133/G133</f>
        <v>0.16666666666666666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2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6</v>
      </c>
      <c r="Q133" s="6">
        <f t="shared" ref="Q133:Q196" si="38">L133/P133</f>
        <v>0.16666666666666666</v>
      </c>
      <c r="R133" s="6">
        <f t="shared" ref="R133:R196" si="39">M133/P133</f>
        <v>0.33333333333333331</v>
      </c>
      <c r="S133" s="6">
        <f t="shared" ref="S133:S196" si="40">N133/P133</f>
        <v>0.33333333333333331</v>
      </c>
      <c r="T133" s="6">
        <f t="shared" ref="T133:T196" si="41">O133/P133</f>
        <v>0.16666666666666666</v>
      </c>
      <c r="U133">
        <f t="shared" ref="U133:U196" si="42">C133+E133</f>
        <v>2</v>
      </c>
      <c r="V133" s="6">
        <f t="shared" ref="V133:V196" si="43">U133/G133</f>
        <v>0.33333333333333331</v>
      </c>
      <c r="W133">
        <f t="shared" ref="W133:W196" si="44">L133+N133</f>
        <v>3</v>
      </c>
      <c r="X133" s="6">
        <f t="shared" ref="X133:X196" si="45">W133/P133</f>
        <v>0.5</v>
      </c>
      <c r="Y133">
        <f t="shared" ref="Y133:Y196" si="46">D133+F133</f>
        <v>4</v>
      </c>
      <c r="Z133" s="6">
        <f t="shared" ref="Z133:Z196" si="47">Y133/G133</f>
        <v>0.66666666666666663</v>
      </c>
      <c r="AA133">
        <f t="shared" ref="AA133:AA196" si="48">M133+O133</f>
        <v>3</v>
      </c>
      <c r="AB133" s="6">
        <f t="shared" ref="AB133:AB196" si="49">AA133/P133</f>
        <v>0.5</v>
      </c>
    </row>
    <row r="134" spans="1:28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1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6</v>
      </c>
      <c r="H134" s="6">
        <f t="shared" si="34"/>
        <v>0.16666666666666666</v>
      </c>
      <c r="I134" s="6">
        <f t="shared" si="35"/>
        <v>0.16666666666666666</v>
      </c>
      <c r="J134" s="6">
        <f t="shared" si="36"/>
        <v>0.16666666666666666</v>
      </c>
      <c r="K134" s="6">
        <f t="shared" si="37"/>
        <v>0.5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1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6</v>
      </c>
      <c r="Q134" s="6">
        <f t="shared" si="38"/>
        <v>0</v>
      </c>
      <c r="R134" s="6">
        <f t="shared" si="39"/>
        <v>0</v>
      </c>
      <c r="S134" s="6">
        <f t="shared" si="40"/>
        <v>0.16666666666666666</v>
      </c>
      <c r="T134" s="6">
        <f t="shared" si="41"/>
        <v>0.66666666666666663</v>
      </c>
      <c r="U134">
        <f t="shared" si="42"/>
        <v>2</v>
      </c>
      <c r="V134" s="6">
        <f t="shared" si="43"/>
        <v>0.33333333333333331</v>
      </c>
      <c r="W134">
        <f t="shared" si="44"/>
        <v>1</v>
      </c>
      <c r="X134" s="6">
        <f t="shared" si="45"/>
        <v>0.16666666666666666</v>
      </c>
      <c r="Y134">
        <f t="shared" si="46"/>
        <v>4</v>
      </c>
      <c r="Z134" s="6">
        <f t="shared" si="47"/>
        <v>0.66666666666666663</v>
      </c>
      <c r="AA134">
        <f t="shared" si="48"/>
        <v>4</v>
      </c>
      <c r="AB134" s="6">
        <f t="shared" si="49"/>
        <v>0.66666666666666663</v>
      </c>
    </row>
    <row r="135" spans="1:28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1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2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6</v>
      </c>
      <c r="H135" s="6">
        <f t="shared" si="34"/>
        <v>0.16666666666666666</v>
      </c>
      <c r="I135" s="6">
        <f t="shared" si="35"/>
        <v>0.5</v>
      </c>
      <c r="J135" s="6">
        <f t="shared" si="36"/>
        <v>0.33333333333333331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1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3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6</v>
      </c>
      <c r="Q135" s="6">
        <f t="shared" si="38"/>
        <v>0.16666666666666666</v>
      </c>
      <c r="R135" s="6">
        <f t="shared" si="39"/>
        <v>0.33333333333333331</v>
      </c>
      <c r="S135" s="6">
        <f t="shared" si="40"/>
        <v>0.5</v>
      </c>
      <c r="T135" s="6">
        <f t="shared" si="41"/>
        <v>0</v>
      </c>
      <c r="U135">
        <f t="shared" si="42"/>
        <v>3</v>
      </c>
      <c r="V135" s="6">
        <f t="shared" si="43"/>
        <v>0.5</v>
      </c>
      <c r="W135">
        <f t="shared" si="44"/>
        <v>4</v>
      </c>
      <c r="X135" s="6">
        <f t="shared" si="45"/>
        <v>0.66666666666666663</v>
      </c>
      <c r="Y135">
        <f t="shared" si="46"/>
        <v>3</v>
      </c>
      <c r="Z135" s="6">
        <f t="shared" si="47"/>
        <v>0.5</v>
      </c>
      <c r="AA135">
        <f t="shared" si="48"/>
        <v>2</v>
      </c>
      <c r="AB135" s="6">
        <f t="shared" si="49"/>
        <v>0.33333333333333331</v>
      </c>
    </row>
    <row r="136" spans="1:28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2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6</v>
      </c>
      <c r="H136" s="6">
        <f t="shared" si="34"/>
        <v>0.33333333333333331</v>
      </c>
      <c r="I136" s="6">
        <f t="shared" si="35"/>
        <v>0.16666666666666666</v>
      </c>
      <c r="J136" s="6">
        <f t="shared" si="36"/>
        <v>0.33333333333333331</v>
      </c>
      <c r="K136" s="6">
        <f t="shared" si="37"/>
        <v>0.16666666666666666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3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6</v>
      </c>
      <c r="Q136" s="6">
        <f t="shared" si="38"/>
        <v>0.16666666666666666</v>
      </c>
      <c r="R136" s="6">
        <f t="shared" si="39"/>
        <v>0</v>
      </c>
      <c r="S136" s="6">
        <f t="shared" si="40"/>
        <v>0.5</v>
      </c>
      <c r="T136" s="6">
        <f t="shared" si="41"/>
        <v>0.33333333333333331</v>
      </c>
      <c r="U136">
        <f t="shared" si="42"/>
        <v>4</v>
      </c>
      <c r="V136" s="6">
        <f t="shared" si="43"/>
        <v>0.66666666666666663</v>
      </c>
      <c r="W136">
        <f t="shared" si="44"/>
        <v>4</v>
      </c>
      <c r="X136" s="6">
        <f t="shared" si="45"/>
        <v>0.66666666666666663</v>
      </c>
      <c r="Y136">
        <f t="shared" si="46"/>
        <v>2</v>
      </c>
      <c r="Z136" s="6">
        <f t="shared" si="47"/>
        <v>0.33333333333333331</v>
      </c>
      <c r="AA136">
        <f t="shared" si="48"/>
        <v>2</v>
      </c>
      <c r="AB136" s="6">
        <f t="shared" si="49"/>
        <v>0.33333333333333331</v>
      </c>
    </row>
    <row r="137" spans="1:28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2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0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6</v>
      </c>
      <c r="H137" s="6">
        <f t="shared" si="34"/>
        <v>0.33333333333333331</v>
      </c>
      <c r="I137" s="6">
        <f t="shared" si="35"/>
        <v>0.33333333333333331</v>
      </c>
      <c r="J137" s="6">
        <f t="shared" si="36"/>
        <v>0</v>
      </c>
      <c r="K137" s="6">
        <f t="shared" si="37"/>
        <v>0.33333333333333331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1</v>
      </c>
      <c r="O137" s="69">
        <f>COUNTIFS('2way'!$N$3:$N$7690,"&gt;50%",'2way'!$Y$3:$Y$7690,"Y",'2way'!$Q$3:$Q$7690,"=" &amp;B137) +  COUNTIFS('2way'!$N$3:$N$7690,"&gt;50%",'2way'!$Y$3:$Y$7690,"Y",'2way'!$R$3:$R$7690,"=" &amp;B137)</f>
        <v>4</v>
      </c>
      <c r="P137">
        <f>COUNTIF('2way'!$Q$3:$Q$7690,"=" &amp;B137) + COUNTIF('2way'!$R$3:$R$7690,"=" &amp;B137)</f>
        <v>6</v>
      </c>
      <c r="Q137" s="6">
        <f t="shared" si="38"/>
        <v>0</v>
      </c>
      <c r="R137" s="6">
        <f t="shared" si="39"/>
        <v>0.16666666666666666</v>
      </c>
      <c r="S137" s="6">
        <f t="shared" si="40"/>
        <v>0.16666666666666666</v>
      </c>
      <c r="T137" s="6">
        <f t="shared" si="41"/>
        <v>0.66666666666666663</v>
      </c>
      <c r="U137">
        <f t="shared" si="42"/>
        <v>2</v>
      </c>
      <c r="V137" s="6">
        <f t="shared" si="43"/>
        <v>0.33333333333333331</v>
      </c>
      <c r="W137">
        <f t="shared" si="44"/>
        <v>1</v>
      </c>
      <c r="X137" s="6">
        <f t="shared" si="45"/>
        <v>0.16666666666666666</v>
      </c>
      <c r="Y137">
        <f t="shared" si="46"/>
        <v>4</v>
      </c>
      <c r="Z137" s="6">
        <f t="shared" si="47"/>
        <v>0.66666666666666663</v>
      </c>
      <c r="AA137">
        <f t="shared" si="48"/>
        <v>5</v>
      </c>
      <c r="AB137" s="6">
        <f t="shared" si="49"/>
        <v>0.83333333333333337</v>
      </c>
    </row>
    <row r="138" spans="1:28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1</v>
      </c>
      <c r="F138" s="6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6</v>
      </c>
      <c r="H138" s="6">
        <f t="shared" si="34"/>
        <v>0.5</v>
      </c>
      <c r="I138" s="6">
        <f t="shared" si="35"/>
        <v>0</v>
      </c>
      <c r="J138" s="6">
        <f t="shared" si="36"/>
        <v>0.16666666666666666</v>
      </c>
      <c r="K138" s="6">
        <f t="shared" si="37"/>
        <v>0.33333333333333331</v>
      </c>
      <c r="L138" s="69">
        <f>COUNTIFS('2way'!$M$3:$M$7690,"&gt;50%",'2way'!$Y$3:$Y$7690,"Y",'2way'!$Q$3:$Q$7690,"=" &amp;B138) +  COUNTIFS('2way'!$M$3:$M$7690,"&gt;50%",'2way'!$Y$3:$Y$7690,"Y",'2way'!$R$3:$R$7690,"=" &amp;B138)</f>
        <v>5</v>
      </c>
      <c r="M138" s="69">
        <f>COUNTIFS('2way'!$M$3:$M$7690,"&gt;50%",'2way'!$Y$3:$Y$7690,"N",'2way'!$Q$3:$Q$7690,"=" &amp;B138) +  COUNTIFS('2way'!$M$3:$M$7690,"&gt;50%",'2way'!$Y$3:$Y$7690,"N",'2way'!$R$3:$R$7690,"=" &amp;B138)</f>
        <v>1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6</v>
      </c>
      <c r="Q138" s="6">
        <f t="shared" si="38"/>
        <v>0.83333333333333337</v>
      </c>
      <c r="R138" s="6">
        <f t="shared" si="39"/>
        <v>0.16666666666666666</v>
      </c>
      <c r="S138" s="6">
        <f t="shared" si="40"/>
        <v>0</v>
      </c>
      <c r="T138" s="6">
        <f t="shared" si="41"/>
        <v>0</v>
      </c>
      <c r="U138">
        <f t="shared" si="42"/>
        <v>4</v>
      </c>
      <c r="V138" s="6">
        <f t="shared" si="43"/>
        <v>0.66666666666666663</v>
      </c>
      <c r="W138">
        <f t="shared" si="44"/>
        <v>5</v>
      </c>
      <c r="X138" s="6">
        <f t="shared" si="45"/>
        <v>0.83333333333333337</v>
      </c>
      <c r="Y138">
        <f t="shared" si="46"/>
        <v>2</v>
      </c>
      <c r="Z138" s="6">
        <f t="shared" si="47"/>
        <v>0.33333333333333331</v>
      </c>
      <c r="AA138">
        <f t="shared" si="48"/>
        <v>1</v>
      </c>
      <c r="AB138" s="6">
        <f t="shared" si="49"/>
        <v>0.16666666666666666</v>
      </c>
    </row>
    <row r="139" spans="1:28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3</v>
      </c>
      <c r="F139" s="69">
        <f>COUNTIFS('2way'!$B$3:$B$7690,"&gt;50%",'2way'!$Y$3:$Y$7690,"Y",'2way'!$Q$3:$Q$7690,"=" &amp;B139) +  COUNTIFS('2way'!$B$3:$B$7690,"&gt;50%",'2way'!$Y$3:$Y$7690,"Y",'2way'!$R$3:$R$7690,"=" &amp;B139)</f>
        <v>2</v>
      </c>
      <c r="G139">
        <f>COUNTIF('2way'!$Q$3:$Q$7690,"=" &amp;B139) + COUNTIF('2way'!$R$3:$R$7690,"=" &amp;B139)</f>
        <v>6</v>
      </c>
      <c r="H139" s="6">
        <f t="shared" si="34"/>
        <v>0.16666666666666666</v>
      </c>
      <c r="I139" s="6">
        <f t="shared" si="35"/>
        <v>0</v>
      </c>
      <c r="J139" s="6">
        <f t="shared" si="36"/>
        <v>0.5</v>
      </c>
      <c r="K139" s="6">
        <f t="shared" si="37"/>
        <v>0.33333333333333331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3</v>
      </c>
      <c r="O139" s="69">
        <f>COUNTIFS('2way'!$N$3:$N$7690,"&gt;50%",'2way'!$Y$3:$Y$7690,"Y",'2way'!$Q$3:$Q$7690,"=" &amp;B139) +  COUNTIFS('2way'!$N$3:$N$7690,"&gt;50%",'2way'!$Y$3:$Y$7690,"Y",'2way'!$R$3:$R$7690,"=" &amp;B139)</f>
        <v>3</v>
      </c>
      <c r="P139">
        <f>COUNTIF('2way'!$Q$3:$Q$7690,"=" &amp;B139) + COUNTIF('2way'!$R$3:$R$7690,"=" &amp;B139)</f>
        <v>6</v>
      </c>
      <c r="Q139" s="6">
        <f t="shared" si="38"/>
        <v>0</v>
      </c>
      <c r="R139" s="6">
        <f t="shared" si="39"/>
        <v>0</v>
      </c>
      <c r="S139" s="6">
        <f t="shared" si="40"/>
        <v>0.5</v>
      </c>
      <c r="T139" s="6">
        <f t="shared" si="41"/>
        <v>0.5</v>
      </c>
      <c r="U139">
        <f t="shared" si="42"/>
        <v>4</v>
      </c>
      <c r="V139" s="6">
        <f t="shared" si="43"/>
        <v>0.66666666666666663</v>
      </c>
      <c r="W139">
        <f t="shared" si="44"/>
        <v>3</v>
      </c>
      <c r="X139" s="6">
        <f t="shared" si="45"/>
        <v>0.5</v>
      </c>
      <c r="Y139">
        <f t="shared" si="46"/>
        <v>2</v>
      </c>
      <c r="Z139" s="6">
        <f t="shared" si="47"/>
        <v>0.33333333333333331</v>
      </c>
      <c r="AA139">
        <f t="shared" si="48"/>
        <v>3</v>
      </c>
      <c r="AB139" s="6">
        <f t="shared" si="49"/>
        <v>0.5</v>
      </c>
    </row>
    <row r="140" spans="1:28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4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7</v>
      </c>
      <c r="H140" s="6">
        <f t="shared" si="34"/>
        <v>0</v>
      </c>
      <c r="I140" s="6">
        <f t="shared" si="35"/>
        <v>0</v>
      </c>
      <c r="J140" s="6">
        <f t="shared" si="36"/>
        <v>0.5714285714285714</v>
      </c>
      <c r="K140" s="6">
        <f t="shared" si="37"/>
        <v>0.14285714285714285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6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7</v>
      </c>
      <c r="Q140" s="6">
        <f t="shared" si="38"/>
        <v>0</v>
      </c>
      <c r="R140" s="6">
        <f t="shared" si="39"/>
        <v>0</v>
      </c>
      <c r="S140" s="6">
        <f t="shared" si="40"/>
        <v>0.8571428571428571</v>
      </c>
      <c r="T140" s="6">
        <f t="shared" si="41"/>
        <v>0.14285714285714285</v>
      </c>
      <c r="U140">
        <f t="shared" si="42"/>
        <v>4</v>
      </c>
      <c r="V140" s="6">
        <f t="shared" si="43"/>
        <v>0.5714285714285714</v>
      </c>
      <c r="W140">
        <f t="shared" si="44"/>
        <v>6</v>
      </c>
      <c r="X140" s="6">
        <f t="shared" si="45"/>
        <v>0.8571428571428571</v>
      </c>
      <c r="Y140">
        <f t="shared" si="46"/>
        <v>1</v>
      </c>
      <c r="Z140" s="6">
        <f t="shared" si="47"/>
        <v>0.14285714285714285</v>
      </c>
      <c r="AA140">
        <f t="shared" si="48"/>
        <v>1</v>
      </c>
      <c r="AB140" s="6">
        <f t="shared" si="49"/>
        <v>0.14285714285714285</v>
      </c>
    </row>
    <row r="141" spans="1:28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0</v>
      </c>
      <c r="F141" s="69">
        <f>COUNTIFS('2way'!$B$3:$B$7690,"&gt;50%",'2way'!$Y$3:$Y$7690,"Y",'2way'!$Q$3:$Q$7690,"=" &amp;B141) +  COUNTIFS('2way'!$B$3:$B$7690,"&gt;50%",'2way'!$Y$3:$Y$7690,"Y",'2way'!$R$3:$R$7690,"=" &amp;B141)</f>
        <v>0</v>
      </c>
      <c r="G141">
        <f>COUNTIF('2way'!$Q$3:$Q$7690,"=" &amp;B141) + COUNTIF('2way'!$R$3:$R$7690,"=" &amp;B141)</f>
        <v>6</v>
      </c>
      <c r="H141" s="6">
        <f t="shared" si="34"/>
        <v>0</v>
      </c>
      <c r="I141" s="6">
        <f t="shared" si="35"/>
        <v>0</v>
      </c>
      <c r="J141" s="6">
        <f t="shared" si="36"/>
        <v>0</v>
      </c>
      <c r="K141" s="6">
        <f t="shared" si="37"/>
        <v>0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4</v>
      </c>
      <c r="O141" s="69">
        <f>COUNTIFS('2way'!$N$3:$N$7690,"&gt;50%",'2way'!$Y$3:$Y$7690,"Y",'2way'!$Q$3:$Q$7690,"=" &amp;B141) +  COUNTIFS('2way'!$N$3:$N$7690,"&gt;50%",'2way'!$Y$3:$Y$7690,"Y",'2way'!$R$3:$R$7690,"=" &amp;B141)</f>
        <v>2</v>
      </c>
      <c r="P141">
        <f>COUNTIF('2way'!$Q$3:$Q$7690,"=" &amp;B141) + COUNTIF('2way'!$R$3:$R$7690,"=" &amp;B141)</f>
        <v>6</v>
      </c>
      <c r="Q141" s="6">
        <f t="shared" si="38"/>
        <v>0</v>
      </c>
      <c r="R141" s="6">
        <f t="shared" si="39"/>
        <v>0</v>
      </c>
      <c r="S141" s="6">
        <f t="shared" si="40"/>
        <v>0.66666666666666663</v>
      </c>
      <c r="T141" s="6">
        <f t="shared" si="41"/>
        <v>0.33333333333333331</v>
      </c>
      <c r="U141">
        <f t="shared" si="42"/>
        <v>0</v>
      </c>
      <c r="V141" s="6">
        <f t="shared" si="43"/>
        <v>0</v>
      </c>
      <c r="W141">
        <f t="shared" si="44"/>
        <v>4</v>
      </c>
      <c r="X141" s="6">
        <f t="shared" si="45"/>
        <v>0.66666666666666663</v>
      </c>
      <c r="Y141">
        <f t="shared" si="46"/>
        <v>0</v>
      </c>
      <c r="Z141" s="6">
        <f t="shared" si="47"/>
        <v>0</v>
      </c>
      <c r="AA141">
        <f t="shared" si="48"/>
        <v>2</v>
      </c>
      <c r="AB141" s="6">
        <f t="shared" si="49"/>
        <v>0.33333333333333331</v>
      </c>
    </row>
    <row r="142" spans="1:28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0</v>
      </c>
      <c r="E142" s="69">
        <f>COUNTIFS('2way'!$B$3:$B$7690,"&gt;50%",'2way'!$Y$3:$Y$7690,"N",'2way'!$Q$3:$Q$7690,"=" &amp;B142) +  COUNTIFS('2way'!$B$3:$B$7690,"&gt;50%",'2way'!$Y$3:$Y$7690,"N",'2way'!$R$3:$R$7690,"=" &amp;B142)</f>
        <v>3</v>
      </c>
      <c r="F142" s="69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6</v>
      </c>
      <c r="H142" s="6">
        <f t="shared" si="34"/>
        <v>0.16666666666666666</v>
      </c>
      <c r="I142" s="6">
        <f t="shared" si="35"/>
        <v>0</v>
      </c>
      <c r="J142" s="6">
        <f t="shared" si="36"/>
        <v>0.5</v>
      </c>
      <c r="K142" s="6">
        <f t="shared" si="37"/>
        <v>0.16666666666666666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4</v>
      </c>
      <c r="O142" s="69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6</v>
      </c>
      <c r="Q142" s="6">
        <f t="shared" si="38"/>
        <v>0</v>
      </c>
      <c r="R142" s="6">
        <f t="shared" si="39"/>
        <v>0</v>
      </c>
      <c r="S142" s="6">
        <f t="shared" si="40"/>
        <v>0.66666666666666663</v>
      </c>
      <c r="T142" s="6">
        <f t="shared" si="41"/>
        <v>0.33333333333333331</v>
      </c>
      <c r="U142">
        <f t="shared" si="42"/>
        <v>4</v>
      </c>
      <c r="V142" s="6">
        <f t="shared" si="43"/>
        <v>0.66666666666666663</v>
      </c>
      <c r="W142">
        <f t="shared" si="44"/>
        <v>4</v>
      </c>
      <c r="X142" s="6">
        <f t="shared" si="45"/>
        <v>0.66666666666666663</v>
      </c>
      <c r="Y142">
        <f t="shared" si="46"/>
        <v>1</v>
      </c>
      <c r="Z142" s="6">
        <f t="shared" si="47"/>
        <v>0.16666666666666666</v>
      </c>
      <c r="AA142">
        <f t="shared" si="48"/>
        <v>2</v>
      </c>
      <c r="AB142" s="6">
        <f t="shared" si="49"/>
        <v>0.33333333333333331</v>
      </c>
    </row>
    <row r="143" spans="1:28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1</v>
      </c>
      <c r="D143" s="69">
        <f>COUNTIFS('2way'!$A$3:$A$7690,"&gt;50%",'2way'!$Y$3:$Y$7690,"N",'2way'!$Q$3:$Q$7690,"=" &amp;B143) +  COUNTIFS('2way'!$A$3:$A$7690,"&gt;50%",'2way'!$Y$3:$Y$7690,"N",'2way'!$R$3:$R$7690,"=" &amp;B143)</f>
        <v>1</v>
      </c>
      <c r="E143" s="69">
        <f>COUNTIFS('2way'!$B$3:$B$7690,"&gt;50%",'2way'!$Y$3:$Y$7690,"N",'2way'!$Q$3:$Q$7690,"=" &amp;B143) +  COUNTIFS('2way'!$B$3:$B$7690,"&gt;50%",'2way'!$Y$3:$Y$7690,"N",'2way'!$R$3:$R$7690,"=" &amp;B143)</f>
        <v>3</v>
      </c>
      <c r="F143" s="69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6</v>
      </c>
      <c r="H143" s="6">
        <f t="shared" si="34"/>
        <v>0.16666666666666666</v>
      </c>
      <c r="I143" s="6">
        <f t="shared" si="35"/>
        <v>0.16666666666666666</v>
      </c>
      <c r="J143" s="6">
        <f t="shared" si="36"/>
        <v>0.5</v>
      </c>
      <c r="K143" s="6">
        <f t="shared" si="37"/>
        <v>0.16666666666666666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4</v>
      </c>
      <c r="O143" s="69">
        <f>COUNTIFS('2way'!$N$3:$N$7690,"&gt;50%",'2way'!$Y$3:$Y$7690,"Y",'2way'!$Q$3:$Q$7690,"=" &amp;B143) +  COUNTIFS('2way'!$N$3:$N$7690,"&gt;50%",'2way'!$Y$3:$Y$7690,"Y",'2way'!$R$3:$R$7690,"=" &amp;B143)</f>
        <v>2</v>
      </c>
      <c r="P143">
        <f>COUNTIF('2way'!$Q$3:$Q$7690,"=" &amp;B143) + COUNTIF('2way'!$R$3:$R$7690,"=" &amp;B143)</f>
        <v>6</v>
      </c>
      <c r="Q143" s="6">
        <f t="shared" si="38"/>
        <v>0</v>
      </c>
      <c r="R143" s="6">
        <f t="shared" si="39"/>
        <v>0</v>
      </c>
      <c r="S143" s="6">
        <f t="shared" si="40"/>
        <v>0.66666666666666663</v>
      </c>
      <c r="T143" s="6">
        <f t="shared" si="41"/>
        <v>0.33333333333333331</v>
      </c>
      <c r="U143">
        <f t="shared" si="42"/>
        <v>4</v>
      </c>
      <c r="V143" s="6">
        <f t="shared" si="43"/>
        <v>0.66666666666666663</v>
      </c>
      <c r="W143">
        <f t="shared" si="44"/>
        <v>4</v>
      </c>
      <c r="X143" s="6">
        <f t="shared" si="45"/>
        <v>0.66666666666666663</v>
      </c>
      <c r="Y143">
        <f t="shared" si="46"/>
        <v>2</v>
      </c>
      <c r="Z143" s="6">
        <f t="shared" si="47"/>
        <v>0.33333333333333331</v>
      </c>
      <c r="AA143">
        <f t="shared" si="48"/>
        <v>2</v>
      </c>
      <c r="AB143" s="6">
        <f t="shared" si="49"/>
        <v>0.33333333333333331</v>
      </c>
    </row>
    <row r="144" spans="1:28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0</v>
      </c>
      <c r="E144" s="69">
        <f>COUNTIFS('2way'!$B$3:$B$7690,"&gt;50%",'2way'!$Y$3:$Y$7690,"N",'2way'!$Q$3:$Q$7690,"=" &amp;B144) +  COUNTIFS('2way'!$B$3:$B$7690,"&gt;50%",'2way'!$Y$3:$Y$7690,"N",'2way'!$R$3:$R$7690,"=" &amp;B144)</f>
        <v>1</v>
      </c>
      <c r="F144" s="69">
        <f>COUNTIFS('2way'!$B$3:$B$7690,"&gt;50%",'2way'!$Y$3:$Y$7690,"Y",'2way'!$Q$3:$Q$7690,"=" &amp;B144) +  COUNTIFS('2way'!$B$3:$B$7690,"&gt;50%",'2way'!$Y$3:$Y$7690,"Y",'2way'!$R$3:$R$7690,"=" &amp;B144)</f>
        <v>4</v>
      </c>
      <c r="G144">
        <f>COUNTIF('2way'!$Q$3:$Q$7690,"=" &amp;B144) + COUNTIF('2way'!$R$3:$R$7690,"=" &amp;B144)</f>
        <v>6</v>
      </c>
      <c r="H144" s="6">
        <f t="shared" si="34"/>
        <v>0</v>
      </c>
      <c r="I144" s="6">
        <f t="shared" si="35"/>
        <v>0</v>
      </c>
      <c r="J144" s="6">
        <f t="shared" si="36"/>
        <v>0.16666666666666666</v>
      </c>
      <c r="K144" s="6">
        <f t="shared" si="37"/>
        <v>0.66666666666666663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2</v>
      </c>
      <c r="O144" s="69">
        <f>COUNTIFS('2way'!$N$3:$N$7690,"&gt;50%",'2way'!$Y$3:$Y$7690,"Y",'2way'!$Q$3:$Q$7690,"=" &amp;B144) +  COUNTIFS('2way'!$N$3:$N$7690,"&gt;50%",'2way'!$Y$3:$Y$7690,"Y",'2way'!$R$3:$R$7690,"=" &amp;B144)</f>
        <v>4</v>
      </c>
      <c r="P144">
        <f>COUNTIF('2way'!$Q$3:$Q$7690,"=" &amp;B144) + COUNTIF('2way'!$R$3:$R$7690,"=" &amp;B144)</f>
        <v>6</v>
      </c>
      <c r="Q144" s="6">
        <f t="shared" si="38"/>
        <v>0</v>
      </c>
      <c r="R144" s="6">
        <f t="shared" si="39"/>
        <v>0</v>
      </c>
      <c r="S144" s="6">
        <f t="shared" si="40"/>
        <v>0.33333333333333331</v>
      </c>
      <c r="T144" s="6">
        <f t="shared" si="41"/>
        <v>0.66666666666666663</v>
      </c>
      <c r="U144">
        <f t="shared" si="42"/>
        <v>1</v>
      </c>
      <c r="V144" s="6">
        <f t="shared" si="43"/>
        <v>0.16666666666666666</v>
      </c>
      <c r="W144">
        <f t="shared" si="44"/>
        <v>2</v>
      </c>
      <c r="X144" s="6">
        <f t="shared" si="45"/>
        <v>0.33333333333333331</v>
      </c>
      <c r="Y144">
        <f t="shared" si="46"/>
        <v>4</v>
      </c>
      <c r="Z144" s="6">
        <f t="shared" si="47"/>
        <v>0.66666666666666663</v>
      </c>
      <c r="AA144">
        <f t="shared" si="48"/>
        <v>4</v>
      </c>
      <c r="AB144" s="6">
        <f t="shared" si="49"/>
        <v>0.66666666666666663</v>
      </c>
    </row>
    <row r="145" spans="1:28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0</v>
      </c>
      <c r="E145" s="69">
        <f>COUNTIFS('2way'!$B$3:$B$7690,"&gt;50%",'2way'!$Y$3:$Y$7690,"N",'2way'!$Q$3:$Q$7690,"=" &amp;B145) +  COUNTIFS('2way'!$B$3:$B$7690,"&gt;50%",'2way'!$Y$3:$Y$7690,"N",'2way'!$R$3:$R$7690,"=" &amp;B145)</f>
        <v>2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6</v>
      </c>
      <c r="H145" s="6">
        <f t="shared" si="34"/>
        <v>0.16666666666666666</v>
      </c>
      <c r="I145" s="6">
        <f t="shared" si="35"/>
        <v>0</v>
      </c>
      <c r="J145" s="6">
        <f t="shared" si="36"/>
        <v>0.33333333333333331</v>
      </c>
      <c r="K145" s="6">
        <f t="shared" si="37"/>
        <v>0.33333333333333331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3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6</v>
      </c>
      <c r="Q145" s="6">
        <f t="shared" si="38"/>
        <v>0</v>
      </c>
      <c r="R145" s="6">
        <f t="shared" si="39"/>
        <v>0</v>
      </c>
      <c r="S145" s="6">
        <f t="shared" si="40"/>
        <v>0.5</v>
      </c>
      <c r="T145" s="6">
        <f t="shared" si="41"/>
        <v>0.5</v>
      </c>
      <c r="U145">
        <f t="shared" si="42"/>
        <v>3</v>
      </c>
      <c r="V145" s="6">
        <f t="shared" si="43"/>
        <v>0.5</v>
      </c>
      <c r="W145">
        <f t="shared" si="44"/>
        <v>3</v>
      </c>
      <c r="X145" s="6">
        <f t="shared" si="45"/>
        <v>0.5</v>
      </c>
      <c r="Y145">
        <f t="shared" si="46"/>
        <v>2</v>
      </c>
      <c r="Z145" s="6">
        <f t="shared" si="47"/>
        <v>0.33333333333333331</v>
      </c>
      <c r="AA145">
        <f t="shared" si="48"/>
        <v>3</v>
      </c>
      <c r="AB145" s="6">
        <f t="shared" si="49"/>
        <v>0.5</v>
      </c>
    </row>
    <row r="146" spans="1:28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3</v>
      </c>
      <c r="F146" s="69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6</v>
      </c>
      <c r="H146" s="6">
        <f t="shared" si="34"/>
        <v>0</v>
      </c>
      <c r="I146" s="6">
        <f t="shared" si="35"/>
        <v>0</v>
      </c>
      <c r="J146" s="6">
        <f t="shared" si="36"/>
        <v>0.5</v>
      </c>
      <c r="K146" s="6">
        <f t="shared" si="37"/>
        <v>0.33333333333333331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4</v>
      </c>
      <c r="O146" s="69">
        <f>COUNTIFS('2way'!$N$3:$N$7690,"&gt;50%",'2way'!$Y$3:$Y$7690,"Y",'2way'!$Q$3:$Q$7690,"=" &amp;B146) +  COUNTIFS('2way'!$N$3:$N$7690,"&gt;50%",'2way'!$Y$3:$Y$7690,"Y",'2way'!$R$3:$R$7690,"=" &amp;B146)</f>
        <v>2</v>
      </c>
      <c r="P146">
        <f>COUNTIF('2way'!$Q$3:$Q$7690,"=" &amp;B146) + COUNTIF('2way'!$R$3:$R$7690,"=" &amp;B146)</f>
        <v>6</v>
      </c>
      <c r="Q146" s="6">
        <f t="shared" si="38"/>
        <v>0</v>
      </c>
      <c r="R146" s="6">
        <f t="shared" si="39"/>
        <v>0</v>
      </c>
      <c r="S146" s="6">
        <f t="shared" si="40"/>
        <v>0.66666666666666663</v>
      </c>
      <c r="T146" s="6">
        <f t="shared" si="41"/>
        <v>0.33333333333333331</v>
      </c>
      <c r="U146">
        <f t="shared" si="42"/>
        <v>3</v>
      </c>
      <c r="V146" s="6">
        <f t="shared" si="43"/>
        <v>0.5</v>
      </c>
      <c r="W146">
        <f t="shared" si="44"/>
        <v>4</v>
      </c>
      <c r="X146" s="6">
        <f t="shared" si="45"/>
        <v>0.66666666666666663</v>
      </c>
      <c r="Y146">
        <f t="shared" si="46"/>
        <v>2</v>
      </c>
      <c r="Z146" s="6">
        <f t="shared" si="47"/>
        <v>0.33333333333333331</v>
      </c>
      <c r="AA146">
        <f t="shared" si="48"/>
        <v>2</v>
      </c>
      <c r="AB146" s="6">
        <f t="shared" si="49"/>
        <v>0.33333333333333331</v>
      </c>
    </row>
    <row r="147" spans="1:28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1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2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6</v>
      </c>
      <c r="H147" s="6">
        <f t="shared" si="34"/>
        <v>0.16666666666666666</v>
      </c>
      <c r="I147" s="6">
        <f t="shared" si="35"/>
        <v>0</v>
      </c>
      <c r="J147" s="6">
        <f t="shared" si="36"/>
        <v>0.33333333333333331</v>
      </c>
      <c r="K147" s="6">
        <f t="shared" si="37"/>
        <v>0.16666666666666666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4</v>
      </c>
      <c r="O147" s="69">
        <f>COUNTIFS('2way'!$N$3:$N$7690,"&gt;50%",'2way'!$Y$3:$Y$7690,"Y",'2way'!$Q$3:$Q$7690,"=" &amp;B147) +  COUNTIFS('2way'!$N$3:$N$7690,"&gt;50%",'2way'!$Y$3:$Y$7690,"Y",'2way'!$R$3:$R$7690,"=" &amp;B147)</f>
        <v>2</v>
      </c>
      <c r="P147">
        <f>COUNTIF('2way'!$Q$3:$Q$7690,"=" &amp;B147) + COUNTIF('2way'!$R$3:$R$7690,"=" &amp;B147)</f>
        <v>6</v>
      </c>
      <c r="Q147" s="6">
        <f t="shared" si="38"/>
        <v>0</v>
      </c>
      <c r="R147" s="6">
        <f t="shared" si="39"/>
        <v>0</v>
      </c>
      <c r="S147" s="6">
        <f t="shared" si="40"/>
        <v>0.66666666666666663</v>
      </c>
      <c r="T147" s="6">
        <f t="shared" si="41"/>
        <v>0.33333333333333331</v>
      </c>
      <c r="U147">
        <f t="shared" si="42"/>
        <v>3</v>
      </c>
      <c r="V147" s="6">
        <f t="shared" si="43"/>
        <v>0.5</v>
      </c>
      <c r="W147">
        <f t="shared" si="44"/>
        <v>4</v>
      </c>
      <c r="X147" s="6">
        <f t="shared" si="45"/>
        <v>0.66666666666666663</v>
      </c>
      <c r="Y147">
        <f t="shared" si="46"/>
        <v>1</v>
      </c>
      <c r="Z147" s="6">
        <f t="shared" si="47"/>
        <v>0.16666666666666666</v>
      </c>
      <c r="AA147">
        <f t="shared" si="48"/>
        <v>2</v>
      </c>
      <c r="AB147" s="6">
        <f t="shared" si="49"/>
        <v>0.33333333333333331</v>
      </c>
    </row>
    <row r="148" spans="1:28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4</v>
      </c>
      <c r="F148" s="69">
        <f>COUNTIFS('2way'!$B$3:$B$7690,"&gt;50%",'2way'!$Y$3:$Y$7690,"Y",'2way'!$Q$3:$Q$7690,"=" &amp;B148) +  COUNTIFS('2way'!$B$3:$B$7690,"&gt;50%",'2way'!$Y$3:$Y$7690,"Y",'2way'!$R$3:$R$7690,"=" &amp;B148)</f>
        <v>1</v>
      </c>
      <c r="G148">
        <f>COUNTIF('2way'!$Q$3:$Q$7690,"=" &amp;B148) + COUNTIF('2way'!$R$3:$R$7690,"=" &amp;B148)</f>
        <v>6</v>
      </c>
      <c r="H148" s="6">
        <f t="shared" si="34"/>
        <v>0</v>
      </c>
      <c r="I148" s="6">
        <f t="shared" si="35"/>
        <v>0</v>
      </c>
      <c r="J148" s="6">
        <f t="shared" si="36"/>
        <v>0.66666666666666663</v>
      </c>
      <c r="K148" s="6">
        <f t="shared" si="37"/>
        <v>0.16666666666666666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4</v>
      </c>
      <c r="O148" s="69">
        <f>COUNTIFS('2way'!$N$3:$N$7690,"&gt;50%",'2way'!$Y$3:$Y$7690,"Y",'2way'!$Q$3:$Q$7690,"=" &amp;B148) +  COUNTIFS('2way'!$N$3:$N$7690,"&gt;50%",'2way'!$Y$3:$Y$7690,"Y",'2way'!$R$3:$R$7690,"=" &amp;B148)</f>
        <v>2</v>
      </c>
      <c r="P148">
        <f>COUNTIF('2way'!$Q$3:$Q$7690,"=" &amp;B148) + COUNTIF('2way'!$R$3:$R$7690,"=" &amp;B148)</f>
        <v>6</v>
      </c>
      <c r="Q148" s="6">
        <f t="shared" si="38"/>
        <v>0</v>
      </c>
      <c r="R148" s="6">
        <f t="shared" si="39"/>
        <v>0</v>
      </c>
      <c r="S148" s="6">
        <f t="shared" si="40"/>
        <v>0.66666666666666663</v>
      </c>
      <c r="T148" s="6">
        <f t="shared" si="41"/>
        <v>0.33333333333333331</v>
      </c>
      <c r="U148">
        <f t="shared" si="42"/>
        <v>4</v>
      </c>
      <c r="V148" s="6">
        <f t="shared" si="43"/>
        <v>0.66666666666666663</v>
      </c>
      <c r="W148">
        <f t="shared" si="44"/>
        <v>4</v>
      </c>
      <c r="X148" s="6">
        <f t="shared" si="45"/>
        <v>0.66666666666666663</v>
      </c>
      <c r="Y148">
        <f t="shared" si="46"/>
        <v>1</v>
      </c>
      <c r="Z148" s="6">
        <f t="shared" si="47"/>
        <v>0.16666666666666666</v>
      </c>
      <c r="AA148">
        <f t="shared" si="48"/>
        <v>2</v>
      </c>
      <c r="AB148" s="6">
        <f t="shared" si="49"/>
        <v>0.33333333333333331</v>
      </c>
    </row>
    <row r="149" spans="1:28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2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0</v>
      </c>
      <c r="G149">
        <f>COUNTIF('2way'!$Q$3:$Q$7690,"=" &amp;B149) + COUNTIF('2way'!$R$3:$R$7690,"=" &amp;B149)</f>
        <v>7</v>
      </c>
      <c r="H149" s="6">
        <f t="shared" si="34"/>
        <v>0.2857142857142857</v>
      </c>
      <c r="I149" s="6">
        <f t="shared" si="35"/>
        <v>0</v>
      </c>
      <c r="J149" s="6">
        <f t="shared" si="36"/>
        <v>0.5714285714285714</v>
      </c>
      <c r="K149" s="6">
        <f t="shared" si="37"/>
        <v>0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2</v>
      </c>
      <c r="P149">
        <f>COUNTIF('2way'!$Q$3:$Q$7690,"=" &amp;B149) + COUNTIF('2way'!$R$3:$R$7690,"=" &amp;B149)</f>
        <v>7</v>
      </c>
      <c r="Q149" s="6">
        <f t="shared" si="38"/>
        <v>0</v>
      </c>
      <c r="R149" s="6">
        <f t="shared" si="39"/>
        <v>0</v>
      </c>
      <c r="S149" s="6">
        <f t="shared" si="40"/>
        <v>0.7142857142857143</v>
      </c>
      <c r="T149" s="6">
        <f t="shared" si="41"/>
        <v>0.2857142857142857</v>
      </c>
      <c r="U149">
        <f t="shared" si="42"/>
        <v>6</v>
      </c>
      <c r="V149" s="6">
        <f t="shared" si="43"/>
        <v>0.8571428571428571</v>
      </c>
      <c r="W149">
        <f t="shared" si="44"/>
        <v>5</v>
      </c>
      <c r="X149" s="6">
        <f t="shared" si="45"/>
        <v>0.7142857142857143</v>
      </c>
      <c r="Y149">
        <f t="shared" si="46"/>
        <v>0</v>
      </c>
      <c r="Z149" s="6">
        <f t="shared" si="47"/>
        <v>0</v>
      </c>
      <c r="AA149">
        <f t="shared" si="48"/>
        <v>2</v>
      </c>
      <c r="AB149" s="6">
        <f t="shared" si="49"/>
        <v>0.2857142857142857</v>
      </c>
    </row>
    <row r="150" spans="1:28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5</v>
      </c>
      <c r="F150" s="69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6</v>
      </c>
      <c r="H150" s="6">
        <f t="shared" si="34"/>
        <v>0</v>
      </c>
      <c r="I150" s="6">
        <f t="shared" si="35"/>
        <v>0</v>
      </c>
      <c r="J150" s="6">
        <f t="shared" si="36"/>
        <v>0.83333333333333337</v>
      </c>
      <c r="K150" s="6">
        <f t="shared" si="37"/>
        <v>0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5</v>
      </c>
      <c r="O150" s="69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6</v>
      </c>
      <c r="Q150" s="6">
        <f t="shared" si="38"/>
        <v>0</v>
      </c>
      <c r="R150" s="6">
        <f t="shared" si="39"/>
        <v>0</v>
      </c>
      <c r="S150" s="6">
        <f t="shared" si="40"/>
        <v>0.83333333333333337</v>
      </c>
      <c r="T150" s="6">
        <f t="shared" si="41"/>
        <v>0.16666666666666666</v>
      </c>
      <c r="U150">
        <f t="shared" si="42"/>
        <v>5</v>
      </c>
      <c r="V150" s="6">
        <f t="shared" si="43"/>
        <v>0.83333333333333337</v>
      </c>
      <c r="W150">
        <f t="shared" si="44"/>
        <v>5</v>
      </c>
      <c r="X150" s="6">
        <f t="shared" si="45"/>
        <v>0.83333333333333337</v>
      </c>
      <c r="Y150">
        <f t="shared" si="46"/>
        <v>0</v>
      </c>
      <c r="Z150" s="6">
        <f t="shared" si="47"/>
        <v>0</v>
      </c>
      <c r="AA150">
        <f t="shared" si="48"/>
        <v>1</v>
      </c>
      <c r="AB150" s="6">
        <f t="shared" si="49"/>
        <v>0.16666666666666666</v>
      </c>
    </row>
    <row r="151" spans="1:28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1</v>
      </c>
      <c r="F151" s="69">
        <f>COUNTIFS('2way'!$B$3:$B$7690,"&gt;50%",'2way'!$Y$3:$Y$7690,"Y",'2way'!$Q$3:$Q$7690,"=" &amp;B151) +  COUNTIFS('2way'!$B$3:$B$7690,"&gt;50%",'2way'!$Y$3:$Y$7690,"Y",'2way'!$R$3:$R$7690,"=" &amp;B151)</f>
        <v>2</v>
      </c>
      <c r="G151">
        <f>COUNTIF('2way'!$Q$3:$Q$7690,"=" &amp;B151) + COUNTIF('2way'!$R$3:$R$7690,"=" &amp;B151)</f>
        <v>6</v>
      </c>
      <c r="H151" s="6">
        <f t="shared" si="34"/>
        <v>0.16666666666666666</v>
      </c>
      <c r="I151" s="6">
        <f t="shared" si="35"/>
        <v>0.16666666666666666</v>
      </c>
      <c r="J151" s="6">
        <f t="shared" si="36"/>
        <v>0.16666666666666666</v>
      </c>
      <c r="K151" s="6">
        <f t="shared" si="37"/>
        <v>0.33333333333333331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2</v>
      </c>
      <c r="O151" s="69">
        <f>COUNTIFS('2way'!$N$3:$N$7690,"&gt;50%",'2way'!$Y$3:$Y$7690,"Y",'2way'!$Q$3:$Q$7690,"=" &amp;B151) +  COUNTIFS('2way'!$N$3:$N$7690,"&gt;50%",'2way'!$Y$3:$Y$7690,"Y",'2way'!$R$3:$R$7690,"=" &amp;B151)</f>
        <v>4</v>
      </c>
      <c r="P151">
        <f>COUNTIF('2way'!$Q$3:$Q$7690,"=" &amp;B151) + COUNTIF('2way'!$R$3:$R$7690,"=" &amp;B151)</f>
        <v>6</v>
      </c>
      <c r="Q151" s="6">
        <f t="shared" si="38"/>
        <v>0</v>
      </c>
      <c r="R151" s="6">
        <f t="shared" si="39"/>
        <v>0</v>
      </c>
      <c r="S151" s="6">
        <f t="shared" si="40"/>
        <v>0.33333333333333331</v>
      </c>
      <c r="T151" s="6">
        <f t="shared" si="41"/>
        <v>0.66666666666666663</v>
      </c>
      <c r="U151">
        <f t="shared" si="42"/>
        <v>2</v>
      </c>
      <c r="V151" s="6">
        <f t="shared" si="43"/>
        <v>0.33333333333333331</v>
      </c>
      <c r="W151">
        <f t="shared" si="44"/>
        <v>2</v>
      </c>
      <c r="X151" s="6">
        <f t="shared" si="45"/>
        <v>0.33333333333333331</v>
      </c>
      <c r="Y151">
        <f t="shared" si="46"/>
        <v>3</v>
      </c>
      <c r="Z151" s="6">
        <f t="shared" si="47"/>
        <v>0.5</v>
      </c>
      <c r="AA151">
        <f t="shared" si="48"/>
        <v>4</v>
      </c>
      <c r="AB151" s="6">
        <f t="shared" si="49"/>
        <v>0.66666666666666663</v>
      </c>
    </row>
    <row r="152" spans="1:28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0</v>
      </c>
      <c r="E152" s="69">
        <f>COUNTIFS('2way'!$B$3:$B$7690,"&gt;50%",'2way'!$Y$3:$Y$7690,"N",'2way'!$Q$3:$Q$7690,"=" &amp;B152) +  COUNTIFS('2way'!$B$3:$B$7690,"&gt;50%",'2way'!$Y$3:$Y$7690,"N",'2way'!$R$3:$R$7690,"=" &amp;B152)</f>
        <v>2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6</v>
      </c>
      <c r="H152" s="6">
        <f t="shared" si="34"/>
        <v>0.33333333333333331</v>
      </c>
      <c r="I152" s="6">
        <f t="shared" si="35"/>
        <v>0</v>
      </c>
      <c r="J152" s="6">
        <f t="shared" si="36"/>
        <v>0.33333333333333331</v>
      </c>
      <c r="K152" s="6">
        <f t="shared" si="37"/>
        <v>0.16666666666666666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2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6</v>
      </c>
      <c r="Q152" s="6">
        <f t="shared" si="38"/>
        <v>0</v>
      </c>
      <c r="R152" s="6">
        <f t="shared" si="39"/>
        <v>0</v>
      </c>
      <c r="S152" s="6">
        <f t="shared" si="40"/>
        <v>0.33333333333333331</v>
      </c>
      <c r="T152" s="6">
        <f t="shared" si="41"/>
        <v>0.66666666666666663</v>
      </c>
      <c r="U152">
        <f t="shared" si="42"/>
        <v>4</v>
      </c>
      <c r="V152" s="6">
        <f t="shared" si="43"/>
        <v>0.66666666666666663</v>
      </c>
      <c r="W152">
        <f t="shared" si="44"/>
        <v>2</v>
      </c>
      <c r="X152" s="6">
        <f t="shared" si="45"/>
        <v>0.33333333333333331</v>
      </c>
      <c r="Y152">
        <f t="shared" si="46"/>
        <v>1</v>
      </c>
      <c r="Z152" s="6">
        <f t="shared" si="47"/>
        <v>0.16666666666666666</v>
      </c>
      <c r="AA152">
        <f t="shared" si="48"/>
        <v>4</v>
      </c>
      <c r="AB152" s="6">
        <f t="shared" si="49"/>
        <v>0.66666666666666663</v>
      </c>
    </row>
    <row r="153" spans="1:28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2</v>
      </c>
      <c r="G153">
        <f>COUNTIF('2way'!$Q$3:$Q$7690,"=" &amp;B153) + COUNTIF('2way'!$R$3:$R$7690,"=" &amp;B153)</f>
        <v>6</v>
      </c>
      <c r="H153" s="6">
        <f t="shared" si="34"/>
        <v>0</v>
      </c>
      <c r="I153" s="6">
        <f t="shared" si="35"/>
        <v>0</v>
      </c>
      <c r="J153" s="6">
        <f t="shared" si="36"/>
        <v>0.66666666666666663</v>
      </c>
      <c r="K153" s="6">
        <f t="shared" si="37"/>
        <v>0.33333333333333331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2</v>
      </c>
      <c r="P153">
        <f>COUNTIF('2way'!$Q$3:$Q$7690,"=" &amp;B153) + COUNTIF('2way'!$R$3:$R$7690,"=" &amp;B153)</f>
        <v>6</v>
      </c>
      <c r="Q153" s="6">
        <f t="shared" si="38"/>
        <v>0</v>
      </c>
      <c r="R153" s="6">
        <f t="shared" si="39"/>
        <v>0</v>
      </c>
      <c r="S153" s="6">
        <f t="shared" si="40"/>
        <v>0.66666666666666663</v>
      </c>
      <c r="T153" s="6">
        <f t="shared" si="41"/>
        <v>0.33333333333333331</v>
      </c>
      <c r="U153">
        <f t="shared" si="42"/>
        <v>4</v>
      </c>
      <c r="V153" s="6">
        <f t="shared" si="43"/>
        <v>0.66666666666666663</v>
      </c>
      <c r="W153">
        <f t="shared" si="44"/>
        <v>4</v>
      </c>
      <c r="X153" s="6">
        <f t="shared" si="45"/>
        <v>0.66666666666666663</v>
      </c>
      <c r="Y153">
        <f t="shared" si="46"/>
        <v>2</v>
      </c>
      <c r="Z153" s="6">
        <f t="shared" si="47"/>
        <v>0.33333333333333331</v>
      </c>
      <c r="AA153">
        <f t="shared" si="48"/>
        <v>2</v>
      </c>
      <c r="AB153" s="6">
        <f t="shared" si="49"/>
        <v>0.33333333333333331</v>
      </c>
    </row>
    <row r="154" spans="1:28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2</v>
      </c>
      <c r="F154" s="69">
        <f>COUNTIFS('2way'!$B$3:$B$7690,"&gt;50%",'2way'!$Y$3:$Y$7690,"Y",'2way'!$Q$3:$Q$7690,"=" &amp;B154) +  COUNTIFS('2way'!$B$3:$B$7690,"&gt;50%",'2way'!$Y$3:$Y$7690,"Y",'2way'!$R$3:$R$7690,"=" &amp;B154)</f>
        <v>4</v>
      </c>
      <c r="G154">
        <f>COUNTIF('2way'!$Q$3:$Q$7690,"=" &amp;B154) + COUNTIF('2way'!$R$3:$R$7690,"=" &amp;B154)</f>
        <v>6</v>
      </c>
      <c r="H154" s="6">
        <f t="shared" si="34"/>
        <v>0</v>
      </c>
      <c r="I154" s="6">
        <f t="shared" si="35"/>
        <v>0</v>
      </c>
      <c r="J154" s="6">
        <f t="shared" si="36"/>
        <v>0.33333333333333331</v>
      </c>
      <c r="K154" s="6">
        <f t="shared" si="37"/>
        <v>0.66666666666666663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2</v>
      </c>
      <c r="O154" s="69">
        <f>COUNTIFS('2way'!$N$3:$N$7690,"&gt;50%",'2way'!$Y$3:$Y$7690,"Y",'2way'!$Q$3:$Q$7690,"=" &amp;B154) +  COUNTIFS('2way'!$N$3:$N$7690,"&gt;50%",'2way'!$Y$3:$Y$7690,"Y",'2way'!$R$3:$R$7690,"=" &amp;B154)</f>
        <v>4</v>
      </c>
      <c r="P154">
        <f>COUNTIF('2way'!$Q$3:$Q$7690,"=" &amp;B154) + COUNTIF('2way'!$R$3:$R$7690,"=" &amp;B154)</f>
        <v>6</v>
      </c>
      <c r="Q154" s="6">
        <f t="shared" si="38"/>
        <v>0</v>
      </c>
      <c r="R154" s="6">
        <f t="shared" si="39"/>
        <v>0</v>
      </c>
      <c r="S154" s="6">
        <f t="shared" si="40"/>
        <v>0.33333333333333331</v>
      </c>
      <c r="T154" s="6">
        <f t="shared" si="41"/>
        <v>0.66666666666666663</v>
      </c>
      <c r="U154">
        <f t="shared" si="42"/>
        <v>2</v>
      </c>
      <c r="V154" s="6">
        <f t="shared" si="43"/>
        <v>0.33333333333333331</v>
      </c>
      <c r="W154">
        <f t="shared" si="44"/>
        <v>2</v>
      </c>
      <c r="X154" s="6">
        <f t="shared" si="45"/>
        <v>0.33333333333333331</v>
      </c>
      <c r="Y154">
        <f t="shared" si="46"/>
        <v>4</v>
      </c>
      <c r="Z154" s="6">
        <f t="shared" si="47"/>
        <v>0.66666666666666663</v>
      </c>
      <c r="AA154">
        <f t="shared" si="48"/>
        <v>4</v>
      </c>
      <c r="AB154" s="6">
        <f t="shared" si="49"/>
        <v>0.66666666666666663</v>
      </c>
    </row>
    <row r="155" spans="1:28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6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4</v>
      </c>
      <c r="O155" s="69">
        <f>COUNTIFS('2way'!$N$3:$N$7690,"&gt;50%",'2way'!$Y$3:$Y$7690,"Y",'2way'!$Q$3:$Q$7690,"=" &amp;B155) +  COUNTIFS('2way'!$N$3:$N$7690,"&gt;50%",'2way'!$Y$3:$Y$7690,"Y",'2way'!$R$3:$R$7690,"=" &amp;B155)</f>
        <v>2</v>
      </c>
      <c r="P155">
        <f>COUNTIF('2way'!$Q$3:$Q$7690,"=" &amp;B155) + COUNTIF('2way'!$R$3:$R$7690,"=" &amp;B155)</f>
        <v>6</v>
      </c>
      <c r="Q155" s="6">
        <f t="shared" si="38"/>
        <v>0</v>
      </c>
      <c r="R155" s="6">
        <f t="shared" si="39"/>
        <v>0</v>
      </c>
      <c r="S155" s="6">
        <f t="shared" si="40"/>
        <v>0.66666666666666663</v>
      </c>
      <c r="T155" s="6">
        <f t="shared" si="41"/>
        <v>0.33333333333333331</v>
      </c>
      <c r="U155">
        <f t="shared" si="42"/>
        <v>0</v>
      </c>
      <c r="V155" s="6">
        <f t="shared" si="43"/>
        <v>0</v>
      </c>
      <c r="W155">
        <f t="shared" si="44"/>
        <v>4</v>
      </c>
      <c r="X155" s="6">
        <f t="shared" si="45"/>
        <v>0.66666666666666663</v>
      </c>
      <c r="Y155">
        <f t="shared" si="46"/>
        <v>0</v>
      </c>
      <c r="Z155" s="6">
        <f t="shared" si="47"/>
        <v>0</v>
      </c>
      <c r="AA155">
        <f t="shared" si="48"/>
        <v>2</v>
      </c>
      <c r="AB155" s="6">
        <f t="shared" si="49"/>
        <v>0.33333333333333331</v>
      </c>
    </row>
    <row r="156" spans="1:28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6</v>
      </c>
      <c r="H156" s="6">
        <f t="shared" si="34"/>
        <v>0</v>
      </c>
      <c r="I156" s="6">
        <f t="shared" si="35"/>
        <v>0</v>
      </c>
      <c r="J156" s="6">
        <f t="shared" si="36"/>
        <v>0.5</v>
      </c>
      <c r="K156" s="6">
        <f t="shared" si="37"/>
        <v>0.16666666666666666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4</v>
      </c>
      <c r="O156" s="69">
        <f>COUNTIFS('2way'!$N$3:$N$7690,"&gt;50%",'2way'!$Y$3:$Y$7690,"Y",'2way'!$Q$3:$Q$7690,"=" &amp;B156) +  COUNTIFS('2way'!$N$3:$N$7690,"&gt;50%",'2way'!$Y$3:$Y$7690,"Y",'2way'!$R$3:$R$7690,"=" &amp;B156)</f>
        <v>2</v>
      </c>
      <c r="P156">
        <f>COUNTIF('2way'!$Q$3:$Q$7690,"=" &amp;B156) + COUNTIF('2way'!$R$3:$R$7690,"=" &amp;B156)</f>
        <v>6</v>
      </c>
      <c r="Q156" s="6">
        <f t="shared" si="38"/>
        <v>0</v>
      </c>
      <c r="R156" s="6">
        <f t="shared" si="39"/>
        <v>0</v>
      </c>
      <c r="S156" s="6">
        <f t="shared" si="40"/>
        <v>0.66666666666666663</v>
      </c>
      <c r="T156" s="6">
        <f t="shared" si="41"/>
        <v>0.33333333333333331</v>
      </c>
      <c r="U156">
        <f t="shared" si="42"/>
        <v>3</v>
      </c>
      <c r="V156" s="6">
        <f t="shared" si="43"/>
        <v>0.5</v>
      </c>
      <c r="W156">
        <f t="shared" si="44"/>
        <v>4</v>
      </c>
      <c r="X156" s="6">
        <f t="shared" si="45"/>
        <v>0.66666666666666663</v>
      </c>
      <c r="Y156">
        <f t="shared" si="46"/>
        <v>1</v>
      </c>
      <c r="Z156" s="6">
        <f t="shared" si="47"/>
        <v>0.16666666666666666</v>
      </c>
      <c r="AA156">
        <f t="shared" si="48"/>
        <v>2</v>
      </c>
      <c r="AB156" s="6">
        <f t="shared" si="49"/>
        <v>0.33333333333333331</v>
      </c>
    </row>
    <row r="157" spans="1:28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1</v>
      </c>
      <c r="F157" s="69">
        <f>COUNTIFS('2way'!$B$3:$B$7690,"&gt;50%",'2way'!$Y$3:$Y$7690,"Y",'2way'!$Q$3:$Q$7690,"=" &amp;B157) +  COUNTIFS('2way'!$B$3:$B$7690,"&gt;50%",'2way'!$Y$3:$Y$7690,"Y",'2way'!$R$3:$R$7690,"=" &amp;B157)</f>
        <v>4</v>
      </c>
      <c r="G157">
        <f>COUNTIF('2way'!$Q$3:$Q$7690,"=" &amp;B157) + COUNTIF('2way'!$R$3:$R$7690,"=" &amp;B157)</f>
        <v>6</v>
      </c>
      <c r="H157" s="6">
        <f t="shared" si="34"/>
        <v>0</v>
      </c>
      <c r="I157" s="6">
        <f t="shared" si="35"/>
        <v>0</v>
      </c>
      <c r="J157" s="6">
        <f t="shared" si="36"/>
        <v>0.16666666666666666</v>
      </c>
      <c r="K157" s="6">
        <f t="shared" si="37"/>
        <v>0.66666666666666663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2</v>
      </c>
      <c r="O157" s="69">
        <f>COUNTIFS('2way'!$N$3:$N$7690,"&gt;50%",'2way'!$Y$3:$Y$7690,"Y",'2way'!$Q$3:$Q$7690,"=" &amp;B157) +  COUNTIFS('2way'!$N$3:$N$7690,"&gt;50%",'2way'!$Y$3:$Y$7690,"Y",'2way'!$R$3:$R$7690,"=" &amp;B157)</f>
        <v>4</v>
      </c>
      <c r="P157">
        <f>COUNTIF('2way'!$Q$3:$Q$7690,"=" &amp;B157) + COUNTIF('2way'!$R$3:$R$7690,"=" &amp;B157)</f>
        <v>6</v>
      </c>
      <c r="Q157" s="6">
        <f t="shared" si="38"/>
        <v>0</v>
      </c>
      <c r="R157" s="6">
        <f t="shared" si="39"/>
        <v>0</v>
      </c>
      <c r="S157" s="6">
        <f t="shared" si="40"/>
        <v>0.33333333333333331</v>
      </c>
      <c r="T157" s="6">
        <f t="shared" si="41"/>
        <v>0.66666666666666663</v>
      </c>
      <c r="U157">
        <f t="shared" si="42"/>
        <v>1</v>
      </c>
      <c r="V157" s="6">
        <f t="shared" si="43"/>
        <v>0.16666666666666666</v>
      </c>
      <c r="W157">
        <f t="shared" si="44"/>
        <v>2</v>
      </c>
      <c r="X157" s="6">
        <f t="shared" si="45"/>
        <v>0.33333333333333331</v>
      </c>
      <c r="Y157">
        <f t="shared" si="46"/>
        <v>4</v>
      </c>
      <c r="Z157" s="6">
        <f t="shared" si="47"/>
        <v>0.66666666666666663</v>
      </c>
      <c r="AA157">
        <f t="shared" si="48"/>
        <v>4</v>
      </c>
      <c r="AB157" s="6">
        <f t="shared" si="49"/>
        <v>0.66666666666666663</v>
      </c>
    </row>
    <row r="158" spans="1:28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0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1</v>
      </c>
      <c r="G158">
        <f>COUNTIF('2way'!$Q$3:$Q$7690,"=" &amp;B158) + COUNTIF('2way'!$R$3:$R$7690,"=" &amp;B158)</f>
        <v>6</v>
      </c>
      <c r="H158" s="6">
        <f t="shared" si="34"/>
        <v>0</v>
      </c>
      <c r="I158" s="6">
        <f t="shared" si="35"/>
        <v>0</v>
      </c>
      <c r="J158" s="6">
        <f t="shared" si="36"/>
        <v>0.16666666666666666</v>
      </c>
      <c r="K158" s="6">
        <f t="shared" si="37"/>
        <v>0.16666666666666666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4</v>
      </c>
      <c r="O158" s="69">
        <f>COUNTIFS('2way'!$N$3:$N$7690,"&gt;50%",'2way'!$Y$3:$Y$7690,"Y",'2way'!$Q$3:$Q$7690,"=" &amp;B158) +  COUNTIFS('2way'!$N$3:$N$7690,"&gt;50%",'2way'!$Y$3:$Y$7690,"Y",'2way'!$R$3:$R$7690,"=" &amp;B158)</f>
        <v>2</v>
      </c>
      <c r="P158">
        <f>COUNTIF('2way'!$Q$3:$Q$7690,"=" &amp;B158) + COUNTIF('2way'!$R$3:$R$7690,"=" &amp;B158)</f>
        <v>6</v>
      </c>
      <c r="Q158" s="6">
        <f t="shared" si="38"/>
        <v>0</v>
      </c>
      <c r="R158" s="6">
        <f t="shared" si="39"/>
        <v>0</v>
      </c>
      <c r="S158" s="6">
        <f t="shared" si="40"/>
        <v>0.66666666666666663</v>
      </c>
      <c r="T158" s="6">
        <f t="shared" si="41"/>
        <v>0.33333333333333331</v>
      </c>
      <c r="U158">
        <f t="shared" si="42"/>
        <v>1</v>
      </c>
      <c r="V158" s="6">
        <f t="shared" si="43"/>
        <v>0.16666666666666666</v>
      </c>
      <c r="W158">
        <f t="shared" si="44"/>
        <v>4</v>
      </c>
      <c r="X158" s="6">
        <f t="shared" si="45"/>
        <v>0.66666666666666663</v>
      </c>
      <c r="Y158">
        <f t="shared" si="46"/>
        <v>1</v>
      </c>
      <c r="Z158" s="6">
        <f t="shared" si="47"/>
        <v>0.16666666666666666</v>
      </c>
      <c r="AA158">
        <f t="shared" si="48"/>
        <v>2</v>
      </c>
      <c r="AB158" s="6">
        <f t="shared" si="49"/>
        <v>0.33333333333333331</v>
      </c>
    </row>
    <row r="159" spans="1:28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0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6</v>
      </c>
      <c r="H159" s="6">
        <f t="shared" si="34"/>
        <v>0</v>
      </c>
      <c r="I159" s="6">
        <f t="shared" si="35"/>
        <v>0</v>
      </c>
      <c r="J159" s="6">
        <f t="shared" si="36"/>
        <v>0</v>
      </c>
      <c r="K159" s="6">
        <f t="shared" si="37"/>
        <v>0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4</v>
      </c>
      <c r="O159" s="69">
        <f>COUNTIFS('2way'!$N$3:$N$7690,"&gt;50%",'2way'!$Y$3:$Y$7690,"Y",'2way'!$Q$3:$Q$7690,"=" &amp;B159) +  COUNTIFS('2way'!$N$3:$N$7690,"&gt;50%",'2way'!$Y$3:$Y$7690,"Y",'2way'!$R$3:$R$7690,"=" &amp;B159)</f>
        <v>2</v>
      </c>
      <c r="P159">
        <f>COUNTIF('2way'!$Q$3:$Q$7690,"=" &amp;B159) + COUNTIF('2way'!$R$3:$R$7690,"=" &amp;B159)</f>
        <v>6</v>
      </c>
      <c r="Q159" s="6">
        <f t="shared" si="38"/>
        <v>0</v>
      </c>
      <c r="R159" s="6">
        <f t="shared" si="39"/>
        <v>0</v>
      </c>
      <c r="S159" s="6">
        <f t="shared" si="40"/>
        <v>0.66666666666666663</v>
      </c>
      <c r="T159" s="6">
        <f t="shared" si="41"/>
        <v>0.33333333333333331</v>
      </c>
      <c r="U159">
        <f t="shared" si="42"/>
        <v>0</v>
      </c>
      <c r="V159" s="6">
        <f t="shared" si="43"/>
        <v>0</v>
      </c>
      <c r="W159">
        <f t="shared" si="44"/>
        <v>4</v>
      </c>
      <c r="X159" s="6">
        <f t="shared" si="45"/>
        <v>0.66666666666666663</v>
      </c>
      <c r="Y159">
        <f t="shared" si="46"/>
        <v>0</v>
      </c>
      <c r="Z159" s="6">
        <f t="shared" si="47"/>
        <v>0</v>
      </c>
      <c r="AA159">
        <f t="shared" si="48"/>
        <v>2</v>
      </c>
      <c r="AB159" s="6">
        <f t="shared" si="49"/>
        <v>0.33333333333333331</v>
      </c>
    </row>
    <row r="160" spans="1:28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0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6</v>
      </c>
      <c r="H160" s="6">
        <f t="shared" si="34"/>
        <v>0</v>
      </c>
      <c r="I160" s="6">
        <f t="shared" si="35"/>
        <v>0</v>
      </c>
      <c r="J160" s="6">
        <f t="shared" si="36"/>
        <v>0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4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6</v>
      </c>
      <c r="Q160" s="6">
        <f t="shared" si="38"/>
        <v>0</v>
      </c>
      <c r="R160" s="6">
        <f t="shared" si="39"/>
        <v>0</v>
      </c>
      <c r="S160" s="6">
        <f t="shared" si="40"/>
        <v>0.66666666666666663</v>
      </c>
      <c r="T160" s="6">
        <f t="shared" si="41"/>
        <v>0.33333333333333331</v>
      </c>
      <c r="U160">
        <f t="shared" si="42"/>
        <v>0</v>
      </c>
      <c r="V160" s="6">
        <f t="shared" si="43"/>
        <v>0</v>
      </c>
      <c r="W160">
        <f t="shared" si="44"/>
        <v>4</v>
      </c>
      <c r="X160" s="6">
        <f t="shared" si="45"/>
        <v>0.66666666666666663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0.33333333333333331</v>
      </c>
    </row>
    <row r="161" spans="1:28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2</v>
      </c>
      <c r="D161" s="69">
        <f>COUNTIFS('2way'!$A$3:$A$7690,"&gt;50%",'2way'!$Y$3:$Y$7690,"N",'2way'!$Q$3:$Q$7690,"=" &amp;B161) +  COUNTIFS('2way'!$A$3:$A$7690,"&gt;50%",'2way'!$Y$3:$Y$7690,"N",'2way'!$R$3:$R$7690,"=" &amp;B161)</f>
        <v>2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5</v>
      </c>
      <c r="H161" s="6">
        <f t="shared" si="34"/>
        <v>0.4</v>
      </c>
      <c r="I161" s="6">
        <f t="shared" si="35"/>
        <v>0.4</v>
      </c>
      <c r="J161" s="6">
        <f t="shared" si="36"/>
        <v>0</v>
      </c>
      <c r="K161" s="6">
        <f t="shared" si="37"/>
        <v>0.2</v>
      </c>
      <c r="L161" s="69">
        <f>COUNTIFS('2way'!$M$3:$M$7690,"&gt;50%",'2way'!$Y$3:$Y$7690,"Y",'2way'!$Q$3:$Q$7690,"=" &amp;B161) +  COUNTIFS('2way'!$M$3:$M$7690,"&gt;50%",'2way'!$Y$3:$Y$7690,"Y",'2way'!$R$3:$R$7690,"=" &amp;B161)</f>
        <v>3</v>
      </c>
      <c r="M161" s="69">
        <f>COUNTIFS('2way'!$M$3:$M$7690,"&gt;50%",'2way'!$Y$3:$Y$7690,"N",'2way'!$Q$3:$Q$7690,"=" &amp;B161) +  COUNTIFS('2way'!$M$3:$M$7690,"&gt;50%",'2way'!$Y$3:$Y$7690,"N",'2way'!$R$3:$R$7690,"=" &amp;B161)</f>
        <v>2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5</v>
      </c>
      <c r="Q161" s="6">
        <f t="shared" si="38"/>
        <v>0.6</v>
      </c>
      <c r="R161" s="6">
        <f t="shared" si="39"/>
        <v>0.4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0.4</v>
      </c>
      <c r="W161">
        <f t="shared" si="44"/>
        <v>3</v>
      </c>
      <c r="X161" s="6">
        <f t="shared" si="45"/>
        <v>0.6</v>
      </c>
      <c r="Y161">
        <f t="shared" si="46"/>
        <v>3</v>
      </c>
      <c r="Z161" s="6">
        <f t="shared" si="47"/>
        <v>0.6</v>
      </c>
      <c r="AA161">
        <f t="shared" si="48"/>
        <v>2</v>
      </c>
      <c r="AB161" s="6">
        <f t="shared" si="49"/>
        <v>0.4</v>
      </c>
    </row>
    <row r="162" spans="1:28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2</v>
      </c>
      <c r="F162" s="69">
        <f>COUNTIFS('2way'!$B$3:$B$7690,"&gt;50%",'2way'!$Y$3:$Y$7690,"Y",'2way'!$Q$3:$Q$7690,"=" &amp;B162) +  COUNTIFS('2way'!$B$3:$B$7690,"&gt;50%",'2way'!$Y$3:$Y$7690,"Y",'2way'!$R$3:$R$7690,"=" &amp;B162)</f>
        <v>2</v>
      </c>
      <c r="G162">
        <f>COUNTIF('2way'!$Q$3:$Q$7690,"=" &amp;B162) + COUNTIF('2way'!$R$3:$R$7690,"=" &amp;B162)</f>
        <v>5</v>
      </c>
      <c r="H162" s="6">
        <f t="shared" si="34"/>
        <v>0</v>
      </c>
      <c r="I162" s="6">
        <f t="shared" si="35"/>
        <v>0.2</v>
      </c>
      <c r="J162" s="6">
        <f t="shared" si="36"/>
        <v>0.4</v>
      </c>
      <c r="K162" s="6">
        <f t="shared" si="37"/>
        <v>0.4</v>
      </c>
      <c r="L162" s="69">
        <f>COUNTIFS('2way'!$M$3:$M$7690,"&gt;50%",'2way'!$Y$3:$Y$7690,"Y",'2way'!$Q$3:$Q$7690,"=" &amp;B162) +  COUNTIFS('2way'!$M$3:$M$7690,"&gt;50%",'2way'!$Y$3:$Y$7690,"Y",'2way'!$R$3:$R$7690,"=" &amp;B162)</f>
        <v>2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5</v>
      </c>
      <c r="Q162" s="6">
        <f t="shared" si="38"/>
        <v>0.4</v>
      </c>
      <c r="R162" s="6">
        <f t="shared" si="39"/>
        <v>0.6</v>
      </c>
      <c r="S162" s="6">
        <f t="shared" si="40"/>
        <v>0</v>
      </c>
      <c r="T162" s="6">
        <f t="shared" si="41"/>
        <v>0</v>
      </c>
      <c r="U162">
        <f t="shared" si="42"/>
        <v>2</v>
      </c>
      <c r="V162" s="6">
        <f t="shared" si="43"/>
        <v>0.4</v>
      </c>
      <c r="W162">
        <f t="shared" si="44"/>
        <v>2</v>
      </c>
      <c r="X162" s="6">
        <f t="shared" si="45"/>
        <v>0.4</v>
      </c>
      <c r="Y162">
        <f t="shared" si="46"/>
        <v>3</v>
      </c>
      <c r="Z162" s="6">
        <f t="shared" si="47"/>
        <v>0.6</v>
      </c>
      <c r="AA162">
        <f t="shared" si="48"/>
        <v>3</v>
      </c>
      <c r="AB162" s="6">
        <f t="shared" si="49"/>
        <v>0.6</v>
      </c>
    </row>
    <row r="163" spans="1:28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3</v>
      </c>
      <c r="F163" s="6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5</v>
      </c>
      <c r="H163" s="6">
        <f t="shared" si="34"/>
        <v>0</v>
      </c>
      <c r="I163" s="6">
        <f t="shared" si="35"/>
        <v>0.2</v>
      </c>
      <c r="J163" s="6">
        <f t="shared" si="36"/>
        <v>0.6</v>
      </c>
      <c r="K163" s="6">
        <f t="shared" si="37"/>
        <v>0.2</v>
      </c>
      <c r="L163" s="69">
        <f>COUNTIFS('2way'!$M$3:$M$7690,"&gt;50%",'2way'!$Y$3:$Y$7690,"Y",'2way'!$Q$3:$Q$7690,"=" &amp;B163) +  COUNTIFS('2way'!$M$3:$M$7690,"&gt;50%",'2way'!$Y$3:$Y$7690,"Y",'2way'!$R$3:$R$7690,"=" &amp;B163)</f>
        <v>1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2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5</v>
      </c>
      <c r="Q163" s="6">
        <f t="shared" si="38"/>
        <v>0.2</v>
      </c>
      <c r="R163" s="6">
        <f t="shared" si="39"/>
        <v>0.4</v>
      </c>
      <c r="S163" s="6">
        <f t="shared" si="40"/>
        <v>0.4</v>
      </c>
      <c r="T163" s="6">
        <f t="shared" si="41"/>
        <v>0</v>
      </c>
      <c r="U163">
        <f t="shared" si="42"/>
        <v>3</v>
      </c>
      <c r="V163" s="6">
        <f t="shared" si="43"/>
        <v>0.6</v>
      </c>
      <c r="W163">
        <f t="shared" si="44"/>
        <v>3</v>
      </c>
      <c r="X163" s="6">
        <f t="shared" si="45"/>
        <v>0.6</v>
      </c>
      <c r="Y163">
        <f t="shared" si="46"/>
        <v>2</v>
      </c>
      <c r="Z163" s="6">
        <f t="shared" si="47"/>
        <v>0.4</v>
      </c>
      <c r="AA163">
        <f t="shared" si="48"/>
        <v>2</v>
      </c>
      <c r="AB163" s="6">
        <f t="shared" si="49"/>
        <v>0.4</v>
      </c>
    </row>
    <row r="164" spans="1:28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1</v>
      </c>
      <c r="D164" s="69">
        <f>COUNTIFS('2way'!$A$3:$A$7690,"&gt;50%",'2way'!$Y$3:$Y$7690,"N",'2way'!$Q$3:$Q$7690,"=" &amp;B164) +  COUNTIFS('2way'!$A$3:$A$7690,"&gt;50%",'2way'!$Y$3:$Y$7690,"N",'2way'!$R$3:$R$7690,"=" &amp;B164)</f>
        <v>1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5</v>
      </c>
      <c r="H164" s="6">
        <f t="shared" si="34"/>
        <v>0.2</v>
      </c>
      <c r="I164" s="6">
        <f t="shared" si="35"/>
        <v>0.2</v>
      </c>
      <c r="J164" s="6">
        <f t="shared" si="36"/>
        <v>0</v>
      </c>
      <c r="K164" s="6">
        <f t="shared" si="37"/>
        <v>0.6</v>
      </c>
      <c r="L164" s="69">
        <f>COUNTIFS('2way'!$M$3:$M$7690,"&gt;50%",'2way'!$Y$3:$Y$7690,"Y",'2way'!$Q$3:$Q$7690,"=" &amp;B164) +  COUNTIFS('2way'!$M$3:$M$7690,"&gt;50%",'2way'!$Y$3:$Y$7690,"Y",'2way'!$R$3:$R$7690,"=" &amp;B164)</f>
        <v>4</v>
      </c>
      <c r="M164" s="69">
        <f>COUNTIFS('2way'!$M$3:$M$7690,"&gt;50%",'2way'!$Y$3:$Y$7690,"N",'2way'!$Q$3:$Q$7690,"=" &amp;B164) +  COUNTIFS('2way'!$M$3:$M$7690,"&gt;50%",'2way'!$Y$3:$Y$7690,"N",'2way'!$R$3:$R$7690,"=" &amp;B164)</f>
        <v>1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5</v>
      </c>
      <c r="Q164" s="6">
        <f t="shared" si="38"/>
        <v>0.8</v>
      </c>
      <c r="R164" s="6">
        <f t="shared" si="39"/>
        <v>0.2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0.2</v>
      </c>
      <c r="W164">
        <f t="shared" si="44"/>
        <v>4</v>
      </c>
      <c r="X164" s="6">
        <f t="shared" si="45"/>
        <v>0.8</v>
      </c>
      <c r="Y164">
        <f t="shared" si="46"/>
        <v>4</v>
      </c>
      <c r="Z164" s="6">
        <f t="shared" si="47"/>
        <v>0.8</v>
      </c>
      <c r="AA164">
        <f t="shared" si="48"/>
        <v>1</v>
      </c>
      <c r="AB164" s="6">
        <f t="shared" si="49"/>
        <v>0.2</v>
      </c>
    </row>
    <row r="165" spans="1:28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2</v>
      </c>
      <c r="F165" s="6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5</v>
      </c>
      <c r="H165" s="6">
        <f t="shared" si="34"/>
        <v>0.2</v>
      </c>
      <c r="I165" s="6">
        <f t="shared" si="35"/>
        <v>0</v>
      </c>
      <c r="J165" s="6">
        <f t="shared" si="36"/>
        <v>0.4</v>
      </c>
      <c r="K165" s="6">
        <f t="shared" si="37"/>
        <v>0.4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0</v>
      </c>
      <c r="O165" s="6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5</v>
      </c>
      <c r="Q165" s="6">
        <f t="shared" si="38"/>
        <v>0.6</v>
      </c>
      <c r="R165" s="6">
        <f t="shared" si="39"/>
        <v>0.4</v>
      </c>
      <c r="S165" s="6">
        <f t="shared" si="40"/>
        <v>0</v>
      </c>
      <c r="T165" s="6">
        <f t="shared" si="41"/>
        <v>0</v>
      </c>
      <c r="U165">
        <f t="shared" si="42"/>
        <v>3</v>
      </c>
      <c r="V165" s="6">
        <f t="shared" si="43"/>
        <v>0.6</v>
      </c>
      <c r="W165">
        <f t="shared" si="44"/>
        <v>3</v>
      </c>
      <c r="X165" s="6">
        <f t="shared" si="45"/>
        <v>0.6</v>
      </c>
      <c r="Y165">
        <f t="shared" si="46"/>
        <v>2</v>
      </c>
      <c r="Z165" s="6">
        <f t="shared" si="47"/>
        <v>0.4</v>
      </c>
      <c r="AA165">
        <f t="shared" si="48"/>
        <v>2</v>
      </c>
      <c r="AB165" s="6">
        <f t="shared" si="49"/>
        <v>0.4</v>
      </c>
    </row>
    <row r="166" spans="1:28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1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5</v>
      </c>
      <c r="H166" s="6">
        <f t="shared" si="34"/>
        <v>0.2</v>
      </c>
      <c r="I166" s="6">
        <f t="shared" si="35"/>
        <v>0.4</v>
      </c>
      <c r="J166" s="6">
        <f t="shared" si="36"/>
        <v>0.4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1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5</v>
      </c>
      <c r="Q166" s="6">
        <f t="shared" si="38"/>
        <v>0.2</v>
      </c>
      <c r="R166" s="6">
        <f t="shared" si="39"/>
        <v>0.8</v>
      </c>
      <c r="S166" s="6">
        <f t="shared" si="40"/>
        <v>0</v>
      </c>
      <c r="T166" s="6">
        <f t="shared" si="41"/>
        <v>0</v>
      </c>
      <c r="U166">
        <f t="shared" si="42"/>
        <v>3</v>
      </c>
      <c r="V166" s="6">
        <f t="shared" si="43"/>
        <v>0.6</v>
      </c>
      <c r="W166">
        <f t="shared" si="44"/>
        <v>1</v>
      </c>
      <c r="X166" s="6">
        <f t="shared" si="45"/>
        <v>0.2</v>
      </c>
      <c r="Y166">
        <f t="shared" si="46"/>
        <v>2</v>
      </c>
      <c r="Z166" s="6">
        <f t="shared" si="47"/>
        <v>0.4</v>
      </c>
      <c r="AA166">
        <f t="shared" si="48"/>
        <v>4</v>
      </c>
      <c r="AB166" s="6">
        <f t="shared" si="49"/>
        <v>0.8</v>
      </c>
    </row>
    <row r="167" spans="1:28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4</v>
      </c>
      <c r="D167" s="69">
        <f>COUNTIFS('2way'!$A$3:$A$7690,"&gt;50%",'2way'!$Y$3:$Y$7690,"N",'2way'!$Q$3:$Q$7690,"=" &amp;B167) +  COUNTIFS('2way'!$A$3:$A$7690,"&gt;50%",'2way'!$Y$3:$Y$7690,"N",'2way'!$R$3:$R$7690,"=" &amp;B167)</f>
        <v>0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5</v>
      </c>
      <c r="H167" s="6">
        <f t="shared" si="34"/>
        <v>0.8</v>
      </c>
      <c r="I167" s="6">
        <f t="shared" si="35"/>
        <v>0</v>
      </c>
      <c r="J167" s="6">
        <f t="shared" si="36"/>
        <v>0</v>
      </c>
      <c r="K167" s="6">
        <f t="shared" si="37"/>
        <v>0.2</v>
      </c>
      <c r="L167" s="69">
        <f>COUNTIFS('2way'!$M$3:$M$7690,"&gt;50%",'2way'!$Y$3:$Y$7690,"Y",'2way'!$Q$3:$Q$7690,"=" &amp;B167) +  COUNTIFS('2way'!$M$3:$M$7690,"&gt;50%",'2way'!$Y$3:$Y$7690,"Y",'2way'!$R$3:$R$7690,"=" &amp;B167)</f>
        <v>5</v>
      </c>
      <c r="M167" s="69">
        <f>COUNTIFS('2way'!$M$3:$M$7690,"&gt;50%",'2way'!$Y$3:$Y$7690,"N",'2way'!$Q$3:$Q$7690,"=" &amp;B167) +  COUNTIFS('2way'!$M$3:$M$7690,"&gt;50%",'2way'!$Y$3:$Y$7690,"N",'2way'!$R$3:$R$7690,"=" &amp;B167)</f>
        <v>0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5</v>
      </c>
      <c r="Q167" s="6">
        <f t="shared" si="38"/>
        <v>1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4</v>
      </c>
      <c r="V167" s="6">
        <f t="shared" si="43"/>
        <v>0.8</v>
      </c>
      <c r="W167">
        <f t="shared" si="44"/>
        <v>5</v>
      </c>
      <c r="X167" s="6">
        <f t="shared" si="45"/>
        <v>1</v>
      </c>
      <c r="Y167">
        <f t="shared" si="46"/>
        <v>1</v>
      </c>
      <c r="Z167" s="6">
        <f t="shared" si="47"/>
        <v>0.2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2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5</v>
      </c>
      <c r="H168" s="6">
        <f t="shared" si="34"/>
        <v>0</v>
      </c>
      <c r="I168" s="6">
        <f t="shared" si="35"/>
        <v>0.4</v>
      </c>
      <c r="J168" s="6">
        <f t="shared" si="36"/>
        <v>0.4</v>
      </c>
      <c r="K168" s="6">
        <f t="shared" si="37"/>
        <v>0.2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4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5</v>
      </c>
      <c r="Q168" s="6">
        <f t="shared" si="38"/>
        <v>0.2</v>
      </c>
      <c r="R168" s="6">
        <f t="shared" si="39"/>
        <v>0.8</v>
      </c>
      <c r="S168" s="6">
        <f t="shared" si="40"/>
        <v>0</v>
      </c>
      <c r="T168" s="6">
        <f t="shared" si="41"/>
        <v>0</v>
      </c>
      <c r="U168">
        <f t="shared" si="42"/>
        <v>2</v>
      </c>
      <c r="V168" s="6">
        <f t="shared" si="43"/>
        <v>0.4</v>
      </c>
      <c r="W168">
        <f t="shared" si="44"/>
        <v>1</v>
      </c>
      <c r="X168" s="6">
        <f t="shared" si="45"/>
        <v>0.2</v>
      </c>
      <c r="Y168">
        <f t="shared" si="46"/>
        <v>3</v>
      </c>
      <c r="Z168" s="6">
        <f t="shared" si="47"/>
        <v>0.6</v>
      </c>
      <c r="AA168">
        <f t="shared" si="48"/>
        <v>4</v>
      </c>
      <c r="AB168" s="6">
        <f t="shared" si="49"/>
        <v>0.8</v>
      </c>
    </row>
    <row r="169" spans="1:28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2</v>
      </c>
      <c r="D169" s="69">
        <f>COUNTIFS('2way'!$A$3:$A$7690,"&gt;50%",'2way'!$Y$3:$Y$7690,"N",'2way'!$Q$3:$Q$7690,"=" &amp;B169) +  COUNTIFS('2way'!$A$3:$A$7690,"&gt;50%",'2way'!$Y$3:$Y$7690,"N",'2way'!$R$3:$R$7690,"=" &amp;B169)</f>
        <v>2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5</v>
      </c>
      <c r="H169" s="6">
        <f t="shared" si="34"/>
        <v>0.4</v>
      </c>
      <c r="I169" s="6">
        <f t="shared" si="35"/>
        <v>0.4</v>
      </c>
      <c r="J169" s="6">
        <f t="shared" si="36"/>
        <v>0</v>
      </c>
      <c r="K169" s="6">
        <f t="shared" si="37"/>
        <v>0.2</v>
      </c>
      <c r="L169" s="69">
        <f>COUNTIFS('2way'!$M$3:$M$7690,"&gt;50%",'2way'!$Y$3:$Y$7690,"Y",'2way'!$Q$3:$Q$7690,"=" &amp;B169) +  COUNTIFS('2way'!$M$3:$M$7690,"&gt;50%",'2way'!$Y$3:$Y$7690,"Y",'2way'!$R$3:$R$7690,"=" &amp;B169)</f>
        <v>2</v>
      </c>
      <c r="M169" s="69">
        <f>COUNTIFS('2way'!$M$3:$M$7690,"&gt;50%",'2way'!$Y$3:$Y$7690,"N",'2way'!$Q$3:$Q$7690,"=" &amp;B169) +  COUNTIFS('2way'!$M$3:$M$7690,"&gt;50%",'2way'!$Y$3:$Y$7690,"N",'2way'!$R$3:$R$7690,"=" &amp;B169)</f>
        <v>2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5</v>
      </c>
      <c r="Q169" s="6">
        <f t="shared" si="38"/>
        <v>0.4</v>
      </c>
      <c r="R169" s="6">
        <f t="shared" si="39"/>
        <v>0.4</v>
      </c>
      <c r="S169" s="6">
        <f t="shared" si="40"/>
        <v>0</v>
      </c>
      <c r="T169" s="6">
        <f t="shared" si="41"/>
        <v>0.2</v>
      </c>
      <c r="U169">
        <f t="shared" si="42"/>
        <v>2</v>
      </c>
      <c r="V169" s="6">
        <f t="shared" si="43"/>
        <v>0.4</v>
      </c>
      <c r="W169">
        <f t="shared" si="44"/>
        <v>2</v>
      </c>
      <c r="X169" s="6">
        <f t="shared" si="45"/>
        <v>0.4</v>
      </c>
      <c r="Y169">
        <f t="shared" si="46"/>
        <v>3</v>
      </c>
      <c r="Z169" s="6">
        <f t="shared" si="47"/>
        <v>0.6</v>
      </c>
      <c r="AA169">
        <f t="shared" si="48"/>
        <v>3</v>
      </c>
      <c r="AB169" s="6">
        <f t="shared" si="49"/>
        <v>0.6</v>
      </c>
    </row>
    <row r="170" spans="1:28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1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2</v>
      </c>
      <c r="G170">
        <f>COUNTIF('2way'!$Q$3:$Q$7690,"=" &amp;B170) + COUNTIF('2way'!$R$3:$R$7690,"=" &amp;B170)</f>
        <v>5</v>
      </c>
      <c r="H170" s="6">
        <f t="shared" si="34"/>
        <v>0</v>
      </c>
      <c r="I170" s="6">
        <f t="shared" si="35"/>
        <v>0.2</v>
      </c>
      <c r="J170" s="6">
        <f t="shared" si="36"/>
        <v>0.4</v>
      </c>
      <c r="K170" s="6">
        <f t="shared" si="37"/>
        <v>0.4</v>
      </c>
      <c r="L170" s="69">
        <f>COUNTIFS('2way'!$M$3:$M$7690,"&gt;50%",'2way'!$Y$3:$Y$7690,"Y",'2way'!$Q$3:$Q$7690,"=" &amp;B170) +  COUNTIFS('2way'!$M$3:$M$7690,"&gt;50%",'2way'!$Y$3:$Y$7690,"Y",'2way'!$R$3:$R$7690,"=" &amp;B170)</f>
        <v>2</v>
      </c>
      <c r="M170" s="69">
        <f>COUNTIFS('2way'!$M$3:$M$7690,"&gt;50%",'2way'!$Y$3:$Y$7690,"N",'2way'!$Q$3:$Q$7690,"=" &amp;B170) +  COUNTIFS('2way'!$M$3:$M$7690,"&gt;50%",'2way'!$Y$3:$Y$7690,"N",'2way'!$R$3:$R$7690,"=" &amp;B170)</f>
        <v>3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5</v>
      </c>
      <c r="Q170" s="6">
        <f t="shared" si="38"/>
        <v>0.4</v>
      </c>
      <c r="R170" s="6">
        <f t="shared" si="39"/>
        <v>0.6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0.4</v>
      </c>
      <c r="W170">
        <f t="shared" si="44"/>
        <v>2</v>
      </c>
      <c r="X170" s="6">
        <f t="shared" si="45"/>
        <v>0.4</v>
      </c>
      <c r="Y170">
        <f t="shared" si="46"/>
        <v>3</v>
      </c>
      <c r="Z170" s="6">
        <f t="shared" si="47"/>
        <v>0.6</v>
      </c>
      <c r="AA170">
        <f t="shared" si="48"/>
        <v>3</v>
      </c>
      <c r="AB170" s="6">
        <f t="shared" si="49"/>
        <v>0.6</v>
      </c>
    </row>
    <row r="171" spans="1:28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1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5</v>
      </c>
      <c r="H171" s="6">
        <f t="shared" si="34"/>
        <v>0.4</v>
      </c>
      <c r="I171" s="6">
        <f t="shared" si="35"/>
        <v>0.2</v>
      </c>
      <c r="J171" s="6">
        <f t="shared" si="36"/>
        <v>0.2</v>
      </c>
      <c r="K171" s="6">
        <f t="shared" si="37"/>
        <v>0.2</v>
      </c>
      <c r="L171" s="69">
        <f>COUNTIFS('2way'!$M$3:$M$7690,"&gt;50%",'2way'!$Y$3:$Y$7690,"Y",'2way'!$Q$3:$Q$7690,"=" &amp;B171) +  COUNTIFS('2way'!$M$3:$M$7690,"&gt;50%",'2way'!$Y$3:$Y$7690,"Y",'2way'!$R$3:$R$7690,"=" &amp;B171)</f>
        <v>2</v>
      </c>
      <c r="M171" s="69">
        <f>COUNTIFS('2way'!$M$3:$M$7690,"&gt;50%",'2way'!$Y$3:$Y$7690,"N",'2way'!$Q$3:$Q$7690,"=" &amp;B171) +  COUNTIFS('2way'!$M$3:$M$7690,"&gt;50%",'2way'!$Y$3:$Y$7690,"N",'2way'!$R$3:$R$7690,"=" &amp;B171)</f>
        <v>2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5</v>
      </c>
      <c r="Q171" s="6">
        <f t="shared" si="38"/>
        <v>0.4</v>
      </c>
      <c r="R171" s="6">
        <f t="shared" si="39"/>
        <v>0.4</v>
      </c>
      <c r="S171" s="6">
        <f t="shared" si="40"/>
        <v>0</v>
      </c>
      <c r="T171" s="6">
        <f t="shared" si="41"/>
        <v>0.2</v>
      </c>
      <c r="U171">
        <f t="shared" si="42"/>
        <v>3</v>
      </c>
      <c r="V171" s="6">
        <f t="shared" si="43"/>
        <v>0.6</v>
      </c>
      <c r="W171">
        <f t="shared" si="44"/>
        <v>2</v>
      </c>
      <c r="X171" s="6">
        <f t="shared" si="45"/>
        <v>0.4</v>
      </c>
      <c r="Y171">
        <f t="shared" si="46"/>
        <v>2</v>
      </c>
      <c r="Z171" s="6">
        <f t="shared" si="47"/>
        <v>0.4</v>
      </c>
      <c r="AA171">
        <f t="shared" si="48"/>
        <v>3</v>
      </c>
      <c r="AB171" s="6">
        <f t="shared" si="49"/>
        <v>0.6</v>
      </c>
    </row>
    <row r="172" spans="1:28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1</v>
      </c>
      <c r="D172" s="69">
        <f>COUNTIFS('2way'!$A$3:$A$7690,"&gt;50%",'2way'!$Y$3:$Y$7690,"N",'2way'!$Q$3:$Q$7690,"=" &amp;B172) +  COUNTIFS('2way'!$A$3:$A$7690,"&gt;50%",'2way'!$Y$3:$Y$7690,"N",'2way'!$R$3:$R$7690,"=" &amp;B172)</f>
        <v>2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5</v>
      </c>
      <c r="H172" s="6">
        <f t="shared" si="34"/>
        <v>0.2</v>
      </c>
      <c r="I172" s="6">
        <f t="shared" si="35"/>
        <v>0.4</v>
      </c>
      <c r="J172" s="6">
        <f t="shared" si="36"/>
        <v>0.4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1</v>
      </c>
      <c r="M172" s="69">
        <f>COUNTIFS('2way'!$M$3:$M$7690,"&gt;50%",'2way'!$Y$3:$Y$7690,"N",'2way'!$Q$3:$Q$7690,"=" &amp;B172) +  COUNTIFS('2way'!$M$3:$M$7690,"&gt;50%",'2way'!$Y$3:$Y$7690,"N",'2way'!$R$3:$R$7690,"=" &amp;B172)</f>
        <v>4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5</v>
      </c>
      <c r="Q172" s="6">
        <f t="shared" si="38"/>
        <v>0.2</v>
      </c>
      <c r="R172" s="6">
        <f t="shared" si="39"/>
        <v>0.8</v>
      </c>
      <c r="S172" s="6">
        <f t="shared" si="40"/>
        <v>0</v>
      </c>
      <c r="T172" s="6">
        <f t="shared" si="41"/>
        <v>0</v>
      </c>
      <c r="U172">
        <f t="shared" si="42"/>
        <v>3</v>
      </c>
      <c r="V172" s="6">
        <f t="shared" si="43"/>
        <v>0.6</v>
      </c>
      <c r="W172">
        <f t="shared" si="44"/>
        <v>1</v>
      </c>
      <c r="X172" s="6">
        <f t="shared" si="45"/>
        <v>0.2</v>
      </c>
      <c r="Y172">
        <f t="shared" si="46"/>
        <v>2</v>
      </c>
      <c r="Z172" s="6">
        <f t="shared" si="47"/>
        <v>0.4</v>
      </c>
      <c r="AA172">
        <f t="shared" si="48"/>
        <v>4</v>
      </c>
      <c r="AB172" s="6">
        <f t="shared" si="49"/>
        <v>0.8</v>
      </c>
    </row>
    <row r="173" spans="1:28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1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1</v>
      </c>
      <c r="G173">
        <f>COUNTIF('2way'!$Q$3:$Q$7690,"=" &amp;B173) + COUNTIF('2way'!$R$3:$R$7690,"=" &amp;B173)</f>
        <v>5</v>
      </c>
      <c r="H173" s="6">
        <f t="shared" si="34"/>
        <v>0.2</v>
      </c>
      <c r="I173" s="6">
        <f t="shared" si="35"/>
        <v>0.2</v>
      </c>
      <c r="J173" s="6">
        <f t="shared" si="36"/>
        <v>0.4</v>
      </c>
      <c r="K173" s="6">
        <f t="shared" si="37"/>
        <v>0.2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2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5</v>
      </c>
      <c r="Q173" s="6">
        <f t="shared" si="38"/>
        <v>0.4</v>
      </c>
      <c r="R173" s="6">
        <f t="shared" si="39"/>
        <v>0.4</v>
      </c>
      <c r="S173" s="6">
        <f t="shared" si="40"/>
        <v>0.2</v>
      </c>
      <c r="T173" s="6">
        <f t="shared" si="41"/>
        <v>0</v>
      </c>
      <c r="U173">
        <f t="shared" si="42"/>
        <v>3</v>
      </c>
      <c r="V173" s="6">
        <f t="shared" si="43"/>
        <v>0.6</v>
      </c>
      <c r="W173">
        <f t="shared" si="44"/>
        <v>3</v>
      </c>
      <c r="X173" s="6">
        <f t="shared" si="45"/>
        <v>0.6</v>
      </c>
      <c r="Y173">
        <f t="shared" si="46"/>
        <v>2</v>
      </c>
      <c r="Z173" s="6">
        <f t="shared" si="47"/>
        <v>0.4</v>
      </c>
      <c r="AA173">
        <f t="shared" si="48"/>
        <v>2</v>
      </c>
      <c r="AB173" s="6">
        <f t="shared" si="49"/>
        <v>0.4</v>
      </c>
    </row>
    <row r="174" spans="1:28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2</v>
      </c>
      <c r="D174" s="69">
        <f>COUNTIFS('2way'!$A$3:$A$7690,"&gt;50%",'2way'!$Y$3:$Y$7690,"N",'2way'!$Q$3:$Q$7690,"=" &amp;B174) +  COUNTIFS('2way'!$A$3:$A$7690,"&gt;50%",'2way'!$Y$3:$Y$7690,"N",'2way'!$R$3:$R$7690,"=" &amp;B174)</f>
        <v>2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5</v>
      </c>
      <c r="H174" s="6">
        <f t="shared" si="34"/>
        <v>0.4</v>
      </c>
      <c r="I174" s="6">
        <f t="shared" si="35"/>
        <v>0.4</v>
      </c>
      <c r="J174" s="6">
        <f t="shared" si="36"/>
        <v>0</v>
      </c>
      <c r="K174" s="6">
        <f t="shared" si="37"/>
        <v>0.2</v>
      </c>
      <c r="L174" s="69">
        <f>COUNTIFS('2way'!$M$3:$M$7690,"&gt;50%",'2way'!$Y$3:$Y$7690,"Y",'2way'!$Q$3:$Q$7690,"=" &amp;B174) +  COUNTIFS('2way'!$M$3:$M$7690,"&gt;50%",'2way'!$Y$3:$Y$7690,"Y",'2way'!$R$3:$R$7690,"=" &amp;B174)</f>
        <v>3</v>
      </c>
      <c r="M174" s="69">
        <f>COUNTIFS('2way'!$M$3:$M$7690,"&gt;50%",'2way'!$Y$3:$Y$7690,"N",'2way'!$Q$3:$Q$7690,"=" &amp;B174) +  COUNTIFS('2way'!$M$3:$M$7690,"&gt;50%",'2way'!$Y$3:$Y$7690,"N",'2way'!$R$3:$R$7690,"=" &amp;B174)</f>
        <v>1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5</v>
      </c>
      <c r="Q174" s="6">
        <f t="shared" si="38"/>
        <v>0.6</v>
      </c>
      <c r="R174" s="6">
        <f t="shared" si="39"/>
        <v>0.2</v>
      </c>
      <c r="S174" s="6">
        <f t="shared" si="40"/>
        <v>0.2</v>
      </c>
      <c r="T174" s="6">
        <f t="shared" si="41"/>
        <v>0</v>
      </c>
      <c r="U174">
        <f t="shared" si="42"/>
        <v>2</v>
      </c>
      <c r="V174" s="6">
        <f t="shared" si="43"/>
        <v>0.4</v>
      </c>
      <c r="W174">
        <f t="shared" si="44"/>
        <v>4</v>
      </c>
      <c r="X174" s="6">
        <f t="shared" si="45"/>
        <v>0.8</v>
      </c>
      <c r="Y174">
        <f t="shared" si="46"/>
        <v>3</v>
      </c>
      <c r="Z174" s="6">
        <f t="shared" si="47"/>
        <v>0.6</v>
      </c>
      <c r="AA174">
        <f t="shared" si="48"/>
        <v>1</v>
      </c>
      <c r="AB174" s="6">
        <f t="shared" si="49"/>
        <v>0.2</v>
      </c>
    </row>
    <row r="175" spans="1:28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2</v>
      </c>
      <c r="G175">
        <f>COUNTIF('2way'!$Q$3:$Q$7690,"=" &amp;B175) + COUNTIF('2way'!$R$3:$R$7690,"=" &amp;B175)</f>
        <v>5</v>
      </c>
      <c r="H175" s="6">
        <f t="shared" si="34"/>
        <v>0.6</v>
      </c>
      <c r="I175" s="6">
        <f t="shared" si="35"/>
        <v>0</v>
      </c>
      <c r="J175" s="6">
        <f t="shared" si="36"/>
        <v>0</v>
      </c>
      <c r="K175" s="6">
        <f t="shared" si="37"/>
        <v>0.4</v>
      </c>
      <c r="L175" s="69">
        <f>COUNTIFS('2way'!$M$3:$M$7690,"&gt;50%",'2way'!$Y$3:$Y$7690,"Y",'2way'!$Q$3:$Q$7690,"=" &amp;B175) +  COUNTIFS('2way'!$M$3:$M$7690,"&gt;50%",'2way'!$Y$3:$Y$7690,"Y",'2way'!$R$3:$R$7690,"=" &amp;B175)</f>
        <v>3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2</v>
      </c>
      <c r="P175">
        <f>COUNTIF('2way'!$Q$3:$Q$7690,"=" &amp;B175) + COUNTIF('2way'!$R$3:$R$7690,"=" &amp;B175)</f>
        <v>5</v>
      </c>
      <c r="Q175" s="6">
        <f t="shared" si="38"/>
        <v>0.6</v>
      </c>
      <c r="R175" s="6">
        <f t="shared" si="39"/>
        <v>0</v>
      </c>
      <c r="S175" s="6">
        <f t="shared" si="40"/>
        <v>0</v>
      </c>
      <c r="T175" s="6">
        <f t="shared" si="41"/>
        <v>0.4</v>
      </c>
      <c r="U175">
        <f t="shared" si="42"/>
        <v>3</v>
      </c>
      <c r="V175" s="6">
        <f t="shared" si="43"/>
        <v>0.6</v>
      </c>
      <c r="W175">
        <f t="shared" si="44"/>
        <v>3</v>
      </c>
      <c r="X175" s="6">
        <f t="shared" si="45"/>
        <v>0.6</v>
      </c>
      <c r="Y175">
        <f t="shared" si="46"/>
        <v>2</v>
      </c>
      <c r="Z175" s="6">
        <f t="shared" si="47"/>
        <v>0.4</v>
      </c>
      <c r="AA175">
        <f t="shared" si="48"/>
        <v>2</v>
      </c>
      <c r="AB175" s="6">
        <f t="shared" si="49"/>
        <v>0.4</v>
      </c>
    </row>
    <row r="176" spans="1:28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2</v>
      </c>
      <c r="D176" s="69">
        <f>COUNTIFS('2way'!$A$3:$A$7690,"&gt;50%",'2way'!$Y$3:$Y$7690,"N",'2way'!$Q$3:$Q$7690,"=" &amp;B176) +  COUNTIFS('2way'!$A$3:$A$7690,"&gt;50%",'2way'!$Y$3:$Y$7690,"N",'2way'!$R$3:$R$7690,"=" &amp;B176)</f>
        <v>0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2</v>
      </c>
      <c r="G176">
        <f>COUNTIF('2way'!$Q$3:$Q$7690,"=" &amp;B176) + COUNTIF('2way'!$R$3:$R$7690,"=" &amp;B176)</f>
        <v>5</v>
      </c>
      <c r="H176" s="6">
        <f t="shared" si="34"/>
        <v>0.4</v>
      </c>
      <c r="I176" s="6">
        <f t="shared" si="35"/>
        <v>0</v>
      </c>
      <c r="J176" s="6">
        <f t="shared" si="36"/>
        <v>0.2</v>
      </c>
      <c r="K176" s="6">
        <f t="shared" si="37"/>
        <v>0.4</v>
      </c>
      <c r="L176" s="69">
        <f>COUNTIFS('2way'!$M$3:$M$7690,"&gt;50%",'2way'!$Y$3:$Y$7690,"Y",'2way'!$Q$3:$Q$7690,"=" &amp;B176) +  COUNTIFS('2way'!$M$3:$M$7690,"&gt;50%",'2way'!$Y$3:$Y$7690,"Y",'2way'!$R$3:$R$7690,"=" &amp;B176)</f>
        <v>4</v>
      </c>
      <c r="M176" s="69">
        <f>COUNTIFS('2way'!$M$3:$M$7690,"&gt;50%",'2way'!$Y$3:$Y$7690,"N",'2way'!$Q$3:$Q$7690,"=" &amp;B176) +  COUNTIFS('2way'!$M$3:$M$7690,"&gt;50%",'2way'!$Y$3:$Y$7690,"N",'2way'!$R$3:$R$7690,"=" &amp;B176)</f>
        <v>1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5</v>
      </c>
      <c r="Q176" s="6">
        <f t="shared" si="38"/>
        <v>0.8</v>
      </c>
      <c r="R176" s="6">
        <f t="shared" si="39"/>
        <v>0.2</v>
      </c>
      <c r="S176" s="6">
        <f t="shared" si="40"/>
        <v>0</v>
      </c>
      <c r="T176" s="6">
        <f t="shared" si="41"/>
        <v>0</v>
      </c>
      <c r="U176">
        <f t="shared" si="42"/>
        <v>3</v>
      </c>
      <c r="V176" s="6">
        <f t="shared" si="43"/>
        <v>0.6</v>
      </c>
      <c r="W176">
        <f t="shared" si="44"/>
        <v>4</v>
      </c>
      <c r="X176" s="6">
        <f t="shared" si="45"/>
        <v>0.8</v>
      </c>
      <c r="Y176">
        <f t="shared" si="46"/>
        <v>2</v>
      </c>
      <c r="Z176" s="6">
        <f t="shared" si="47"/>
        <v>0.4</v>
      </c>
      <c r="AA176">
        <f t="shared" si="48"/>
        <v>1</v>
      </c>
      <c r="AB176" s="6">
        <f t="shared" si="49"/>
        <v>0.2</v>
      </c>
    </row>
    <row r="177" spans="1:28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1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5</v>
      </c>
      <c r="H177" s="6">
        <f t="shared" si="34"/>
        <v>0.2</v>
      </c>
      <c r="I177" s="6">
        <f t="shared" si="35"/>
        <v>0.2</v>
      </c>
      <c r="J177" s="6">
        <f t="shared" si="36"/>
        <v>0.2</v>
      </c>
      <c r="K177" s="6">
        <f t="shared" si="37"/>
        <v>0.4</v>
      </c>
      <c r="L177" s="69">
        <f>COUNTIFS('2way'!$M$3:$M$7690,"&gt;50%",'2way'!$Y$3:$Y$7690,"Y",'2way'!$Q$3:$Q$7690,"=" &amp;B177) +  COUNTIFS('2way'!$M$3:$M$7690,"&gt;50%",'2way'!$Y$3:$Y$7690,"Y",'2way'!$R$3:$R$7690,"=" &amp;B177)</f>
        <v>3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5</v>
      </c>
      <c r="Q177" s="6">
        <f t="shared" si="38"/>
        <v>0.6</v>
      </c>
      <c r="R177" s="6">
        <f t="shared" si="39"/>
        <v>0.4</v>
      </c>
      <c r="S177" s="6">
        <f t="shared" si="40"/>
        <v>0</v>
      </c>
      <c r="T177" s="6">
        <f t="shared" si="41"/>
        <v>0</v>
      </c>
      <c r="U177">
        <f t="shared" si="42"/>
        <v>2</v>
      </c>
      <c r="V177" s="6">
        <f t="shared" si="43"/>
        <v>0.4</v>
      </c>
      <c r="W177">
        <f t="shared" si="44"/>
        <v>3</v>
      </c>
      <c r="X177" s="6">
        <f t="shared" si="45"/>
        <v>0.6</v>
      </c>
      <c r="Y177">
        <f t="shared" si="46"/>
        <v>3</v>
      </c>
      <c r="Z177" s="6">
        <f t="shared" si="47"/>
        <v>0.6</v>
      </c>
      <c r="AA177">
        <f t="shared" si="48"/>
        <v>2</v>
      </c>
      <c r="AB177" s="6">
        <f t="shared" si="49"/>
        <v>0.4</v>
      </c>
    </row>
    <row r="178" spans="1:28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3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5</v>
      </c>
      <c r="H178" s="6">
        <f t="shared" si="34"/>
        <v>0.6</v>
      </c>
      <c r="I178" s="6">
        <f t="shared" si="35"/>
        <v>0.2</v>
      </c>
      <c r="J178" s="6">
        <f t="shared" si="36"/>
        <v>0</v>
      </c>
      <c r="K178" s="6">
        <f t="shared" si="37"/>
        <v>0.2</v>
      </c>
      <c r="L178" s="69">
        <f>COUNTIFS('2way'!$M$3:$M$7690,"&gt;50%",'2way'!$Y$3:$Y$7690,"Y",'2way'!$Q$3:$Q$7690,"=" &amp;B178) +  COUNTIFS('2way'!$M$3:$M$7690,"&gt;50%",'2way'!$Y$3:$Y$7690,"Y",'2way'!$R$3:$R$7690,"=" &amp;B178)</f>
        <v>4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5</v>
      </c>
      <c r="Q178" s="6">
        <f t="shared" si="38"/>
        <v>0.8</v>
      </c>
      <c r="R178" s="6">
        <f t="shared" si="39"/>
        <v>0.2</v>
      </c>
      <c r="S178" s="6">
        <f t="shared" si="40"/>
        <v>0</v>
      </c>
      <c r="T178" s="6">
        <f t="shared" si="41"/>
        <v>0</v>
      </c>
      <c r="U178">
        <f t="shared" si="42"/>
        <v>3</v>
      </c>
      <c r="V178" s="6">
        <f t="shared" si="43"/>
        <v>0.6</v>
      </c>
      <c r="W178">
        <f t="shared" si="44"/>
        <v>4</v>
      </c>
      <c r="X178" s="6">
        <f t="shared" si="45"/>
        <v>0.8</v>
      </c>
      <c r="Y178">
        <f t="shared" si="46"/>
        <v>2</v>
      </c>
      <c r="Z178" s="6">
        <f t="shared" si="47"/>
        <v>0.4</v>
      </c>
      <c r="AA178">
        <f t="shared" si="48"/>
        <v>1</v>
      </c>
      <c r="AB178" s="6">
        <f t="shared" si="49"/>
        <v>0.2</v>
      </c>
    </row>
    <row r="179" spans="1:28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4</v>
      </c>
      <c r="D179" s="69">
        <f>COUNTIFS('2way'!$A$3:$A$7690,"&gt;50%",'2way'!$Y$3:$Y$7690,"N",'2way'!$Q$3:$Q$7690,"=" &amp;B179) +  COUNTIFS('2way'!$A$3:$A$7690,"&gt;50%",'2way'!$Y$3:$Y$7690,"N",'2way'!$R$3:$R$7690,"=" &amp;B179)</f>
        <v>1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7</v>
      </c>
      <c r="H179" s="6">
        <f t="shared" si="34"/>
        <v>0.5714285714285714</v>
      </c>
      <c r="I179" s="6">
        <f t="shared" si="35"/>
        <v>0.14285714285714285</v>
      </c>
      <c r="J179" s="6">
        <f t="shared" si="36"/>
        <v>0.14285714285714285</v>
      </c>
      <c r="K179" s="6">
        <f t="shared" si="37"/>
        <v>0.14285714285714285</v>
      </c>
      <c r="L179" s="69">
        <f>COUNTIFS('2way'!$M$3:$M$7690,"&gt;50%",'2way'!$Y$3:$Y$7690,"Y",'2way'!$Q$3:$Q$7690,"=" &amp;B179) +  COUNTIFS('2way'!$M$3:$M$7690,"&gt;50%",'2way'!$Y$3:$Y$7690,"Y",'2way'!$R$3:$R$7690,"=" &amp;B179)</f>
        <v>5</v>
      </c>
      <c r="M179" s="69">
        <f>COUNTIFS('2way'!$M$3:$M$7690,"&gt;50%",'2way'!$Y$3:$Y$7690,"N",'2way'!$Q$3:$Q$7690,"=" &amp;B179) +  COUNTIFS('2way'!$M$3:$M$7690,"&gt;50%",'2way'!$Y$3:$Y$7690,"N",'2way'!$R$3:$R$7690,"=" &amp;B179)</f>
        <v>2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7</v>
      </c>
      <c r="Q179" s="6">
        <f t="shared" si="38"/>
        <v>0.7142857142857143</v>
      </c>
      <c r="R179" s="6">
        <f t="shared" si="39"/>
        <v>0.2857142857142857</v>
      </c>
      <c r="S179" s="6">
        <f t="shared" si="40"/>
        <v>0</v>
      </c>
      <c r="T179" s="6">
        <f t="shared" si="41"/>
        <v>0</v>
      </c>
      <c r="U179">
        <f t="shared" si="42"/>
        <v>5</v>
      </c>
      <c r="V179" s="6">
        <f t="shared" si="43"/>
        <v>0.7142857142857143</v>
      </c>
      <c r="W179">
        <f t="shared" si="44"/>
        <v>5</v>
      </c>
      <c r="X179" s="6">
        <f t="shared" si="45"/>
        <v>0.7142857142857143</v>
      </c>
      <c r="Y179">
        <f t="shared" si="46"/>
        <v>2</v>
      </c>
      <c r="Z179" s="6">
        <f t="shared" si="47"/>
        <v>0.2857142857142857</v>
      </c>
      <c r="AA179">
        <f t="shared" si="48"/>
        <v>2</v>
      </c>
      <c r="AB179" s="6">
        <f t="shared" si="49"/>
        <v>0.2857142857142857</v>
      </c>
    </row>
    <row r="180" spans="1:28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3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7</v>
      </c>
      <c r="H180" s="6">
        <f t="shared" si="34"/>
        <v>0.42857142857142855</v>
      </c>
      <c r="I180" s="6">
        <f t="shared" si="35"/>
        <v>0</v>
      </c>
      <c r="J180" s="6">
        <f t="shared" si="36"/>
        <v>0.14285714285714285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4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7</v>
      </c>
      <c r="Q180" s="6">
        <f t="shared" si="38"/>
        <v>0.5714285714285714</v>
      </c>
      <c r="R180" s="6">
        <f t="shared" si="39"/>
        <v>0.2857142857142857</v>
      </c>
      <c r="S180" s="6">
        <f t="shared" si="40"/>
        <v>0</v>
      </c>
      <c r="T180" s="6">
        <f t="shared" si="41"/>
        <v>0.14285714285714285</v>
      </c>
      <c r="U180">
        <f t="shared" si="42"/>
        <v>4</v>
      </c>
      <c r="V180" s="6">
        <f t="shared" si="43"/>
        <v>0.5714285714285714</v>
      </c>
      <c r="W180">
        <f t="shared" si="44"/>
        <v>4</v>
      </c>
      <c r="X180" s="6">
        <f t="shared" si="45"/>
        <v>0.5714285714285714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0.42857142857142855</v>
      </c>
    </row>
    <row r="181" spans="1:28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0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7</v>
      </c>
      <c r="H181" s="6">
        <f t="shared" si="34"/>
        <v>0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3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7</v>
      </c>
      <c r="Q181" s="6">
        <f t="shared" si="38"/>
        <v>0.42857142857142855</v>
      </c>
      <c r="R181" s="6">
        <f t="shared" si="39"/>
        <v>0.42857142857142855</v>
      </c>
      <c r="S181" s="6">
        <f t="shared" si="40"/>
        <v>0</v>
      </c>
      <c r="T181" s="6">
        <f t="shared" si="41"/>
        <v>0.14285714285714285</v>
      </c>
      <c r="U181">
        <f t="shared" si="42"/>
        <v>0</v>
      </c>
      <c r="V181" s="6">
        <f t="shared" si="43"/>
        <v>0</v>
      </c>
      <c r="W181">
        <f t="shared" si="44"/>
        <v>3</v>
      </c>
      <c r="X181" s="6">
        <f t="shared" si="45"/>
        <v>0.42857142857142855</v>
      </c>
      <c r="Y181">
        <f t="shared" si="46"/>
        <v>0</v>
      </c>
      <c r="Z181" s="6">
        <f t="shared" si="47"/>
        <v>0</v>
      </c>
      <c r="AA181">
        <f t="shared" si="48"/>
        <v>4</v>
      </c>
      <c r="AB181" s="6">
        <f t="shared" si="49"/>
        <v>0.5714285714285714</v>
      </c>
    </row>
    <row r="182" spans="1:28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0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7</v>
      </c>
      <c r="H182" s="6">
        <f t="shared" si="34"/>
        <v>0</v>
      </c>
      <c r="I182" s="6">
        <f t="shared" si="35"/>
        <v>0</v>
      </c>
      <c r="J182" s="6">
        <f t="shared" si="36"/>
        <v>0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1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7</v>
      </c>
      <c r="Q182" s="6">
        <f t="shared" si="38"/>
        <v>0.5714285714285714</v>
      </c>
      <c r="R182" s="6">
        <f t="shared" si="39"/>
        <v>0.14285714285714285</v>
      </c>
      <c r="S182" s="6">
        <f t="shared" si="40"/>
        <v>0.14285714285714285</v>
      </c>
      <c r="T182" s="6">
        <f t="shared" si="41"/>
        <v>0.14285714285714285</v>
      </c>
      <c r="U182">
        <f t="shared" si="42"/>
        <v>0</v>
      </c>
      <c r="V182" s="6">
        <f t="shared" si="43"/>
        <v>0</v>
      </c>
      <c r="W182">
        <f t="shared" si="44"/>
        <v>5</v>
      </c>
      <c r="X182" s="6">
        <f t="shared" si="45"/>
        <v>0.7142857142857143</v>
      </c>
      <c r="Y182">
        <f t="shared" si="46"/>
        <v>0</v>
      </c>
      <c r="Z182" s="6">
        <f t="shared" si="47"/>
        <v>0</v>
      </c>
      <c r="AA182">
        <f t="shared" si="48"/>
        <v>2</v>
      </c>
      <c r="AB182" s="6">
        <f t="shared" si="49"/>
        <v>0.2857142857142857</v>
      </c>
    </row>
    <row r="183" spans="1:28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1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0</v>
      </c>
      <c r="G183">
        <f>COUNTIF('2way'!$Q$3:$Q$7690,"=" &amp;B183) + COUNTIF('2way'!$R$3:$R$7690,"=" &amp;B183)</f>
        <v>7</v>
      </c>
      <c r="H183" s="6">
        <f t="shared" si="34"/>
        <v>0.14285714285714285</v>
      </c>
      <c r="I183" s="6">
        <f t="shared" si="35"/>
        <v>0.2857142857142857</v>
      </c>
      <c r="J183" s="6">
        <f t="shared" si="36"/>
        <v>0.14285714285714285</v>
      </c>
      <c r="K183" s="6">
        <f t="shared" si="37"/>
        <v>0</v>
      </c>
      <c r="L183" s="69">
        <f>COUNTIFS('2way'!$M$3:$M$7690,"&gt;50%",'2way'!$Y$3:$Y$7690,"Y",'2way'!$Q$3:$Q$7690,"=" &amp;B183) +  COUNTIFS('2way'!$M$3:$M$7690,"&gt;50%",'2way'!$Y$3:$Y$7690,"Y",'2way'!$R$3:$R$7690,"=" &amp;B183)</f>
        <v>2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7</v>
      </c>
      <c r="Q183" s="6">
        <f t="shared" si="38"/>
        <v>0.2857142857142857</v>
      </c>
      <c r="R183" s="6">
        <f t="shared" si="39"/>
        <v>0.5714285714285714</v>
      </c>
      <c r="S183" s="6">
        <f t="shared" si="40"/>
        <v>0</v>
      </c>
      <c r="T183" s="6">
        <f t="shared" si="41"/>
        <v>0</v>
      </c>
      <c r="U183">
        <f t="shared" si="42"/>
        <v>2</v>
      </c>
      <c r="V183" s="6">
        <f t="shared" si="43"/>
        <v>0.2857142857142857</v>
      </c>
      <c r="W183">
        <f t="shared" si="44"/>
        <v>2</v>
      </c>
      <c r="X183" s="6">
        <f t="shared" si="45"/>
        <v>0.2857142857142857</v>
      </c>
      <c r="Y183">
        <f t="shared" si="46"/>
        <v>2</v>
      </c>
      <c r="Z183" s="6">
        <f t="shared" si="47"/>
        <v>0.2857142857142857</v>
      </c>
      <c r="AA183">
        <f t="shared" si="48"/>
        <v>4</v>
      </c>
      <c r="AB183" s="6">
        <f t="shared" si="49"/>
        <v>0.5714285714285714</v>
      </c>
    </row>
    <row r="184" spans="1:28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7</v>
      </c>
      <c r="H184" s="6">
        <f t="shared" si="34"/>
        <v>0.14285714285714285</v>
      </c>
      <c r="I184" s="6">
        <f t="shared" si="35"/>
        <v>0.14285714285714285</v>
      </c>
      <c r="J184" s="6">
        <f t="shared" si="36"/>
        <v>0.14285714285714285</v>
      </c>
      <c r="K184" s="6">
        <f t="shared" si="37"/>
        <v>0.14285714285714285</v>
      </c>
      <c r="L184" s="69">
        <f>COUNTIFS('2way'!$M$3:$M$7690,"&gt;50%",'2way'!$Y$3:$Y$7690,"Y",'2way'!$Q$3:$Q$7690,"=" &amp;B184) +  COUNTIFS('2way'!$M$3:$M$7690,"&gt;50%",'2way'!$Y$3:$Y$7690,"Y",'2way'!$R$3:$R$7690,"=" &amp;B184)</f>
        <v>4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7</v>
      </c>
      <c r="Q184" s="6">
        <f t="shared" si="38"/>
        <v>0.5714285714285714</v>
      </c>
      <c r="R184" s="6">
        <f t="shared" si="39"/>
        <v>0.42857142857142855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0.2857142857142857</v>
      </c>
      <c r="W184">
        <f t="shared" si="44"/>
        <v>4</v>
      </c>
      <c r="X184" s="6">
        <f t="shared" si="45"/>
        <v>0.5714285714285714</v>
      </c>
      <c r="Y184">
        <f t="shared" si="46"/>
        <v>2</v>
      </c>
      <c r="Z184" s="6">
        <f t="shared" si="47"/>
        <v>0.2857142857142857</v>
      </c>
      <c r="AA184">
        <f t="shared" si="48"/>
        <v>3</v>
      </c>
      <c r="AB184" s="6">
        <f t="shared" si="49"/>
        <v>0.42857142857142855</v>
      </c>
    </row>
    <row r="185" spans="1:28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1</v>
      </c>
      <c r="D185" s="69">
        <f>COUNTIFS('2way'!$A$3:$A$7690,"&gt;50%",'2way'!$Y$3:$Y$7690,"N",'2way'!$Q$3:$Q$7690,"=" &amp;B185) +  COUNTIFS('2way'!$A$3:$A$7690,"&gt;50%",'2way'!$Y$3:$Y$7690,"N",'2way'!$R$3:$R$7690,"=" &amp;B185)</f>
        <v>0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7</v>
      </c>
      <c r="H185" s="6">
        <f t="shared" si="34"/>
        <v>0.14285714285714285</v>
      </c>
      <c r="I185" s="6">
        <f t="shared" si="35"/>
        <v>0</v>
      </c>
      <c r="J185" s="6">
        <f t="shared" si="36"/>
        <v>0.2857142857142857</v>
      </c>
      <c r="K185" s="6">
        <f t="shared" si="37"/>
        <v>0.14285714285714285</v>
      </c>
      <c r="L185" s="69">
        <f>COUNTIFS('2way'!$M$3:$M$7690,"&gt;50%",'2way'!$Y$3:$Y$7690,"Y",'2way'!$Q$3:$Q$7690,"=" &amp;B185) +  COUNTIFS('2way'!$M$3:$M$7690,"&gt;50%",'2way'!$Y$3:$Y$7690,"Y",'2way'!$R$3:$R$7690,"=" &amp;B185)</f>
        <v>3</v>
      </c>
      <c r="M185" s="69">
        <f>COUNTIFS('2way'!$M$3:$M$7690,"&gt;50%",'2way'!$Y$3:$Y$7690,"N",'2way'!$Q$3:$Q$7690,"=" &amp;B185) +  COUNTIFS('2way'!$M$3:$M$7690,"&gt;50%",'2way'!$Y$3:$Y$7690,"N",'2way'!$R$3:$R$7690,"=" &amp;B185)</f>
        <v>2</v>
      </c>
      <c r="N185" s="69">
        <f>COUNTIFS('2way'!$N$3:$N$7690,"&gt;50%",'2way'!$Y$3:$Y$7690,"N",'2way'!$Q$3:$Q$7690,"=" &amp;B185) +  COUNTIFS('2way'!$N$3:$N$7690,"&gt;50%",'2way'!$Y$3:$Y$7690,"N",'2way'!$R$3:$R$7690,"=" &amp;B185)</f>
        <v>1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7</v>
      </c>
      <c r="Q185" s="6">
        <f t="shared" si="38"/>
        <v>0.42857142857142855</v>
      </c>
      <c r="R185" s="6">
        <f t="shared" si="39"/>
        <v>0.2857142857142857</v>
      </c>
      <c r="S185" s="6">
        <f t="shared" si="40"/>
        <v>0.14285714285714285</v>
      </c>
      <c r="T185" s="6">
        <f t="shared" si="41"/>
        <v>0.14285714285714285</v>
      </c>
      <c r="U185">
        <f t="shared" si="42"/>
        <v>3</v>
      </c>
      <c r="V185" s="6">
        <f t="shared" si="43"/>
        <v>0.42857142857142855</v>
      </c>
      <c r="W185">
        <f t="shared" si="44"/>
        <v>4</v>
      </c>
      <c r="X185" s="6">
        <f t="shared" si="45"/>
        <v>0.5714285714285714</v>
      </c>
      <c r="Y185">
        <f t="shared" si="46"/>
        <v>1</v>
      </c>
      <c r="Z185" s="6">
        <f t="shared" si="47"/>
        <v>0.14285714285714285</v>
      </c>
      <c r="AA185">
        <f t="shared" si="48"/>
        <v>3</v>
      </c>
      <c r="AB185" s="6">
        <f t="shared" si="49"/>
        <v>0.42857142857142855</v>
      </c>
    </row>
    <row r="186" spans="1:28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3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7</v>
      </c>
      <c r="H186" s="6">
        <f t="shared" si="34"/>
        <v>0.42857142857142855</v>
      </c>
      <c r="I186" s="6">
        <f t="shared" si="35"/>
        <v>0.14285714285714285</v>
      </c>
      <c r="J186" s="6">
        <f t="shared" si="36"/>
        <v>0</v>
      </c>
      <c r="K186" s="6">
        <f t="shared" si="37"/>
        <v>0.14285714285714285</v>
      </c>
      <c r="L186" s="69">
        <f>COUNTIFS('2way'!$M$3:$M$7690,"&gt;50%",'2way'!$Y$3:$Y$7690,"Y",'2way'!$Q$3:$Q$7690,"=" &amp;B186) +  COUNTIFS('2way'!$M$3:$M$7690,"&gt;50%",'2way'!$Y$3:$Y$7690,"Y",'2way'!$R$3:$R$7690,"=" &amp;B186)</f>
        <v>1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7</v>
      </c>
      <c r="Q186" s="6">
        <f t="shared" si="38"/>
        <v>0.14285714285714285</v>
      </c>
      <c r="R186" s="6">
        <f t="shared" si="39"/>
        <v>0.2857142857142857</v>
      </c>
      <c r="S186" s="6">
        <f t="shared" si="40"/>
        <v>0.14285714285714285</v>
      </c>
      <c r="T186" s="6">
        <f t="shared" si="41"/>
        <v>0.2857142857142857</v>
      </c>
      <c r="U186">
        <f t="shared" si="42"/>
        <v>3</v>
      </c>
      <c r="V186" s="6">
        <f t="shared" si="43"/>
        <v>0.42857142857142855</v>
      </c>
      <c r="W186">
        <f t="shared" si="44"/>
        <v>2</v>
      </c>
      <c r="X186" s="6">
        <f t="shared" si="45"/>
        <v>0.2857142857142857</v>
      </c>
      <c r="Y186">
        <f t="shared" si="46"/>
        <v>2</v>
      </c>
      <c r="Z186" s="6">
        <f t="shared" si="47"/>
        <v>0.2857142857142857</v>
      </c>
      <c r="AA186">
        <f t="shared" si="48"/>
        <v>4</v>
      </c>
      <c r="AB186" s="6">
        <f t="shared" si="49"/>
        <v>0.5714285714285714</v>
      </c>
    </row>
    <row r="187" spans="1:28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2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1</v>
      </c>
      <c r="G187">
        <f>COUNTIF('2way'!$Q$3:$Q$7690,"=" &amp;B187) + COUNTIF('2way'!$R$3:$R$7690,"=" &amp;B187)</f>
        <v>7</v>
      </c>
      <c r="H187" s="6">
        <f t="shared" si="34"/>
        <v>0.2857142857142857</v>
      </c>
      <c r="I187" s="6">
        <f t="shared" si="35"/>
        <v>0.2857142857142857</v>
      </c>
      <c r="J187" s="6">
        <f t="shared" si="36"/>
        <v>0.14285714285714285</v>
      </c>
      <c r="K187" s="6">
        <f t="shared" si="37"/>
        <v>0.14285714285714285</v>
      </c>
      <c r="L187" s="69">
        <f>COUNTIFS('2way'!$M$3:$M$7690,"&gt;50%",'2way'!$Y$3:$Y$7690,"Y",'2way'!$Q$3:$Q$7690,"=" &amp;B187) +  COUNTIFS('2way'!$M$3:$M$7690,"&gt;50%",'2way'!$Y$3:$Y$7690,"Y",'2way'!$R$3:$R$7690,"=" &amp;B187)</f>
        <v>4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7</v>
      </c>
      <c r="Q187" s="6">
        <f t="shared" si="38"/>
        <v>0.5714285714285714</v>
      </c>
      <c r="R187" s="6">
        <f t="shared" si="39"/>
        <v>0.42857142857142855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0.42857142857142855</v>
      </c>
      <c r="W187">
        <f t="shared" si="44"/>
        <v>4</v>
      </c>
      <c r="X187" s="6">
        <f t="shared" si="45"/>
        <v>0.5714285714285714</v>
      </c>
      <c r="Y187">
        <f t="shared" si="46"/>
        <v>3</v>
      </c>
      <c r="Z187" s="6">
        <f t="shared" si="47"/>
        <v>0.42857142857142855</v>
      </c>
      <c r="AA187">
        <f t="shared" si="48"/>
        <v>3</v>
      </c>
      <c r="AB187" s="6">
        <f t="shared" si="49"/>
        <v>0.42857142857142855</v>
      </c>
    </row>
    <row r="188" spans="1:28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2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0</v>
      </c>
      <c r="G188">
        <f>COUNTIF('2way'!$Q$3:$Q$7690,"=" &amp;B188) + COUNTIF('2way'!$R$3:$R$7690,"=" &amp;B188)</f>
        <v>3</v>
      </c>
      <c r="H188" s="6">
        <f t="shared" si="34"/>
        <v>0.66666666666666663</v>
      </c>
      <c r="I188" s="6">
        <f t="shared" si="35"/>
        <v>0</v>
      </c>
      <c r="J188" s="6">
        <f t="shared" si="36"/>
        <v>0</v>
      </c>
      <c r="K188" s="6">
        <f t="shared" si="37"/>
        <v>0</v>
      </c>
      <c r="L188" s="69">
        <f>COUNTIFS('2way'!$M$3:$M$7690,"&gt;50%",'2way'!$Y$3:$Y$7690,"Y",'2way'!$Q$3:$Q$7690,"=" &amp;B188) +  COUNTIFS('2way'!$M$3:$M$7690,"&gt;50%",'2way'!$Y$3:$Y$7690,"Y",'2way'!$R$3:$R$7690,"=" &amp;B188)</f>
        <v>3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3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2</v>
      </c>
      <c r="V188" s="6">
        <f t="shared" si="43"/>
        <v>0.66666666666666663</v>
      </c>
      <c r="W188">
        <f t="shared" si="44"/>
        <v>3</v>
      </c>
      <c r="X188" s="6">
        <f t="shared" si="45"/>
        <v>1</v>
      </c>
      <c r="Y188">
        <f t="shared" si="46"/>
        <v>0</v>
      </c>
      <c r="Z188" s="6">
        <f t="shared" si="47"/>
        <v>0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3</v>
      </c>
      <c r="D189" s="69">
        <f>COUNTIFS('2way'!$A$3:$A$7690,"&gt;50%",'2way'!$Y$3:$Y$7690,"N",'2way'!$Q$3:$Q$7690,"=" &amp;B189) +  COUNTIFS('2way'!$A$3:$A$7690,"&gt;50%",'2way'!$Y$3:$Y$7690,"N",'2way'!$R$3:$R$7690,"=" &amp;B189)</f>
        <v>1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7</v>
      </c>
      <c r="H189" s="6">
        <f t="shared" si="34"/>
        <v>0.42857142857142855</v>
      </c>
      <c r="I189" s="6">
        <f t="shared" si="35"/>
        <v>0.14285714285714285</v>
      </c>
      <c r="J189" s="6">
        <f t="shared" si="36"/>
        <v>0.14285714285714285</v>
      </c>
      <c r="K189" s="6">
        <f t="shared" si="37"/>
        <v>0.14285714285714285</v>
      </c>
      <c r="L189" s="69">
        <f>COUNTIFS('2way'!$M$3:$M$7690,"&gt;50%",'2way'!$Y$3:$Y$7690,"Y",'2way'!$Q$3:$Q$7690,"=" &amp;B189) +  COUNTIFS('2way'!$M$3:$M$7690,"&gt;50%",'2way'!$Y$3:$Y$7690,"Y",'2way'!$R$3:$R$7690,"=" &amp;B189)</f>
        <v>5</v>
      </c>
      <c r="M189" s="69">
        <f>COUNTIFS('2way'!$M$3:$M$7690,"&gt;50%",'2way'!$Y$3:$Y$7690,"N",'2way'!$Q$3:$Q$7690,"=" &amp;B189) +  COUNTIFS('2way'!$M$3:$M$7690,"&gt;50%",'2way'!$Y$3:$Y$7690,"N",'2way'!$R$3:$R$7690,"=" &amp;B189)</f>
        <v>2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7</v>
      </c>
      <c r="Q189" s="6">
        <f t="shared" si="38"/>
        <v>0.7142857142857143</v>
      </c>
      <c r="R189" s="6">
        <f t="shared" si="39"/>
        <v>0.2857142857142857</v>
      </c>
      <c r="S189" s="6">
        <f t="shared" si="40"/>
        <v>0</v>
      </c>
      <c r="T189" s="6">
        <f t="shared" si="41"/>
        <v>0</v>
      </c>
      <c r="U189">
        <f t="shared" si="42"/>
        <v>4</v>
      </c>
      <c r="V189" s="6">
        <f t="shared" si="43"/>
        <v>0.5714285714285714</v>
      </c>
      <c r="W189">
        <f t="shared" si="44"/>
        <v>5</v>
      </c>
      <c r="X189" s="6">
        <f t="shared" si="45"/>
        <v>0.7142857142857143</v>
      </c>
      <c r="Y189">
        <f t="shared" si="46"/>
        <v>2</v>
      </c>
      <c r="Z189" s="6">
        <f t="shared" si="47"/>
        <v>0.2857142857142857</v>
      </c>
      <c r="AA189">
        <f t="shared" si="48"/>
        <v>2</v>
      </c>
      <c r="AB189" s="6">
        <f t="shared" si="49"/>
        <v>0.2857142857142857</v>
      </c>
    </row>
    <row r="190" spans="1:28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2</v>
      </c>
      <c r="D190" s="69">
        <f>COUNTIFS('2way'!$A$3:$A$7690,"&gt;50%",'2way'!$Y$3:$Y$7690,"N",'2way'!$Q$3:$Q$7690,"=" &amp;B190) +  COUNTIFS('2way'!$A$3:$A$7690,"&gt;50%",'2way'!$Y$3:$Y$7690,"N",'2way'!$R$3:$R$7690,"=" &amp;B190)</f>
        <v>2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7</v>
      </c>
      <c r="H190" s="6">
        <f t="shared" si="34"/>
        <v>0.2857142857142857</v>
      </c>
      <c r="I190" s="6">
        <f t="shared" si="35"/>
        <v>0.2857142857142857</v>
      </c>
      <c r="J190" s="6">
        <f t="shared" si="36"/>
        <v>0.14285714285714285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3</v>
      </c>
      <c r="M190" s="69">
        <f>COUNTIFS('2way'!$M$3:$M$7690,"&gt;50%",'2way'!$Y$3:$Y$7690,"N",'2way'!$Q$3:$Q$7690,"=" &amp;B190) +  COUNTIFS('2way'!$M$3:$M$7690,"&gt;50%",'2way'!$Y$3:$Y$7690,"N",'2way'!$R$3:$R$7690,"=" &amp;B190)</f>
        <v>4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7</v>
      </c>
      <c r="Q190" s="6">
        <f t="shared" si="38"/>
        <v>0.42857142857142855</v>
      </c>
      <c r="R190" s="6">
        <f t="shared" si="39"/>
        <v>0.5714285714285714</v>
      </c>
      <c r="S190" s="6">
        <f t="shared" si="40"/>
        <v>0</v>
      </c>
      <c r="T190" s="6">
        <f t="shared" si="41"/>
        <v>0</v>
      </c>
      <c r="U190">
        <f t="shared" si="42"/>
        <v>3</v>
      </c>
      <c r="V190" s="6">
        <f t="shared" si="43"/>
        <v>0.42857142857142855</v>
      </c>
      <c r="W190">
        <f t="shared" si="44"/>
        <v>3</v>
      </c>
      <c r="X190" s="6">
        <f t="shared" si="45"/>
        <v>0.42857142857142855</v>
      </c>
      <c r="Y190">
        <f t="shared" si="46"/>
        <v>2</v>
      </c>
      <c r="Z190" s="6">
        <f t="shared" si="47"/>
        <v>0.2857142857142857</v>
      </c>
      <c r="AA190">
        <f t="shared" si="48"/>
        <v>4</v>
      </c>
      <c r="AB190" s="6">
        <f t="shared" si="49"/>
        <v>0.5714285714285714</v>
      </c>
    </row>
    <row r="191" spans="1:28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0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7</v>
      </c>
      <c r="H191" s="6">
        <f t="shared" si="34"/>
        <v>0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5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7</v>
      </c>
      <c r="Q191" s="6">
        <f t="shared" si="38"/>
        <v>0.7142857142857143</v>
      </c>
      <c r="R191" s="6">
        <f t="shared" si="39"/>
        <v>0</v>
      </c>
      <c r="S191" s="6">
        <f t="shared" si="40"/>
        <v>0.14285714285714285</v>
      </c>
      <c r="T191" s="6">
        <f t="shared" si="41"/>
        <v>0.14285714285714285</v>
      </c>
      <c r="U191">
        <f t="shared" si="42"/>
        <v>0</v>
      </c>
      <c r="V191" s="6">
        <f t="shared" si="43"/>
        <v>0</v>
      </c>
      <c r="W191">
        <f t="shared" si="44"/>
        <v>6</v>
      </c>
      <c r="X191" s="6">
        <f t="shared" si="45"/>
        <v>0.8571428571428571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0.14285714285714285</v>
      </c>
    </row>
    <row r="192" spans="1:28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1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3</v>
      </c>
      <c r="G192">
        <f>COUNTIF('2way'!$Q$3:$Q$7690,"=" &amp;B192) + COUNTIF('2way'!$R$3:$R$7690,"=" &amp;B192)</f>
        <v>7</v>
      </c>
      <c r="H192" s="6">
        <f t="shared" si="34"/>
        <v>0.14285714285714285</v>
      </c>
      <c r="I192" s="6">
        <f t="shared" si="35"/>
        <v>0</v>
      </c>
      <c r="J192" s="6">
        <f t="shared" si="36"/>
        <v>0.2857142857142857</v>
      </c>
      <c r="K192" s="6">
        <f t="shared" si="37"/>
        <v>0.42857142857142855</v>
      </c>
      <c r="L192" s="69">
        <f>COUNTIFS('2way'!$M$3:$M$7690,"&gt;50%",'2way'!$Y$3:$Y$7690,"Y",'2way'!$Q$3:$Q$7690,"=" &amp;B192) +  COUNTIFS('2way'!$M$3:$M$7690,"&gt;50%",'2way'!$Y$3:$Y$7690,"Y",'2way'!$R$3:$R$7690,"=" &amp;B192)</f>
        <v>3</v>
      </c>
      <c r="M192" s="69">
        <f>COUNTIFS('2way'!$M$3:$M$7690,"&gt;50%",'2way'!$Y$3:$Y$7690,"N",'2way'!$Q$3:$Q$7690,"=" &amp;B192) +  COUNTIFS('2way'!$M$3:$M$7690,"&gt;50%",'2way'!$Y$3:$Y$7690,"N",'2way'!$R$3:$R$7690,"=" &amp;B192)</f>
        <v>3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7</v>
      </c>
      <c r="Q192" s="6">
        <f t="shared" si="38"/>
        <v>0.42857142857142855</v>
      </c>
      <c r="R192" s="6">
        <f t="shared" si="39"/>
        <v>0.42857142857142855</v>
      </c>
      <c r="S192" s="6">
        <f t="shared" si="40"/>
        <v>0</v>
      </c>
      <c r="T192" s="6">
        <f t="shared" si="41"/>
        <v>0.14285714285714285</v>
      </c>
      <c r="U192">
        <f t="shared" si="42"/>
        <v>3</v>
      </c>
      <c r="V192" s="6">
        <f t="shared" si="43"/>
        <v>0.42857142857142855</v>
      </c>
      <c r="W192">
        <f t="shared" si="44"/>
        <v>3</v>
      </c>
      <c r="X192" s="6">
        <f t="shared" si="45"/>
        <v>0.42857142857142855</v>
      </c>
      <c r="Y192">
        <f t="shared" si="46"/>
        <v>3</v>
      </c>
      <c r="Z192" s="6">
        <f t="shared" si="47"/>
        <v>0.42857142857142855</v>
      </c>
      <c r="AA192">
        <f t="shared" si="48"/>
        <v>4</v>
      </c>
      <c r="AB192" s="6">
        <f t="shared" si="49"/>
        <v>0.5714285714285714</v>
      </c>
    </row>
    <row r="193" spans="1:28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2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7</v>
      </c>
      <c r="H193" s="6">
        <f t="shared" si="34"/>
        <v>0.14285714285714285</v>
      </c>
      <c r="I193" s="6">
        <f t="shared" si="35"/>
        <v>0.2857142857142857</v>
      </c>
      <c r="J193" s="6">
        <f t="shared" si="36"/>
        <v>0.14285714285714285</v>
      </c>
      <c r="K193" s="6">
        <f t="shared" si="37"/>
        <v>0.2857142857142857</v>
      </c>
      <c r="L193" s="69">
        <f>COUNTIFS('2way'!$M$3:$M$7690,"&gt;50%",'2way'!$Y$3:$Y$7690,"Y",'2way'!$Q$3:$Q$7690,"=" &amp;B193) +  COUNTIFS('2way'!$M$3:$M$7690,"&gt;50%",'2way'!$Y$3:$Y$7690,"Y",'2way'!$R$3:$R$7690,"=" &amp;B193)</f>
        <v>3</v>
      </c>
      <c r="M193" s="69">
        <f>COUNTIFS('2way'!$M$3:$M$7690,"&gt;50%",'2way'!$Y$3:$Y$7690,"N",'2way'!$Q$3:$Q$7690,"=" &amp;B193) +  COUNTIFS('2way'!$M$3:$M$7690,"&gt;50%",'2way'!$Y$3:$Y$7690,"N",'2way'!$R$3:$R$7690,"=" &amp;B193)</f>
        <v>4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7</v>
      </c>
      <c r="Q193" s="6">
        <f t="shared" si="38"/>
        <v>0.42857142857142855</v>
      </c>
      <c r="R193" s="6">
        <f t="shared" si="39"/>
        <v>0.5714285714285714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0.2857142857142857</v>
      </c>
      <c r="W193">
        <f t="shared" si="44"/>
        <v>3</v>
      </c>
      <c r="X193" s="6">
        <f t="shared" si="45"/>
        <v>0.42857142857142855</v>
      </c>
      <c r="Y193">
        <f t="shared" si="46"/>
        <v>4</v>
      </c>
      <c r="Z193" s="6">
        <f t="shared" si="47"/>
        <v>0.5714285714285714</v>
      </c>
      <c r="AA193">
        <f t="shared" si="48"/>
        <v>4</v>
      </c>
      <c r="AB193" s="6">
        <f t="shared" si="49"/>
        <v>0.5714285714285714</v>
      </c>
    </row>
    <row r="194" spans="1:28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2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1</v>
      </c>
      <c r="G194">
        <f>COUNTIF('2way'!$Q$3:$Q$7690,"=" &amp;B194) + COUNTIF('2way'!$R$3:$R$7690,"=" &amp;B194)</f>
        <v>7</v>
      </c>
      <c r="H194" s="6">
        <f t="shared" si="34"/>
        <v>0.2857142857142857</v>
      </c>
      <c r="I194" s="6">
        <f t="shared" si="35"/>
        <v>0.2857142857142857</v>
      </c>
      <c r="J194" s="6">
        <f t="shared" si="36"/>
        <v>0.2857142857142857</v>
      </c>
      <c r="K194" s="6">
        <f t="shared" si="37"/>
        <v>0.14285714285714285</v>
      </c>
      <c r="L194" s="69">
        <f>COUNTIFS('2way'!$M$3:$M$7690,"&gt;50%",'2way'!$Y$3:$Y$7690,"Y",'2way'!$Q$3:$Q$7690,"=" &amp;B194) +  COUNTIFS('2way'!$M$3:$M$7690,"&gt;50%",'2way'!$Y$3:$Y$7690,"Y",'2way'!$R$3:$R$7690,"=" &amp;B194)</f>
        <v>2</v>
      </c>
      <c r="M194" s="69">
        <f>COUNTIFS('2way'!$M$3:$M$7690,"&gt;50%",'2way'!$Y$3:$Y$7690,"N",'2way'!$Q$3:$Q$7690,"=" &amp;B194) +  COUNTIFS('2way'!$M$3:$M$7690,"&gt;50%",'2way'!$Y$3:$Y$7690,"N",'2way'!$R$3:$R$7690,"=" &amp;B194)</f>
        <v>4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7</v>
      </c>
      <c r="Q194" s="6">
        <f t="shared" si="38"/>
        <v>0.2857142857142857</v>
      </c>
      <c r="R194" s="6">
        <f t="shared" si="39"/>
        <v>0.5714285714285714</v>
      </c>
      <c r="S194" s="6">
        <f t="shared" si="40"/>
        <v>0</v>
      </c>
      <c r="T194" s="6">
        <f t="shared" si="41"/>
        <v>0.14285714285714285</v>
      </c>
      <c r="U194">
        <f t="shared" si="42"/>
        <v>4</v>
      </c>
      <c r="V194" s="6">
        <f t="shared" si="43"/>
        <v>0.5714285714285714</v>
      </c>
      <c r="W194">
        <f t="shared" si="44"/>
        <v>2</v>
      </c>
      <c r="X194" s="6">
        <f t="shared" si="45"/>
        <v>0.2857142857142857</v>
      </c>
      <c r="Y194">
        <f t="shared" si="46"/>
        <v>3</v>
      </c>
      <c r="Z194" s="6">
        <f t="shared" si="47"/>
        <v>0.42857142857142855</v>
      </c>
      <c r="AA194">
        <f t="shared" si="48"/>
        <v>5</v>
      </c>
      <c r="AB194" s="6">
        <f t="shared" si="49"/>
        <v>0.7142857142857143</v>
      </c>
    </row>
    <row r="195" spans="1:28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4</v>
      </c>
      <c r="D195" s="69">
        <f>COUNTIFS('2way'!$A$3:$A$7690,"&gt;50%",'2way'!$Y$3:$Y$7690,"N",'2way'!$Q$3:$Q$7690,"=" &amp;B195) +  COUNTIFS('2way'!$A$3:$A$7690,"&gt;50%",'2way'!$Y$3:$Y$7690,"N",'2way'!$R$3:$R$7690,"=" &amp;B195)</f>
        <v>2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7</v>
      </c>
      <c r="H195" s="6">
        <f t="shared" si="34"/>
        <v>0.5714285714285714</v>
      </c>
      <c r="I195" s="6">
        <f t="shared" si="35"/>
        <v>0.2857142857142857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4</v>
      </c>
      <c r="M195" s="69">
        <f>COUNTIFS('2way'!$M$3:$M$7690,"&gt;50%",'2way'!$Y$3:$Y$7690,"N",'2way'!$Q$3:$Q$7690,"=" &amp;B195) +  COUNTIFS('2way'!$M$3:$M$7690,"&gt;50%",'2way'!$Y$3:$Y$7690,"N",'2way'!$R$3:$R$7690,"=" &amp;B195)</f>
        <v>3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7</v>
      </c>
      <c r="Q195" s="6">
        <f t="shared" si="38"/>
        <v>0.5714285714285714</v>
      </c>
      <c r="R195" s="6">
        <f t="shared" si="39"/>
        <v>0.42857142857142855</v>
      </c>
      <c r="S195" s="6">
        <f t="shared" si="40"/>
        <v>0</v>
      </c>
      <c r="T195" s="6">
        <f t="shared" si="41"/>
        <v>0</v>
      </c>
      <c r="U195">
        <f t="shared" si="42"/>
        <v>4</v>
      </c>
      <c r="V195" s="6">
        <f t="shared" si="43"/>
        <v>0.5714285714285714</v>
      </c>
      <c r="W195">
        <f t="shared" si="44"/>
        <v>4</v>
      </c>
      <c r="X195" s="6">
        <f t="shared" si="45"/>
        <v>0.5714285714285714</v>
      </c>
      <c r="Y195">
        <f t="shared" si="46"/>
        <v>2</v>
      </c>
      <c r="Z195" s="6">
        <f t="shared" si="47"/>
        <v>0.2857142857142857</v>
      </c>
      <c r="AA195">
        <f t="shared" si="48"/>
        <v>3</v>
      </c>
      <c r="AB195" s="6">
        <f t="shared" si="49"/>
        <v>0.42857142857142855</v>
      </c>
    </row>
    <row r="196" spans="1:28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2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0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7</v>
      </c>
      <c r="H196" s="6">
        <f t="shared" ref="H196:H259" si="50">C196/G196</f>
        <v>0.2857142857142857</v>
      </c>
      <c r="I196" s="6">
        <f t="shared" si="35"/>
        <v>0</v>
      </c>
      <c r="J196" s="6">
        <f t="shared" si="36"/>
        <v>0</v>
      </c>
      <c r="K196" s="6">
        <f t="shared" si="37"/>
        <v>0.5714285714285714</v>
      </c>
      <c r="L196" s="69">
        <f>COUNTIFS('2way'!$M$3:$M$7690,"&gt;50%",'2way'!$Y$3:$Y$7690,"Y",'2way'!$Q$3:$Q$7690,"=" &amp;B196) +  COUNTIFS('2way'!$M$3:$M$7690,"&gt;50%",'2way'!$Y$3:$Y$7690,"Y",'2way'!$R$3:$R$7690,"=" &amp;B196)</f>
        <v>7</v>
      </c>
      <c r="M196" s="69">
        <f>COUNTIFS('2way'!$M$3:$M$7690,"&gt;50%",'2way'!$Y$3:$Y$7690,"N",'2way'!$Q$3:$Q$7690,"=" &amp;B196) +  COUNTIFS('2way'!$M$3:$M$7690,"&gt;50%",'2way'!$Y$3:$Y$7690,"N",'2way'!$R$3:$R$7690,"=" &amp;B196)</f>
        <v>0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7</v>
      </c>
      <c r="Q196" s="6">
        <f t="shared" si="38"/>
        <v>1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2</v>
      </c>
      <c r="V196" s="6">
        <f t="shared" si="43"/>
        <v>0.2857142857142857</v>
      </c>
      <c r="W196">
        <f t="shared" si="44"/>
        <v>7</v>
      </c>
      <c r="X196" s="6">
        <f t="shared" si="45"/>
        <v>1</v>
      </c>
      <c r="Y196">
        <f t="shared" si="46"/>
        <v>4</v>
      </c>
      <c r="Z196" s="6">
        <f t="shared" si="47"/>
        <v>0.5714285714285714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3</v>
      </c>
      <c r="D197" s="69">
        <f>COUNTIFS('2way'!$A$3:$A$7690,"&gt;50%",'2way'!$Y$3:$Y$7690,"N",'2way'!$Q$3:$Q$7690,"=" &amp;B197) +  COUNTIFS('2way'!$A$3:$A$7690,"&gt;50%",'2way'!$Y$3:$Y$7690,"N",'2way'!$R$3:$R$7690,"=" &amp;B197)</f>
        <v>4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7</v>
      </c>
      <c r="H197" s="6">
        <f t="shared" si="50"/>
        <v>0.42857142857142855</v>
      </c>
      <c r="I197" s="6">
        <f t="shared" ref="I197:I260" si="51">D197/G197</f>
        <v>0.5714285714285714</v>
      </c>
      <c r="J197" s="6">
        <f t="shared" ref="J197:J260" si="52">E197/G197</f>
        <v>0</v>
      </c>
      <c r="K197" s="6">
        <f t="shared" ref="K197:K260" si="53">F197/G197</f>
        <v>0</v>
      </c>
      <c r="L197" s="69">
        <f>COUNTIFS('2way'!$M$3:$M$7690,"&gt;50%",'2way'!$Y$3:$Y$7690,"Y",'2way'!$Q$3:$Q$7690,"=" &amp;B197) +  COUNTIFS('2way'!$M$3:$M$7690,"&gt;50%",'2way'!$Y$3:$Y$7690,"Y",'2way'!$R$3:$R$7690,"=" &amp;B197)</f>
        <v>2</v>
      </c>
      <c r="M197" s="69">
        <f>COUNTIFS('2way'!$M$3:$M$7690,"&gt;50%",'2way'!$Y$3:$Y$7690,"N",'2way'!$Q$3:$Q$7690,"=" &amp;B197) +  COUNTIFS('2way'!$M$3:$M$7690,"&gt;50%",'2way'!$Y$3:$Y$7690,"N",'2way'!$R$3:$R$7690,"=" &amp;B197)</f>
        <v>3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7</v>
      </c>
      <c r="Q197" s="6">
        <f t="shared" ref="Q197:Q260" si="54">L197/P197</f>
        <v>0.2857142857142857</v>
      </c>
      <c r="R197" s="6">
        <f t="shared" ref="R197:R260" si="55">M197/P197</f>
        <v>0.42857142857142855</v>
      </c>
      <c r="S197" s="6">
        <f t="shared" ref="S197:S260" si="56">N197/P197</f>
        <v>0.14285714285714285</v>
      </c>
      <c r="T197" s="6">
        <f t="shared" ref="T197:T260" si="57">O197/P197</f>
        <v>0.14285714285714285</v>
      </c>
      <c r="U197">
        <f t="shared" ref="U197:U260" si="58">C197+E197</f>
        <v>3</v>
      </c>
      <c r="V197" s="6">
        <f t="shared" ref="V197:V260" si="59">U197/G197</f>
        <v>0.42857142857142855</v>
      </c>
      <c r="W197">
        <f t="shared" ref="W197:W260" si="60">L197+N197</f>
        <v>3</v>
      </c>
      <c r="X197" s="6">
        <f t="shared" ref="X197:X260" si="61">W197/P197</f>
        <v>0.42857142857142855</v>
      </c>
      <c r="Y197">
        <f t="shared" ref="Y197:Y260" si="62">D197+F197</f>
        <v>4</v>
      </c>
      <c r="Z197" s="6">
        <f t="shared" ref="Z197:Z260" si="63">Y197/G197</f>
        <v>0.5714285714285714</v>
      </c>
      <c r="AA197">
        <f t="shared" ref="AA197:AA260" si="64">M197+O197</f>
        <v>4</v>
      </c>
      <c r="AB197" s="6">
        <f t="shared" ref="AB197:AB260" si="65">AA197/P197</f>
        <v>0.5714285714285714</v>
      </c>
    </row>
    <row r="198" spans="1:28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2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7</v>
      </c>
      <c r="H198" s="6">
        <f t="shared" si="50"/>
        <v>0.7142857142857143</v>
      </c>
      <c r="I198" s="6">
        <f t="shared" si="51"/>
        <v>0.2857142857142857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2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7</v>
      </c>
      <c r="Q198" s="6">
        <f t="shared" si="54"/>
        <v>0.7142857142857143</v>
      </c>
      <c r="R198" s="6">
        <f t="shared" si="55"/>
        <v>0.2857142857142857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0.7142857142857143</v>
      </c>
      <c r="W198">
        <f t="shared" si="60"/>
        <v>5</v>
      </c>
      <c r="X198" s="6">
        <f t="shared" si="61"/>
        <v>0.7142857142857143</v>
      </c>
      <c r="Y198">
        <f t="shared" si="62"/>
        <v>2</v>
      </c>
      <c r="Z198" s="6">
        <f t="shared" si="63"/>
        <v>0.2857142857142857</v>
      </c>
      <c r="AA198">
        <f t="shared" si="64"/>
        <v>2</v>
      </c>
      <c r="AB198" s="6">
        <f t="shared" si="65"/>
        <v>0.2857142857142857</v>
      </c>
    </row>
    <row r="199" spans="1:28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3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7</v>
      </c>
      <c r="H199" s="6">
        <f t="shared" si="50"/>
        <v>0.2857142857142857</v>
      </c>
      <c r="I199" s="6">
        <f t="shared" si="51"/>
        <v>0.42857142857142855</v>
      </c>
      <c r="J199" s="6">
        <f t="shared" si="52"/>
        <v>0.14285714285714285</v>
      </c>
      <c r="K199" s="6">
        <f t="shared" si="53"/>
        <v>0.14285714285714285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1</v>
      </c>
      <c r="N199" s="69">
        <f>COUNTIFS('2way'!$N$3:$N$7690,"&gt;50%",'2way'!$Y$3:$Y$7690,"N",'2way'!$Q$3:$Q$7690,"=" &amp;B199) +  COUNTIFS('2way'!$N$3:$N$7690,"&gt;50%",'2way'!$Y$3:$Y$7690,"N",'2way'!$R$3:$R$7690,"=" &amp;B199)</f>
        <v>3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7</v>
      </c>
      <c r="Q199" s="6">
        <f t="shared" si="54"/>
        <v>0.42857142857142855</v>
      </c>
      <c r="R199" s="6">
        <f t="shared" si="55"/>
        <v>0.14285714285714285</v>
      </c>
      <c r="S199" s="6">
        <f t="shared" si="56"/>
        <v>0.42857142857142855</v>
      </c>
      <c r="T199" s="6">
        <f t="shared" si="57"/>
        <v>0</v>
      </c>
      <c r="U199">
        <f t="shared" si="58"/>
        <v>3</v>
      </c>
      <c r="V199" s="6">
        <f t="shared" si="59"/>
        <v>0.42857142857142855</v>
      </c>
      <c r="W199">
        <f t="shared" si="60"/>
        <v>6</v>
      </c>
      <c r="X199" s="6">
        <f t="shared" si="61"/>
        <v>0.8571428571428571</v>
      </c>
      <c r="Y199">
        <f t="shared" si="62"/>
        <v>4</v>
      </c>
      <c r="Z199" s="6">
        <f t="shared" si="63"/>
        <v>0.5714285714285714</v>
      </c>
      <c r="AA199">
        <f t="shared" si="64"/>
        <v>1</v>
      </c>
      <c r="AB199" s="6">
        <f t="shared" si="65"/>
        <v>0.14285714285714285</v>
      </c>
    </row>
    <row r="200" spans="1:28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5</v>
      </c>
      <c r="F200" s="69">
        <f>COUNTIFS('2way'!$B$3:$B$7690,"&gt;50%",'2way'!$Y$3:$Y$7690,"Y",'2way'!$Q$3:$Q$7690,"=" &amp;B200) +  COUNTIFS('2way'!$B$3:$B$7690,"&gt;50%",'2way'!$Y$3:$Y$7690,"Y",'2way'!$R$3:$R$7690,"=" &amp;B200)</f>
        <v>1</v>
      </c>
      <c r="G200">
        <f>COUNTIF('2way'!$Q$3:$Q$7690,"=" &amp;B200) + COUNTIF('2way'!$R$3:$R$7690,"=" &amp;B200)</f>
        <v>7</v>
      </c>
      <c r="H200" s="6">
        <f t="shared" si="50"/>
        <v>0</v>
      </c>
      <c r="I200" s="6">
        <f t="shared" si="51"/>
        <v>0.14285714285714285</v>
      </c>
      <c r="J200" s="6">
        <f t="shared" si="52"/>
        <v>0.7142857142857143</v>
      </c>
      <c r="K200" s="6">
        <f t="shared" si="53"/>
        <v>0.14285714285714285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1</v>
      </c>
      <c r="N200" s="69">
        <f>COUNTIFS('2way'!$N$3:$N$7690,"&gt;50%",'2way'!$Y$3:$Y$7690,"N",'2way'!$Q$3:$Q$7690,"=" &amp;B200) +  COUNTIFS('2way'!$N$3:$N$7690,"&gt;50%",'2way'!$Y$3:$Y$7690,"N",'2way'!$R$3:$R$7690,"=" &amp;B200)</f>
        <v>5</v>
      </c>
      <c r="O200" s="69">
        <f>COUNTIFS('2way'!$N$3:$N$7690,"&gt;50%",'2way'!$Y$3:$Y$7690,"Y",'2way'!$Q$3:$Q$7690,"=" &amp;B200) +  COUNTIFS('2way'!$N$3:$N$7690,"&gt;50%",'2way'!$Y$3:$Y$7690,"Y",'2way'!$R$3:$R$7690,"=" &amp;B200)</f>
        <v>1</v>
      </c>
      <c r="P200">
        <f>COUNTIF('2way'!$Q$3:$Q$7690,"=" &amp;B200) + COUNTIF('2way'!$R$3:$R$7690,"=" &amp;B200)</f>
        <v>7</v>
      </c>
      <c r="Q200" s="6">
        <f t="shared" si="54"/>
        <v>0</v>
      </c>
      <c r="R200" s="6">
        <f t="shared" si="55"/>
        <v>0.14285714285714285</v>
      </c>
      <c r="S200" s="6">
        <f t="shared" si="56"/>
        <v>0.7142857142857143</v>
      </c>
      <c r="T200" s="6">
        <f t="shared" si="57"/>
        <v>0.14285714285714285</v>
      </c>
      <c r="U200">
        <f t="shared" si="58"/>
        <v>5</v>
      </c>
      <c r="V200" s="6">
        <f t="shared" si="59"/>
        <v>0.7142857142857143</v>
      </c>
      <c r="W200">
        <f t="shared" si="60"/>
        <v>5</v>
      </c>
      <c r="X200" s="6">
        <f t="shared" si="61"/>
        <v>0.7142857142857143</v>
      </c>
      <c r="Y200">
        <f t="shared" si="62"/>
        <v>2</v>
      </c>
      <c r="Z200" s="6">
        <f t="shared" si="63"/>
        <v>0.2857142857142857</v>
      </c>
      <c r="AA200">
        <f t="shared" si="64"/>
        <v>2</v>
      </c>
      <c r="AB200" s="6">
        <f t="shared" si="65"/>
        <v>0.2857142857142857</v>
      </c>
    </row>
    <row r="201" spans="1:28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4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2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7</v>
      </c>
      <c r="H201" s="6">
        <f t="shared" si="50"/>
        <v>0.5714285714285714</v>
      </c>
      <c r="I201" s="6">
        <f t="shared" si="51"/>
        <v>0</v>
      </c>
      <c r="J201" s="6">
        <f t="shared" si="52"/>
        <v>0.2857142857142857</v>
      </c>
      <c r="K201" s="6">
        <f t="shared" si="53"/>
        <v>0.14285714285714285</v>
      </c>
      <c r="L201" s="69">
        <f>COUNTIFS('2way'!$M$3:$M$7690,"&gt;50%",'2way'!$Y$3:$Y$7690,"Y",'2way'!$Q$3:$Q$7690,"=" &amp;B201) +  COUNTIFS('2way'!$M$3:$M$7690,"&gt;50%",'2way'!$Y$3:$Y$7690,"Y",'2way'!$R$3:$R$7690,"=" &amp;B201)</f>
        <v>3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2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7</v>
      </c>
      <c r="Q201" s="6">
        <f t="shared" si="54"/>
        <v>0.42857142857142855</v>
      </c>
      <c r="R201" s="6">
        <f t="shared" si="55"/>
        <v>0</v>
      </c>
      <c r="S201" s="6">
        <f t="shared" si="56"/>
        <v>0.2857142857142857</v>
      </c>
      <c r="T201" s="6">
        <f t="shared" si="57"/>
        <v>0.2857142857142857</v>
      </c>
      <c r="U201">
        <f t="shared" si="58"/>
        <v>6</v>
      </c>
      <c r="V201" s="6">
        <f t="shared" si="59"/>
        <v>0.8571428571428571</v>
      </c>
      <c r="W201">
        <f t="shared" si="60"/>
        <v>5</v>
      </c>
      <c r="X201" s="6">
        <f t="shared" si="61"/>
        <v>0.7142857142857143</v>
      </c>
      <c r="Y201">
        <f t="shared" si="62"/>
        <v>1</v>
      </c>
      <c r="Z201" s="6">
        <f t="shared" si="63"/>
        <v>0.14285714285714285</v>
      </c>
      <c r="AA201">
        <f t="shared" si="64"/>
        <v>2</v>
      </c>
      <c r="AB201" s="6">
        <f t="shared" si="65"/>
        <v>0.2857142857142857</v>
      </c>
    </row>
    <row r="202" spans="1:28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2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1</v>
      </c>
      <c r="F202" s="69">
        <f>COUNTIFS('2way'!$B$3:$B$7690,"&gt;50%",'2way'!$Y$3:$Y$7690,"Y",'2way'!$Q$3:$Q$7690,"=" &amp;B202) +  COUNTIFS('2way'!$B$3:$B$7690,"&gt;50%",'2way'!$Y$3:$Y$7690,"Y",'2way'!$R$3:$R$7690,"=" &amp;B202)</f>
        <v>1</v>
      </c>
      <c r="G202">
        <f>COUNTIF('2way'!$Q$3:$Q$7690,"=" &amp;B202) + COUNTIF('2way'!$R$3:$R$7690,"=" &amp;B202)</f>
        <v>7</v>
      </c>
      <c r="H202" s="6">
        <f t="shared" si="50"/>
        <v>0.2857142857142857</v>
      </c>
      <c r="I202" s="6">
        <f t="shared" si="51"/>
        <v>0.2857142857142857</v>
      </c>
      <c r="J202" s="6">
        <f t="shared" si="52"/>
        <v>0.14285714285714285</v>
      </c>
      <c r="K202" s="6">
        <f t="shared" si="53"/>
        <v>0.14285714285714285</v>
      </c>
      <c r="L202" s="69">
        <f>COUNTIFS('2way'!$M$3:$M$7690,"&gt;50%",'2way'!$Y$3:$Y$7690,"Y",'2way'!$Q$3:$Q$7690,"=" &amp;B202) +  COUNTIFS('2way'!$M$3:$M$7690,"&gt;50%",'2way'!$Y$3:$Y$7690,"Y",'2way'!$R$3:$R$7690,"=" &amp;B202)</f>
        <v>1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7</v>
      </c>
      <c r="Q202" s="6">
        <f t="shared" si="54"/>
        <v>0.14285714285714285</v>
      </c>
      <c r="R202" s="6">
        <f t="shared" si="55"/>
        <v>0</v>
      </c>
      <c r="S202" s="6">
        <f t="shared" si="56"/>
        <v>0.42857142857142855</v>
      </c>
      <c r="T202" s="6">
        <f t="shared" si="57"/>
        <v>0.2857142857142857</v>
      </c>
      <c r="U202">
        <f t="shared" si="58"/>
        <v>3</v>
      </c>
      <c r="V202" s="6">
        <f t="shared" si="59"/>
        <v>0.42857142857142855</v>
      </c>
      <c r="W202">
        <f t="shared" si="60"/>
        <v>4</v>
      </c>
      <c r="X202" s="6">
        <f t="shared" si="61"/>
        <v>0.5714285714285714</v>
      </c>
      <c r="Y202">
        <f t="shared" si="62"/>
        <v>3</v>
      </c>
      <c r="Z202" s="6">
        <f t="shared" si="63"/>
        <v>0.42857142857142855</v>
      </c>
      <c r="AA202">
        <f t="shared" si="64"/>
        <v>2</v>
      </c>
      <c r="AB202" s="6">
        <f t="shared" si="65"/>
        <v>0.2857142857142857</v>
      </c>
    </row>
    <row r="203" spans="1:28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1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2</v>
      </c>
      <c r="G203">
        <f>COUNTIF('2way'!$Q$3:$Q$7690,"=" &amp;B203) + COUNTIF('2way'!$R$3:$R$7690,"=" &amp;B203)</f>
        <v>7</v>
      </c>
      <c r="H203" s="6">
        <f t="shared" si="50"/>
        <v>0.2857142857142857</v>
      </c>
      <c r="I203" s="6">
        <f t="shared" si="51"/>
        <v>0.14285714285714285</v>
      </c>
      <c r="J203" s="6">
        <f t="shared" si="52"/>
        <v>0.2857142857142857</v>
      </c>
      <c r="K203" s="6">
        <f t="shared" si="53"/>
        <v>0.2857142857142857</v>
      </c>
      <c r="L203" s="69">
        <f>COUNTIFS('2way'!$M$3:$M$7690,"&gt;50%",'2way'!$Y$3:$Y$7690,"Y",'2way'!$Q$3:$Q$7690,"=" &amp;B203) +  COUNTIFS('2way'!$M$3:$M$7690,"&gt;50%",'2way'!$Y$3:$Y$7690,"Y",'2way'!$R$3:$R$7690,"=" &amp;B203)</f>
        <v>2</v>
      </c>
      <c r="M203" s="69">
        <f>COUNTIFS('2way'!$M$3:$M$7690,"&gt;50%",'2way'!$Y$3:$Y$7690,"N",'2way'!$Q$3:$Q$7690,"=" &amp;B203) +  COUNTIFS('2way'!$M$3:$M$7690,"&gt;50%",'2way'!$Y$3:$Y$7690,"N",'2way'!$R$3:$R$7690,"=" &amp;B203)</f>
        <v>2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7</v>
      </c>
      <c r="Q203" s="6">
        <f t="shared" si="54"/>
        <v>0.2857142857142857</v>
      </c>
      <c r="R203" s="6">
        <f t="shared" si="55"/>
        <v>0.2857142857142857</v>
      </c>
      <c r="S203" s="6">
        <f t="shared" si="56"/>
        <v>0.14285714285714285</v>
      </c>
      <c r="T203" s="6">
        <f t="shared" si="57"/>
        <v>0.2857142857142857</v>
      </c>
      <c r="U203">
        <f t="shared" si="58"/>
        <v>4</v>
      </c>
      <c r="V203" s="6">
        <f t="shared" si="59"/>
        <v>0.5714285714285714</v>
      </c>
      <c r="W203">
        <f t="shared" si="60"/>
        <v>3</v>
      </c>
      <c r="X203" s="6">
        <f t="shared" si="61"/>
        <v>0.42857142857142855</v>
      </c>
      <c r="Y203">
        <f t="shared" si="62"/>
        <v>3</v>
      </c>
      <c r="Z203" s="6">
        <f t="shared" si="63"/>
        <v>0.42857142857142855</v>
      </c>
      <c r="AA203">
        <f t="shared" si="64"/>
        <v>4</v>
      </c>
      <c r="AB203" s="6">
        <f t="shared" si="65"/>
        <v>0.5714285714285714</v>
      </c>
    </row>
    <row r="204" spans="1:28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2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2</v>
      </c>
      <c r="G204">
        <f>COUNTIF('2way'!$Q$3:$Q$7690,"=" &amp;B204) + COUNTIF('2way'!$R$3:$R$7690,"=" &amp;B204)</f>
        <v>7</v>
      </c>
      <c r="H204" s="6">
        <f t="shared" si="50"/>
        <v>0.2857142857142857</v>
      </c>
      <c r="I204" s="6">
        <f t="shared" si="51"/>
        <v>0.2857142857142857</v>
      </c>
      <c r="J204" s="6">
        <f t="shared" si="52"/>
        <v>0.14285714285714285</v>
      </c>
      <c r="K204" s="6">
        <f t="shared" si="53"/>
        <v>0.2857142857142857</v>
      </c>
      <c r="L204" s="69">
        <f>COUNTIFS('2way'!$M$3:$M$7690,"&gt;50%",'2way'!$Y$3:$Y$7690,"Y",'2way'!$Q$3:$Q$7690,"=" &amp;B204) +  COUNTIFS('2way'!$M$3:$M$7690,"&gt;50%",'2way'!$Y$3:$Y$7690,"Y",'2way'!$R$3:$R$7690,"=" &amp;B204)</f>
        <v>3</v>
      </c>
      <c r="M204" s="69">
        <f>COUNTIFS('2way'!$M$3:$M$7690,"&gt;50%",'2way'!$Y$3:$Y$7690,"N",'2way'!$Q$3:$Q$7690,"=" &amp;B204) +  COUNTIFS('2way'!$M$3:$M$7690,"&gt;50%",'2way'!$Y$3:$Y$7690,"N",'2way'!$R$3:$R$7690,"=" &amp;B204)</f>
        <v>1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1</v>
      </c>
      <c r="P204">
        <f>COUNTIF('2way'!$Q$3:$Q$7690,"=" &amp;B204) + COUNTIF('2way'!$R$3:$R$7690,"=" &amp;B204)</f>
        <v>7</v>
      </c>
      <c r="Q204" s="6">
        <f t="shared" si="54"/>
        <v>0.42857142857142855</v>
      </c>
      <c r="R204" s="6">
        <f t="shared" si="55"/>
        <v>0.14285714285714285</v>
      </c>
      <c r="S204" s="6">
        <f t="shared" si="56"/>
        <v>0.2857142857142857</v>
      </c>
      <c r="T204" s="6">
        <f t="shared" si="57"/>
        <v>0.14285714285714285</v>
      </c>
      <c r="U204">
        <f t="shared" si="58"/>
        <v>3</v>
      </c>
      <c r="V204" s="6">
        <f t="shared" si="59"/>
        <v>0.42857142857142855</v>
      </c>
      <c r="W204">
        <f t="shared" si="60"/>
        <v>5</v>
      </c>
      <c r="X204" s="6">
        <f t="shared" si="61"/>
        <v>0.7142857142857143</v>
      </c>
      <c r="Y204">
        <f t="shared" si="62"/>
        <v>4</v>
      </c>
      <c r="Z204" s="6">
        <f t="shared" si="63"/>
        <v>0.5714285714285714</v>
      </c>
      <c r="AA204">
        <f t="shared" si="64"/>
        <v>2</v>
      </c>
      <c r="AB204" s="6">
        <f t="shared" si="65"/>
        <v>0.2857142857142857</v>
      </c>
    </row>
    <row r="205" spans="1:28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1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3</v>
      </c>
      <c r="G205">
        <f>COUNTIF('2way'!$Q$3:$Q$7690,"=" &amp;B205) + COUNTIF('2way'!$R$3:$R$7690,"=" &amp;B205)</f>
        <v>7</v>
      </c>
      <c r="H205" s="6">
        <f t="shared" si="50"/>
        <v>0.14285714285714285</v>
      </c>
      <c r="I205" s="6">
        <f t="shared" si="51"/>
        <v>0.14285714285714285</v>
      </c>
      <c r="J205" s="6">
        <f t="shared" si="52"/>
        <v>0.2857142857142857</v>
      </c>
      <c r="K205" s="6">
        <f t="shared" si="53"/>
        <v>0.42857142857142855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3</v>
      </c>
      <c r="P205">
        <f>COUNTIF('2way'!$Q$3:$Q$7690,"=" &amp;B205) + COUNTIF('2way'!$R$3:$R$7690,"=" &amp;B205)</f>
        <v>7</v>
      </c>
      <c r="Q205" s="6">
        <f t="shared" si="54"/>
        <v>0.14285714285714285</v>
      </c>
      <c r="R205" s="6">
        <f t="shared" si="55"/>
        <v>0</v>
      </c>
      <c r="S205" s="6">
        <f t="shared" si="56"/>
        <v>0.42857142857142855</v>
      </c>
      <c r="T205" s="6">
        <f t="shared" si="57"/>
        <v>0.42857142857142855</v>
      </c>
      <c r="U205">
        <f t="shared" si="58"/>
        <v>3</v>
      </c>
      <c r="V205" s="6">
        <f t="shared" si="59"/>
        <v>0.42857142857142855</v>
      </c>
      <c r="W205">
        <f t="shared" si="60"/>
        <v>4</v>
      </c>
      <c r="X205" s="6">
        <f t="shared" si="61"/>
        <v>0.5714285714285714</v>
      </c>
      <c r="Y205">
        <f t="shared" si="62"/>
        <v>4</v>
      </c>
      <c r="Z205" s="6">
        <f t="shared" si="63"/>
        <v>0.5714285714285714</v>
      </c>
      <c r="AA205">
        <f t="shared" si="64"/>
        <v>3</v>
      </c>
      <c r="AB205" s="6">
        <f t="shared" si="65"/>
        <v>0.42857142857142855</v>
      </c>
    </row>
    <row r="206" spans="1:28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2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7</v>
      </c>
      <c r="H206" s="6">
        <f t="shared" si="50"/>
        <v>0.42857142857142855</v>
      </c>
      <c r="I206" s="6">
        <f t="shared" si="51"/>
        <v>0.2857142857142857</v>
      </c>
      <c r="J206" s="6">
        <f t="shared" si="52"/>
        <v>0</v>
      </c>
      <c r="K206" s="6">
        <f t="shared" si="53"/>
        <v>0.2857142857142857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2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7</v>
      </c>
      <c r="Q206" s="6">
        <f t="shared" si="54"/>
        <v>0.5714285714285714</v>
      </c>
      <c r="R206" s="6">
        <f t="shared" si="55"/>
        <v>0.2857142857142857</v>
      </c>
      <c r="S206" s="6">
        <f t="shared" si="56"/>
        <v>0</v>
      </c>
      <c r="T206" s="6">
        <f t="shared" si="57"/>
        <v>0.14285714285714285</v>
      </c>
      <c r="U206">
        <f t="shared" si="58"/>
        <v>3</v>
      </c>
      <c r="V206" s="6">
        <f t="shared" si="59"/>
        <v>0.42857142857142855</v>
      </c>
      <c r="W206">
        <f t="shared" si="60"/>
        <v>4</v>
      </c>
      <c r="X206" s="6">
        <f t="shared" si="61"/>
        <v>0.5714285714285714</v>
      </c>
      <c r="Y206">
        <f t="shared" si="62"/>
        <v>4</v>
      </c>
      <c r="Z206" s="6">
        <f t="shared" si="63"/>
        <v>0.5714285714285714</v>
      </c>
      <c r="AA206">
        <f t="shared" si="64"/>
        <v>3</v>
      </c>
      <c r="AB206" s="6">
        <f t="shared" si="65"/>
        <v>0.42857142857142855</v>
      </c>
    </row>
    <row r="207" spans="1:28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3</v>
      </c>
      <c r="D207" s="69">
        <f>COUNTIFS('2way'!$A$3:$A$7690,"&gt;50%",'2way'!$Y$3:$Y$7690,"N",'2way'!$Q$3:$Q$7690,"=" &amp;B207) +  COUNTIFS('2way'!$A$3:$A$7690,"&gt;50%",'2way'!$Y$3:$Y$7690,"N",'2way'!$R$3:$R$7690,"=" &amp;B207)</f>
        <v>2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7</v>
      </c>
      <c r="H207" s="6">
        <f t="shared" si="50"/>
        <v>0.42857142857142855</v>
      </c>
      <c r="I207" s="6">
        <f t="shared" si="51"/>
        <v>0.2857142857142857</v>
      </c>
      <c r="J207" s="6">
        <f t="shared" si="52"/>
        <v>0.2857142857142857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1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7</v>
      </c>
      <c r="Q207" s="6">
        <f t="shared" si="54"/>
        <v>0.2857142857142857</v>
      </c>
      <c r="R207" s="6">
        <f t="shared" si="55"/>
        <v>0.14285714285714285</v>
      </c>
      <c r="S207" s="6">
        <f t="shared" si="56"/>
        <v>0.42857142857142855</v>
      </c>
      <c r="T207" s="6">
        <f t="shared" si="57"/>
        <v>0.14285714285714285</v>
      </c>
      <c r="U207">
        <f t="shared" si="58"/>
        <v>5</v>
      </c>
      <c r="V207" s="6">
        <f t="shared" si="59"/>
        <v>0.7142857142857143</v>
      </c>
      <c r="W207">
        <f t="shared" si="60"/>
        <v>5</v>
      </c>
      <c r="X207" s="6">
        <f t="shared" si="61"/>
        <v>0.7142857142857143</v>
      </c>
      <c r="Y207">
        <f t="shared" si="62"/>
        <v>2</v>
      </c>
      <c r="Z207" s="6">
        <f t="shared" si="63"/>
        <v>0.2857142857142857</v>
      </c>
      <c r="AA207">
        <f t="shared" si="64"/>
        <v>2</v>
      </c>
      <c r="AB207" s="6">
        <f t="shared" si="65"/>
        <v>0.2857142857142857</v>
      </c>
    </row>
    <row r="208" spans="1:28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2</v>
      </c>
      <c r="F208" s="69">
        <f>COUNTIFS('2way'!$B$3:$B$7690,"&gt;50%",'2way'!$Y$3:$Y$7690,"Y",'2way'!$Q$3:$Q$7690,"=" &amp;B208) +  COUNTIFS('2way'!$B$3:$B$7690,"&gt;50%",'2way'!$Y$3:$Y$7690,"Y",'2way'!$R$3:$R$7690,"=" &amp;B208)</f>
        <v>4</v>
      </c>
      <c r="G208">
        <f>COUNTIF('2way'!$Q$3:$Q$7690,"=" &amp;B208) + COUNTIF('2way'!$R$3:$R$7690,"=" &amp;B208)</f>
        <v>7</v>
      </c>
      <c r="H208" s="6">
        <f t="shared" si="50"/>
        <v>0.14285714285714285</v>
      </c>
      <c r="I208" s="6">
        <f t="shared" si="51"/>
        <v>0</v>
      </c>
      <c r="J208" s="6">
        <f t="shared" si="52"/>
        <v>0.2857142857142857</v>
      </c>
      <c r="K208" s="6">
        <f t="shared" si="53"/>
        <v>0.5714285714285714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2</v>
      </c>
      <c r="O208" s="69">
        <f>COUNTIFS('2way'!$N$3:$N$7690,"&gt;50%",'2way'!$Y$3:$Y$7690,"Y",'2way'!$Q$3:$Q$7690,"=" &amp;B208) +  COUNTIFS('2way'!$N$3:$N$7690,"&gt;50%",'2way'!$Y$3:$Y$7690,"Y",'2way'!$R$3:$R$7690,"=" &amp;B208)</f>
        <v>4</v>
      </c>
      <c r="P208">
        <f>COUNTIF('2way'!$Q$3:$Q$7690,"=" &amp;B208) + COUNTIF('2way'!$R$3:$R$7690,"=" &amp;B208)</f>
        <v>7</v>
      </c>
      <c r="Q208" s="6">
        <f t="shared" si="54"/>
        <v>0.14285714285714285</v>
      </c>
      <c r="R208" s="6">
        <f t="shared" si="55"/>
        <v>0</v>
      </c>
      <c r="S208" s="6">
        <f t="shared" si="56"/>
        <v>0.2857142857142857</v>
      </c>
      <c r="T208" s="6">
        <f t="shared" si="57"/>
        <v>0.5714285714285714</v>
      </c>
      <c r="U208">
        <f t="shared" si="58"/>
        <v>3</v>
      </c>
      <c r="V208" s="6">
        <f t="shared" si="59"/>
        <v>0.42857142857142855</v>
      </c>
      <c r="W208">
        <f t="shared" si="60"/>
        <v>3</v>
      </c>
      <c r="X208" s="6">
        <f t="shared" si="61"/>
        <v>0.42857142857142855</v>
      </c>
      <c r="Y208">
        <f t="shared" si="62"/>
        <v>4</v>
      </c>
      <c r="Z208" s="6">
        <f t="shared" si="63"/>
        <v>0.5714285714285714</v>
      </c>
      <c r="AA208">
        <f t="shared" si="64"/>
        <v>4</v>
      </c>
      <c r="AB208" s="6">
        <f t="shared" si="65"/>
        <v>0.5714285714285714</v>
      </c>
    </row>
    <row r="209" spans="1:28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4</v>
      </c>
      <c r="D209" s="69">
        <f>COUNTIFS('2way'!$A$3:$A$7690,"&gt;50%",'2way'!$Y$3:$Y$7690,"N",'2way'!$Q$3:$Q$7690,"=" &amp;B209) +  COUNTIFS('2way'!$A$3:$A$7690,"&gt;50%",'2way'!$Y$3:$Y$7690,"N",'2way'!$R$3:$R$7690,"=" &amp;B209)</f>
        <v>0</v>
      </c>
      <c r="E209" s="69">
        <f>COUNTIFS('2way'!$B$3:$B$7690,"&gt;50%",'2way'!$Y$3:$Y$7690,"N",'2way'!$Q$3:$Q$7690,"=" &amp;B209) +  COUNTIFS('2way'!$B$3:$B$7690,"&gt;50%",'2way'!$Y$3:$Y$7690,"N",'2way'!$R$3:$R$7690,"=" &amp;B209)</f>
        <v>1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7</v>
      </c>
      <c r="H209" s="6">
        <f t="shared" si="50"/>
        <v>0.5714285714285714</v>
      </c>
      <c r="I209" s="6">
        <f t="shared" si="51"/>
        <v>0</v>
      </c>
      <c r="J209" s="6">
        <f t="shared" si="52"/>
        <v>0.14285714285714285</v>
      </c>
      <c r="K209" s="6">
        <f t="shared" si="53"/>
        <v>0.2857142857142857</v>
      </c>
      <c r="L209" s="69">
        <f>COUNTIFS('2way'!$M$3:$M$7690,"&gt;50%",'2way'!$Y$3:$Y$7690,"Y",'2way'!$Q$3:$Q$7690,"=" &amp;B209) +  COUNTIFS('2way'!$M$3:$M$7690,"&gt;50%",'2way'!$Y$3:$Y$7690,"Y",'2way'!$R$3:$R$7690,"=" &amp;B209)</f>
        <v>6</v>
      </c>
      <c r="M209" s="69">
        <f>COUNTIFS('2way'!$M$3:$M$7690,"&gt;50%",'2way'!$Y$3:$Y$7690,"N",'2way'!$Q$3:$Q$7690,"=" &amp;B209) +  COUNTIFS('2way'!$M$3:$M$7690,"&gt;50%",'2way'!$Y$3:$Y$7690,"N",'2way'!$R$3:$R$7690,"=" &amp;B209)</f>
        <v>1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7</v>
      </c>
      <c r="Q209" s="6">
        <f t="shared" si="54"/>
        <v>0.8571428571428571</v>
      </c>
      <c r="R209" s="6">
        <f t="shared" si="55"/>
        <v>0.14285714285714285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0.7142857142857143</v>
      </c>
      <c r="W209">
        <f t="shared" si="60"/>
        <v>6</v>
      </c>
      <c r="X209" s="6">
        <f t="shared" si="61"/>
        <v>0.8571428571428571</v>
      </c>
      <c r="Y209">
        <f t="shared" si="62"/>
        <v>2</v>
      </c>
      <c r="Z209" s="6">
        <f t="shared" si="63"/>
        <v>0.2857142857142857</v>
      </c>
      <c r="AA209">
        <f t="shared" si="64"/>
        <v>1</v>
      </c>
      <c r="AB209" s="6">
        <f t="shared" si="65"/>
        <v>0.14285714285714285</v>
      </c>
    </row>
    <row r="210" spans="1:28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1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1</v>
      </c>
      <c r="G210">
        <f>COUNTIF('2way'!$Q$3:$Q$7690,"=" &amp;B210) + COUNTIF('2way'!$R$3:$R$7690,"=" &amp;B210)</f>
        <v>7</v>
      </c>
      <c r="H210" s="6">
        <f t="shared" si="50"/>
        <v>0.14285714285714285</v>
      </c>
      <c r="I210" s="6">
        <f t="shared" si="51"/>
        <v>0.14285714285714285</v>
      </c>
      <c r="J210" s="6">
        <f t="shared" si="52"/>
        <v>0.5714285714285714</v>
      </c>
      <c r="K210" s="6">
        <f t="shared" si="53"/>
        <v>0.14285714285714285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5</v>
      </c>
      <c r="O210" s="69">
        <f>COUNTIFS('2way'!$N$3:$N$7690,"&gt;50%",'2way'!$Y$3:$Y$7690,"Y",'2way'!$Q$3:$Q$7690,"=" &amp;B210) +  COUNTIFS('2way'!$N$3:$N$7690,"&gt;50%",'2way'!$Y$3:$Y$7690,"Y",'2way'!$R$3:$R$7690,"=" &amp;B210)</f>
        <v>1</v>
      </c>
      <c r="P210">
        <f>COUNTIF('2way'!$Q$3:$Q$7690,"=" &amp;B210) + COUNTIF('2way'!$R$3:$R$7690,"=" &amp;B210)</f>
        <v>7</v>
      </c>
      <c r="Q210" s="6">
        <f t="shared" si="54"/>
        <v>0.14285714285714285</v>
      </c>
      <c r="R210" s="6">
        <f t="shared" si="55"/>
        <v>0</v>
      </c>
      <c r="S210" s="6">
        <f t="shared" si="56"/>
        <v>0.7142857142857143</v>
      </c>
      <c r="T210" s="6">
        <f t="shared" si="57"/>
        <v>0.14285714285714285</v>
      </c>
      <c r="U210">
        <f t="shared" si="58"/>
        <v>5</v>
      </c>
      <c r="V210" s="6">
        <f t="shared" si="59"/>
        <v>0.7142857142857143</v>
      </c>
      <c r="W210">
        <f t="shared" si="60"/>
        <v>6</v>
      </c>
      <c r="X210" s="6">
        <f t="shared" si="61"/>
        <v>0.8571428571428571</v>
      </c>
      <c r="Y210">
        <f t="shared" si="62"/>
        <v>2</v>
      </c>
      <c r="Z210" s="6">
        <f t="shared" si="63"/>
        <v>0.2857142857142857</v>
      </c>
      <c r="AA210">
        <f t="shared" si="64"/>
        <v>1</v>
      </c>
      <c r="AB210" s="6">
        <f t="shared" si="65"/>
        <v>0.14285714285714285</v>
      </c>
    </row>
    <row r="211" spans="1:28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1</v>
      </c>
      <c r="D211" s="69">
        <f>COUNTIFS('2way'!$A$3:$A$7690,"&gt;50%",'2way'!$Y$3:$Y$7690,"N",'2way'!$Q$3:$Q$7690,"=" &amp;B211) +  COUNTIFS('2way'!$A$3:$A$7690,"&gt;50%",'2way'!$Y$3:$Y$7690,"N",'2way'!$R$3:$R$7690,"=" &amp;B211)</f>
        <v>4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7</v>
      </c>
      <c r="H211" s="6">
        <f t="shared" si="50"/>
        <v>0.14285714285714285</v>
      </c>
      <c r="I211" s="6">
        <f t="shared" si="51"/>
        <v>0.5714285714285714</v>
      </c>
      <c r="J211" s="6">
        <f t="shared" si="52"/>
        <v>0</v>
      </c>
      <c r="K211" s="6">
        <f t="shared" si="53"/>
        <v>0.2857142857142857</v>
      </c>
      <c r="L211" s="69">
        <f>COUNTIFS('2way'!$M$3:$M$7690,"&gt;50%",'2way'!$Y$3:$Y$7690,"Y",'2way'!$Q$3:$Q$7690,"=" &amp;B211) +  COUNTIFS('2way'!$M$3:$M$7690,"&gt;50%",'2way'!$Y$3:$Y$7690,"Y",'2way'!$R$3:$R$7690,"=" &amp;B211)</f>
        <v>2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1</v>
      </c>
      <c r="O211" s="69">
        <f>COUNTIFS('2way'!$N$3:$N$7690,"&gt;50%",'2way'!$Y$3:$Y$7690,"Y",'2way'!$Q$3:$Q$7690,"=" &amp;B211) +  COUNTIFS('2way'!$N$3:$N$7690,"&gt;50%",'2way'!$Y$3:$Y$7690,"Y",'2way'!$R$3:$R$7690,"=" &amp;B211)</f>
        <v>1</v>
      </c>
      <c r="P211">
        <f>COUNTIF('2way'!$Q$3:$Q$7690,"=" &amp;B211) + COUNTIF('2way'!$R$3:$R$7690,"=" &amp;B211)</f>
        <v>7</v>
      </c>
      <c r="Q211" s="6">
        <f t="shared" si="54"/>
        <v>0.2857142857142857</v>
      </c>
      <c r="R211" s="6">
        <f t="shared" si="55"/>
        <v>0.42857142857142855</v>
      </c>
      <c r="S211" s="6">
        <f t="shared" si="56"/>
        <v>0.14285714285714285</v>
      </c>
      <c r="T211" s="6">
        <f t="shared" si="57"/>
        <v>0.14285714285714285</v>
      </c>
      <c r="U211">
        <f t="shared" si="58"/>
        <v>1</v>
      </c>
      <c r="V211" s="6">
        <f t="shared" si="59"/>
        <v>0.14285714285714285</v>
      </c>
      <c r="W211">
        <f t="shared" si="60"/>
        <v>3</v>
      </c>
      <c r="X211" s="6">
        <f t="shared" si="61"/>
        <v>0.42857142857142855</v>
      </c>
      <c r="Y211">
        <f t="shared" si="62"/>
        <v>6</v>
      </c>
      <c r="Z211" s="6">
        <f t="shared" si="63"/>
        <v>0.8571428571428571</v>
      </c>
      <c r="AA211">
        <f t="shared" si="64"/>
        <v>4</v>
      </c>
      <c r="AB211" s="6">
        <f t="shared" si="65"/>
        <v>0.5714285714285714</v>
      </c>
    </row>
    <row r="212" spans="1:28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1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3</v>
      </c>
      <c r="G212">
        <f>COUNTIF('2way'!$Q$3:$Q$7690,"=" &amp;B212) + COUNTIF('2way'!$R$3:$R$7690,"=" &amp;B212)</f>
        <v>7</v>
      </c>
      <c r="H212" s="6">
        <f t="shared" si="50"/>
        <v>0.14285714285714285</v>
      </c>
      <c r="I212" s="6">
        <f t="shared" si="51"/>
        <v>0.14285714285714285</v>
      </c>
      <c r="J212" s="6">
        <f t="shared" si="52"/>
        <v>0.2857142857142857</v>
      </c>
      <c r="K212" s="6">
        <f t="shared" si="53"/>
        <v>0.42857142857142855</v>
      </c>
      <c r="L212" s="69">
        <f>COUNTIFS('2way'!$M$3:$M$7690,"&gt;50%",'2way'!$Y$3:$Y$7690,"Y",'2way'!$Q$3:$Q$7690,"=" &amp;B212) +  COUNTIFS('2way'!$M$3:$M$7690,"&gt;50%",'2way'!$Y$3:$Y$7690,"Y",'2way'!$R$3:$R$7690,"=" &amp;B212)</f>
        <v>2</v>
      </c>
      <c r="M212" s="69">
        <f>COUNTIFS('2way'!$M$3:$M$7690,"&gt;50%",'2way'!$Y$3:$Y$7690,"N",'2way'!$Q$3:$Q$7690,"=" &amp;B212) +  COUNTIFS('2way'!$M$3:$M$7690,"&gt;50%",'2way'!$Y$3:$Y$7690,"N",'2way'!$R$3:$R$7690,"=" &amp;B212)</f>
        <v>1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7</v>
      </c>
      <c r="Q212" s="6">
        <f t="shared" si="54"/>
        <v>0.2857142857142857</v>
      </c>
      <c r="R212" s="6">
        <f t="shared" si="55"/>
        <v>0.14285714285714285</v>
      </c>
      <c r="S212" s="6">
        <f t="shared" si="56"/>
        <v>0.2857142857142857</v>
      </c>
      <c r="T212" s="6">
        <f t="shared" si="57"/>
        <v>0.2857142857142857</v>
      </c>
      <c r="U212">
        <f t="shared" si="58"/>
        <v>3</v>
      </c>
      <c r="V212" s="6">
        <f t="shared" si="59"/>
        <v>0.42857142857142855</v>
      </c>
      <c r="W212">
        <f t="shared" si="60"/>
        <v>4</v>
      </c>
      <c r="X212" s="6">
        <f t="shared" si="61"/>
        <v>0.5714285714285714</v>
      </c>
      <c r="Y212">
        <f t="shared" si="62"/>
        <v>4</v>
      </c>
      <c r="Z212" s="6">
        <f t="shared" si="63"/>
        <v>0.5714285714285714</v>
      </c>
      <c r="AA212">
        <f t="shared" si="64"/>
        <v>3</v>
      </c>
      <c r="AB212" s="6">
        <f t="shared" si="65"/>
        <v>0.42857142857142855</v>
      </c>
    </row>
    <row r="213" spans="1:28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2</v>
      </c>
      <c r="E213" s="69">
        <f>COUNTIFS('2way'!$B$3:$B$7690,"&gt;50%",'2way'!$Y$3:$Y$7690,"N",'2way'!$Q$3:$Q$7690,"=" &amp;B213) +  COUNTIFS('2way'!$B$3:$B$7690,"&gt;50%",'2way'!$Y$3:$Y$7690,"N",'2way'!$R$3:$R$7690,"=" &amp;B213)</f>
        <v>3</v>
      </c>
      <c r="F213" s="69">
        <f>COUNTIFS('2way'!$B$3:$B$7690,"&gt;50%",'2way'!$Y$3:$Y$7690,"Y",'2way'!$Q$3:$Q$7690,"=" &amp;B213) +  COUNTIFS('2way'!$B$3:$B$7690,"&gt;50%",'2way'!$Y$3:$Y$7690,"Y",'2way'!$R$3:$R$7690,"=" &amp;B213)</f>
        <v>2</v>
      </c>
      <c r="G213">
        <f>COUNTIF('2way'!$Q$3:$Q$7690,"=" &amp;B213) + COUNTIF('2way'!$R$3:$R$7690,"=" &amp;B213)</f>
        <v>7</v>
      </c>
      <c r="H213" s="6">
        <f t="shared" si="50"/>
        <v>0</v>
      </c>
      <c r="I213" s="6">
        <f t="shared" si="51"/>
        <v>0.2857142857142857</v>
      </c>
      <c r="J213" s="6">
        <f t="shared" si="52"/>
        <v>0.42857142857142855</v>
      </c>
      <c r="K213" s="6">
        <f t="shared" si="53"/>
        <v>0.2857142857142857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3</v>
      </c>
      <c r="O213" s="69">
        <f>COUNTIFS('2way'!$N$3:$N$7690,"&gt;50%",'2way'!$Y$3:$Y$7690,"Y",'2way'!$Q$3:$Q$7690,"=" &amp;B213) +  COUNTIFS('2way'!$N$3:$N$7690,"&gt;50%",'2way'!$Y$3:$Y$7690,"Y",'2way'!$R$3:$R$7690,"=" &amp;B213)</f>
        <v>2</v>
      </c>
      <c r="P213">
        <f>COUNTIF('2way'!$Q$3:$Q$7690,"=" &amp;B213) + COUNTIF('2way'!$R$3:$R$7690,"=" &amp;B213)</f>
        <v>7</v>
      </c>
      <c r="Q213" s="6">
        <f t="shared" si="54"/>
        <v>0</v>
      </c>
      <c r="R213" s="6">
        <f t="shared" si="55"/>
        <v>0.2857142857142857</v>
      </c>
      <c r="S213" s="6">
        <f t="shared" si="56"/>
        <v>0.42857142857142855</v>
      </c>
      <c r="T213" s="6">
        <f t="shared" si="57"/>
        <v>0.2857142857142857</v>
      </c>
      <c r="U213">
        <f t="shared" si="58"/>
        <v>3</v>
      </c>
      <c r="V213" s="6">
        <f t="shared" si="59"/>
        <v>0.42857142857142855</v>
      </c>
      <c r="W213">
        <f t="shared" si="60"/>
        <v>3</v>
      </c>
      <c r="X213" s="6">
        <f t="shared" si="61"/>
        <v>0.42857142857142855</v>
      </c>
      <c r="Y213">
        <f t="shared" si="62"/>
        <v>4</v>
      </c>
      <c r="Z213" s="6">
        <f t="shared" si="63"/>
        <v>0.5714285714285714</v>
      </c>
      <c r="AA213">
        <f t="shared" si="64"/>
        <v>4</v>
      </c>
      <c r="AB213" s="6">
        <f t="shared" si="65"/>
        <v>0.5714285714285714</v>
      </c>
    </row>
    <row r="214" spans="1:28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1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7</v>
      </c>
      <c r="H214" s="6">
        <f t="shared" si="50"/>
        <v>0</v>
      </c>
      <c r="I214" s="6">
        <f t="shared" si="51"/>
        <v>0.14285714285714285</v>
      </c>
      <c r="J214" s="6">
        <f t="shared" si="52"/>
        <v>0.5714285714285714</v>
      </c>
      <c r="K214" s="6">
        <f t="shared" si="53"/>
        <v>0.2857142857142857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4</v>
      </c>
      <c r="O214" s="69">
        <f>COUNTIFS('2way'!$N$3:$N$7690,"&gt;50%",'2way'!$Y$3:$Y$7690,"Y",'2way'!$Q$3:$Q$7690,"=" &amp;B214) +  COUNTIFS('2way'!$N$3:$N$7690,"&gt;50%",'2way'!$Y$3:$Y$7690,"Y",'2way'!$R$3:$R$7690,"=" &amp;B214)</f>
        <v>2</v>
      </c>
      <c r="P214">
        <f>COUNTIF('2way'!$Q$3:$Q$7690,"=" &amp;B214) + COUNTIF('2way'!$R$3:$R$7690,"=" &amp;B214)</f>
        <v>7</v>
      </c>
      <c r="Q214" s="6">
        <f t="shared" si="54"/>
        <v>0</v>
      </c>
      <c r="R214" s="6">
        <f t="shared" si="55"/>
        <v>0.14285714285714285</v>
      </c>
      <c r="S214" s="6">
        <f t="shared" si="56"/>
        <v>0.5714285714285714</v>
      </c>
      <c r="T214" s="6">
        <f t="shared" si="57"/>
        <v>0.2857142857142857</v>
      </c>
      <c r="U214">
        <f t="shared" si="58"/>
        <v>4</v>
      </c>
      <c r="V214" s="6">
        <f t="shared" si="59"/>
        <v>0.5714285714285714</v>
      </c>
      <c r="W214">
        <f t="shared" si="60"/>
        <v>4</v>
      </c>
      <c r="X214" s="6">
        <f t="shared" si="61"/>
        <v>0.5714285714285714</v>
      </c>
      <c r="Y214">
        <f t="shared" si="62"/>
        <v>3</v>
      </c>
      <c r="Z214" s="6">
        <f t="shared" si="63"/>
        <v>0.42857142857142855</v>
      </c>
      <c r="AA214">
        <f t="shared" si="64"/>
        <v>3</v>
      </c>
      <c r="AB214" s="6">
        <f t="shared" si="65"/>
        <v>0.42857142857142855</v>
      </c>
    </row>
    <row r="215" spans="1:28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1</v>
      </c>
      <c r="D215" s="69">
        <f>COUNTIFS('2way'!$A$3:$A$7690,"&gt;50%",'2way'!$Y$3:$Y$7690,"N",'2way'!$Q$3:$Q$7690,"=" &amp;B215) +  COUNTIFS('2way'!$A$3:$A$7690,"&gt;50%",'2way'!$Y$3:$Y$7690,"N",'2way'!$R$3:$R$7690,"=" &amp;B215)</f>
        <v>2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7</v>
      </c>
      <c r="H215" s="6">
        <f t="shared" si="50"/>
        <v>0.14285714285714285</v>
      </c>
      <c r="I215" s="6">
        <f t="shared" si="51"/>
        <v>0.2857142857142857</v>
      </c>
      <c r="J215" s="6">
        <f t="shared" si="52"/>
        <v>0.2857142857142857</v>
      </c>
      <c r="K215" s="6">
        <f t="shared" si="53"/>
        <v>0.2857142857142857</v>
      </c>
      <c r="L215" s="69">
        <f>COUNTIFS('2way'!$M$3:$M$7690,"&gt;50%",'2way'!$Y$3:$Y$7690,"Y",'2way'!$Q$3:$Q$7690,"=" &amp;B215) +  COUNTIFS('2way'!$M$3:$M$7690,"&gt;50%",'2way'!$Y$3:$Y$7690,"Y",'2way'!$R$3:$R$7690,"=" &amp;B215)</f>
        <v>1</v>
      </c>
      <c r="M215" s="69">
        <f>COUNTIFS('2way'!$M$3:$M$7690,"&gt;50%",'2way'!$Y$3:$Y$7690,"N",'2way'!$Q$3:$Q$7690,"=" &amp;B215) +  COUNTIFS('2way'!$M$3:$M$7690,"&gt;50%",'2way'!$Y$3:$Y$7690,"N",'2way'!$R$3:$R$7690,"=" &amp;B215)</f>
        <v>2</v>
      </c>
      <c r="N215" s="69">
        <f>COUNTIFS('2way'!$N$3:$N$7690,"&gt;50%",'2way'!$Y$3:$Y$7690,"N",'2way'!$Q$3:$Q$7690,"=" &amp;B215) +  COUNTIFS('2way'!$N$3:$N$7690,"&gt;50%",'2way'!$Y$3:$Y$7690,"N",'2way'!$R$3:$R$7690,"=" &amp;B215)</f>
        <v>2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7</v>
      </c>
      <c r="Q215" s="6">
        <f t="shared" si="54"/>
        <v>0.14285714285714285</v>
      </c>
      <c r="R215" s="6">
        <f t="shared" si="55"/>
        <v>0.2857142857142857</v>
      </c>
      <c r="S215" s="6">
        <f t="shared" si="56"/>
        <v>0.2857142857142857</v>
      </c>
      <c r="T215" s="6">
        <f t="shared" si="57"/>
        <v>0.2857142857142857</v>
      </c>
      <c r="U215">
        <f t="shared" si="58"/>
        <v>3</v>
      </c>
      <c r="V215" s="6">
        <f t="shared" si="59"/>
        <v>0.42857142857142855</v>
      </c>
      <c r="W215">
        <f t="shared" si="60"/>
        <v>3</v>
      </c>
      <c r="X215" s="6">
        <f t="shared" si="61"/>
        <v>0.42857142857142855</v>
      </c>
      <c r="Y215">
        <f t="shared" si="62"/>
        <v>4</v>
      </c>
      <c r="Z215" s="6">
        <f t="shared" si="63"/>
        <v>0.5714285714285714</v>
      </c>
      <c r="AA215">
        <f t="shared" si="64"/>
        <v>4</v>
      </c>
      <c r="AB215" s="6">
        <f t="shared" si="65"/>
        <v>0.5714285714285714</v>
      </c>
    </row>
    <row r="216" spans="1:28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2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2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7</v>
      </c>
      <c r="H216" s="6">
        <f t="shared" si="50"/>
        <v>0.2857142857142857</v>
      </c>
      <c r="I216" s="6">
        <f t="shared" si="51"/>
        <v>0.14285714285714285</v>
      </c>
      <c r="J216" s="6">
        <f t="shared" si="52"/>
        <v>0.2857142857142857</v>
      </c>
      <c r="K216" s="6">
        <f t="shared" si="53"/>
        <v>0.14285714285714285</v>
      </c>
      <c r="L216" s="69">
        <f>COUNTIFS('2way'!$M$3:$M$7690,"&gt;50%",'2way'!$Y$3:$Y$7690,"Y",'2way'!$Q$3:$Q$7690,"=" &amp;B216) +  COUNTIFS('2way'!$M$3:$M$7690,"&gt;50%",'2way'!$Y$3:$Y$7690,"Y",'2way'!$R$3:$R$7690,"=" &amp;B216)</f>
        <v>3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2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7</v>
      </c>
      <c r="Q216" s="6">
        <f t="shared" si="54"/>
        <v>0.42857142857142855</v>
      </c>
      <c r="R216" s="6">
        <f t="shared" si="55"/>
        <v>0.14285714285714285</v>
      </c>
      <c r="S216" s="6">
        <f t="shared" si="56"/>
        <v>0.2857142857142857</v>
      </c>
      <c r="T216" s="6">
        <f t="shared" si="57"/>
        <v>0</v>
      </c>
      <c r="U216">
        <f t="shared" si="58"/>
        <v>4</v>
      </c>
      <c r="V216" s="6">
        <f t="shared" si="59"/>
        <v>0.5714285714285714</v>
      </c>
      <c r="W216">
        <f t="shared" si="60"/>
        <v>5</v>
      </c>
      <c r="X216" s="6">
        <f t="shared" si="61"/>
        <v>0.7142857142857143</v>
      </c>
      <c r="Y216">
        <f t="shared" si="62"/>
        <v>2</v>
      </c>
      <c r="Z216" s="6">
        <f t="shared" si="63"/>
        <v>0.2857142857142857</v>
      </c>
      <c r="AA216">
        <f t="shared" si="64"/>
        <v>1</v>
      </c>
      <c r="AB216" s="6">
        <f t="shared" si="65"/>
        <v>0.14285714285714285</v>
      </c>
    </row>
    <row r="217" spans="1:28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0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9</v>
      </c>
      <c r="H217" s="6">
        <f t="shared" si="50"/>
        <v>0</v>
      </c>
      <c r="I217" s="6">
        <f t="shared" si="51"/>
        <v>0</v>
      </c>
      <c r="J217" s="6">
        <f t="shared" si="52"/>
        <v>0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6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9</v>
      </c>
      <c r="Q217" s="6">
        <f t="shared" si="54"/>
        <v>0</v>
      </c>
      <c r="R217" s="6">
        <f t="shared" si="55"/>
        <v>0</v>
      </c>
      <c r="S217" s="6">
        <f t="shared" si="56"/>
        <v>0.66666666666666663</v>
      </c>
      <c r="T217" s="6">
        <f t="shared" si="57"/>
        <v>0.33333333333333331</v>
      </c>
      <c r="U217">
        <f t="shared" si="58"/>
        <v>0</v>
      </c>
      <c r="V217" s="6">
        <f t="shared" si="59"/>
        <v>0</v>
      </c>
      <c r="W217">
        <f t="shared" si="60"/>
        <v>6</v>
      </c>
      <c r="X217" s="6">
        <f t="shared" si="61"/>
        <v>0.66666666666666663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0.33333333333333331</v>
      </c>
    </row>
    <row r="218" spans="1:28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0</v>
      </c>
      <c r="E218" s="69">
        <f>COUNTIFS('2way'!$B$3:$B$7690,"&gt;50%",'2way'!$Y$3:$Y$7690,"N",'2way'!$Q$3:$Q$7690,"=" &amp;B218) +  COUNTIFS('2way'!$B$3:$B$7690,"&gt;50%",'2way'!$Y$3:$Y$7690,"N",'2way'!$R$3:$R$7690,"=" &amp;B218)</f>
        <v>4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9</v>
      </c>
      <c r="H218" s="6">
        <f t="shared" si="50"/>
        <v>0.1111111111111111</v>
      </c>
      <c r="I218" s="6">
        <f t="shared" si="51"/>
        <v>0</v>
      </c>
      <c r="J218" s="6">
        <f t="shared" si="52"/>
        <v>0.44444444444444442</v>
      </c>
      <c r="K218" s="6">
        <f t="shared" si="53"/>
        <v>0.33333333333333331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4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9</v>
      </c>
      <c r="Q218" s="6">
        <f t="shared" si="54"/>
        <v>0</v>
      </c>
      <c r="R218" s="6">
        <f t="shared" si="55"/>
        <v>0</v>
      </c>
      <c r="S218" s="6">
        <f t="shared" si="56"/>
        <v>0.44444444444444442</v>
      </c>
      <c r="T218" s="6">
        <f t="shared" si="57"/>
        <v>0.55555555555555558</v>
      </c>
      <c r="U218">
        <f t="shared" si="58"/>
        <v>5</v>
      </c>
      <c r="V218" s="6">
        <f t="shared" si="59"/>
        <v>0.55555555555555558</v>
      </c>
      <c r="W218">
        <f t="shared" si="60"/>
        <v>4</v>
      </c>
      <c r="X218" s="6">
        <f t="shared" si="61"/>
        <v>0.44444444444444442</v>
      </c>
      <c r="Y218">
        <f t="shared" si="62"/>
        <v>3</v>
      </c>
      <c r="Z218" s="6">
        <f t="shared" si="63"/>
        <v>0.33333333333333331</v>
      </c>
      <c r="AA218">
        <f t="shared" si="64"/>
        <v>5</v>
      </c>
      <c r="AB218" s="6">
        <f t="shared" si="65"/>
        <v>0.55555555555555558</v>
      </c>
    </row>
    <row r="219" spans="1:28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0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9</v>
      </c>
      <c r="H219" s="6">
        <f t="shared" si="50"/>
        <v>0</v>
      </c>
      <c r="I219" s="6">
        <f t="shared" si="51"/>
        <v>0</v>
      </c>
      <c r="J219" s="6">
        <f t="shared" si="52"/>
        <v>0.44444444444444442</v>
      </c>
      <c r="K219" s="6">
        <f t="shared" si="53"/>
        <v>0.44444444444444442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4</v>
      </c>
      <c r="P219">
        <f>COUNTIF('2way'!$Q$3:$Q$7690,"=" &amp;B219) + COUNTIF('2way'!$R$3:$R$7690,"=" &amp;B219)</f>
        <v>9</v>
      </c>
      <c r="Q219" s="6">
        <f t="shared" si="54"/>
        <v>0</v>
      </c>
      <c r="R219" s="6">
        <f t="shared" si="55"/>
        <v>0</v>
      </c>
      <c r="S219" s="6">
        <f t="shared" si="56"/>
        <v>0.55555555555555558</v>
      </c>
      <c r="T219" s="6">
        <f t="shared" si="57"/>
        <v>0.44444444444444442</v>
      </c>
      <c r="U219">
        <f t="shared" si="58"/>
        <v>4</v>
      </c>
      <c r="V219" s="6">
        <f t="shared" si="59"/>
        <v>0.44444444444444442</v>
      </c>
      <c r="W219">
        <f t="shared" si="60"/>
        <v>5</v>
      </c>
      <c r="X219" s="6">
        <f t="shared" si="61"/>
        <v>0.55555555555555558</v>
      </c>
      <c r="Y219">
        <f t="shared" si="62"/>
        <v>4</v>
      </c>
      <c r="Z219" s="6">
        <f t="shared" si="63"/>
        <v>0.44444444444444442</v>
      </c>
      <c r="AA219">
        <f t="shared" si="64"/>
        <v>4</v>
      </c>
      <c r="AB219" s="6">
        <f t="shared" si="65"/>
        <v>0.44444444444444442</v>
      </c>
    </row>
    <row r="220" spans="1:28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5</v>
      </c>
      <c r="F220" s="69">
        <f>COUNTIFS('2way'!$B$3:$B$7690,"&gt;50%",'2way'!$Y$3:$Y$7690,"Y",'2way'!$Q$3:$Q$7690,"=" &amp;B220) +  COUNTIFS('2way'!$B$3:$B$7690,"&gt;50%",'2way'!$Y$3:$Y$7690,"Y",'2way'!$R$3:$R$7690,"=" &amp;B220)</f>
        <v>3</v>
      </c>
      <c r="G220">
        <f>COUNTIF('2way'!$Q$3:$Q$7690,"=" &amp;B220) + COUNTIF('2way'!$R$3:$R$7690,"=" &amp;B220)</f>
        <v>9</v>
      </c>
      <c r="H220" s="6">
        <f t="shared" si="50"/>
        <v>0</v>
      </c>
      <c r="I220" s="6">
        <f t="shared" si="51"/>
        <v>0</v>
      </c>
      <c r="J220" s="6">
        <f t="shared" si="52"/>
        <v>0.55555555555555558</v>
      </c>
      <c r="K220" s="6">
        <f t="shared" si="53"/>
        <v>0.33333333333333331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6</v>
      </c>
      <c r="O220" s="69">
        <f>COUNTIFS('2way'!$N$3:$N$7690,"&gt;50%",'2way'!$Y$3:$Y$7690,"Y",'2way'!$Q$3:$Q$7690,"=" &amp;B220) +  COUNTIFS('2way'!$N$3:$N$7690,"&gt;50%",'2way'!$Y$3:$Y$7690,"Y",'2way'!$R$3:$R$7690,"=" &amp;B220)</f>
        <v>3</v>
      </c>
      <c r="P220">
        <f>COUNTIF('2way'!$Q$3:$Q$7690,"=" &amp;B220) + COUNTIF('2way'!$R$3:$R$7690,"=" &amp;B220)</f>
        <v>9</v>
      </c>
      <c r="Q220" s="6">
        <f t="shared" si="54"/>
        <v>0</v>
      </c>
      <c r="R220" s="6">
        <f t="shared" si="55"/>
        <v>0</v>
      </c>
      <c r="S220" s="6">
        <f t="shared" si="56"/>
        <v>0.66666666666666663</v>
      </c>
      <c r="T220" s="6">
        <f t="shared" si="57"/>
        <v>0.33333333333333331</v>
      </c>
      <c r="U220">
        <f t="shared" si="58"/>
        <v>5</v>
      </c>
      <c r="V220" s="6">
        <f t="shared" si="59"/>
        <v>0.55555555555555558</v>
      </c>
      <c r="W220">
        <f t="shared" si="60"/>
        <v>6</v>
      </c>
      <c r="X220" s="6">
        <f t="shared" si="61"/>
        <v>0.66666666666666663</v>
      </c>
      <c r="Y220">
        <f t="shared" si="62"/>
        <v>3</v>
      </c>
      <c r="Z220" s="6">
        <f t="shared" si="63"/>
        <v>0.33333333333333331</v>
      </c>
      <c r="AA220">
        <f t="shared" si="64"/>
        <v>3</v>
      </c>
      <c r="AB220" s="6">
        <f t="shared" si="65"/>
        <v>0.33333333333333331</v>
      </c>
    </row>
    <row r="221" spans="1:28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0</v>
      </c>
      <c r="E221" s="69">
        <f>COUNTIFS('2way'!$B$3:$B$7690,"&gt;50%",'2way'!$Y$3:$Y$7690,"N",'2way'!$Q$3:$Q$7690,"=" &amp;B221) +  COUNTIFS('2way'!$B$3:$B$7690,"&gt;50%",'2way'!$Y$3:$Y$7690,"N",'2way'!$R$3:$R$7690,"=" &amp;B221)</f>
        <v>3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9</v>
      </c>
      <c r="H221" s="6">
        <f t="shared" si="50"/>
        <v>0.22222222222222221</v>
      </c>
      <c r="I221" s="6">
        <f t="shared" si="51"/>
        <v>0</v>
      </c>
      <c r="J221" s="6">
        <f t="shared" si="52"/>
        <v>0.33333333333333331</v>
      </c>
      <c r="K221" s="6">
        <f t="shared" si="53"/>
        <v>0.33333333333333331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4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9</v>
      </c>
      <c r="Q221" s="6">
        <f t="shared" si="54"/>
        <v>0</v>
      </c>
      <c r="R221" s="6">
        <f t="shared" si="55"/>
        <v>0</v>
      </c>
      <c r="S221" s="6">
        <f t="shared" si="56"/>
        <v>0.44444444444444442</v>
      </c>
      <c r="T221" s="6">
        <f t="shared" si="57"/>
        <v>0.55555555555555558</v>
      </c>
      <c r="U221">
        <f t="shared" si="58"/>
        <v>5</v>
      </c>
      <c r="V221" s="6">
        <f t="shared" si="59"/>
        <v>0.55555555555555558</v>
      </c>
      <c r="W221">
        <f t="shared" si="60"/>
        <v>4</v>
      </c>
      <c r="X221" s="6">
        <f t="shared" si="61"/>
        <v>0.44444444444444442</v>
      </c>
      <c r="Y221">
        <f t="shared" si="62"/>
        <v>3</v>
      </c>
      <c r="Z221" s="6">
        <f t="shared" si="63"/>
        <v>0.33333333333333331</v>
      </c>
      <c r="AA221">
        <f t="shared" si="64"/>
        <v>5</v>
      </c>
      <c r="AB221" s="6">
        <f t="shared" si="65"/>
        <v>0.55555555555555558</v>
      </c>
    </row>
    <row r="222" spans="1:28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1</v>
      </c>
      <c r="E222" s="69">
        <f>COUNTIFS('2way'!$B$3:$B$7690,"&gt;50%",'2way'!$Y$3:$Y$7690,"N",'2way'!$Q$3:$Q$7690,"=" &amp;B222) +  COUNTIFS('2way'!$B$3:$B$7690,"&gt;50%",'2way'!$Y$3:$Y$7690,"N",'2way'!$R$3:$R$7690,"=" &amp;B222)</f>
        <v>4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9</v>
      </c>
      <c r="H222" s="6">
        <f t="shared" si="50"/>
        <v>0</v>
      </c>
      <c r="I222" s="6">
        <f t="shared" si="51"/>
        <v>0.1111111111111111</v>
      </c>
      <c r="J222" s="6">
        <f t="shared" si="52"/>
        <v>0.44444444444444442</v>
      </c>
      <c r="K222" s="6">
        <f t="shared" si="53"/>
        <v>0.22222222222222221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7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9</v>
      </c>
      <c r="Q222" s="6">
        <f t="shared" si="54"/>
        <v>0</v>
      </c>
      <c r="R222" s="6">
        <f t="shared" si="55"/>
        <v>0</v>
      </c>
      <c r="S222" s="6">
        <f t="shared" si="56"/>
        <v>0.77777777777777779</v>
      </c>
      <c r="T222" s="6">
        <f t="shared" si="57"/>
        <v>0.22222222222222221</v>
      </c>
      <c r="U222">
        <f t="shared" si="58"/>
        <v>4</v>
      </c>
      <c r="V222" s="6">
        <f t="shared" si="59"/>
        <v>0.44444444444444442</v>
      </c>
      <c r="W222">
        <f t="shared" si="60"/>
        <v>7</v>
      </c>
      <c r="X222" s="6">
        <f t="shared" si="61"/>
        <v>0.77777777777777779</v>
      </c>
      <c r="Y222">
        <f t="shared" si="62"/>
        <v>3</v>
      </c>
      <c r="Z222" s="6">
        <f t="shared" si="63"/>
        <v>0.33333333333333331</v>
      </c>
      <c r="AA222">
        <f t="shared" si="64"/>
        <v>2</v>
      </c>
      <c r="AB222" s="6">
        <f t="shared" si="65"/>
        <v>0.22222222222222221</v>
      </c>
    </row>
    <row r="223" spans="1:28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2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4</v>
      </c>
      <c r="G223">
        <f>COUNTIF('2way'!$Q$3:$Q$7690,"=" &amp;B223) + COUNTIF('2way'!$R$3:$R$7690,"=" &amp;B223)</f>
        <v>9</v>
      </c>
      <c r="H223" s="6">
        <f t="shared" si="50"/>
        <v>0</v>
      </c>
      <c r="I223" s="6">
        <f t="shared" si="51"/>
        <v>0.22222222222222221</v>
      </c>
      <c r="J223" s="6">
        <f t="shared" si="52"/>
        <v>0.22222222222222221</v>
      </c>
      <c r="K223" s="6">
        <f t="shared" si="53"/>
        <v>0.44444444444444442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5</v>
      </c>
      <c r="O223" s="69">
        <f>COUNTIFS('2way'!$N$3:$N$7690,"&gt;50%",'2way'!$Y$3:$Y$7690,"Y",'2way'!$Q$3:$Q$7690,"=" &amp;B223) +  COUNTIFS('2way'!$N$3:$N$7690,"&gt;50%",'2way'!$Y$3:$Y$7690,"Y",'2way'!$R$3:$R$7690,"=" &amp;B223)</f>
        <v>4</v>
      </c>
      <c r="P223">
        <f>COUNTIF('2way'!$Q$3:$Q$7690,"=" &amp;B223) + COUNTIF('2way'!$R$3:$R$7690,"=" &amp;B223)</f>
        <v>9</v>
      </c>
      <c r="Q223" s="6">
        <f t="shared" si="54"/>
        <v>0</v>
      </c>
      <c r="R223" s="6">
        <f t="shared" si="55"/>
        <v>0</v>
      </c>
      <c r="S223" s="6">
        <f t="shared" si="56"/>
        <v>0.55555555555555558</v>
      </c>
      <c r="T223" s="6">
        <f t="shared" si="57"/>
        <v>0.44444444444444442</v>
      </c>
      <c r="U223">
        <f t="shared" si="58"/>
        <v>2</v>
      </c>
      <c r="V223" s="6">
        <f t="shared" si="59"/>
        <v>0.22222222222222221</v>
      </c>
      <c r="W223">
        <f t="shared" si="60"/>
        <v>5</v>
      </c>
      <c r="X223" s="6">
        <f t="shared" si="61"/>
        <v>0.55555555555555558</v>
      </c>
      <c r="Y223">
        <f t="shared" si="62"/>
        <v>6</v>
      </c>
      <c r="Z223" s="6">
        <f t="shared" si="63"/>
        <v>0.66666666666666663</v>
      </c>
      <c r="AA223">
        <f t="shared" si="64"/>
        <v>4</v>
      </c>
      <c r="AB223" s="6">
        <f t="shared" si="65"/>
        <v>0.44444444444444442</v>
      </c>
    </row>
    <row r="224" spans="1:28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2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3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9</v>
      </c>
      <c r="H224" s="6">
        <f t="shared" si="50"/>
        <v>0.22222222222222221</v>
      </c>
      <c r="I224" s="6">
        <f t="shared" si="51"/>
        <v>0.1111111111111111</v>
      </c>
      <c r="J224" s="6">
        <f t="shared" si="52"/>
        <v>0.33333333333333331</v>
      </c>
      <c r="K224" s="6">
        <f t="shared" si="53"/>
        <v>0.22222222222222221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4</v>
      </c>
      <c r="O224" s="69">
        <f>COUNTIFS('2way'!$N$3:$N$7690,"&gt;50%",'2way'!$Y$3:$Y$7690,"Y",'2way'!$Q$3:$Q$7690,"=" &amp;B224) +  COUNTIFS('2way'!$N$3:$N$7690,"&gt;50%",'2way'!$Y$3:$Y$7690,"Y",'2way'!$R$3:$R$7690,"=" &amp;B224)</f>
        <v>4</v>
      </c>
      <c r="P224">
        <f>COUNTIF('2way'!$Q$3:$Q$7690,"=" &amp;B224) + COUNTIF('2way'!$R$3:$R$7690,"=" &amp;B224)</f>
        <v>9</v>
      </c>
      <c r="Q224" s="6">
        <f t="shared" si="54"/>
        <v>0</v>
      </c>
      <c r="R224" s="6">
        <f t="shared" si="55"/>
        <v>0.1111111111111111</v>
      </c>
      <c r="S224" s="6">
        <f t="shared" si="56"/>
        <v>0.44444444444444442</v>
      </c>
      <c r="T224" s="6">
        <f t="shared" si="57"/>
        <v>0.44444444444444442</v>
      </c>
      <c r="U224">
        <f t="shared" si="58"/>
        <v>5</v>
      </c>
      <c r="V224" s="6">
        <f t="shared" si="59"/>
        <v>0.55555555555555558</v>
      </c>
      <c r="W224">
        <f t="shared" si="60"/>
        <v>4</v>
      </c>
      <c r="X224" s="6">
        <f t="shared" si="61"/>
        <v>0.44444444444444442</v>
      </c>
      <c r="Y224">
        <f t="shared" si="62"/>
        <v>3</v>
      </c>
      <c r="Z224" s="6">
        <f t="shared" si="63"/>
        <v>0.33333333333333331</v>
      </c>
      <c r="AA224">
        <f t="shared" si="64"/>
        <v>5</v>
      </c>
      <c r="AB224" s="6">
        <f t="shared" si="65"/>
        <v>0.55555555555555558</v>
      </c>
    </row>
    <row r="225" spans="1:28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1</v>
      </c>
      <c r="F225" s="69">
        <f>COUNTIFS('2way'!$B$3:$B$7690,"&gt;50%",'2way'!$Y$3:$Y$7690,"Y",'2way'!$Q$3:$Q$7690,"=" &amp;B225) +  COUNTIFS('2way'!$B$3:$B$7690,"&gt;50%",'2way'!$Y$3:$Y$7690,"Y",'2way'!$R$3:$R$7690,"=" &amp;B225)</f>
        <v>2</v>
      </c>
      <c r="G225">
        <f>COUNTIF('2way'!$Q$3:$Q$7690,"=" &amp;B225) + COUNTIF('2way'!$R$3:$R$7690,"=" &amp;B225)</f>
        <v>9</v>
      </c>
      <c r="H225" s="6">
        <f t="shared" si="50"/>
        <v>0</v>
      </c>
      <c r="I225" s="6">
        <f t="shared" si="51"/>
        <v>0.44444444444444442</v>
      </c>
      <c r="J225" s="6">
        <f t="shared" si="52"/>
        <v>0.1111111111111111</v>
      </c>
      <c r="K225" s="6">
        <f t="shared" si="53"/>
        <v>0.22222222222222221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4</v>
      </c>
      <c r="O225" s="69">
        <f>COUNTIFS('2way'!$N$3:$N$7690,"&gt;50%",'2way'!$Y$3:$Y$7690,"Y",'2way'!$Q$3:$Q$7690,"=" &amp;B225) +  COUNTIFS('2way'!$N$3:$N$7690,"&gt;50%",'2way'!$Y$3:$Y$7690,"Y",'2way'!$R$3:$R$7690,"=" &amp;B225)</f>
        <v>4</v>
      </c>
      <c r="P225">
        <f>COUNTIF('2way'!$Q$3:$Q$7690,"=" &amp;B225) + COUNTIF('2way'!$R$3:$R$7690,"=" &amp;B225)</f>
        <v>9</v>
      </c>
      <c r="Q225" s="6">
        <f t="shared" si="54"/>
        <v>0</v>
      </c>
      <c r="R225" s="6">
        <f t="shared" si="55"/>
        <v>0.1111111111111111</v>
      </c>
      <c r="S225" s="6">
        <f t="shared" si="56"/>
        <v>0.44444444444444442</v>
      </c>
      <c r="T225" s="6">
        <f t="shared" si="57"/>
        <v>0.44444444444444442</v>
      </c>
      <c r="U225">
        <f t="shared" si="58"/>
        <v>1</v>
      </c>
      <c r="V225" s="6">
        <f t="shared" si="59"/>
        <v>0.1111111111111111</v>
      </c>
      <c r="W225">
        <f t="shared" si="60"/>
        <v>4</v>
      </c>
      <c r="X225" s="6">
        <f t="shared" si="61"/>
        <v>0.44444444444444442</v>
      </c>
      <c r="Y225">
        <f t="shared" si="62"/>
        <v>6</v>
      </c>
      <c r="Z225" s="6">
        <f t="shared" si="63"/>
        <v>0.66666666666666663</v>
      </c>
      <c r="AA225">
        <f t="shared" si="64"/>
        <v>5</v>
      </c>
      <c r="AB225" s="6">
        <f t="shared" si="65"/>
        <v>0.55555555555555558</v>
      </c>
    </row>
    <row r="226" spans="1:28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3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9</v>
      </c>
      <c r="H226" s="6">
        <f t="shared" si="50"/>
        <v>0.1111111111111111</v>
      </c>
      <c r="I226" s="6">
        <f t="shared" si="51"/>
        <v>0.1111111111111111</v>
      </c>
      <c r="J226" s="6">
        <f t="shared" si="52"/>
        <v>0.33333333333333331</v>
      </c>
      <c r="K226" s="6">
        <f t="shared" si="53"/>
        <v>0.22222222222222221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4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9</v>
      </c>
      <c r="Q226" s="6">
        <f t="shared" si="54"/>
        <v>0</v>
      </c>
      <c r="R226" s="6">
        <f t="shared" si="55"/>
        <v>0</v>
      </c>
      <c r="S226" s="6">
        <f t="shared" si="56"/>
        <v>0.44444444444444442</v>
      </c>
      <c r="T226" s="6">
        <f t="shared" si="57"/>
        <v>0.55555555555555558</v>
      </c>
      <c r="U226">
        <f t="shared" si="58"/>
        <v>4</v>
      </c>
      <c r="V226" s="6">
        <f t="shared" si="59"/>
        <v>0.44444444444444442</v>
      </c>
      <c r="W226">
        <f t="shared" si="60"/>
        <v>4</v>
      </c>
      <c r="X226" s="6">
        <f t="shared" si="61"/>
        <v>0.44444444444444442</v>
      </c>
      <c r="Y226">
        <f t="shared" si="62"/>
        <v>3</v>
      </c>
      <c r="Z226" s="6">
        <f t="shared" si="63"/>
        <v>0.33333333333333331</v>
      </c>
      <c r="AA226">
        <f t="shared" si="64"/>
        <v>5</v>
      </c>
      <c r="AB226" s="6">
        <f t="shared" si="65"/>
        <v>0.55555555555555558</v>
      </c>
    </row>
    <row r="227" spans="1:28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3</v>
      </c>
      <c r="D227" s="69">
        <f>COUNTIFS('2way'!$A$3:$A$7690,"&gt;50%",'2way'!$Y$3:$Y$7690,"N",'2way'!$Q$3:$Q$7690,"=" &amp;B227) +  COUNTIFS('2way'!$A$3:$A$7690,"&gt;50%",'2way'!$Y$3:$Y$7690,"N",'2way'!$R$3:$R$7690,"=" &amp;B227)</f>
        <v>0</v>
      </c>
      <c r="E227" s="69">
        <f>COUNTIFS('2way'!$B$3:$B$7690,"&gt;50%",'2way'!$Y$3:$Y$7690,"N",'2way'!$Q$3:$Q$7690,"=" &amp;B227) +  COUNTIFS('2way'!$B$3:$B$7690,"&gt;50%",'2way'!$Y$3:$Y$7690,"N",'2way'!$R$3:$R$7690,"=" &amp;B227)</f>
        <v>4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9</v>
      </c>
      <c r="H227" s="6">
        <f t="shared" si="50"/>
        <v>0.33333333333333331</v>
      </c>
      <c r="I227" s="6">
        <f t="shared" si="51"/>
        <v>0</v>
      </c>
      <c r="J227" s="6">
        <f t="shared" si="52"/>
        <v>0.44444444444444442</v>
      </c>
      <c r="K227" s="6">
        <f t="shared" si="53"/>
        <v>0.1111111111111111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5</v>
      </c>
      <c r="O227" s="69">
        <f>COUNTIFS('2way'!$N$3:$N$7690,"&gt;50%",'2way'!$Y$3:$Y$7690,"Y",'2way'!$Q$3:$Q$7690,"=" &amp;B227) +  COUNTIFS('2way'!$N$3:$N$7690,"&gt;50%",'2way'!$Y$3:$Y$7690,"Y",'2way'!$R$3:$R$7690,"=" &amp;B227)</f>
        <v>4</v>
      </c>
      <c r="P227">
        <f>COUNTIF('2way'!$Q$3:$Q$7690,"=" &amp;B227) + COUNTIF('2way'!$R$3:$R$7690,"=" &amp;B227)</f>
        <v>9</v>
      </c>
      <c r="Q227" s="6">
        <f t="shared" si="54"/>
        <v>0</v>
      </c>
      <c r="R227" s="6">
        <f t="shared" si="55"/>
        <v>0</v>
      </c>
      <c r="S227" s="6">
        <f t="shared" si="56"/>
        <v>0.55555555555555558</v>
      </c>
      <c r="T227" s="6">
        <f t="shared" si="57"/>
        <v>0.44444444444444442</v>
      </c>
      <c r="U227">
        <f t="shared" si="58"/>
        <v>7</v>
      </c>
      <c r="V227" s="6">
        <f t="shared" si="59"/>
        <v>0.77777777777777779</v>
      </c>
      <c r="W227">
        <f t="shared" si="60"/>
        <v>5</v>
      </c>
      <c r="X227" s="6">
        <f t="shared" si="61"/>
        <v>0.55555555555555558</v>
      </c>
      <c r="Y227">
        <f t="shared" si="62"/>
        <v>1</v>
      </c>
      <c r="Z227" s="6">
        <f t="shared" si="63"/>
        <v>0.1111111111111111</v>
      </c>
      <c r="AA227">
        <f t="shared" si="64"/>
        <v>4</v>
      </c>
      <c r="AB227" s="6">
        <f t="shared" si="65"/>
        <v>0.44444444444444442</v>
      </c>
    </row>
    <row r="228" spans="1:28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6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9</v>
      </c>
      <c r="H228" s="6">
        <f t="shared" si="50"/>
        <v>0.1111111111111111</v>
      </c>
      <c r="I228" s="6">
        <f t="shared" si="51"/>
        <v>0</v>
      </c>
      <c r="J228" s="6">
        <f t="shared" si="52"/>
        <v>0.66666666666666663</v>
      </c>
      <c r="K228" s="6">
        <f t="shared" si="53"/>
        <v>0.22222222222222221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6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9</v>
      </c>
      <c r="Q228" s="6">
        <f t="shared" si="54"/>
        <v>0</v>
      </c>
      <c r="R228" s="6">
        <f t="shared" si="55"/>
        <v>0</v>
      </c>
      <c r="S228" s="6">
        <f t="shared" si="56"/>
        <v>0.66666666666666663</v>
      </c>
      <c r="T228" s="6">
        <f t="shared" si="57"/>
        <v>0.33333333333333331</v>
      </c>
      <c r="U228">
        <f t="shared" si="58"/>
        <v>7</v>
      </c>
      <c r="V228" s="6">
        <f t="shared" si="59"/>
        <v>0.77777777777777779</v>
      </c>
      <c r="W228">
        <f t="shared" si="60"/>
        <v>6</v>
      </c>
      <c r="X228" s="6">
        <f t="shared" si="61"/>
        <v>0.66666666666666663</v>
      </c>
      <c r="Y228">
        <f t="shared" si="62"/>
        <v>2</v>
      </c>
      <c r="Z228" s="6">
        <f t="shared" si="63"/>
        <v>0.22222222222222221</v>
      </c>
      <c r="AA228">
        <f t="shared" si="64"/>
        <v>3</v>
      </c>
      <c r="AB228" s="6">
        <f t="shared" si="65"/>
        <v>0.33333333333333331</v>
      </c>
    </row>
    <row r="229" spans="1:28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2</v>
      </c>
      <c r="G229">
        <f>COUNTIF('2way'!$Q$3:$Q$7690,"=" &amp;B229) + COUNTIF('2way'!$R$3:$R$7690,"=" &amp;B229)</f>
        <v>9</v>
      </c>
      <c r="H229" s="6">
        <f t="shared" si="50"/>
        <v>0</v>
      </c>
      <c r="I229" s="6">
        <f t="shared" si="51"/>
        <v>0.1111111111111111</v>
      </c>
      <c r="J229" s="6">
        <f t="shared" si="52"/>
        <v>0.66666666666666663</v>
      </c>
      <c r="K229" s="6">
        <f t="shared" si="53"/>
        <v>0.22222222222222221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2</v>
      </c>
      <c r="P229">
        <f>COUNTIF('2way'!$Q$3:$Q$7690,"=" &amp;B229) + COUNTIF('2way'!$R$3:$R$7690,"=" &amp;B229)</f>
        <v>9</v>
      </c>
      <c r="Q229" s="6">
        <f t="shared" si="54"/>
        <v>0</v>
      </c>
      <c r="R229" s="6">
        <f t="shared" si="55"/>
        <v>0</v>
      </c>
      <c r="S229" s="6">
        <f t="shared" si="56"/>
        <v>0.77777777777777779</v>
      </c>
      <c r="T229" s="6">
        <f t="shared" si="57"/>
        <v>0.22222222222222221</v>
      </c>
      <c r="U229">
        <f t="shared" si="58"/>
        <v>6</v>
      </c>
      <c r="V229" s="6">
        <f t="shared" si="59"/>
        <v>0.66666666666666663</v>
      </c>
      <c r="W229">
        <f t="shared" si="60"/>
        <v>7</v>
      </c>
      <c r="X229" s="6">
        <f t="shared" si="61"/>
        <v>0.77777777777777779</v>
      </c>
      <c r="Y229">
        <f t="shared" si="62"/>
        <v>3</v>
      </c>
      <c r="Z229" s="6">
        <f t="shared" si="63"/>
        <v>0.33333333333333331</v>
      </c>
      <c r="AA229">
        <f t="shared" si="64"/>
        <v>2</v>
      </c>
      <c r="AB229" s="6">
        <f t="shared" si="65"/>
        <v>0.22222222222222221</v>
      </c>
    </row>
    <row r="230" spans="1:28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3</v>
      </c>
      <c r="D230" s="69">
        <f>COUNTIFS('2way'!$A$3:$A$7690,"&gt;50%",'2way'!$Y$3:$Y$7690,"N",'2way'!$Q$3:$Q$7690,"=" &amp;B230) +  COUNTIFS('2way'!$A$3:$A$7690,"&gt;50%",'2way'!$Y$3:$Y$7690,"N",'2way'!$R$3:$R$7690,"=" &amp;B230)</f>
        <v>2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9</v>
      </c>
      <c r="H230" s="6">
        <f t="shared" si="50"/>
        <v>0.33333333333333331</v>
      </c>
      <c r="I230" s="6">
        <f t="shared" si="51"/>
        <v>0.22222222222222221</v>
      </c>
      <c r="J230" s="6">
        <f t="shared" si="52"/>
        <v>0.22222222222222221</v>
      </c>
      <c r="K230" s="6">
        <f t="shared" si="53"/>
        <v>0.1111111111111111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5</v>
      </c>
      <c r="O230" s="69">
        <f>COUNTIFS('2way'!$N$3:$N$7690,"&gt;50%",'2way'!$Y$3:$Y$7690,"Y",'2way'!$Q$3:$Q$7690,"=" &amp;B230) +  COUNTIFS('2way'!$N$3:$N$7690,"&gt;50%",'2way'!$Y$3:$Y$7690,"Y",'2way'!$R$3:$R$7690,"=" &amp;B230)</f>
        <v>4</v>
      </c>
      <c r="P230">
        <f>COUNTIF('2way'!$Q$3:$Q$7690,"=" &amp;B230) + COUNTIF('2way'!$R$3:$R$7690,"=" &amp;B230)</f>
        <v>9</v>
      </c>
      <c r="Q230" s="6">
        <f t="shared" si="54"/>
        <v>0</v>
      </c>
      <c r="R230" s="6">
        <f t="shared" si="55"/>
        <v>0</v>
      </c>
      <c r="S230" s="6">
        <f t="shared" si="56"/>
        <v>0.55555555555555558</v>
      </c>
      <c r="T230" s="6">
        <f t="shared" si="57"/>
        <v>0.44444444444444442</v>
      </c>
      <c r="U230">
        <f t="shared" si="58"/>
        <v>5</v>
      </c>
      <c r="V230" s="6">
        <f t="shared" si="59"/>
        <v>0.55555555555555558</v>
      </c>
      <c r="W230">
        <f t="shared" si="60"/>
        <v>5</v>
      </c>
      <c r="X230" s="6">
        <f t="shared" si="61"/>
        <v>0.55555555555555558</v>
      </c>
      <c r="Y230">
        <f t="shared" si="62"/>
        <v>3</v>
      </c>
      <c r="Z230" s="6">
        <f t="shared" si="63"/>
        <v>0.33333333333333331</v>
      </c>
      <c r="AA230">
        <f t="shared" si="64"/>
        <v>4</v>
      </c>
      <c r="AB230" s="6">
        <f t="shared" si="65"/>
        <v>0.44444444444444442</v>
      </c>
    </row>
    <row r="231" spans="1:28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6</v>
      </c>
      <c r="F231" s="69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9</v>
      </c>
      <c r="H231" s="6">
        <f t="shared" si="50"/>
        <v>0.1111111111111111</v>
      </c>
      <c r="I231" s="6">
        <f t="shared" si="51"/>
        <v>0</v>
      </c>
      <c r="J231" s="6">
        <f t="shared" si="52"/>
        <v>0.66666666666666663</v>
      </c>
      <c r="K231" s="6">
        <f t="shared" si="53"/>
        <v>0.22222222222222221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6</v>
      </c>
      <c r="O231" s="69">
        <f>COUNTIFS('2way'!$N$3:$N$7690,"&gt;50%",'2way'!$Y$3:$Y$7690,"Y",'2way'!$Q$3:$Q$7690,"=" &amp;B231) +  COUNTIFS('2way'!$N$3:$N$7690,"&gt;50%",'2way'!$Y$3:$Y$7690,"Y",'2way'!$R$3:$R$7690,"=" &amp;B231)</f>
        <v>3</v>
      </c>
      <c r="P231">
        <f>COUNTIF('2way'!$Q$3:$Q$7690,"=" &amp;B231) + COUNTIF('2way'!$R$3:$R$7690,"=" &amp;B231)</f>
        <v>9</v>
      </c>
      <c r="Q231" s="6">
        <f t="shared" si="54"/>
        <v>0</v>
      </c>
      <c r="R231" s="6">
        <f t="shared" si="55"/>
        <v>0</v>
      </c>
      <c r="S231" s="6">
        <f t="shared" si="56"/>
        <v>0.66666666666666663</v>
      </c>
      <c r="T231" s="6">
        <f t="shared" si="57"/>
        <v>0.33333333333333331</v>
      </c>
      <c r="U231">
        <f t="shared" si="58"/>
        <v>7</v>
      </c>
      <c r="V231" s="6">
        <f t="shared" si="59"/>
        <v>0.77777777777777779</v>
      </c>
      <c r="W231">
        <f t="shared" si="60"/>
        <v>6</v>
      </c>
      <c r="X231" s="6">
        <f t="shared" si="61"/>
        <v>0.66666666666666663</v>
      </c>
      <c r="Y231">
        <f t="shared" si="62"/>
        <v>2</v>
      </c>
      <c r="Z231" s="6">
        <f t="shared" si="63"/>
        <v>0.22222222222222221</v>
      </c>
      <c r="AA231">
        <f t="shared" si="64"/>
        <v>3</v>
      </c>
      <c r="AB231" s="6">
        <f t="shared" si="65"/>
        <v>0.33333333333333331</v>
      </c>
    </row>
    <row r="232" spans="1:28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1</v>
      </c>
      <c r="E232" s="69">
        <f>COUNTIFS('2way'!$B$3:$B$7690,"&gt;50%",'2way'!$Y$3:$Y$7690,"N",'2way'!$Q$3:$Q$7690,"=" &amp;B232) +  COUNTIFS('2way'!$B$3:$B$7690,"&gt;50%",'2way'!$Y$3:$Y$7690,"N",'2way'!$R$3:$R$7690,"=" &amp;B232)</f>
        <v>4</v>
      </c>
      <c r="F232" s="69">
        <f>COUNTIFS('2way'!$B$3:$B$7690,"&gt;50%",'2way'!$Y$3:$Y$7690,"Y",'2way'!$Q$3:$Q$7690,"=" &amp;B232) +  COUNTIFS('2way'!$B$3:$B$7690,"&gt;50%",'2way'!$Y$3:$Y$7690,"Y",'2way'!$R$3:$R$7690,"=" &amp;B232)</f>
        <v>3</v>
      </c>
      <c r="G232">
        <f>COUNTIF('2way'!$Q$3:$Q$7690,"=" &amp;B232) + COUNTIF('2way'!$R$3:$R$7690,"=" &amp;B232)</f>
        <v>9</v>
      </c>
      <c r="H232" s="6">
        <f t="shared" si="50"/>
        <v>0</v>
      </c>
      <c r="I232" s="6">
        <f t="shared" si="51"/>
        <v>0.1111111111111111</v>
      </c>
      <c r="J232" s="6">
        <f t="shared" si="52"/>
        <v>0.44444444444444442</v>
      </c>
      <c r="K232" s="6">
        <f t="shared" si="53"/>
        <v>0.33333333333333331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6</v>
      </c>
      <c r="O232" s="69">
        <f>COUNTIFS('2way'!$N$3:$N$7690,"&gt;50%",'2way'!$Y$3:$Y$7690,"Y",'2way'!$Q$3:$Q$7690,"=" &amp;B232) +  COUNTIFS('2way'!$N$3:$N$7690,"&gt;50%",'2way'!$Y$3:$Y$7690,"Y",'2way'!$R$3:$R$7690,"=" &amp;B232)</f>
        <v>3</v>
      </c>
      <c r="P232">
        <f>COUNTIF('2way'!$Q$3:$Q$7690,"=" &amp;B232) + COUNTIF('2way'!$R$3:$R$7690,"=" &amp;B232)</f>
        <v>9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4</v>
      </c>
      <c r="V232" s="6">
        <f t="shared" si="59"/>
        <v>0.44444444444444442</v>
      </c>
      <c r="W232">
        <f t="shared" si="60"/>
        <v>6</v>
      </c>
      <c r="X232" s="6">
        <f t="shared" si="61"/>
        <v>0.66666666666666663</v>
      </c>
      <c r="Y232">
        <f t="shared" si="62"/>
        <v>4</v>
      </c>
      <c r="Z232" s="6">
        <f t="shared" si="63"/>
        <v>0.44444444444444442</v>
      </c>
      <c r="AA232">
        <f t="shared" si="64"/>
        <v>3</v>
      </c>
      <c r="AB232" s="6">
        <f t="shared" si="65"/>
        <v>0.33333333333333331</v>
      </c>
    </row>
    <row r="233" spans="1:28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4</v>
      </c>
      <c r="F233" s="69">
        <f>COUNTIFS('2way'!$B$3:$B$7690,"&gt;50%",'2way'!$Y$3:$Y$7690,"Y",'2way'!$Q$3:$Q$7690,"=" &amp;B233) +  COUNTIFS('2way'!$B$3:$B$7690,"&gt;50%",'2way'!$Y$3:$Y$7690,"Y",'2way'!$R$3:$R$7690,"=" &amp;B233)</f>
        <v>5</v>
      </c>
      <c r="G233">
        <f>COUNTIF('2way'!$Q$3:$Q$7690,"=" &amp;B233) + COUNTIF('2way'!$R$3:$R$7690,"=" &amp;B233)</f>
        <v>9</v>
      </c>
      <c r="H233" s="6">
        <f t="shared" si="50"/>
        <v>0</v>
      </c>
      <c r="I233" s="6">
        <f t="shared" si="51"/>
        <v>0</v>
      </c>
      <c r="J233" s="6">
        <f t="shared" si="52"/>
        <v>0.44444444444444442</v>
      </c>
      <c r="K233" s="6">
        <f t="shared" si="53"/>
        <v>0.55555555555555558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4</v>
      </c>
      <c r="O233" s="69">
        <f>COUNTIFS('2way'!$N$3:$N$7690,"&gt;50%",'2way'!$Y$3:$Y$7690,"Y",'2way'!$Q$3:$Q$7690,"=" &amp;B233) +  COUNTIFS('2way'!$N$3:$N$7690,"&gt;50%",'2way'!$Y$3:$Y$7690,"Y",'2way'!$R$3:$R$7690,"=" &amp;B233)</f>
        <v>5</v>
      </c>
      <c r="P233">
        <f>COUNTIF('2way'!$Q$3:$Q$7690,"=" &amp;B233) + COUNTIF('2way'!$R$3:$R$7690,"=" &amp;B233)</f>
        <v>9</v>
      </c>
      <c r="Q233" s="6">
        <f t="shared" si="54"/>
        <v>0</v>
      </c>
      <c r="R233" s="6">
        <f t="shared" si="55"/>
        <v>0</v>
      </c>
      <c r="S233" s="6">
        <f t="shared" si="56"/>
        <v>0.44444444444444442</v>
      </c>
      <c r="T233" s="6">
        <f t="shared" si="57"/>
        <v>0.55555555555555558</v>
      </c>
      <c r="U233">
        <f t="shared" si="58"/>
        <v>4</v>
      </c>
      <c r="V233" s="6">
        <f t="shared" si="59"/>
        <v>0.44444444444444442</v>
      </c>
      <c r="W233">
        <f t="shared" si="60"/>
        <v>4</v>
      </c>
      <c r="X233" s="6">
        <f t="shared" si="61"/>
        <v>0.44444444444444442</v>
      </c>
      <c r="Y233">
        <f t="shared" si="62"/>
        <v>5</v>
      </c>
      <c r="Z233" s="6">
        <f t="shared" si="63"/>
        <v>0.55555555555555558</v>
      </c>
      <c r="AA233">
        <f t="shared" si="64"/>
        <v>5</v>
      </c>
      <c r="AB233" s="6">
        <f t="shared" si="65"/>
        <v>0.55555555555555558</v>
      </c>
    </row>
    <row r="234" spans="1:28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0</v>
      </c>
      <c r="E234" s="69">
        <f>COUNTIFS('2way'!$B$3:$B$7690,"&gt;50%",'2way'!$Y$3:$Y$7690,"N",'2way'!$Q$3:$Q$7690,"=" &amp;B234) +  COUNTIFS('2way'!$B$3:$B$7690,"&gt;50%",'2way'!$Y$3:$Y$7690,"N",'2way'!$R$3:$R$7690,"=" &amp;B234)</f>
        <v>7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9</v>
      </c>
      <c r="H234" s="6">
        <f t="shared" si="50"/>
        <v>0</v>
      </c>
      <c r="I234" s="6">
        <f t="shared" si="51"/>
        <v>0</v>
      </c>
      <c r="J234" s="6">
        <f t="shared" si="52"/>
        <v>0.77777777777777779</v>
      </c>
      <c r="K234" s="6">
        <f t="shared" si="53"/>
        <v>0.22222222222222221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7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9</v>
      </c>
      <c r="Q234" s="6">
        <f t="shared" si="54"/>
        <v>0</v>
      </c>
      <c r="R234" s="6">
        <f t="shared" si="55"/>
        <v>0</v>
      </c>
      <c r="S234" s="6">
        <f t="shared" si="56"/>
        <v>0.77777777777777779</v>
      </c>
      <c r="T234" s="6">
        <f t="shared" si="57"/>
        <v>0.22222222222222221</v>
      </c>
      <c r="U234">
        <f t="shared" si="58"/>
        <v>7</v>
      </c>
      <c r="V234" s="6">
        <f t="shared" si="59"/>
        <v>0.77777777777777779</v>
      </c>
      <c r="W234">
        <f t="shared" si="60"/>
        <v>7</v>
      </c>
      <c r="X234" s="6">
        <f t="shared" si="61"/>
        <v>0.77777777777777779</v>
      </c>
      <c r="Y234">
        <f t="shared" si="62"/>
        <v>2</v>
      </c>
      <c r="Z234" s="6">
        <f t="shared" si="63"/>
        <v>0.22222222222222221</v>
      </c>
      <c r="AA234">
        <f t="shared" si="64"/>
        <v>2</v>
      </c>
      <c r="AB234" s="6">
        <f t="shared" si="65"/>
        <v>0.22222222222222221</v>
      </c>
    </row>
    <row r="235" spans="1:28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2</v>
      </c>
      <c r="D235" s="69">
        <f>COUNTIFS('2way'!$A$3:$A$7690,"&gt;50%",'2way'!$Y$3:$Y$7690,"N",'2way'!$Q$3:$Q$7690,"=" &amp;B235) +  COUNTIFS('2way'!$A$3:$A$7690,"&gt;50%",'2way'!$Y$3:$Y$7690,"N",'2way'!$R$3:$R$7690,"=" &amp;B235)</f>
        <v>1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9</v>
      </c>
      <c r="H235" s="6">
        <f t="shared" si="50"/>
        <v>0.22222222222222221</v>
      </c>
      <c r="I235" s="6">
        <f t="shared" si="51"/>
        <v>0.1111111111111111</v>
      </c>
      <c r="J235" s="6">
        <f t="shared" si="52"/>
        <v>0.22222222222222221</v>
      </c>
      <c r="K235" s="6">
        <f t="shared" si="53"/>
        <v>0.33333333333333331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3</v>
      </c>
      <c r="O235" s="69">
        <f>COUNTIFS('2way'!$N$3:$N$7690,"&gt;50%",'2way'!$Y$3:$Y$7690,"Y",'2way'!$Q$3:$Q$7690,"=" &amp;B235) +  COUNTIFS('2way'!$N$3:$N$7690,"&gt;50%",'2way'!$Y$3:$Y$7690,"Y",'2way'!$R$3:$R$7690,"=" &amp;B235)</f>
        <v>5</v>
      </c>
      <c r="P235">
        <f>COUNTIF('2way'!$Q$3:$Q$7690,"=" &amp;B235) + COUNTIF('2way'!$R$3:$R$7690,"=" &amp;B235)</f>
        <v>9</v>
      </c>
      <c r="Q235" s="6">
        <f t="shared" si="54"/>
        <v>0</v>
      </c>
      <c r="R235" s="6">
        <f t="shared" si="55"/>
        <v>0.1111111111111111</v>
      </c>
      <c r="S235" s="6">
        <f t="shared" si="56"/>
        <v>0.33333333333333331</v>
      </c>
      <c r="T235" s="6">
        <f t="shared" si="57"/>
        <v>0.55555555555555558</v>
      </c>
      <c r="U235">
        <f t="shared" si="58"/>
        <v>4</v>
      </c>
      <c r="V235" s="6">
        <f t="shared" si="59"/>
        <v>0.44444444444444442</v>
      </c>
      <c r="W235">
        <f t="shared" si="60"/>
        <v>3</v>
      </c>
      <c r="X235" s="6">
        <f t="shared" si="61"/>
        <v>0.33333333333333331</v>
      </c>
      <c r="Y235">
        <f t="shared" si="62"/>
        <v>4</v>
      </c>
      <c r="Z235" s="6">
        <f t="shared" si="63"/>
        <v>0.44444444444444442</v>
      </c>
      <c r="AA235">
        <f t="shared" si="64"/>
        <v>6</v>
      </c>
      <c r="AB235" s="6">
        <f t="shared" si="65"/>
        <v>0.66666666666666663</v>
      </c>
    </row>
    <row r="236" spans="1:28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0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9</v>
      </c>
      <c r="H236" s="6">
        <f t="shared" si="50"/>
        <v>0</v>
      </c>
      <c r="I236" s="6">
        <f t="shared" si="51"/>
        <v>0</v>
      </c>
      <c r="J236" s="6">
        <f t="shared" si="52"/>
        <v>0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4</v>
      </c>
      <c r="O236" s="69">
        <f>COUNTIFS('2way'!$N$3:$N$7690,"&gt;50%",'2way'!$Y$3:$Y$7690,"Y",'2way'!$Q$3:$Q$7690,"=" &amp;B236) +  COUNTIFS('2way'!$N$3:$N$7690,"&gt;50%",'2way'!$Y$3:$Y$7690,"Y",'2way'!$R$3:$R$7690,"=" &amp;B236)</f>
        <v>4</v>
      </c>
      <c r="P236">
        <f>COUNTIF('2way'!$Q$3:$Q$7690,"=" &amp;B236) + COUNTIF('2way'!$R$3:$R$7690,"=" &amp;B236)</f>
        <v>9</v>
      </c>
      <c r="Q236" s="6">
        <f t="shared" si="54"/>
        <v>0</v>
      </c>
      <c r="R236" s="6">
        <f t="shared" si="55"/>
        <v>0.1111111111111111</v>
      </c>
      <c r="S236" s="6">
        <f t="shared" si="56"/>
        <v>0.44444444444444442</v>
      </c>
      <c r="T236" s="6">
        <f t="shared" si="57"/>
        <v>0.44444444444444442</v>
      </c>
      <c r="U236">
        <f t="shared" si="58"/>
        <v>0</v>
      </c>
      <c r="V236" s="6">
        <f t="shared" si="59"/>
        <v>0</v>
      </c>
      <c r="W236">
        <f t="shared" si="60"/>
        <v>4</v>
      </c>
      <c r="X236" s="6">
        <f t="shared" si="61"/>
        <v>0.44444444444444442</v>
      </c>
      <c r="Y236">
        <f t="shared" si="62"/>
        <v>0</v>
      </c>
      <c r="Z236" s="6">
        <f t="shared" si="63"/>
        <v>0</v>
      </c>
      <c r="AA236">
        <f t="shared" si="64"/>
        <v>5</v>
      </c>
      <c r="AB236" s="6">
        <f t="shared" si="65"/>
        <v>0.55555555555555558</v>
      </c>
    </row>
    <row r="237" spans="1:28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3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5</v>
      </c>
      <c r="H237" s="6">
        <f t="shared" si="50"/>
        <v>0.6</v>
      </c>
      <c r="I237" s="6">
        <f t="shared" si="51"/>
        <v>0</v>
      </c>
      <c r="J237" s="6">
        <f t="shared" si="52"/>
        <v>0</v>
      </c>
      <c r="K237" s="6">
        <f t="shared" si="53"/>
        <v>0.4</v>
      </c>
      <c r="L237" s="69">
        <f>COUNTIFS('2way'!$M$3:$M$7690,"&gt;50%",'2way'!$Y$3:$Y$7690,"Y",'2way'!$Q$3:$Q$7690,"=" &amp;B237) +  COUNTIFS('2way'!$M$3:$M$7690,"&gt;50%",'2way'!$Y$3:$Y$7690,"Y",'2way'!$R$3:$R$7690,"=" &amp;B237)</f>
        <v>5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5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3</v>
      </c>
      <c r="V237" s="6">
        <f t="shared" si="59"/>
        <v>0.6</v>
      </c>
      <c r="W237">
        <f t="shared" si="60"/>
        <v>5</v>
      </c>
      <c r="X237" s="6">
        <f t="shared" si="61"/>
        <v>1</v>
      </c>
      <c r="Y237">
        <f t="shared" si="62"/>
        <v>2</v>
      </c>
      <c r="Z237" s="6">
        <f t="shared" si="63"/>
        <v>0.4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4</v>
      </c>
      <c r="G238">
        <f>COUNTIF('2way'!$Q$3:$Q$7690,"=" &amp;B238) + COUNTIF('2way'!$R$3:$R$7690,"=" &amp;B238)</f>
        <v>5</v>
      </c>
      <c r="H238" s="6">
        <f t="shared" si="50"/>
        <v>0</v>
      </c>
      <c r="I238" s="6">
        <f t="shared" si="51"/>
        <v>0.2</v>
      </c>
      <c r="J238" s="6">
        <f t="shared" si="52"/>
        <v>0</v>
      </c>
      <c r="K238" s="6">
        <f t="shared" si="53"/>
        <v>0.8</v>
      </c>
      <c r="L238" s="69">
        <f>COUNTIFS('2way'!$M$3:$M$7690,"&gt;50%",'2way'!$Y$3:$Y$7690,"Y",'2way'!$Q$3:$Q$7690,"=" &amp;B238) +  COUNTIFS('2way'!$M$3:$M$7690,"&gt;50%",'2way'!$Y$3:$Y$7690,"Y",'2way'!$R$3:$R$7690,"=" &amp;B238)</f>
        <v>3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1</v>
      </c>
      <c r="P238">
        <f>COUNTIF('2way'!$Q$3:$Q$7690,"=" &amp;B238) + COUNTIF('2way'!$R$3:$R$7690,"=" &amp;B238)</f>
        <v>5</v>
      </c>
      <c r="Q238" s="6">
        <f t="shared" si="54"/>
        <v>0.6</v>
      </c>
      <c r="R238" s="6">
        <f t="shared" si="55"/>
        <v>0.2</v>
      </c>
      <c r="S238" s="6">
        <f t="shared" si="56"/>
        <v>0</v>
      </c>
      <c r="T238" s="6">
        <f t="shared" si="57"/>
        <v>0.2</v>
      </c>
      <c r="U238">
        <f t="shared" si="58"/>
        <v>0</v>
      </c>
      <c r="V238" s="6">
        <f t="shared" si="59"/>
        <v>0</v>
      </c>
      <c r="W238">
        <f t="shared" si="60"/>
        <v>3</v>
      </c>
      <c r="X238" s="6">
        <f t="shared" si="61"/>
        <v>0.6</v>
      </c>
      <c r="Y238">
        <f t="shared" si="62"/>
        <v>5</v>
      </c>
      <c r="Z238" s="6">
        <f t="shared" si="63"/>
        <v>1</v>
      </c>
      <c r="AA238">
        <f t="shared" si="64"/>
        <v>2</v>
      </c>
      <c r="AB238" s="6">
        <f t="shared" si="65"/>
        <v>0.4</v>
      </c>
    </row>
    <row r="239" spans="1:28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3</v>
      </c>
      <c r="D239" s="69">
        <f>COUNTIFS('2way'!$A$3:$A$7690,"&gt;50%",'2way'!$Y$3:$Y$7690,"N",'2way'!$Q$3:$Q$7690,"=" &amp;B239) +  COUNTIFS('2way'!$A$3:$A$7690,"&gt;50%",'2way'!$Y$3:$Y$7690,"N",'2way'!$R$3:$R$7690,"=" &amp;B239)</f>
        <v>2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5</v>
      </c>
      <c r="H239" s="6">
        <f t="shared" si="50"/>
        <v>0.6</v>
      </c>
      <c r="I239" s="6">
        <f t="shared" si="51"/>
        <v>0.4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3</v>
      </c>
      <c r="M239" s="69">
        <f>COUNTIFS('2way'!$M$3:$M$7690,"&gt;50%",'2way'!$Y$3:$Y$7690,"N",'2way'!$Q$3:$Q$7690,"=" &amp;B239) +  COUNTIFS('2way'!$M$3:$M$7690,"&gt;50%",'2way'!$Y$3:$Y$7690,"N",'2way'!$R$3:$R$7690,"=" &amp;B239)</f>
        <v>2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5</v>
      </c>
      <c r="Q239" s="6">
        <f t="shared" si="54"/>
        <v>0.6</v>
      </c>
      <c r="R239" s="6">
        <f t="shared" si="55"/>
        <v>0.4</v>
      </c>
      <c r="S239" s="6">
        <f t="shared" si="56"/>
        <v>0</v>
      </c>
      <c r="T239" s="6">
        <f t="shared" si="57"/>
        <v>0</v>
      </c>
      <c r="U239">
        <f t="shared" si="58"/>
        <v>3</v>
      </c>
      <c r="V239" s="6">
        <f t="shared" si="59"/>
        <v>0.6</v>
      </c>
      <c r="W239">
        <f t="shared" si="60"/>
        <v>3</v>
      </c>
      <c r="X239" s="6">
        <f t="shared" si="61"/>
        <v>0.6</v>
      </c>
      <c r="Y239">
        <f t="shared" si="62"/>
        <v>2</v>
      </c>
      <c r="Z239" s="6">
        <f t="shared" si="63"/>
        <v>0.4</v>
      </c>
      <c r="AA239">
        <f t="shared" si="64"/>
        <v>2</v>
      </c>
      <c r="AB239" s="6">
        <f t="shared" si="65"/>
        <v>0.4</v>
      </c>
    </row>
    <row r="240" spans="1:28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2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5</v>
      </c>
      <c r="H240" s="6">
        <f t="shared" si="50"/>
        <v>0.4</v>
      </c>
      <c r="I240" s="6">
        <f t="shared" si="51"/>
        <v>0.4</v>
      </c>
      <c r="J240" s="6">
        <f t="shared" si="52"/>
        <v>0</v>
      </c>
      <c r="K240" s="6">
        <f t="shared" si="53"/>
        <v>0.2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2</v>
      </c>
      <c r="N240" s="69">
        <f>COUNTIFS('2way'!$N$3:$N$7690,"&gt;50%",'2way'!$Y$3:$Y$7690,"N",'2way'!$Q$3:$Q$7690,"=" &amp;B240) +  COUNTIFS('2way'!$N$3:$N$7690,"&gt;50%",'2way'!$Y$3:$Y$7690,"N",'2way'!$R$3:$R$7690,"=" &amp;B240)</f>
        <v>0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5</v>
      </c>
      <c r="Q240" s="6">
        <f t="shared" si="54"/>
        <v>0.6</v>
      </c>
      <c r="R240" s="6">
        <f t="shared" si="55"/>
        <v>0.4</v>
      </c>
      <c r="S240" s="6">
        <f t="shared" si="56"/>
        <v>0</v>
      </c>
      <c r="T240" s="6">
        <f t="shared" si="57"/>
        <v>0</v>
      </c>
      <c r="U240">
        <f t="shared" si="58"/>
        <v>2</v>
      </c>
      <c r="V240" s="6">
        <f t="shared" si="59"/>
        <v>0.4</v>
      </c>
      <c r="W240">
        <f t="shared" si="60"/>
        <v>3</v>
      </c>
      <c r="X240" s="6">
        <f t="shared" si="61"/>
        <v>0.6</v>
      </c>
      <c r="Y240">
        <f t="shared" si="62"/>
        <v>3</v>
      </c>
      <c r="Z240" s="6">
        <f t="shared" si="63"/>
        <v>0.6</v>
      </c>
      <c r="AA240">
        <f t="shared" si="64"/>
        <v>2</v>
      </c>
      <c r="AB240" s="6">
        <f t="shared" si="65"/>
        <v>0.4</v>
      </c>
    </row>
    <row r="241" spans="1:28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3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5</v>
      </c>
      <c r="H241" s="6">
        <f t="shared" si="50"/>
        <v>0.6</v>
      </c>
      <c r="I241" s="6">
        <f t="shared" si="51"/>
        <v>0.4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3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5</v>
      </c>
      <c r="Q241" s="6">
        <f t="shared" si="54"/>
        <v>0.6</v>
      </c>
      <c r="R241" s="6">
        <f t="shared" si="55"/>
        <v>0.4</v>
      </c>
      <c r="S241" s="6">
        <f t="shared" si="56"/>
        <v>0</v>
      </c>
      <c r="T241" s="6">
        <f t="shared" si="57"/>
        <v>0</v>
      </c>
      <c r="U241">
        <f t="shared" si="58"/>
        <v>3</v>
      </c>
      <c r="V241" s="6">
        <f t="shared" si="59"/>
        <v>0.6</v>
      </c>
      <c r="W241">
        <f t="shared" si="60"/>
        <v>3</v>
      </c>
      <c r="X241" s="6">
        <f t="shared" si="61"/>
        <v>0.6</v>
      </c>
      <c r="Y241">
        <f t="shared" si="62"/>
        <v>2</v>
      </c>
      <c r="Z241" s="6">
        <f t="shared" si="63"/>
        <v>0.4</v>
      </c>
      <c r="AA241">
        <f t="shared" si="64"/>
        <v>2</v>
      </c>
      <c r="AB241" s="6">
        <f t="shared" si="65"/>
        <v>0.4</v>
      </c>
    </row>
    <row r="242" spans="1:28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0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0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5</v>
      </c>
      <c r="H242" s="6">
        <f t="shared" si="50"/>
        <v>0</v>
      </c>
      <c r="I242" s="6">
        <f t="shared" si="51"/>
        <v>0.4</v>
      </c>
      <c r="J242" s="6">
        <f t="shared" si="52"/>
        <v>0</v>
      </c>
      <c r="K242" s="6">
        <f t="shared" si="53"/>
        <v>0.6</v>
      </c>
      <c r="L242" s="69">
        <f>COUNTIFS('2way'!$M$3:$M$7690,"&gt;50%",'2way'!$Y$3:$Y$7690,"Y",'2way'!$Q$3:$Q$7690,"=" &amp;B242) +  COUNTIFS('2way'!$M$3:$M$7690,"&gt;50%",'2way'!$Y$3:$Y$7690,"Y",'2way'!$R$3:$R$7690,"=" &amp;B242)</f>
        <v>2</v>
      </c>
      <c r="M242" s="69">
        <f>COUNTIFS('2way'!$M$3:$M$7690,"&gt;50%",'2way'!$Y$3:$Y$7690,"N",'2way'!$Q$3:$Q$7690,"=" &amp;B242) +  COUNTIFS('2way'!$M$3:$M$7690,"&gt;50%",'2way'!$Y$3:$Y$7690,"N",'2way'!$R$3:$R$7690,"=" &amp;B242)</f>
        <v>2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5</v>
      </c>
      <c r="Q242" s="6">
        <f t="shared" si="54"/>
        <v>0.4</v>
      </c>
      <c r="R242" s="6">
        <f t="shared" si="55"/>
        <v>0.4</v>
      </c>
      <c r="S242" s="6">
        <f t="shared" si="56"/>
        <v>0</v>
      </c>
      <c r="T242" s="6">
        <f t="shared" si="57"/>
        <v>0.2</v>
      </c>
      <c r="U242">
        <f t="shared" si="58"/>
        <v>0</v>
      </c>
      <c r="V242" s="6">
        <f t="shared" si="59"/>
        <v>0</v>
      </c>
      <c r="W242">
        <f t="shared" si="60"/>
        <v>2</v>
      </c>
      <c r="X242" s="6">
        <f t="shared" si="61"/>
        <v>0.4</v>
      </c>
      <c r="Y242">
        <f t="shared" si="62"/>
        <v>5</v>
      </c>
      <c r="Z242" s="6">
        <f t="shared" si="63"/>
        <v>1</v>
      </c>
      <c r="AA242">
        <f t="shared" si="64"/>
        <v>3</v>
      </c>
      <c r="AB242" s="6">
        <f t="shared" si="65"/>
        <v>0.6</v>
      </c>
    </row>
    <row r="243" spans="1:28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1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5</v>
      </c>
      <c r="H243" s="6">
        <f t="shared" si="50"/>
        <v>0.6</v>
      </c>
      <c r="I243" s="6">
        <f t="shared" si="51"/>
        <v>0.2</v>
      </c>
      <c r="J243" s="6">
        <f t="shared" si="52"/>
        <v>0</v>
      </c>
      <c r="K243" s="6">
        <f t="shared" si="53"/>
        <v>0.2</v>
      </c>
      <c r="L243" s="69">
        <f>COUNTIFS('2way'!$M$3:$M$7690,"&gt;50%",'2way'!$Y$3:$Y$7690,"Y",'2way'!$Q$3:$Q$7690,"=" &amp;B243) +  COUNTIFS('2way'!$M$3:$M$7690,"&gt;50%",'2way'!$Y$3:$Y$7690,"Y",'2way'!$R$3:$R$7690,"=" &amp;B243)</f>
        <v>4</v>
      </c>
      <c r="M243" s="69">
        <f>COUNTIFS('2way'!$M$3:$M$7690,"&gt;50%",'2way'!$Y$3:$Y$7690,"N",'2way'!$Q$3:$Q$7690,"=" &amp;B243) +  COUNTIFS('2way'!$M$3:$M$7690,"&gt;50%",'2way'!$Y$3:$Y$7690,"N",'2way'!$R$3:$R$7690,"=" &amp;B243)</f>
        <v>1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5</v>
      </c>
      <c r="Q243" s="6">
        <f t="shared" si="54"/>
        <v>0.8</v>
      </c>
      <c r="R243" s="6">
        <f t="shared" si="55"/>
        <v>0.2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0.6</v>
      </c>
      <c r="W243">
        <f t="shared" si="60"/>
        <v>4</v>
      </c>
      <c r="X243" s="6">
        <f t="shared" si="61"/>
        <v>0.8</v>
      </c>
      <c r="Y243">
        <f t="shared" si="62"/>
        <v>2</v>
      </c>
      <c r="Z243" s="6">
        <f t="shared" si="63"/>
        <v>0.4</v>
      </c>
      <c r="AA243">
        <f t="shared" si="64"/>
        <v>1</v>
      </c>
      <c r="AB243" s="6">
        <f t="shared" si="65"/>
        <v>0.2</v>
      </c>
    </row>
    <row r="244" spans="1:28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3</v>
      </c>
      <c r="D244" s="69">
        <f>COUNTIFS('2way'!$A$3:$A$7690,"&gt;50%",'2way'!$Y$3:$Y$7690,"N",'2way'!$Q$3:$Q$7690,"=" &amp;B244) +  COUNTIFS('2way'!$A$3:$A$7690,"&gt;50%",'2way'!$Y$3:$Y$7690,"N",'2way'!$R$3:$R$7690,"=" &amp;B244)</f>
        <v>1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5</v>
      </c>
      <c r="H244" s="6">
        <f t="shared" si="50"/>
        <v>0.6</v>
      </c>
      <c r="I244" s="6">
        <f t="shared" si="51"/>
        <v>0.2</v>
      </c>
      <c r="J244" s="6">
        <f t="shared" si="52"/>
        <v>0</v>
      </c>
      <c r="K244" s="6">
        <f t="shared" si="53"/>
        <v>0.2</v>
      </c>
      <c r="L244" s="69">
        <f>COUNTIFS('2way'!$M$3:$M$7690,"&gt;50%",'2way'!$Y$3:$Y$7690,"Y",'2way'!$Q$3:$Q$7690,"=" &amp;B244) +  COUNTIFS('2way'!$M$3:$M$7690,"&gt;50%",'2way'!$Y$3:$Y$7690,"Y",'2way'!$R$3:$R$7690,"=" &amp;B244)</f>
        <v>4</v>
      </c>
      <c r="M244" s="69">
        <f>COUNTIFS('2way'!$M$3:$M$7690,"&gt;50%",'2way'!$Y$3:$Y$7690,"N",'2way'!$Q$3:$Q$7690,"=" &amp;B244) +  COUNTIFS('2way'!$M$3:$M$7690,"&gt;50%",'2way'!$Y$3:$Y$7690,"N",'2way'!$R$3:$R$7690,"=" &amp;B244)</f>
        <v>1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5</v>
      </c>
      <c r="Q244" s="6">
        <f t="shared" si="54"/>
        <v>0.8</v>
      </c>
      <c r="R244" s="6">
        <f t="shared" si="55"/>
        <v>0.2</v>
      </c>
      <c r="S244" s="6">
        <f t="shared" si="56"/>
        <v>0</v>
      </c>
      <c r="T244" s="6">
        <f t="shared" si="57"/>
        <v>0</v>
      </c>
      <c r="U244">
        <f t="shared" si="58"/>
        <v>3</v>
      </c>
      <c r="V244" s="6">
        <f t="shared" si="59"/>
        <v>0.6</v>
      </c>
      <c r="W244">
        <f t="shared" si="60"/>
        <v>4</v>
      </c>
      <c r="X244" s="6">
        <f t="shared" si="61"/>
        <v>0.8</v>
      </c>
      <c r="Y244">
        <f t="shared" si="62"/>
        <v>2</v>
      </c>
      <c r="Z244" s="6">
        <f t="shared" si="63"/>
        <v>0.4</v>
      </c>
      <c r="AA244">
        <f t="shared" si="64"/>
        <v>1</v>
      </c>
      <c r="AB244" s="6">
        <f t="shared" si="65"/>
        <v>0.2</v>
      </c>
    </row>
    <row r="245" spans="1:28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1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5</v>
      </c>
      <c r="H245" s="6">
        <f t="shared" si="50"/>
        <v>0.2</v>
      </c>
      <c r="I245" s="6">
        <f t="shared" si="51"/>
        <v>0.2</v>
      </c>
      <c r="J245" s="6">
        <f t="shared" si="52"/>
        <v>0</v>
      </c>
      <c r="K245" s="6">
        <f t="shared" si="53"/>
        <v>0.6</v>
      </c>
      <c r="L245" s="69">
        <f>COUNTIFS('2way'!$M$3:$M$7690,"&gt;50%",'2way'!$Y$3:$Y$7690,"Y",'2way'!$Q$3:$Q$7690,"=" &amp;B245) +  COUNTIFS('2way'!$M$3:$M$7690,"&gt;50%",'2way'!$Y$3:$Y$7690,"Y",'2way'!$R$3:$R$7690,"=" &amp;B245)</f>
        <v>4</v>
      </c>
      <c r="M245" s="69">
        <f>COUNTIFS('2way'!$M$3:$M$7690,"&gt;50%",'2way'!$Y$3:$Y$7690,"N",'2way'!$Q$3:$Q$7690,"=" &amp;B245) +  COUNTIFS('2way'!$M$3:$M$7690,"&gt;50%",'2way'!$Y$3:$Y$7690,"N",'2way'!$R$3:$R$7690,"=" &amp;B245)</f>
        <v>1</v>
      </c>
      <c r="N245" s="69">
        <f>COUNTIFS('2way'!$N$3:$N$7690,"&gt;50%",'2way'!$Y$3:$Y$7690,"N",'2way'!$Q$3:$Q$7690,"=" &amp;B245) +  COUNTIFS('2way'!$N$3:$N$7690,"&gt;50%",'2way'!$Y$3:$Y$7690,"N",'2way'!$R$3:$R$7690,"=" &amp;B245)</f>
        <v>0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5</v>
      </c>
      <c r="Q245" s="6">
        <f t="shared" si="54"/>
        <v>0.8</v>
      </c>
      <c r="R245" s="6">
        <f t="shared" si="55"/>
        <v>0.2</v>
      </c>
      <c r="S245" s="6">
        <f t="shared" si="56"/>
        <v>0</v>
      </c>
      <c r="T245" s="6">
        <f t="shared" si="57"/>
        <v>0</v>
      </c>
      <c r="U245">
        <f t="shared" si="58"/>
        <v>1</v>
      </c>
      <c r="V245" s="6">
        <f t="shared" si="59"/>
        <v>0.2</v>
      </c>
      <c r="W245">
        <f t="shared" si="60"/>
        <v>4</v>
      </c>
      <c r="X245" s="6">
        <f t="shared" si="61"/>
        <v>0.8</v>
      </c>
      <c r="Y245">
        <f t="shared" si="62"/>
        <v>4</v>
      </c>
      <c r="Z245" s="6">
        <f t="shared" si="63"/>
        <v>0.8</v>
      </c>
      <c r="AA245">
        <f t="shared" si="64"/>
        <v>1</v>
      </c>
      <c r="AB245" s="6">
        <f t="shared" si="65"/>
        <v>0.2</v>
      </c>
    </row>
    <row r="246" spans="1:28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3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0</v>
      </c>
      <c r="G246">
        <f>COUNTIF('2way'!$Q$3:$Q$7690,"=" &amp;B246) + COUNTIF('2way'!$R$3:$R$7690,"=" &amp;B246)</f>
        <v>5</v>
      </c>
      <c r="H246" s="6">
        <f t="shared" si="50"/>
        <v>0.6</v>
      </c>
      <c r="I246" s="6">
        <f t="shared" si="51"/>
        <v>0.2</v>
      </c>
      <c r="J246" s="6">
        <f t="shared" si="52"/>
        <v>0.2</v>
      </c>
      <c r="K246" s="6">
        <f t="shared" si="53"/>
        <v>0</v>
      </c>
      <c r="L246" s="69">
        <f>COUNTIFS('2way'!$M$3:$M$7690,"&gt;50%",'2way'!$Y$3:$Y$7690,"Y",'2way'!$Q$3:$Q$7690,"=" &amp;B246) +  COUNTIFS('2way'!$M$3:$M$7690,"&gt;50%",'2way'!$Y$3:$Y$7690,"Y",'2way'!$R$3:$R$7690,"=" &amp;B246)</f>
        <v>3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5</v>
      </c>
      <c r="Q246" s="6">
        <f t="shared" si="54"/>
        <v>0.6</v>
      </c>
      <c r="R246" s="6">
        <f t="shared" si="55"/>
        <v>0.4</v>
      </c>
      <c r="S246" s="6">
        <f t="shared" si="56"/>
        <v>0</v>
      </c>
      <c r="T246" s="6">
        <f t="shared" si="57"/>
        <v>0</v>
      </c>
      <c r="U246">
        <f t="shared" si="58"/>
        <v>4</v>
      </c>
      <c r="V246" s="6">
        <f t="shared" si="59"/>
        <v>0.8</v>
      </c>
      <c r="W246">
        <f t="shared" si="60"/>
        <v>3</v>
      </c>
      <c r="X246" s="6">
        <f t="shared" si="61"/>
        <v>0.6</v>
      </c>
      <c r="Y246">
        <f t="shared" si="62"/>
        <v>1</v>
      </c>
      <c r="Z246" s="6">
        <f t="shared" si="63"/>
        <v>0.2</v>
      </c>
      <c r="AA246">
        <f t="shared" si="64"/>
        <v>2</v>
      </c>
      <c r="AB246" s="6">
        <f t="shared" si="65"/>
        <v>0.4</v>
      </c>
    </row>
    <row r="247" spans="1:28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3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5</v>
      </c>
      <c r="H247" s="6">
        <f t="shared" si="50"/>
        <v>0.6</v>
      </c>
      <c r="I247" s="6">
        <f t="shared" si="51"/>
        <v>0.2</v>
      </c>
      <c r="J247" s="6">
        <f t="shared" si="52"/>
        <v>0.2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3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5</v>
      </c>
      <c r="Q247" s="6">
        <f t="shared" si="54"/>
        <v>0.6</v>
      </c>
      <c r="R247" s="6">
        <f t="shared" si="55"/>
        <v>0.4</v>
      </c>
      <c r="S247" s="6">
        <f t="shared" si="56"/>
        <v>0</v>
      </c>
      <c r="T247" s="6">
        <f t="shared" si="57"/>
        <v>0</v>
      </c>
      <c r="U247">
        <f t="shared" si="58"/>
        <v>4</v>
      </c>
      <c r="V247" s="6">
        <f t="shared" si="59"/>
        <v>0.8</v>
      </c>
      <c r="W247">
        <f t="shared" si="60"/>
        <v>3</v>
      </c>
      <c r="X247" s="6">
        <f t="shared" si="61"/>
        <v>0.6</v>
      </c>
      <c r="Y247">
        <f t="shared" si="62"/>
        <v>1</v>
      </c>
      <c r="Z247" s="6">
        <f t="shared" si="63"/>
        <v>0.2</v>
      </c>
      <c r="AA247">
        <f t="shared" si="64"/>
        <v>2</v>
      </c>
      <c r="AB247" s="6">
        <f t="shared" si="65"/>
        <v>0.4</v>
      </c>
    </row>
    <row r="248" spans="1:28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2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5</v>
      </c>
      <c r="H248" s="6">
        <f t="shared" si="50"/>
        <v>0.4</v>
      </c>
      <c r="I248" s="6">
        <f t="shared" si="51"/>
        <v>0.4</v>
      </c>
      <c r="J248" s="6">
        <f t="shared" si="52"/>
        <v>0</v>
      </c>
      <c r="K248" s="6">
        <f t="shared" si="53"/>
        <v>0.2</v>
      </c>
      <c r="L248" s="69">
        <f>COUNTIFS('2way'!$M$3:$M$7690,"&gt;50%",'2way'!$Y$3:$Y$7690,"Y",'2way'!$Q$3:$Q$7690,"=" &amp;B248) +  COUNTIFS('2way'!$M$3:$M$7690,"&gt;50%",'2way'!$Y$3:$Y$7690,"Y",'2way'!$R$3:$R$7690,"=" &amp;B248)</f>
        <v>3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5</v>
      </c>
      <c r="Q248" s="6">
        <f t="shared" si="54"/>
        <v>0.6</v>
      </c>
      <c r="R248" s="6">
        <f t="shared" si="55"/>
        <v>0.4</v>
      </c>
      <c r="S248" s="6">
        <f t="shared" si="56"/>
        <v>0</v>
      </c>
      <c r="T248" s="6">
        <f t="shared" si="57"/>
        <v>0</v>
      </c>
      <c r="U248">
        <f t="shared" si="58"/>
        <v>2</v>
      </c>
      <c r="V248" s="6">
        <f t="shared" si="59"/>
        <v>0.4</v>
      </c>
      <c r="W248">
        <f t="shared" si="60"/>
        <v>3</v>
      </c>
      <c r="X248" s="6">
        <f t="shared" si="61"/>
        <v>0.6</v>
      </c>
      <c r="Y248">
        <f t="shared" si="62"/>
        <v>3</v>
      </c>
      <c r="Z248" s="6">
        <f t="shared" si="63"/>
        <v>0.6</v>
      </c>
      <c r="AA248">
        <f t="shared" si="64"/>
        <v>2</v>
      </c>
      <c r="AB248" s="6">
        <f t="shared" si="65"/>
        <v>0.4</v>
      </c>
    </row>
    <row r="249" spans="1:28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0</v>
      </c>
      <c r="F249" s="69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5</v>
      </c>
      <c r="H249" s="6">
        <f t="shared" si="50"/>
        <v>0.6</v>
      </c>
      <c r="I249" s="6">
        <f t="shared" si="51"/>
        <v>0</v>
      </c>
      <c r="J249" s="6">
        <f t="shared" si="52"/>
        <v>0</v>
      </c>
      <c r="K249" s="6">
        <f t="shared" si="53"/>
        <v>0.4</v>
      </c>
      <c r="L249" s="69">
        <f>COUNTIFS('2way'!$M$3:$M$7690,"&gt;50%",'2way'!$Y$3:$Y$7690,"Y",'2way'!$Q$3:$Q$7690,"=" &amp;B249) +  COUNTIFS('2way'!$M$3:$M$7690,"&gt;50%",'2way'!$Y$3:$Y$7690,"Y",'2way'!$R$3:$R$7690,"=" &amp;B249)</f>
        <v>5</v>
      </c>
      <c r="M249" s="69">
        <f>COUNTIFS('2way'!$M$3:$M$7690,"&gt;50%",'2way'!$Y$3:$Y$7690,"N",'2way'!$Q$3:$Q$7690,"=" &amp;B249) +  COUNTIFS('2way'!$M$3:$M$7690,"&gt;50%",'2way'!$Y$3:$Y$7690,"N",'2way'!$R$3:$R$7690,"=" &amp;B249)</f>
        <v>0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5</v>
      </c>
      <c r="Q249" s="6">
        <f t="shared" si="54"/>
        <v>1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3</v>
      </c>
      <c r="V249" s="6">
        <f t="shared" si="59"/>
        <v>0.6</v>
      </c>
      <c r="W249">
        <f t="shared" si="60"/>
        <v>5</v>
      </c>
      <c r="X249" s="6">
        <f t="shared" si="61"/>
        <v>1</v>
      </c>
      <c r="Y249">
        <f t="shared" si="62"/>
        <v>2</v>
      </c>
      <c r="Z249" s="6">
        <f t="shared" si="63"/>
        <v>0.4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1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1</v>
      </c>
      <c r="G250">
        <f>COUNTIF('2way'!$Q$3:$Q$7690,"=" &amp;B250) + COUNTIF('2way'!$R$3:$R$7690,"=" &amp;B250)</f>
        <v>5</v>
      </c>
      <c r="H250" s="6">
        <f t="shared" si="50"/>
        <v>0.4</v>
      </c>
      <c r="I250" s="6">
        <f t="shared" si="51"/>
        <v>0.2</v>
      </c>
      <c r="J250" s="6">
        <f t="shared" si="52"/>
        <v>0.2</v>
      </c>
      <c r="K250" s="6">
        <f t="shared" si="53"/>
        <v>0.2</v>
      </c>
      <c r="L250" s="69">
        <f>COUNTIFS('2way'!$M$3:$M$7690,"&gt;50%",'2way'!$Y$3:$Y$7690,"Y",'2way'!$Q$3:$Q$7690,"=" &amp;B250) +  COUNTIFS('2way'!$M$3:$M$7690,"&gt;50%",'2way'!$Y$3:$Y$7690,"Y",'2way'!$R$3:$R$7690,"=" &amp;B250)</f>
        <v>3</v>
      </c>
      <c r="M250" s="69">
        <f>COUNTIFS('2way'!$M$3:$M$7690,"&gt;50%",'2way'!$Y$3:$Y$7690,"N",'2way'!$Q$3:$Q$7690,"=" &amp;B250) +  COUNTIFS('2way'!$M$3:$M$7690,"&gt;50%",'2way'!$Y$3:$Y$7690,"N",'2way'!$R$3:$R$7690,"=" &amp;B250)</f>
        <v>2</v>
      </c>
      <c r="N250" s="69">
        <f>COUNTIFS('2way'!$N$3:$N$7690,"&gt;50%",'2way'!$Y$3:$Y$7690,"N",'2way'!$Q$3:$Q$7690,"=" &amp;B250) +  COUNTIFS('2way'!$N$3:$N$7690,"&gt;50%",'2way'!$Y$3:$Y$7690,"N",'2way'!$R$3:$R$7690,"=" &amp;B250)</f>
        <v>0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5</v>
      </c>
      <c r="Q250" s="6">
        <f t="shared" si="54"/>
        <v>0.6</v>
      </c>
      <c r="R250" s="6">
        <f t="shared" si="55"/>
        <v>0.4</v>
      </c>
      <c r="S250" s="6">
        <f t="shared" si="56"/>
        <v>0</v>
      </c>
      <c r="T250" s="6">
        <f t="shared" si="57"/>
        <v>0</v>
      </c>
      <c r="U250">
        <f t="shared" si="58"/>
        <v>3</v>
      </c>
      <c r="V250" s="6">
        <f t="shared" si="59"/>
        <v>0.6</v>
      </c>
      <c r="W250">
        <f t="shared" si="60"/>
        <v>3</v>
      </c>
      <c r="X250" s="6">
        <f t="shared" si="61"/>
        <v>0.6</v>
      </c>
      <c r="Y250">
        <f t="shared" si="62"/>
        <v>2</v>
      </c>
      <c r="Z250" s="6">
        <f t="shared" si="63"/>
        <v>0.4</v>
      </c>
      <c r="AA250">
        <f t="shared" si="64"/>
        <v>2</v>
      </c>
      <c r="AB250" s="6">
        <f t="shared" si="65"/>
        <v>0.4</v>
      </c>
    </row>
    <row r="251" spans="1:28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4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0</v>
      </c>
      <c r="F251" s="69">
        <f>COUNTIFS('2way'!$B$3:$B$7690,"&gt;50%",'2way'!$Y$3:$Y$7690,"Y",'2way'!$Q$3:$Q$7690,"=" &amp;B251) +  COUNTIFS('2way'!$B$3:$B$7690,"&gt;50%",'2way'!$Y$3:$Y$7690,"Y",'2way'!$R$3:$R$7690,"=" &amp;B251)</f>
        <v>1</v>
      </c>
      <c r="G251">
        <f>COUNTIF('2way'!$Q$3:$Q$7690,"=" &amp;B251) + COUNTIF('2way'!$R$3:$R$7690,"=" &amp;B251)</f>
        <v>5</v>
      </c>
      <c r="H251" s="6">
        <f t="shared" si="50"/>
        <v>0.8</v>
      </c>
      <c r="I251" s="6">
        <f t="shared" si="51"/>
        <v>0</v>
      </c>
      <c r="J251" s="6">
        <f t="shared" si="52"/>
        <v>0</v>
      </c>
      <c r="K251" s="6">
        <f t="shared" si="53"/>
        <v>0.2</v>
      </c>
      <c r="L251" s="69">
        <f>COUNTIFS('2way'!$M$3:$M$7690,"&gt;50%",'2way'!$Y$3:$Y$7690,"Y",'2way'!$Q$3:$Q$7690,"=" &amp;B251) +  COUNTIFS('2way'!$M$3:$M$7690,"&gt;50%",'2way'!$Y$3:$Y$7690,"Y",'2way'!$R$3:$R$7690,"=" &amp;B251)</f>
        <v>5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0</v>
      </c>
      <c r="O251" s="6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5</v>
      </c>
      <c r="Q251" s="6">
        <f t="shared" si="54"/>
        <v>1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4</v>
      </c>
      <c r="V251" s="6">
        <f t="shared" si="59"/>
        <v>0.8</v>
      </c>
      <c r="W251">
        <f t="shared" si="60"/>
        <v>5</v>
      </c>
      <c r="X251" s="6">
        <f t="shared" si="61"/>
        <v>1</v>
      </c>
      <c r="Y251">
        <f t="shared" si="62"/>
        <v>1</v>
      </c>
      <c r="Z251" s="6">
        <f t="shared" si="63"/>
        <v>0.2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2</v>
      </c>
      <c r="D252" s="69">
        <f>COUNTIFS('2way'!$A$3:$A$7690,"&gt;50%",'2way'!$Y$3:$Y$7690,"N",'2way'!$Q$3:$Q$7690,"=" &amp;B252) +  COUNTIFS('2way'!$A$3:$A$7690,"&gt;50%",'2way'!$Y$3:$Y$7690,"N",'2way'!$R$3:$R$7690,"=" &amp;B252)</f>
        <v>1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5</v>
      </c>
      <c r="H252" s="6">
        <f t="shared" si="50"/>
        <v>0.4</v>
      </c>
      <c r="I252" s="6">
        <f t="shared" si="51"/>
        <v>0.2</v>
      </c>
      <c r="J252" s="6">
        <f t="shared" si="52"/>
        <v>0.2</v>
      </c>
      <c r="K252" s="6">
        <f t="shared" si="53"/>
        <v>0.2</v>
      </c>
      <c r="L252" s="69">
        <f>COUNTIFS('2way'!$M$3:$M$7690,"&gt;50%",'2way'!$Y$3:$Y$7690,"Y",'2way'!$Q$3:$Q$7690,"=" &amp;B252) +  COUNTIFS('2way'!$M$3:$M$7690,"&gt;50%",'2way'!$Y$3:$Y$7690,"Y",'2way'!$R$3:$R$7690,"=" &amp;B252)</f>
        <v>3</v>
      </c>
      <c r="M252" s="69">
        <f>COUNTIFS('2way'!$M$3:$M$7690,"&gt;50%",'2way'!$Y$3:$Y$7690,"N",'2way'!$Q$3:$Q$7690,"=" &amp;B252) +  COUNTIFS('2way'!$M$3:$M$7690,"&gt;50%",'2way'!$Y$3:$Y$7690,"N",'2way'!$R$3:$R$7690,"=" &amp;B252)</f>
        <v>2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5</v>
      </c>
      <c r="Q252" s="6">
        <f t="shared" si="54"/>
        <v>0.6</v>
      </c>
      <c r="R252" s="6">
        <f t="shared" si="55"/>
        <v>0.4</v>
      </c>
      <c r="S252" s="6">
        <f t="shared" si="56"/>
        <v>0</v>
      </c>
      <c r="T252" s="6">
        <f t="shared" si="57"/>
        <v>0</v>
      </c>
      <c r="U252">
        <f t="shared" si="58"/>
        <v>3</v>
      </c>
      <c r="V252" s="6">
        <f t="shared" si="59"/>
        <v>0.6</v>
      </c>
      <c r="W252">
        <f t="shared" si="60"/>
        <v>3</v>
      </c>
      <c r="X252" s="6">
        <f t="shared" si="61"/>
        <v>0.6</v>
      </c>
      <c r="Y252">
        <f t="shared" si="62"/>
        <v>2</v>
      </c>
      <c r="Z252" s="6">
        <f t="shared" si="63"/>
        <v>0.4</v>
      </c>
      <c r="AA252">
        <f t="shared" si="64"/>
        <v>2</v>
      </c>
      <c r="AB252" s="6">
        <f t="shared" si="65"/>
        <v>0.4</v>
      </c>
    </row>
    <row r="253" spans="1:28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0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5</v>
      </c>
      <c r="H253" s="6">
        <f t="shared" si="50"/>
        <v>0</v>
      </c>
      <c r="I253" s="6">
        <f t="shared" si="51"/>
        <v>0.6</v>
      </c>
      <c r="J253" s="6">
        <f t="shared" si="52"/>
        <v>0.2</v>
      </c>
      <c r="K253" s="6">
        <f t="shared" si="53"/>
        <v>0.2</v>
      </c>
      <c r="L253" s="69">
        <f>COUNTIFS('2way'!$M$3:$M$7690,"&gt;50%",'2way'!$Y$3:$Y$7690,"Y",'2way'!$Q$3:$Q$7690,"=" &amp;B253) +  COUNTIFS('2way'!$M$3:$M$7690,"&gt;50%",'2way'!$Y$3:$Y$7690,"Y",'2way'!$R$3:$R$7690,"=" &amp;B253)</f>
        <v>1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5</v>
      </c>
      <c r="Q253" s="6">
        <f t="shared" si="54"/>
        <v>0.2</v>
      </c>
      <c r="R253" s="6">
        <f t="shared" si="55"/>
        <v>0.8</v>
      </c>
      <c r="S253" s="6">
        <f t="shared" si="56"/>
        <v>0</v>
      </c>
      <c r="T253" s="6">
        <f t="shared" si="57"/>
        <v>0</v>
      </c>
      <c r="U253">
        <f t="shared" si="58"/>
        <v>1</v>
      </c>
      <c r="V253" s="6">
        <f t="shared" si="59"/>
        <v>0.2</v>
      </c>
      <c r="W253">
        <f t="shared" si="60"/>
        <v>1</v>
      </c>
      <c r="X253" s="6">
        <f t="shared" si="61"/>
        <v>0.2</v>
      </c>
      <c r="Y253">
        <f t="shared" si="62"/>
        <v>4</v>
      </c>
      <c r="Z253" s="6">
        <f t="shared" si="63"/>
        <v>0.8</v>
      </c>
      <c r="AA253">
        <f t="shared" si="64"/>
        <v>4</v>
      </c>
      <c r="AB253" s="6">
        <f t="shared" si="65"/>
        <v>0.8</v>
      </c>
    </row>
    <row r="254" spans="1:28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3</v>
      </c>
      <c r="D254" s="69">
        <f>COUNTIFS('2way'!$A$3:$A$7690,"&gt;50%",'2way'!$Y$3:$Y$7690,"N",'2way'!$Q$3:$Q$7690,"=" &amp;B254) +  COUNTIFS('2way'!$A$3:$A$7690,"&gt;50%",'2way'!$Y$3:$Y$7690,"N",'2way'!$R$3:$R$7690,"=" &amp;B254)</f>
        <v>0</v>
      </c>
      <c r="E254" s="69">
        <f>COUNTIFS('2way'!$B$3:$B$7690,"&gt;50%",'2way'!$Y$3:$Y$7690,"N",'2way'!$Q$3:$Q$7690,"=" &amp;B254) +  COUNTIFS('2way'!$B$3:$B$7690,"&gt;50%",'2way'!$Y$3:$Y$7690,"N",'2way'!$R$3:$R$7690,"=" &amp;B254)</f>
        <v>1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5</v>
      </c>
      <c r="H254" s="6">
        <f t="shared" si="50"/>
        <v>0.6</v>
      </c>
      <c r="I254" s="6">
        <f t="shared" si="51"/>
        <v>0</v>
      </c>
      <c r="J254" s="6">
        <f t="shared" si="52"/>
        <v>0.2</v>
      </c>
      <c r="K254" s="6">
        <f t="shared" si="53"/>
        <v>0.2</v>
      </c>
      <c r="L254" s="69">
        <f>COUNTIFS('2way'!$M$3:$M$7690,"&gt;50%",'2way'!$Y$3:$Y$7690,"Y",'2way'!$Q$3:$Q$7690,"=" &amp;B254) +  COUNTIFS('2way'!$M$3:$M$7690,"&gt;50%",'2way'!$Y$3:$Y$7690,"Y",'2way'!$R$3:$R$7690,"=" &amp;B254)</f>
        <v>3</v>
      </c>
      <c r="M254" s="69">
        <f>COUNTIFS('2way'!$M$3:$M$7690,"&gt;50%",'2way'!$Y$3:$Y$7690,"N",'2way'!$Q$3:$Q$7690,"=" &amp;B254) +  COUNTIFS('2way'!$M$3:$M$7690,"&gt;50%",'2way'!$Y$3:$Y$7690,"N",'2way'!$R$3:$R$7690,"=" &amp;B254)</f>
        <v>1</v>
      </c>
      <c r="N254" s="69">
        <f>COUNTIFS('2way'!$N$3:$N$7690,"&gt;50%",'2way'!$Y$3:$Y$7690,"N",'2way'!$Q$3:$Q$7690,"=" &amp;B254) +  COUNTIFS('2way'!$N$3:$N$7690,"&gt;50%",'2way'!$Y$3:$Y$7690,"N",'2way'!$R$3:$R$7690,"=" &amp;B254)</f>
        <v>0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5</v>
      </c>
      <c r="Q254" s="6">
        <f t="shared" si="54"/>
        <v>0.6</v>
      </c>
      <c r="R254" s="6">
        <f t="shared" si="55"/>
        <v>0.2</v>
      </c>
      <c r="S254" s="6">
        <f t="shared" si="56"/>
        <v>0</v>
      </c>
      <c r="T254" s="6">
        <f t="shared" si="57"/>
        <v>0.2</v>
      </c>
      <c r="U254">
        <f t="shared" si="58"/>
        <v>4</v>
      </c>
      <c r="V254" s="6">
        <f t="shared" si="59"/>
        <v>0.8</v>
      </c>
      <c r="W254">
        <f t="shared" si="60"/>
        <v>3</v>
      </c>
      <c r="X254" s="6">
        <f t="shared" si="61"/>
        <v>0.6</v>
      </c>
      <c r="Y254">
        <f t="shared" si="62"/>
        <v>1</v>
      </c>
      <c r="Z254" s="6">
        <f t="shared" si="63"/>
        <v>0.2</v>
      </c>
      <c r="AA254">
        <f t="shared" si="64"/>
        <v>2</v>
      </c>
      <c r="AB254" s="6">
        <f t="shared" si="65"/>
        <v>0.4</v>
      </c>
    </row>
    <row r="255" spans="1:28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4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5</v>
      </c>
      <c r="H255" s="6">
        <f t="shared" si="50"/>
        <v>0.8</v>
      </c>
      <c r="I255" s="6">
        <f t="shared" si="51"/>
        <v>0.2</v>
      </c>
      <c r="J255" s="6">
        <f t="shared" si="52"/>
        <v>0</v>
      </c>
      <c r="K255" s="6">
        <f t="shared" si="53"/>
        <v>0</v>
      </c>
      <c r="L255" s="69">
        <f>COUNTIFS('2way'!$M$3:$M$7690,"&gt;50%",'2way'!$Y$3:$Y$7690,"Y",'2way'!$Q$3:$Q$7690,"=" &amp;B255) +  COUNTIFS('2way'!$M$3:$M$7690,"&gt;50%",'2way'!$Y$3:$Y$7690,"Y",'2way'!$R$3:$R$7690,"=" &amp;B255)</f>
        <v>4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5</v>
      </c>
      <c r="Q255" s="6">
        <f t="shared" si="54"/>
        <v>0.8</v>
      </c>
      <c r="R255" s="6">
        <f t="shared" si="55"/>
        <v>0.2</v>
      </c>
      <c r="S255" s="6">
        <f t="shared" si="56"/>
        <v>0</v>
      </c>
      <c r="T255" s="6">
        <f t="shared" si="57"/>
        <v>0</v>
      </c>
      <c r="U255">
        <f t="shared" si="58"/>
        <v>4</v>
      </c>
      <c r="V255" s="6">
        <f t="shared" si="59"/>
        <v>0.8</v>
      </c>
      <c r="W255">
        <f t="shared" si="60"/>
        <v>4</v>
      </c>
      <c r="X255" s="6">
        <f t="shared" si="61"/>
        <v>0.8</v>
      </c>
      <c r="Y255">
        <f t="shared" si="62"/>
        <v>1</v>
      </c>
      <c r="Z255" s="6">
        <f t="shared" si="63"/>
        <v>0.2</v>
      </c>
      <c r="AA255">
        <f t="shared" si="64"/>
        <v>1</v>
      </c>
      <c r="AB255" s="6">
        <f t="shared" si="65"/>
        <v>0.2</v>
      </c>
    </row>
    <row r="256" spans="1:28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1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4</v>
      </c>
      <c r="H256" s="6">
        <f t="shared" si="50"/>
        <v>0</v>
      </c>
      <c r="I256" s="6">
        <f t="shared" si="51"/>
        <v>0</v>
      </c>
      <c r="J256" s="6">
        <f t="shared" si="52"/>
        <v>0.25</v>
      </c>
      <c r="K256" s="6">
        <f t="shared" si="53"/>
        <v>0.25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3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4</v>
      </c>
      <c r="Q256" s="6">
        <f t="shared" si="54"/>
        <v>0</v>
      </c>
      <c r="R256" s="6">
        <f t="shared" si="55"/>
        <v>0</v>
      </c>
      <c r="S256" s="6">
        <f t="shared" si="56"/>
        <v>0.75</v>
      </c>
      <c r="T256" s="6">
        <f t="shared" si="57"/>
        <v>0.25</v>
      </c>
      <c r="U256">
        <f t="shared" si="58"/>
        <v>1</v>
      </c>
      <c r="V256" s="6">
        <f t="shared" si="59"/>
        <v>0.25</v>
      </c>
      <c r="W256">
        <f t="shared" si="60"/>
        <v>3</v>
      </c>
      <c r="X256" s="6">
        <f t="shared" si="61"/>
        <v>0.75</v>
      </c>
      <c r="Y256">
        <f t="shared" si="62"/>
        <v>1</v>
      </c>
      <c r="Z256" s="6">
        <f t="shared" si="63"/>
        <v>0.25</v>
      </c>
      <c r="AA256">
        <f t="shared" si="64"/>
        <v>1</v>
      </c>
      <c r="AB256" s="6">
        <f t="shared" si="65"/>
        <v>0.25</v>
      </c>
    </row>
    <row r="257" spans="1:28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1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1</v>
      </c>
      <c r="G257">
        <f>COUNTIF('2way'!$Q$3:$Q$7690,"=" &amp;B257) + COUNTIF('2way'!$R$3:$R$7690,"=" &amp;B257)</f>
        <v>5</v>
      </c>
      <c r="H257" s="6">
        <f t="shared" si="50"/>
        <v>0.2</v>
      </c>
      <c r="I257" s="6">
        <f t="shared" si="51"/>
        <v>0</v>
      </c>
      <c r="J257" s="6">
        <f t="shared" si="52"/>
        <v>0.4</v>
      </c>
      <c r="K257" s="6">
        <f t="shared" si="53"/>
        <v>0.2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2</v>
      </c>
      <c r="P257">
        <f>COUNTIF('2way'!$Q$3:$Q$7690,"=" &amp;B257) + COUNTIF('2way'!$R$3:$R$7690,"=" &amp;B257)</f>
        <v>5</v>
      </c>
      <c r="Q257" s="6">
        <f t="shared" si="54"/>
        <v>0</v>
      </c>
      <c r="R257" s="6">
        <f t="shared" si="55"/>
        <v>0</v>
      </c>
      <c r="S257" s="6">
        <f t="shared" si="56"/>
        <v>0.6</v>
      </c>
      <c r="T257" s="6">
        <f t="shared" si="57"/>
        <v>0.4</v>
      </c>
      <c r="U257">
        <f t="shared" si="58"/>
        <v>3</v>
      </c>
      <c r="V257" s="6">
        <f t="shared" si="59"/>
        <v>0.6</v>
      </c>
      <c r="W257">
        <f t="shared" si="60"/>
        <v>3</v>
      </c>
      <c r="X257" s="6">
        <f t="shared" si="61"/>
        <v>0.6</v>
      </c>
      <c r="Y257">
        <f t="shared" si="62"/>
        <v>1</v>
      </c>
      <c r="Z257" s="6">
        <f t="shared" si="63"/>
        <v>0.2</v>
      </c>
      <c r="AA257">
        <f t="shared" si="64"/>
        <v>2</v>
      </c>
      <c r="AB257" s="6">
        <f t="shared" si="65"/>
        <v>0.4</v>
      </c>
    </row>
    <row r="258" spans="1:28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3</v>
      </c>
      <c r="F258" s="69">
        <f>COUNTIFS('2way'!$B$3:$B$7690,"&gt;50%",'2way'!$Y$3:$Y$7690,"Y",'2way'!$Q$3:$Q$7690,"=" &amp;B258) +  COUNTIFS('2way'!$B$3:$B$7690,"&gt;50%",'2way'!$Y$3:$Y$7690,"Y",'2way'!$R$3:$R$7690,"=" &amp;B258)</f>
        <v>1</v>
      </c>
      <c r="G258">
        <f>COUNTIF('2way'!$Q$3:$Q$7690,"=" &amp;B258) + COUNTIF('2way'!$R$3:$R$7690,"=" &amp;B258)</f>
        <v>5</v>
      </c>
      <c r="H258" s="6">
        <f t="shared" si="50"/>
        <v>0.2</v>
      </c>
      <c r="I258" s="6">
        <f t="shared" si="51"/>
        <v>0</v>
      </c>
      <c r="J258" s="6">
        <f t="shared" si="52"/>
        <v>0.6</v>
      </c>
      <c r="K258" s="6">
        <f t="shared" si="53"/>
        <v>0.2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3</v>
      </c>
      <c r="O258" s="69">
        <f>COUNTIFS('2way'!$N$3:$N$7690,"&gt;50%",'2way'!$Y$3:$Y$7690,"Y",'2way'!$Q$3:$Q$7690,"=" &amp;B258) +  COUNTIFS('2way'!$N$3:$N$7690,"&gt;50%",'2way'!$Y$3:$Y$7690,"Y",'2way'!$R$3:$R$7690,"=" &amp;B258)</f>
        <v>2</v>
      </c>
      <c r="P258">
        <f>COUNTIF('2way'!$Q$3:$Q$7690,"=" &amp;B258) + COUNTIF('2way'!$R$3:$R$7690,"=" &amp;B258)</f>
        <v>5</v>
      </c>
      <c r="Q258" s="6">
        <f t="shared" si="54"/>
        <v>0</v>
      </c>
      <c r="R258" s="6">
        <f t="shared" si="55"/>
        <v>0</v>
      </c>
      <c r="S258" s="6">
        <f t="shared" si="56"/>
        <v>0.6</v>
      </c>
      <c r="T258" s="6">
        <f t="shared" si="57"/>
        <v>0.4</v>
      </c>
      <c r="U258">
        <f t="shared" si="58"/>
        <v>4</v>
      </c>
      <c r="V258" s="6">
        <f t="shared" si="59"/>
        <v>0.8</v>
      </c>
      <c r="W258">
        <f t="shared" si="60"/>
        <v>3</v>
      </c>
      <c r="X258" s="6">
        <f t="shared" si="61"/>
        <v>0.6</v>
      </c>
      <c r="Y258">
        <f t="shared" si="62"/>
        <v>1</v>
      </c>
      <c r="Z258" s="6">
        <f t="shared" si="63"/>
        <v>0.2</v>
      </c>
      <c r="AA258">
        <f t="shared" si="64"/>
        <v>2</v>
      </c>
      <c r="AB258" s="6">
        <f t="shared" si="65"/>
        <v>0.4</v>
      </c>
    </row>
    <row r="259" spans="1:28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3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5</v>
      </c>
      <c r="H259" s="6">
        <f t="shared" si="50"/>
        <v>0</v>
      </c>
      <c r="I259" s="6">
        <f t="shared" si="51"/>
        <v>0</v>
      </c>
      <c r="J259" s="6">
        <f t="shared" si="52"/>
        <v>0.6</v>
      </c>
      <c r="K259" s="6">
        <f t="shared" si="53"/>
        <v>0.2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3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5</v>
      </c>
      <c r="Q259" s="6">
        <f t="shared" si="54"/>
        <v>0</v>
      </c>
      <c r="R259" s="6">
        <f t="shared" si="55"/>
        <v>0</v>
      </c>
      <c r="S259" s="6">
        <f t="shared" si="56"/>
        <v>0.6</v>
      </c>
      <c r="T259" s="6">
        <f t="shared" si="57"/>
        <v>0.4</v>
      </c>
      <c r="U259">
        <f t="shared" si="58"/>
        <v>3</v>
      </c>
      <c r="V259" s="6">
        <f t="shared" si="59"/>
        <v>0.6</v>
      </c>
      <c r="W259">
        <f t="shared" si="60"/>
        <v>3</v>
      </c>
      <c r="X259" s="6">
        <f t="shared" si="61"/>
        <v>0.6</v>
      </c>
      <c r="Y259">
        <f t="shared" si="62"/>
        <v>1</v>
      </c>
      <c r="Z259" s="6">
        <f t="shared" si="63"/>
        <v>0.2</v>
      </c>
      <c r="AA259">
        <f t="shared" si="64"/>
        <v>2</v>
      </c>
      <c r="AB259" s="6">
        <f t="shared" si="65"/>
        <v>0.4</v>
      </c>
    </row>
    <row r="260" spans="1:28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0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5</v>
      </c>
      <c r="H260" s="6">
        <f t="shared" ref="H260:H323" si="66">C260/G260</f>
        <v>0</v>
      </c>
      <c r="I260" s="6">
        <f t="shared" si="51"/>
        <v>0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2</v>
      </c>
      <c r="O260" s="69">
        <f>COUNTIFS('2way'!$N$3:$N$7690,"&gt;50%",'2way'!$Y$3:$Y$7690,"Y",'2way'!$Q$3:$Q$7690,"=" &amp;B260) +  COUNTIFS('2way'!$N$3:$N$7690,"&gt;50%",'2way'!$Y$3:$Y$7690,"Y",'2way'!$R$3:$R$7690,"=" &amp;B260)</f>
        <v>3</v>
      </c>
      <c r="P260">
        <f>COUNTIF('2way'!$Q$3:$Q$7690,"=" &amp;B260) + COUNTIF('2way'!$R$3:$R$7690,"=" &amp;B260)</f>
        <v>5</v>
      </c>
      <c r="Q260" s="6">
        <f t="shared" si="54"/>
        <v>0</v>
      </c>
      <c r="R260" s="6">
        <f t="shared" si="55"/>
        <v>0</v>
      </c>
      <c r="S260" s="6">
        <f t="shared" si="56"/>
        <v>0.4</v>
      </c>
      <c r="T260" s="6">
        <f t="shared" si="57"/>
        <v>0.6</v>
      </c>
      <c r="U260">
        <f t="shared" si="58"/>
        <v>0</v>
      </c>
      <c r="V260" s="6">
        <f t="shared" si="59"/>
        <v>0</v>
      </c>
      <c r="W260">
        <f t="shared" si="60"/>
        <v>2</v>
      </c>
      <c r="X260" s="6">
        <f t="shared" si="61"/>
        <v>0.4</v>
      </c>
      <c r="Y260">
        <f t="shared" si="62"/>
        <v>0</v>
      </c>
      <c r="Z260" s="6">
        <f t="shared" si="63"/>
        <v>0</v>
      </c>
      <c r="AA260">
        <f t="shared" si="64"/>
        <v>3</v>
      </c>
      <c r="AB260" s="6">
        <f t="shared" si="65"/>
        <v>0.6</v>
      </c>
    </row>
    <row r="261" spans="1:28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2</v>
      </c>
      <c r="F261" s="69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5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0.4</v>
      </c>
      <c r="K261" s="6">
        <f t="shared" ref="K261:K324" si="69">F261/G261</f>
        <v>0</v>
      </c>
      <c r="L261" s="69">
        <f>COUNTIFS('2way'!$M$3:$M$7690,"&gt;50%",'2way'!$Y$3:$Y$7690,"Y",'2way'!$Q$3:$Q$7690,"=" &amp;B261) +  COUNTIFS('2way'!$M$3:$M$7690,"&gt;50%",'2way'!$Y$3:$Y$7690,"Y",'2way'!$R$3:$R$7690,"=" &amp;B261)</f>
        <v>0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2</v>
      </c>
      <c r="P261">
        <f>COUNTIF('2way'!$Q$3:$Q$7690,"=" &amp;B261) + COUNTIF('2way'!$R$3:$R$7690,"=" &amp;B261)</f>
        <v>5</v>
      </c>
      <c r="Q261" s="6">
        <f t="shared" ref="Q261:Q324" si="70">L261/P261</f>
        <v>0</v>
      </c>
      <c r="R261" s="6">
        <f t="shared" ref="R261:R324" si="71">M261/P261</f>
        <v>0.2</v>
      </c>
      <c r="S261" s="6">
        <f t="shared" ref="S261:S324" si="72">N261/P261</f>
        <v>0.4</v>
      </c>
      <c r="T261" s="6">
        <f t="shared" ref="T261:T324" si="73">O261/P261</f>
        <v>0.4</v>
      </c>
      <c r="U261">
        <f t="shared" ref="U261:U324" si="74">C261+E261</f>
        <v>2</v>
      </c>
      <c r="V261" s="6">
        <f t="shared" ref="V261:V324" si="75">U261/G261</f>
        <v>0.4</v>
      </c>
      <c r="W261">
        <f t="shared" ref="W261:W324" si="76">L261+N261</f>
        <v>2</v>
      </c>
      <c r="X261" s="6">
        <f t="shared" ref="X261:X324" si="77">W261/P261</f>
        <v>0.4</v>
      </c>
      <c r="Y261">
        <f t="shared" ref="Y261:Y324" si="78">D261+F261</f>
        <v>0</v>
      </c>
      <c r="Z261" s="6">
        <f t="shared" ref="Z261:Z324" si="79">Y261/G261</f>
        <v>0</v>
      </c>
      <c r="AA261">
        <f t="shared" ref="AA261:AA324" si="80">M261+O261</f>
        <v>3</v>
      </c>
      <c r="AB261" s="6">
        <f t="shared" ref="AB261:AB324" si="81">AA261/P261</f>
        <v>0.6</v>
      </c>
    </row>
    <row r="262" spans="1:28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2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5</v>
      </c>
      <c r="H262" s="6">
        <f t="shared" si="66"/>
        <v>0</v>
      </c>
      <c r="I262" s="6">
        <f t="shared" si="67"/>
        <v>0.2</v>
      </c>
      <c r="J262" s="6">
        <f t="shared" si="68"/>
        <v>0.4</v>
      </c>
      <c r="K262" s="6">
        <f t="shared" si="69"/>
        <v>0.2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2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5</v>
      </c>
      <c r="Q262" s="6">
        <f t="shared" si="70"/>
        <v>0</v>
      </c>
      <c r="R262" s="6">
        <f t="shared" si="71"/>
        <v>0.2</v>
      </c>
      <c r="S262" s="6">
        <f t="shared" si="72"/>
        <v>0.4</v>
      </c>
      <c r="T262" s="6">
        <f t="shared" si="73"/>
        <v>0.4</v>
      </c>
      <c r="U262">
        <f t="shared" si="74"/>
        <v>2</v>
      </c>
      <c r="V262" s="6">
        <f t="shared" si="75"/>
        <v>0.4</v>
      </c>
      <c r="W262">
        <f t="shared" si="76"/>
        <v>2</v>
      </c>
      <c r="X262" s="6">
        <f t="shared" si="77"/>
        <v>0.4</v>
      </c>
      <c r="Y262">
        <f t="shared" si="78"/>
        <v>2</v>
      </c>
      <c r="Z262" s="6">
        <f t="shared" si="79"/>
        <v>0.4</v>
      </c>
      <c r="AA262">
        <f t="shared" si="80"/>
        <v>3</v>
      </c>
      <c r="AB262" s="6">
        <f t="shared" si="81"/>
        <v>0.6</v>
      </c>
    </row>
    <row r="263" spans="1:28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0</v>
      </c>
      <c r="E263" s="69">
        <f>COUNTIFS('2way'!$B$3:$B$7690,"&gt;50%",'2way'!$Y$3:$Y$7690,"N",'2way'!$Q$3:$Q$7690,"=" &amp;B263) +  COUNTIFS('2way'!$B$3:$B$7690,"&gt;50%",'2way'!$Y$3:$Y$7690,"N",'2way'!$R$3:$R$7690,"=" &amp;B263)</f>
        <v>2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5</v>
      </c>
      <c r="H263" s="6">
        <f t="shared" si="66"/>
        <v>0.2</v>
      </c>
      <c r="I263" s="6">
        <f t="shared" si="67"/>
        <v>0</v>
      </c>
      <c r="J263" s="6">
        <f t="shared" si="68"/>
        <v>0.4</v>
      </c>
      <c r="K263" s="6">
        <f t="shared" si="69"/>
        <v>0.2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2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5</v>
      </c>
      <c r="Q263" s="6">
        <f t="shared" si="70"/>
        <v>0</v>
      </c>
      <c r="R263" s="6">
        <f t="shared" si="71"/>
        <v>0</v>
      </c>
      <c r="S263" s="6">
        <f t="shared" si="72"/>
        <v>0.4</v>
      </c>
      <c r="T263" s="6">
        <f t="shared" si="73"/>
        <v>0.6</v>
      </c>
      <c r="U263">
        <f t="shared" si="74"/>
        <v>3</v>
      </c>
      <c r="V263" s="6">
        <f t="shared" si="75"/>
        <v>0.6</v>
      </c>
      <c r="W263">
        <f t="shared" si="76"/>
        <v>2</v>
      </c>
      <c r="X263" s="6">
        <f t="shared" si="77"/>
        <v>0.4</v>
      </c>
      <c r="Y263">
        <f t="shared" si="78"/>
        <v>1</v>
      </c>
      <c r="Z263" s="6">
        <f t="shared" si="79"/>
        <v>0.2</v>
      </c>
      <c r="AA263">
        <f t="shared" si="80"/>
        <v>3</v>
      </c>
      <c r="AB263" s="6">
        <f t="shared" si="81"/>
        <v>0.6</v>
      </c>
    </row>
    <row r="264" spans="1:28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3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1</v>
      </c>
      <c r="F264" s="69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5</v>
      </c>
      <c r="H264" s="6">
        <f t="shared" si="66"/>
        <v>0.6</v>
      </c>
      <c r="I264" s="6">
        <f t="shared" si="67"/>
        <v>0</v>
      </c>
      <c r="J264" s="6">
        <f t="shared" si="68"/>
        <v>0.2</v>
      </c>
      <c r="K264" s="6">
        <f t="shared" si="69"/>
        <v>0</v>
      </c>
      <c r="L264" s="69">
        <f>COUNTIFS('2way'!$M$3:$M$7690,"&gt;50%",'2way'!$Y$3:$Y$7690,"Y",'2way'!$Q$3:$Q$7690,"=" &amp;B264) +  COUNTIFS('2way'!$M$3:$M$7690,"&gt;50%",'2way'!$Y$3:$Y$7690,"Y",'2way'!$R$3:$R$7690,"=" &amp;B264)</f>
        <v>2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1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5</v>
      </c>
      <c r="Q264" s="6">
        <f t="shared" si="70"/>
        <v>0.4</v>
      </c>
      <c r="R264" s="6">
        <f t="shared" si="71"/>
        <v>0</v>
      </c>
      <c r="S264" s="6">
        <f t="shared" si="72"/>
        <v>0.2</v>
      </c>
      <c r="T264" s="6">
        <f t="shared" si="73"/>
        <v>0.4</v>
      </c>
      <c r="U264">
        <f t="shared" si="74"/>
        <v>4</v>
      </c>
      <c r="V264" s="6">
        <f t="shared" si="75"/>
        <v>0.8</v>
      </c>
      <c r="W264">
        <f t="shared" si="76"/>
        <v>3</v>
      </c>
      <c r="X264" s="6">
        <f t="shared" si="77"/>
        <v>0.6</v>
      </c>
      <c r="Y264">
        <f t="shared" si="78"/>
        <v>0</v>
      </c>
      <c r="Z264" s="6">
        <f t="shared" si="79"/>
        <v>0</v>
      </c>
      <c r="AA264">
        <f t="shared" si="80"/>
        <v>2</v>
      </c>
      <c r="AB264" s="6">
        <f t="shared" si="81"/>
        <v>0.4</v>
      </c>
    </row>
    <row r="265" spans="1:28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1</v>
      </c>
      <c r="D265" s="69">
        <f>COUNTIFS('2way'!$A$3:$A$7690,"&gt;50%",'2way'!$Y$3:$Y$7690,"N",'2way'!$Q$3:$Q$7690,"=" &amp;B265) +  COUNTIFS('2way'!$A$3:$A$7690,"&gt;50%",'2way'!$Y$3:$Y$7690,"N",'2way'!$R$3:$R$7690,"=" &amp;B265)</f>
        <v>0</v>
      </c>
      <c r="E265" s="69">
        <f>COUNTIFS('2way'!$B$3:$B$7690,"&gt;50%",'2way'!$Y$3:$Y$7690,"N",'2way'!$Q$3:$Q$7690,"=" &amp;B265) +  COUNTIFS('2way'!$B$3:$B$7690,"&gt;50%",'2way'!$Y$3:$Y$7690,"N",'2way'!$R$3:$R$7690,"=" &amp;B265)</f>
        <v>1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5</v>
      </c>
      <c r="H265" s="6">
        <f t="shared" si="66"/>
        <v>0.2</v>
      </c>
      <c r="I265" s="6">
        <f t="shared" si="67"/>
        <v>0</v>
      </c>
      <c r="J265" s="6">
        <f t="shared" si="68"/>
        <v>0.2</v>
      </c>
      <c r="K265" s="6">
        <f t="shared" si="69"/>
        <v>0.2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2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5</v>
      </c>
      <c r="Q265" s="6">
        <f t="shared" si="70"/>
        <v>0</v>
      </c>
      <c r="R265" s="6">
        <f t="shared" si="71"/>
        <v>0</v>
      </c>
      <c r="S265" s="6">
        <f t="shared" si="72"/>
        <v>0.4</v>
      </c>
      <c r="T265" s="6">
        <f t="shared" si="73"/>
        <v>0.6</v>
      </c>
      <c r="U265">
        <f t="shared" si="74"/>
        <v>2</v>
      </c>
      <c r="V265" s="6">
        <f t="shared" si="75"/>
        <v>0.4</v>
      </c>
      <c r="W265">
        <f t="shared" si="76"/>
        <v>2</v>
      </c>
      <c r="X265" s="6">
        <f t="shared" si="77"/>
        <v>0.4</v>
      </c>
      <c r="Y265">
        <f t="shared" si="78"/>
        <v>1</v>
      </c>
      <c r="Z265" s="6">
        <f t="shared" si="79"/>
        <v>0.2</v>
      </c>
      <c r="AA265">
        <f t="shared" si="80"/>
        <v>3</v>
      </c>
      <c r="AB265" s="6">
        <f t="shared" si="81"/>
        <v>0.6</v>
      </c>
    </row>
    <row r="266" spans="1:28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2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0</v>
      </c>
      <c r="G266">
        <f>COUNTIF('2way'!$Q$3:$Q$7690,"=" &amp;B266) + COUNTIF('2way'!$R$3:$R$7690,"=" &amp;B266)</f>
        <v>4</v>
      </c>
      <c r="H266" s="6">
        <f t="shared" si="66"/>
        <v>0.5</v>
      </c>
      <c r="I266" s="6">
        <f t="shared" si="67"/>
        <v>0</v>
      </c>
      <c r="J266" s="6">
        <f t="shared" si="68"/>
        <v>0</v>
      </c>
      <c r="K266" s="6">
        <f t="shared" si="69"/>
        <v>0</v>
      </c>
      <c r="L266" s="69">
        <f>COUNTIFS('2way'!$M$3:$M$7690,"&gt;50%",'2way'!$Y$3:$Y$7690,"Y",'2way'!$Q$3:$Q$7690,"=" &amp;B266) +  COUNTIFS('2way'!$M$3:$M$7690,"&gt;50%",'2way'!$Y$3:$Y$7690,"Y",'2way'!$R$3:$R$7690,"=" &amp;B266)</f>
        <v>2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1</v>
      </c>
      <c r="P266">
        <f>COUNTIF('2way'!$Q$3:$Q$7690,"=" &amp;B266) + COUNTIF('2way'!$R$3:$R$7690,"=" &amp;B266)</f>
        <v>4</v>
      </c>
      <c r="Q266" s="6">
        <f t="shared" si="70"/>
        <v>0.5</v>
      </c>
      <c r="R266" s="6">
        <f t="shared" si="71"/>
        <v>0</v>
      </c>
      <c r="S266" s="6">
        <f t="shared" si="72"/>
        <v>0.25</v>
      </c>
      <c r="T266" s="6">
        <f t="shared" si="73"/>
        <v>0.25</v>
      </c>
      <c r="U266">
        <f t="shared" si="74"/>
        <v>2</v>
      </c>
      <c r="V266" s="6">
        <f t="shared" si="75"/>
        <v>0.5</v>
      </c>
      <c r="W266">
        <f t="shared" si="76"/>
        <v>3</v>
      </c>
      <c r="X266" s="6">
        <f t="shared" si="77"/>
        <v>0.75</v>
      </c>
      <c r="Y266">
        <f t="shared" si="78"/>
        <v>0</v>
      </c>
      <c r="Z266" s="6">
        <f t="shared" si="79"/>
        <v>0</v>
      </c>
      <c r="AA266">
        <f t="shared" si="80"/>
        <v>1</v>
      </c>
      <c r="AB266" s="6">
        <f t="shared" si="81"/>
        <v>0.25</v>
      </c>
    </row>
    <row r="267" spans="1:28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2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2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5</v>
      </c>
      <c r="H267" s="6">
        <f t="shared" si="66"/>
        <v>0.4</v>
      </c>
      <c r="I267" s="6">
        <f t="shared" si="67"/>
        <v>0</v>
      </c>
      <c r="J267" s="6">
        <f t="shared" si="68"/>
        <v>0.4</v>
      </c>
      <c r="K267" s="6">
        <f t="shared" si="69"/>
        <v>0.2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2</v>
      </c>
      <c r="O267" s="69">
        <f>COUNTIFS('2way'!$N$3:$N$7690,"&gt;50%",'2way'!$Y$3:$Y$7690,"Y",'2way'!$Q$3:$Q$7690,"=" &amp;B267) +  COUNTIFS('2way'!$N$3:$N$7690,"&gt;50%",'2way'!$Y$3:$Y$7690,"Y",'2way'!$R$3:$R$7690,"=" &amp;B267)</f>
        <v>3</v>
      </c>
      <c r="P267">
        <f>COUNTIF('2way'!$Q$3:$Q$7690,"=" &amp;B267) + COUNTIF('2way'!$R$3:$R$7690,"=" &amp;B267)</f>
        <v>5</v>
      </c>
      <c r="Q267" s="6">
        <f t="shared" si="70"/>
        <v>0</v>
      </c>
      <c r="R267" s="6">
        <f t="shared" si="71"/>
        <v>0</v>
      </c>
      <c r="S267" s="6">
        <f t="shared" si="72"/>
        <v>0.4</v>
      </c>
      <c r="T267" s="6">
        <f t="shared" si="73"/>
        <v>0.6</v>
      </c>
      <c r="U267">
        <f t="shared" si="74"/>
        <v>4</v>
      </c>
      <c r="V267" s="6">
        <f t="shared" si="75"/>
        <v>0.8</v>
      </c>
      <c r="W267">
        <f t="shared" si="76"/>
        <v>2</v>
      </c>
      <c r="X267" s="6">
        <f t="shared" si="77"/>
        <v>0.4</v>
      </c>
      <c r="Y267">
        <f t="shared" si="78"/>
        <v>1</v>
      </c>
      <c r="Z267" s="6">
        <f t="shared" si="79"/>
        <v>0.2</v>
      </c>
      <c r="AA267">
        <f t="shared" si="80"/>
        <v>3</v>
      </c>
      <c r="AB267" s="6">
        <f t="shared" si="81"/>
        <v>0.6</v>
      </c>
    </row>
    <row r="268" spans="1:28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0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5</v>
      </c>
      <c r="H268" s="6">
        <f t="shared" si="66"/>
        <v>0</v>
      </c>
      <c r="I268" s="6">
        <f t="shared" si="67"/>
        <v>0</v>
      </c>
      <c r="J268" s="6">
        <f t="shared" si="68"/>
        <v>0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3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5</v>
      </c>
      <c r="Q268" s="6">
        <f t="shared" si="70"/>
        <v>0</v>
      </c>
      <c r="R268" s="6">
        <f t="shared" si="71"/>
        <v>0</v>
      </c>
      <c r="S268" s="6">
        <f t="shared" si="72"/>
        <v>0.6</v>
      </c>
      <c r="T268" s="6">
        <f t="shared" si="73"/>
        <v>0.4</v>
      </c>
      <c r="U268">
        <f t="shared" si="74"/>
        <v>0</v>
      </c>
      <c r="V268" s="6">
        <f t="shared" si="75"/>
        <v>0</v>
      </c>
      <c r="W268">
        <f t="shared" si="76"/>
        <v>3</v>
      </c>
      <c r="X268" s="6">
        <f t="shared" si="77"/>
        <v>0.6</v>
      </c>
      <c r="Y268">
        <f t="shared" si="78"/>
        <v>0</v>
      </c>
      <c r="Z268" s="6">
        <f t="shared" si="79"/>
        <v>0</v>
      </c>
      <c r="AA268">
        <f t="shared" si="80"/>
        <v>2</v>
      </c>
      <c r="AB268" s="6">
        <f t="shared" si="81"/>
        <v>0.4</v>
      </c>
    </row>
    <row r="269" spans="1:28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2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0</v>
      </c>
      <c r="G269">
        <f>COUNTIF('2way'!$Q$3:$Q$7690,"=" &amp;B269) + COUNTIF('2way'!$R$3:$R$7690,"=" &amp;B269)</f>
        <v>5</v>
      </c>
      <c r="H269" s="6">
        <f t="shared" si="66"/>
        <v>0.4</v>
      </c>
      <c r="I269" s="6">
        <f t="shared" si="67"/>
        <v>0.2</v>
      </c>
      <c r="J269" s="6">
        <f t="shared" si="68"/>
        <v>0</v>
      </c>
      <c r="K269" s="6">
        <f t="shared" si="69"/>
        <v>0</v>
      </c>
      <c r="L269" s="69">
        <f>COUNTIFS('2way'!$M$3:$M$7690,"&gt;50%",'2way'!$Y$3:$Y$7690,"Y",'2way'!$Q$3:$Q$7690,"=" &amp;B269) +  COUNTIFS('2way'!$M$3:$M$7690,"&gt;50%",'2way'!$Y$3:$Y$7690,"Y",'2way'!$R$3:$R$7690,"=" &amp;B269)</f>
        <v>2</v>
      </c>
      <c r="M269" s="69">
        <f>COUNTIFS('2way'!$M$3:$M$7690,"&gt;50%",'2way'!$Y$3:$Y$7690,"N",'2way'!$Q$3:$Q$7690,"=" &amp;B269) +  COUNTIFS('2way'!$M$3:$M$7690,"&gt;50%",'2way'!$Y$3:$Y$7690,"N",'2way'!$R$3:$R$7690,"=" &amp;B269)</f>
        <v>2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1</v>
      </c>
      <c r="P269">
        <f>COUNTIF('2way'!$Q$3:$Q$7690,"=" &amp;B269) + COUNTIF('2way'!$R$3:$R$7690,"=" &amp;B269)</f>
        <v>5</v>
      </c>
      <c r="Q269" s="6">
        <f t="shared" si="70"/>
        <v>0.4</v>
      </c>
      <c r="R269" s="6">
        <f t="shared" si="71"/>
        <v>0.4</v>
      </c>
      <c r="S269" s="6">
        <f t="shared" si="72"/>
        <v>0</v>
      </c>
      <c r="T269" s="6">
        <f t="shared" si="73"/>
        <v>0.2</v>
      </c>
      <c r="U269">
        <f t="shared" si="74"/>
        <v>2</v>
      </c>
      <c r="V269" s="6">
        <f t="shared" si="75"/>
        <v>0.4</v>
      </c>
      <c r="W269">
        <f t="shared" si="76"/>
        <v>2</v>
      </c>
      <c r="X269" s="6">
        <f t="shared" si="77"/>
        <v>0.4</v>
      </c>
      <c r="Y269">
        <f t="shared" si="78"/>
        <v>1</v>
      </c>
      <c r="Z269" s="6">
        <f t="shared" si="79"/>
        <v>0.2</v>
      </c>
      <c r="AA269">
        <f t="shared" si="80"/>
        <v>3</v>
      </c>
      <c r="AB269" s="6">
        <f t="shared" si="81"/>
        <v>0.6</v>
      </c>
    </row>
    <row r="270" spans="1:28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0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3</v>
      </c>
      <c r="F270" s="69">
        <f>COUNTIFS('2way'!$B$3:$B$7690,"&gt;50%",'2way'!$Y$3:$Y$7690,"Y",'2way'!$Q$3:$Q$7690,"=" &amp;B270) +  COUNTIFS('2way'!$B$3:$B$7690,"&gt;50%",'2way'!$Y$3:$Y$7690,"Y",'2way'!$R$3:$R$7690,"=" &amp;B270)</f>
        <v>1</v>
      </c>
      <c r="G270">
        <f>COUNTIF('2way'!$Q$3:$Q$7690,"=" &amp;B270) + COUNTIF('2way'!$R$3:$R$7690,"=" &amp;B270)</f>
        <v>5</v>
      </c>
      <c r="H270" s="6">
        <f t="shared" si="66"/>
        <v>0</v>
      </c>
      <c r="I270" s="6">
        <f t="shared" si="67"/>
        <v>0</v>
      </c>
      <c r="J270" s="6">
        <f t="shared" si="68"/>
        <v>0.6</v>
      </c>
      <c r="K270" s="6">
        <f t="shared" si="69"/>
        <v>0.2</v>
      </c>
      <c r="L270" s="69">
        <f>COUNTIFS('2way'!$M$3:$M$7690,"&gt;50%",'2way'!$Y$3:$Y$7690,"Y",'2way'!$Q$3:$Q$7690,"=" &amp;B270) +  COUNTIFS('2way'!$M$3:$M$7690,"&gt;50%",'2way'!$Y$3:$Y$7690,"Y",'2way'!$R$3:$R$7690,"=" &amp;B270)</f>
        <v>0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4</v>
      </c>
      <c r="O270" s="69">
        <f>COUNTIFS('2way'!$N$3:$N$7690,"&gt;50%",'2way'!$Y$3:$Y$7690,"Y",'2way'!$Q$3:$Q$7690,"=" &amp;B270) +  COUNTIFS('2way'!$N$3:$N$7690,"&gt;50%",'2way'!$Y$3:$Y$7690,"Y",'2way'!$R$3:$R$7690,"=" &amp;B270)</f>
        <v>1</v>
      </c>
      <c r="P270">
        <f>COUNTIF('2way'!$Q$3:$Q$7690,"=" &amp;B270) + COUNTIF('2way'!$R$3:$R$7690,"=" &amp;B270)</f>
        <v>5</v>
      </c>
      <c r="Q270" s="6">
        <f t="shared" si="70"/>
        <v>0</v>
      </c>
      <c r="R270" s="6">
        <f t="shared" si="71"/>
        <v>0</v>
      </c>
      <c r="S270" s="6">
        <f t="shared" si="72"/>
        <v>0.8</v>
      </c>
      <c r="T270" s="6">
        <f t="shared" si="73"/>
        <v>0.2</v>
      </c>
      <c r="U270">
        <f t="shared" si="74"/>
        <v>3</v>
      </c>
      <c r="V270" s="6">
        <f t="shared" si="75"/>
        <v>0.6</v>
      </c>
      <c r="W270">
        <f t="shared" si="76"/>
        <v>4</v>
      </c>
      <c r="X270" s="6">
        <f t="shared" si="77"/>
        <v>0.8</v>
      </c>
      <c r="Y270">
        <f t="shared" si="78"/>
        <v>1</v>
      </c>
      <c r="Z270" s="6">
        <f t="shared" si="79"/>
        <v>0.2</v>
      </c>
      <c r="AA270">
        <f t="shared" si="80"/>
        <v>1</v>
      </c>
      <c r="AB270" s="6">
        <f t="shared" si="81"/>
        <v>0.2</v>
      </c>
    </row>
    <row r="271" spans="1:28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1</v>
      </c>
      <c r="D271" s="69">
        <f>COUNTIFS('2way'!$A$3:$A$7690,"&gt;50%",'2way'!$Y$3:$Y$7690,"N",'2way'!$Q$3:$Q$7690,"=" &amp;B271) +  COUNTIFS('2way'!$A$3:$A$7690,"&gt;50%",'2way'!$Y$3:$Y$7690,"N",'2way'!$R$3:$R$7690,"=" &amp;B271)</f>
        <v>0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5</v>
      </c>
      <c r="H271" s="6">
        <f t="shared" si="66"/>
        <v>0.2</v>
      </c>
      <c r="I271" s="6">
        <f t="shared" si="67"/>
        <v>0</v>
      </c>
      <c r="J271" s="6">
        <f t="shared" si="68"/>
        <v>0.2</v>
      </c>
      <c r="K271" s="6">
        <f t="shared" si="69"/>
        <v>0.4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1</v>
      </c>
      <c r="O271" s="69">
        <f>COUNTIFS('2way'!$N$3:$N$7690,"&gt;50%",'2way'!$Y$3:$Y$7690,"Y",'2way'!$Q$3:$Q$7690,"=" &amp;B271) +  COUNTIFS('2way'!$N$3:$N$7690,"&gt;50%",'2way'!$Y$3:$Y$7690,"Y",'2way'!$R$3:$R$7690,"=" &amp;B271)</f>
        <v>4</v>
      </c>
      <c r="P271">
        <f>COUNTIF('2way'!$Q$3:$Q$7690,"=" &amp;B271) + COUNTIF('2way'!$R$3:$R$7690,"=" &amp;B271)</f>
        <v>5</v>
      </c>
      <c r="Q271" s="6">
        <f t="shared" si="70"/>
        <v>0</v>
      </c>
      <c r="R271" s="6">
        <f t="shared" si="71"/>
        <v>0</v>
      </c>
      <c r="S271" s="6">
        <f t="shared" si="72"/>
        <v>0.2</v>
      </c>
      <c r="T271" s="6">
        <f t="shared" si="73"/>
        <v>0.8</v>
      </c>
      <c r="U271">
        <f t="shared" si="74"/>
        <v>2</v>
      </c>
      <c r="V271" s="6">
        <f t="shared" si="75"/>
        <v>0.4</v>
      </c>
      <c r="W271">
        <f t="shared" si="76"/>
        <v>1</v>
      </c>
      <c r="X271" s="6">
        <f t="shared" si="77"/>
        <v>0.2</v>
      </c>
      <c r="Y271">
        <f t="shared" si="78"/>
        <v>2</v>
      </c>
      <c r="Z271" s="6">
        <f t="shared" si="79"/>
        <v>0.4</v>
      </c>
      <c r="AA271">
        <f t="shared" si="80"/>
        <v>4</v>
      </c>
      <c r="AB271" s="6">
        <f t="shared" si="81"/>
        <v>0.8</v>
      </c>
    </row>
    <row r="272" spans="1:28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1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2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5</v>
      </c>
      <c r="H272" s="6">
        <f t="shared" si="66"/>
        <v>0.2</v>
      </c>
      <c r="I272" s="6">
        <f t="shared" si="67"/>
        <v>0</v>
      </c>
      <c r="J272" s="6">
        <f t="shared" si="68"/>
        <v>0.4</v>
      </c>
      <c r="K272" s="6">
        <f t="shared" si="69"/>
        <v>0.4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2</v>
      </c>
      <c r="O272" s="69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5</v>
      </c>
      <c r="Q272" s="6">
        <f t="shared" si="70"/>
        <v>0</v>
      </c>
      <c r="R272" s="6">
        <f t="shared" si="71"/>
        <v>0</v>
      </c>
      <c r="S272" s="6">
        <f t="shared" si="72"/>
        <v>0.4</v>
      </c>
      <c r="T272" s="6">
        <f t="shared" si="73"/>
        <v>0.6</v>
      </c>
      <c r="U272">
        <f t="shared" si="74"/>
        <v>3</v>
      </c>
      <c r="V272" s="6">
        <f t="shared" si="75"/>
        <v>0.6</v>
      </c>
      <c r="W272">
        <f t="shared" si="76"/>
        <v>2</v>
      </c>
      <c r="X272" s="6">
        <f t="shared" si="77"/>
        <v>0.4</v>
      </c>
      <c r="Y272">
        <f t="shared" si="78"/>
        <v>2</v>
      </c>
      <c r="Z272" s="6">
        <f t="shared" si="79"/>
        <v>0.4</v>
      </c>
      <c r="AA272">
        <f t="shared" si="80"/>
        <v>3</v>
      </c>
      <c r="AB272" s="6">
        <f t="shared" si="81"/>
        <v>0.6</v>
      </c>
    </row>
    <row r="273" spans="1:28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0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5</v>
      </c>
      <c r="H273" s="6">
        <f t="shared" si="66"/>
        <v>0</v>
      </c>
      <c r="I273" s="6">
        <f t="shared" si="67"/>
        <v>0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1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5</v>
      </c>
      <c r="Q273" s="6">
        <f t="shared" si="70"/>
        <v>0.2</v>
      </c>
      <c r="R273" s="6">
        <f t="shared" si="71"/>
        <v>0</v>
      </c>
      <c r="S273" s="6">
        <f t="shared" si="72"/>
        <v>0.2</v>
      </c>
      <c r="T273" s="6">
        <f t="shared" si="73"/>
        <v>0.6</v>
      </c>
      <c r="U273">
        <f t="shared" si="74"/>
        <v>0</v>
      </c>
      <c r="V273" s="6">
        <f t="shared" si="75"/>
        <v>0</v>
      </c>
      <c r="W273">
        <f t="shared" si="76"/>
        <v>2</v>
      </c>
      <c r="X273" s="6">
        <f t="shared" si="77"/>
        <v>0.4</v>
      </c>
      <c r="Y273">
        <f t="shared" si="78"/>
        <v>0</v>
      </c>
      <c r="Z273" s="6">
        <f t="shared" si="79"/>
        <v>0</v>
      </c>
      <c r="AA273">
        <f t="shared" si="80"/>
        <v>3</v>
      </c>
      <c r="AB273" s="6">
        <f t="shared" si="81"/>
        <v>0.6</v>
      </c>
    </row>
    <row r="274" spans="1:28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0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5</v>
      </c>
      <c r="H274" s="6">
        <f t="shared" si="66"/>
        <v>0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0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3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5</v>
      </c>
      <c r="Q274" s="6">
        <f t="shared" si="70"/>
        <v>0</v>
      </c>
      <c r="R274" s="6">
        <f t="shared" si="71"/>
        <v>0.2</v>
      </c>
      <c r="S274" s="6">
        <f t="shared" si="72"/>
        <v>0.6</v>
      </c>
      <c r="T274" s="6">
        <f t="shared" si="73"/>
        <v>0.2</v>
      </c>
      <c r="U274">
        <f t="shared" si="74"/>
        <v>0</v>
      </c>
      <c r="V274" s="6">
        <f t="shared" si="75"/>
        <v>0</v>
      </c>
      <c r="W274">
        <f t="shared" si="76"/>
        <v>3</v>
      </c>
      <c r="X274" s="6">
        <f t="shared" si="77"/>
        <v>0.6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0.4</v>
      </c>
    </row>
    <row r="275" spans="1:28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0</v>
      </c>
      <c r="E275" s="69">
        <f>COUNTIFS('2way'!$B$3:$B$7690,"&gt;50%",'2way'!$Y$3:$Y$7690,"N",'2way'!$Q$3:$Q$7690,"=" &amp;B275) +  COUNTIFS('2way'!$B$3:$B$7690,"&gt;50%",'2way'!$Y$3:$Y$7690,"N",'2way'!$R$3:$R$7690,"=" &amp;B275)</f>
        <v>1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5</v>
      </c>
      <c r="H275" s="6">
        <f t="shared" si="66"/>
        <v>0.2</v>
      </c>
      <c r="I275" s="6">
        <f t="shared" si="67"/>
        <v>0</v>
      </c>
      <c r="J275" s="6">
        <f t="shared" si="68"/>
        <v>0.2</v>
      </c>
      <c r="K275" s="6">
        <f t="shared" si="69"/>
        <v>0.2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2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5</v>
      </c>
      <c r="Q275" s="6">
        <f t="shared" si="70"/>
        <v>0.2</v>
      </c>
      <c r="R275" s="6">
        <f t="shared" si="71"/>
        <v>0.2</v>
      </c>
      <c r="S275" s="6">
        <f t="shared" si="72"/>
        <v>0.4</v>
      </c>
      <c r="T275" s="6">
        <f t="shared" si="73"/>
        <v>0.2</v>
      </c>
      <c r="U275">
        <f t="shared" si="74"/>
        <v>2</v>
      </c>
      <c r="V275" s="6">
        <f t="shared" si="75"/>
        <v>0.4</v>
      </c>
      <c r="W275">
        <f t="shared" si="76"/>
        <v>3</v>
      </c>
      <c r="X275" s="6">
        <f t="shared" si="77"/>
        <v>0.6</v>
      </c>
      <c r="Y275">
        <f t="shared" si="78"/>
        <v>1</v>
      </c>
      <c r="Z275" s="6">
        <f t="shared" si="79"/>
        <v>0.2</v>
      </c>
      <c r="AA275">
        <f t="shared" si="80"/>
        <v>2</v>
      </c>
      <c r="AB275" s="6">
        <f t="shared" si="81"/>
        <v>0.4</v>
      </c>
    </row>
    <row r="276" spans="1:28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1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1</v>
      </c>
      <c r="G276">
        <f>COUNTIF('2way'!$Q$3:$Q$7690,"=" &amp;B276) + COUNTIF('2way'!$R$3:$R$7690,"=" &amp;B276)</f>
        <v>6</v>
      </c>
      <c r="H276" s="6">
        <f t="shared" si="66"/>
        <v>0</v>
      </c>
      <c r="I276" s="6">
        <f t="shared" si="67"/>
        <v>0.16666666666666666</v>
      </c>
      <c r="J276" s="6">
        <f t="shared" si="68"/>
        <v>0.33333333333333331</v>
      </c>
      <c r="K276" s="6">
        <f t="shared" si="69"/>
        <v>0.16666666666666666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2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6</v>
      </c>
      <c r="Q276" s="6">
        <f t="shared" si="70"/>
        <v>0.16666666666666666</v>
      </c>
      <c r="R276" s="6">
        <f t="shared" si="71"/>
        <v>0.33333333333333331</v>
      </c>
      <c r="S276" s="6">
        <f t="shared" si="72"/>
        <v>0.33333333333333331</v>
      </c>
      <c r="T276" s="6">
        <f t="shared" si="73"/>
        <v>0.16666666666666666</v>
      </c>
      <c r="U276">
        <f t="shared" si="74"/>
        <v>2</v>
      </c>
      <c r="V276" s="6">
        <f t="shared" si="75"/>
        <v>0.33333333333333331</v>
      </c>
      <c r="W276">
        <f t="shared" si="76"/>
        <v>3</v>
      </c>
      <c r="X276" s="6">
        <f t="shared" si="77"/>
        <v>0.5</v>
      </c>
      <c r="Y276">
        <f t="shared" si="78"/>
        <v>2</v>
      </c>
      <c r="Z276" s="6">
        <f t="shared" si="79"/>
        <v>0.33333333333333331</v>
      </c>
      <c r="AA276">
        <f t="shared" si="80"/>
        <v>3</v>
      </c>
      <c r="AB276" s="6">
        <f t="shared" si="81"/>
        <v>0.5</v>
      </c>
    </row>
    <row r="277" spans="1:28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6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3</v>
      </c>
      <c r="P277">
        <f>COUNTIF('2way'!$Q$3:$Q$7690,"=" &amp;B277) + COUNTIF('2way'!$R$3:$R$7690,"=" &amp;B277)</f>
        <v>6</v>
      </c>
      <c r="Q277" s="6">
        <f t="shared" si="70"/>
        <v>0.16666666666666666</v>
      </c>
      <c r="R277" s="6">
        <f t="shared" si="71"/>
        <v>0.16666666666666666</v>
      </c>
      <c r="S277" s="6">
        <f t="shared" si="72"/>
        <v>0.16666666666666666</v>
      </c>
      <c r="T277" s="6">
        <f t="shared" si="73"/>
        <v>0.5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0.33333333333333331</v>
      </c>
      <c r="Y277">
        <f t="shared" si="78"/>
        <v>0</v>
      </c>
      <c r="Z277" s="6">
        <f t="shared" si="79"/>
        <v>0</v>
      </c>
      <c r="AA277">
        <f t="shared" si="80"/>
        <v>4</v>
      </c>
      <c r="AB277" s="6">
        <f t="shared" si="81"/>
        <v>0.66666666666666663</v>
      </c>
    </row>
    <row r="278" spans="1:28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1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6</v>
      </c>
      <c r="H278" s="6">
        <f t="shared" si="66"/>
        <v>0.66666666666666663</v>
      </c>
      <c r="I278" s="6">
        <f t="shared" si="67"/>
        <v>0</v>
      </c>
      <c r="J278" s="6">
        <f t="shared" si="68"/>
        <v>0.16666666666666666</v>
      </c>
      <c r="K278" s="6">
        <f t="shared" si="69"/>
        <v>0.16666666666666666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1</v>
      </c>
      <c r="O278" s="69">
        <f>COUNTIFS('2way'!$N$3:$N$7690,"&gt;50%",'2way'!$Y$3:$Y$7690,"Y",'2way'!$Q$3:$Q$7690,"=" &amp;B278) +  COUNTIFS('2way'!$N$3:$N$7690,"&gt;50%",'2way'!$Y$3:$Y$7690,"Y",'2way'!$R$3:$R$7690,"=" &amp;B278)</f>
        <v>3</v>
      </c>
      <c r="P278">
        <f>COUNTIF('2way'!$Q$3:$Q$7690,"=" &amp;B278) + COUNTIF('2way'!$R$3:$R$7690,"=" &amp;B278)</f>
        <v>6</v>
      </c>
      <c r="Q278" s="6">
        <f t="shared" si="70"/>
        <v>0.33333333333333331</v>
      </c>
      <c r="R278" s="6">
        <f t="shared" si="71"/>
        <v>0</v>
      </c>
      <c r="S278" s="6">
        <f t="shared" si="72"/>
        <v>0.16666666666666666</v>
      </c>
      <c r="T278" s="6">
        <f t="shared" si="73"/>
        <v>0.5</v>
      </c>
      <c r="U278">
        <f t="shared" si="74"/>
        <v>5</v>
      </c>
      <c r="V278" s="6">
        <f t="shared" si="75"/>
        <v>0.83333333333333337</v>
      </c>
      <c r="W278">
        <f t="shared" si="76"/>
        <v>3</v>
      </c>
      <c r="X278" s="6">
        <f t="shared" si="77"/>
        <v>0.5</v>
      </c>
      <c r="Y278">
        <f t="shared" si="78"/>
        <v>1</v>
      </c>
      <c r="Z278" s="6">
        <f t="shared" si="79"/>
        <v>0.16666666666666666</v>
      </c>
      <c r="AA278">
        <f t="shared" si="80"/>
        <v>3</v>
      </c>
      <c r="AB278" s="6">
        <f t="shared" si="81"/>
        <v>0.5</v>
      </c>
    </row>
    <row r="279" spans="1:28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0</v>
      </c>
      <c r="E279" s="69">
        <f>COUNTIFS('2way'!$B$3:$B$7690,"&gt;50%",'2way'!$Y$3:$Y$7690,"N",'2way'!$Q$3:$Q$7690,"=" &amp;B279) +  COUNTIFS('2way'!$B$3:$B$7690,"&gt;50%",'2way'!$Y$3:$Y$7690,"N",'2way'!$R$3:$R$7690,"=" &amp;B279)</f>
        <v>3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6</v>
      </c>
      <c r="H279" s="6">
        <f t="shared" si="66"/>
        <v>0</v>
      </c>
      <c r="I279" s="6">
        <f t="shared" si="67"/>
        <v>0</v>
      </c>
      <c r="J279" s="6">
        <f t="shared" si="68"/>
        <v>0.5</v>
      </c>
      <c r="K279" s="6">
        <f t="shared" si="69"/>
        <v>0.16666666666666666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2</v>
      </c>
      <c r="N279" s="69">
        <f>COUNTIFS('2way'!$N$3:$N$7690,"&gt;50%",'2way'!$Y$3:$Y$7690,"N",'2way'!$Q$3:$Q$7690,"=" &amp;B279) +  COUNTIFS('2way'!$N$3:$N$7690,"&gt;50%",'2way'!$Y$3:$Y$7690,"N",'2way'!$R$3:$R$7690,"=" &amp;B279)</f>
        <v>1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6</v>
      </c>
      <c r="Q279" s="6">
        <f t="shared" si="70"/>
        <v>0</v>
      </c>
      <c r="R279" s="6">
        <f t="shared" si="71"/>
        <v>0.33333333333333331</v>
      </c>
      <c r="S279" s="6">
        <f t="shared" si="72"/>
        <v>0.16666666666666666</v>
      </c>
      <c r="T279" s="6">
        <f t="shared" si="73"/>
        <v>0.5</v>
      </c>
      <c r="U279">
        <f t="shared" si="74"/>
        <v>3</v>
      </c>
      <c r="V279" s="6">
        <f t="shared" si="75"/>
        <v>0.5</v>
      </c>
      <c r="W279">
        <f t="shared" si="76"/>
        <v>1</v>
      </c>
      <c r="X279" s="6">
        <f t="shared" si="77"/>
        <v>0.16666666666666666</v>
      </c>
      <c r="Y279">
        <f t="shared" si="78"/>
        <v>1</v>
      </c>
      <c r="Z279" s="6">
        <f t="shared" si="79"/>
        <v>0.16666666666666666</v>
      </c>
      <c r="AA279">
        <f t="shared" si="80"/>
        <v>5</v>
      </c>
      <c r="AB279" s="6">
        <f t="shared" si="81"/>
        <v>0.83333333333333337</v>
      </c>
    </row>
    <row r="280" spans="1:28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0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6</v>
      </c>
      <c r="H280" s="6">
        <f t="shared" si="66"/>
        <v>0</v>
      </c>
      <c r="I280" s="6">
        <f t="shared" si="67"/>
        <v>0</v>
      </c>
      <c r="J280" s="6">
        <f t="shared" si="68"/>
        <v>0.5</v>
      </c>
      <c r="K280" s="6">
        <f t="shared" si="69"/>
        <v>0</v>
      </c>
      <c r="L280" s="69">
        <f>COUNTIFS('2way'!$M$3:$M$7690,"&gt;50%",'2way'!$Y$3:$Y$7690,"Y",'2way'!$Q$3:$Q$7690,"=" &amp;B280) +  COUNTIFS('2way'!$M$3:$M$7690,"&gt;50%",'2way'!$Y$3:$Y$7690,"Y",'2way'!$R$3:$R$7690,"=" &amp;B280)</f>
        <v>0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2</v>
      </c>
      <c r="P280">
        <f>COUNTIF('2way'!$Q$3:$Q$7690,"=" &amp;B280) + COUNTIF('2way'!$R$3:$R$7690,"=" &amp;B280)</f>
        <v>6</v>
      </c>
      <c r="Q280" s="6">
        <f t="shared" si="70"/>
        <v>0</v>
      </c>
      <c r="R280" s="6">
        <f t="shared" si="71"/>
        <v>0.16666666666666666</v>
      </c>
      <c r="S280" s="6">
        <f t="shared" si="72"/>
        <v>0.5</v>
      </c>
      <c r="T280" s="6">
        <f t="shared" si="73"/>
        <v>0.33333333333333331</v>
      </c>
      <c r="U280">
        <f t="shared" si="74"/>
        <v>3</v>
      </c>
      <c r="V280" s="6">
        <f t="shared" si="75"/>
        <v>0.5</v>
      </c>
      <c r="W280">
        <f t="shared" si="76"/>
        <v>3</v>
      </c>
      <c r="X280" s="6">
        <f t="shared" si="77"/>
        <v>0.5</v>
      </c>
      <c r="Y280">
        <f t="shared" si="78"/>
        <v>0</v>
      </c>
      <c r="Z280" s="6">
        <f t="shared" si="79"/>
        <v>0</v>
      </c>
      <c r="AA280">
        <f t="shared" si="80"/>
        <v>3</v>
      </c>
      <c r="AB280" s="6">
        <f t="shared" si="81"/>
        <v>0.5</v>
      </c>
    </row>
    <row r="281" spans="1:28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0</v>
      </c>
      <c r="F281" s="69">
        <f>COUNTIFS('2way'!$B$3:$B$7690,"&gt;50%",'2way'!$Y$3:$Y$7690,"Y",'2way'!$Q$3:$Q$7690,"=" &amp;B281) +  COUNTIFS('2way'!$B$3:$B$7690,"&gt;50%",'2way'!$Y$3:$Y$7690,"Y",'2way'!$R$3:$R$7690,"=" &amp;B281)</f>
        <v>2</v>
      </c>
      <c r="G281">
        <f>COUNTIF('2way'!$Q$3:$Q$7690,"=" &amp;B281) + COUNTIF('2way'!$R$3:$R$7690,"=" &amp;B281)</f>
        <v>6</v>
      </c>
      <c r="H281" s="6">
        <f t="shared" si="66"/>
        <v>0.33333333333333331</v>
      </c>
      <c r="I281" s="6">
        <f t="shared" si="67"/>
        <v>0</v>
      </c>
      <c r="J281" s="6">
        <f t="shared" si="68"/>
        <v>0</v>
      </c>
      <c r="K281" s="6">
        <f t="shared" si="69"/>
        <v>0.33333333333333331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0</v>
      </c>
      <c r="O281" s="69">
        <f>COUNTIFS('2way'!$N$3:$N$7690,"&gt;50%",'2way'!$Y$3:$Y$7690,"Y",'2way'!$Q$3:$Q$7690,"=" &amp;B281) +  COUNTIFS('2way'!$N$3:$N$7690,"&gt;50%",'2way'!$Y$3:$Y$7690,"Y",'2way'!$R$3:$R$7690,"=" &amp;B281)</f>
        <v>4</v>
      </c>
      <c r="P281">
        <f>COUNTIF('2way'!$Q$3:$Q$7690,"=" &amp;B281) + COUNTIF('2way'!$R$3:$R$7690,"=" &amp;B281)</f>
        <v>6</v>
      </c>
      <c r="Q281" s="6">
        <f t="shared" si="70"/>
        <v>0.33333333333333331</v>
      </c>
      <c r="R281" s="6">
        <f t="shared" si="71"/>
        <v>0</v>
      </c>
      <c r="S281" s="6">
        <f t="shared" si="72"/>
        <v>0</v>
      </c>
      <c r="T281" s="6">
        <f t="shared" si="73"/>
        <v>0.66666666666666663</v>
      </c>
      <c r="U281">
        <f t="shared" si="74"/>
        <v>2</v>
      </c>
      <c r="V281" s="6">
        <f t="shared" si="75"/>
        <v>0.33333333333333331</v>
      </c>
      <c r="W281">
        <f t="shared" si="76"/>
        <v>2</v>
      </c>
      <c r="X281" s="6">
        <f t="shared" si="77"/>
        <v>0.33333333333333331</v>
      </c>
      <c r="Y281">
        <f t="shared" si="78"/>
        <v>2</v>
      </c>
      <c r="Z281" s="6">
        <f t="shared" si="79"/>
        <v>0.33333333333333331</v>
      </c>
      <c r="AA281">
        <f t="shared" si="80"/>
        <v>4</v>
      </c>
      <c r="AB281" s="6">
        <f t="shared" si="81"/>
        <v>0.66666666666666663</v>
      </c>
    </row>
    <row r="282" spans="1:28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2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0</v>
      </c>
      <c r="G282">
        <f>COUNTIF('2way'!$Q$3:$Q$7690,"=" &amp;B282) + COUNTIF('2way'!$R$3:$R$7690,"=" &amp;B282)</f>
        <v>6</v>
      </c>
      <c r="H282" s="6">
        <f t="shared" si="66"/>
        <v>0.33333333333333331</v>
      </c>
      <c r="I282" s="6">
        <f t="shared" si="67"/>
        <v>0</v>
      </c>
      <c r="J282" s="6">
        <f t="shared" si="68"/>
        <v>0.5</v>
      </c>
      <c r="K282" s="6">
        <f t="shared" si="69"/>
        <v>0</v>
      </c>
      <c r="L282" s="69">
        <f>COUNTIFS('2way'!$M$3:$M$7690,"&gt;50%",'2way'!$Y$3:$Y$7690,"Y",'2way'!$Q$3:$Q$7690,"=" &amp;B282) +  COUNTIFS('2way'!$M$3:$M$7690,"&gt;50%",'2way'!$Y$3:$Y$7690,"Y",'2way'!$R$3:$R$7690,"=" &amp;B282)</f>
        <v>3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6</v>
      </c>
      <c r="Q282" s="6">
        <f t="shared" si="70"/>
        <v>0.5</v>
      </c>
      <c r="R282" s="6">
        <f t="shared" si="71"/>
        <v>0.33333333333333331</v>
      </c>
      <c r="S282" s="6">
        <f t="shared" si="72"/>
        <v>0.16666666666666666</v>
      </c>
      <c r="T282" s="6">
        <f t="shared" si="73"/>
        <v>0</v>
      </c>
      <c r="U282">
        <f t="shared" si="74"/>
        <v>5</v>
      </c>
      <c r="V282" s="6">
        <f t="shared" si="75"/>
        <v>0.83333333333333337</v>
      </c>
      <c r="W282">
        <f t="shared" si="76"/>
        <v>4</v>
      </c>
      <c r="X282" s="6">
        <f t="shared" si="77"/>
        <v>0.66666666666666663</v>
      </c>
      <c r="Y282">
        <f t="shared" si="78"/>
        <v>0</v>
      </c>
      <c r="Z282" s="6">
        <f t="shared" si="79"/>
        <v>0</v>
      </c>
      <c r="AA282">
        <f t="shared" si="80"/>
        <v>2</v>
      </c>
      <c r="AB282" s="6">
        <f t="shared" si="81"/>
        <v>0.33333333333333331</v>
      </c>
    </row>
    <row r="283" spans="1:28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0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1</v>
      </c>
      <c r="G283">
        <f>COUNTIF('2way'!$Q$3:$Q$7690,"=" &amp;B283) + COUNTIF('2way'!$R$3:$R$7690,"=" &amp;B283)</f>
        <v>6</v>
      </c>
      <c r="H283" s="6">
        <f t="shared" si="66"/>
        <v>0</v>
      </c>
      <c r="I283" s="6">
        <f t="shared" si="67"/>
        <v>0.16666666666666666</v>
      </c>
      <c r="J283" s="6">
        <f t="shared" si="68"/>
        <v>0.33333333333333331</v>
      </c>
      <c r="K283" s="6">
        <f t="shared" si="69"/>
        <v>0.16666666666666666</v>
      </c>
      <c r="L283" s="69">
        <f>COUNTIFS('2way'!$M$3:$M$7690,"&gt;50%",'2way'!$Y$3:$Y$7690,"Y",'2way'!$Q$3:$Q$7690,"=" &amp;B283) +  COUNTIFS('2way'!$M$3:$M$7690,"&gt;50%",'2way'!$Y$3:$Y$7690,"Y",'2way'!$R$3:$R$7690,"=" &amp;B283)</f>
        <v>0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2</v>
      </c>
      <c r="P283">
        <f>COUNTIF('2way'!$Q$3:$Q$7690,"=" &amp;B283) + COUNTIF('2way'!$R$3:$R$7690,"=" &amp;B283)</f>
        <v>6</v>
      </c>
      <c r="Q283" s="6">
        <f t="shared" si="70"/>
        <v>0</v>
      </c>
      <c r="R283" s="6">
        <f t="shared" si="71"/>
        <v>0</v>
      </c>
      <c r="S283" s="6">
        <f t="shared" si="72"/>
        <v>0.66666666666666663</v>
      </c>
      <c r="T283" s="6">
        <f t="shared" si="73"/>
        <v>0.33333333333333331</v>
      </c>
      <c r="U283">
        <f t="shared" si="74"/>
        <v>2</v>
      </c>
      <c r="V283" s="6">
        <f t="shared" si="75"/>
        <v>0.33333333333333331</v>
      </c>
      <c r="W283">
        <f t="shared" si="76"/>
        <v>4</v>
      </c>
      <c r="X283" s="6">
        <f t="shared" si="77"/>
        <v>0.66666666666666663</v>
      </c>
      <c r="Y283">
        <f t="shared" si="78"/>
        <v>2</v>
      </c>
      <c r="Z283" s="6">
        <f t="shared" si="79"/>
        <v>0.33333333333333331</v>
      </c>
      <c r="AA283">
        <f t="shared" si="80"/>
        <v>2</v>
      </c>
      <c r="AB283" s="6">
        <f t="shared" si="81"/>
        <v>0.33333333333333331</v>
      </c>
    </row>
    <row r="284" spans="1:28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1</v>
      </c>
      <c r="G284">
        <f>COUNTIF('2way'!$Q$3:$Q$7690,"=" &amp;B284) + COUNTIF('2way'!$R$3:$R$7690,"=" &amp;B284)</f>
        <v>6</v>
      </c>
      <c r="H284" s="6">
        <f t="shared" si="66"/>
        <v>0</v>
      </c>
      <c r="I284" s="6">
        <f t="shared" si="67"/>
        <v>0.16666666666666666</v>
      </c>
      <c r="J284" s="6">
        <f t="shared" si="68"/>
        <v>0.5</v>
      </c>
      <c r="K284" s="6">
        <f t="shared" si="69"/>
        <v>0.16666666666666666</v>
      </c>
      <c r="L284" s="69">
        <f>COUNTIFS('2way'!$M$3:$M$7690,"&gt;50%",'2way'!$Y$3:$Y$7690,"Y",'2way'!$Q$3:$Q$7690,"=" &amp;B284) +  COUNTIFS('2way'!$M$3:$M$7690,"&gt;50%",'2way'!$Y$3:$Y$7690,"Y",'2way'!$R$3:$R$7690,"=" &amp;B284)</f>
        <v>0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6</v>
      </c>
      <c r="Q284" s="6">
        <f t="shared" si="70"/>
        <v>0</v>
      </c>
      <c r="R284" s="6">
        <f t="shared" si="71"/>
        <v>0.16666666666666666</v>
      </c>
      <c r="S284" s="6">
        <f t="shared" si="72"/>
        <v>0.5</v>
      </c>
      <c r="T284" s="6">
        <f t="shared" si="73"/>
        <v>0.33333333333333331</v>
      </c>
      <c r="U284">
        <f t="shared" si="74"/>
        <v>3</v>
      </c>
      <c r="V284" s="6">
        <f t="shared" si="75"/>
        <v>0.5</v>
      </c>
      <c r="W284">
        <f t="shared" si="76"/>
        <v>3</v>
      </c>
      <c r="X284" s="6">
        <f t="shared" si="77"/>
        <v>0.5</v>
      </c>
      <c r="Y284">
        <f t="shared" si="78"/>
        <v>2</v>
      </c>
      <c r="Z284" s="6">
        <f t="shared" si="79"/>
        <v>0.33333333333333331</v>
      </c>
      <c r="AA284">
        <f t="shared" si="80"/>
        <v>3</v>
      </c>
      <c r="AB284" s="6">
        <f t="shared" si="81"/>
        <v>0.5</v>
      </c>
    </row>
    <row r="285" spans="1:28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6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3</v>
      </c>
      <c r="O285" s="69">
        <f>COUNTIFS('2way'!$N$3:$N$7690,"&gt;50%",'2way'!$Y$3:$Y$7690,"Y",'2way'!$Q$3:$Q$7690,"=" &amp;B285) +  COUNTIFS('2way'!$N$3:$N$7690,"&gt;50%",'2way'!$Y$3:$Y$7690,"Y",'2way'!$R$3:$R$7690,"=" &amp;B285)</f>
        <v>3</v>
      </c>
      <c r="P285">
        <f>COUNTIF('2way'!$Q$3:$Q$7690,"=" &amp;B285) + COUNTIF('2way'!$R$3:$R$7690,"=" &amp;B285)</f>
        <v>6</v>
      </c>
      <c r="Q285" s="6">
        <f t="shared" si="70"/>
        <v>0</v>
      </c>
      <c r="R285" s="6">
        <f t="shared" si="71"/>
        <v>0</v>
      </c>
      <c r="S285" s="6">
        <f t="shared" si="72"/>
        <v>0.5</v>
      </c>
      <c r="T285" s="6">
        <f t="shared" si="73"/>
        <v>0.5</v>
      </c>
      <c r="U285">
        <f t="shared" si="74"/>
        <v>0</v>
      </c>
      <c r="V285" s="6">
        <f t="shared" si="75"/>
        <v>0</v>
      </c>
      <c r="W285">
        <f t="shared" si="76"/>
        <v>3</v>
      </c>
      <c r="X285" s="6">
        <f t="shared" si="77"/>
        <v>0.5</v>
      </c>
      <c r="Y285">
        <f t="shared" si="78"/>
        <v>0</v>
      </c>
      <c r="Z285" s="6">
        <f t="shared" si="79"/>
        <v>0</v>
      </c>
      <c r="AA285">
        <f t="shared" si="80"/>
        <v>3</v>
      </c>
      <c r="AB285" s="6">
        <f t="shared" si="81"/>
        <v>0.5</v>
      </c>
    </row>
    <row r="286" spans="1:28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0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6</v>
      </c>
      <c r="H286" s="6">
        <f t="shared" si="66"/>
        <v>0</v>
      </c>
      <c r="I286" s="6">
        <f t="shared" si="67"/>
        <v>0</v>
      </c>
      <c r="J286" s="6">
        <f t="shared" si="68"/>
        <v>0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2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6</v>
      </c>
      <c r="Q286" s="6">
        <f t="shared" si="70"/>
        <v>0.16666666666666666</v>
      </c>
      <c r="R286" s="6">
        <f t="shared" si="71"/>
        <v>0</v>
      </c>
      <c r="S286" s="6">
        <f t="shared" si="72"/>
        <v>0.33333333333333331</v>
      </c>
      <c r="T286" s="6">
        <f t="shared" si="73"/>
        <v>0.5</v>
      </c>
      <c r="U286">
        <f t="shared" si="74"/>
        <v>0</v>
      </c>
      <c r="V286" s="6">
        <f t="shared" si="75"/>
        <v>0</v>
      </c>
      <c r="W286">
        <f t="shared" si="76"/>
        <v>3</v>
      </c>
      <c r="X286" s="6">
        <f t="shared" si="77"/>
        <v>0.5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0.5</v>
      </c>
    </row>
    <row r="287" spans="1:28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3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0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6</v>
      </c>
      <c r="H287" s="6">
        <f t="shared" si="66"/>
        <v>0.5</v>
      </c>
      <c r="I287" s="6">
        <f t="shared" si="67"/>
        <v>0.16666666666666666</v>
      </c>
      <c r="J287" s="6">
        <f t="shared" si="68"/>
        <v>0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4</v>
      </c>
      <c r="M287" s="69">
        <f>COUNTIFS('2way'!$M$3:$M$7690,"&gt;50%",'2way'!$Y$3:$Y$7690,"N",'2way'!$Q$3:$Q$7690,"=" &amp;B287) +  COUNTIFS('2way'!$M$3:$M$7690,"&gt;50%",'2way'!$Y$3:$Y$7690,"N",'2way'!$R$3:$R$7690,"=" &amp;B287)</f>
        <v>2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6</v>
      </c>
      <c r="Q287" s="6">
        <f t="shared" si="70"/>
        <v>0.66666666666666663</v>
      </c>
      <c r="R287" s="6">
        <f t="shared" si="71"/>
        <v>0.33333333333333331</v>
      </c>
      <c r="S287" s="6">
        <f t="shared" si="72"/>
        <v>0</v>
      </c>
      <c r="T287" s="6">
        <f t="shared" si="73"/>
        <v>0</v>
      </c>
      <c r="U287">
        <f t="shared" si="74"/>
        <v>3</v>
      </c>
      <c r="V287" s="6">
        <f t="shared" si="75"/>
        <v>0.5</v>
      </c>
      <c r="W287">
        <f t="shared" si="76"/>
        <v>4</v>
      </c>
      <c r="X287" s="6">
        <f t="shared" si="77"/>
        <v>0.66666666666666663</v>
      </c>
      <c r="Y287">
        <f t="shared" si="78"/>
        <v>1</v>
      </c>
      <c r="Z287" s="6">
        <f t="shared" si="79"/>
        <v>0.16666666666666666</v>
      </c>
      <c r="AA287">
        <f t="shared" si="80"/>
        <v>2</v>
      </c>
      <c r="AB287" s="6">
        <f t="shared" si="81"/>
        <v>0.33333333333333331</v>
      </c>
    </row>
    <row r="288" spans="1:28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2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3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6</v>
      </c>
      <c r="H288" s="6">
        <f t="shared" si="66"/>
        <v>0.33333333333333331</v>
      </c>
      <c r="I288" s="6">
        <f t="shared" si="67"/>
        <v>0</v>
      </c>
      <c r="J288" s="6">
        <f t="shared" si="68"/>
        <v>0.5</v>
      </c>
      <c r="K288" s="6">
        <f t="shared" si="69"/>
        <v>0.16666666666666666</v>
      </c>
      <c r="L288" s="69">
        <f>COUNTIFS('2way'!$M$3:$M$7690,"&gt;50%",'2way'!$Y$3:$Y$7690,"Y",'2way'!$Q$3:$Q$7690,"=" &amp;B288) +  COUNTIFS('2way'!$M$3:$M$7690,"&gt;50%",'2way'!$Y$3:$Y$7690,"Y",'2way'!$R$3:$R$7690,"=" &amp;B288)</f>
        <v>1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1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6</v>
      </c>
      <c r="Q288" s="6">
        <f t="shared" si="70"/>
        <v>0.16666666666666666</v>
      </c>
      <c r="R288" s="6">
        <f t="shared" si="71"/>
        <v>0.33333333333333331</v>
      </c>
      <c r="S288" s="6">
        <f t="shared" si="72"/>
        <v>0.16666666666666666</v>
      </c>
      <c r="T288" s="6">
        <f t="shared" si="73"/>
        <v>0.33333333333333331</v>
      </c>
      <c r="U288">
        <f t="shared" si="74"/>
        <v>5</v>
      </c>
      <c r="V288" s="6">
        <f t="shared" si="75"/>
        <v>0.83333333333333337</v>
      </c>
      <c r="W288">
        <f t="shared" si="76"/>
        <v>2</v>
      </c>
      <c r="X288" s="6">
        <f t="shared" si="77"/>
        <v>0.33333333333333331</v>
      </c>
      <c r="Y288">
        <f t="shared" si="78"/>
        <v>1</v>
      </c>
      <c r="Z288" s="6">
        <f t="shared" si="79"/>
        <v>0.16666666666666666</v>
      </c>
      <c r="AA288">
        <f t="shared" si="80"/>
        <v>4</v>
      </c>
      <c r="AB288" s="6">
        <f t="shared" si="81"/>
        <v>0.66666666666666663</v>
      </c>
    </row>
    <row r="289" spans="1:28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4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6</v>
      </c>
      <c r="H289" s="6">
        <f t="shared" si="66"/>
        <v>0</v>
      </c>
      <c r="I289" s="6">
        <f t="shared" si="67"/>
        <v>0</v>
      </c>
      <c r="J289" s="6">
        <f t="shared" si="68"/>
        <v>0.66666666666666663</v>
      </c>
      <c r="K289" s="6">
        <f t="shared" si="69"/>
        <v>0.33333333333333331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0</v>
      </c>
      <c r="N289" s="69">
        <f>COUNTIFS('2way'!$N$3:$N$7690,"&gt;50%",'2way'!$Y$3:$Y$7690,"N",'2way'!$Q$3:$Q$7690,"=" &amp;B289) +  COUNTIFS('2way'!$N$3:$N$7690,"&gt;50%",'2way'!$Y$3:$Y$7690,"N",'2way'!$R$3:$R$7690,"=" &amp;B289)</f>
        <v>4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6</v>
      </c>
      <c r="Q289" s="6">
        <f t="shared" si="70"/>
        <v>0</v>
      </c>
      <c r="R289" s="6">
        <f t="shared" si="71"/>
        <v>0</v>
      </c>
      <c r="S289" s="6">
        <f t="shared" si="72"/>
        <v>0.66666666666666663</v>
      </c>
      <c r="T289" s="6">
        <f t="shared" si="73"/>
        <v>0.33333333333333331</v>
      </c>
      <c r="U289">
        <f t="shared" si="74"/>
        <v>4</v>
      </c>
      <c r="V289" s="6">
        <f t="shared" si="75"/>
        <v>0.66666666666666663</v>
      </c>
      <c r="W289">
        <f t="shared" si="76"/>
        <v>4</v>
      </c>
      <c r="X289" s="6">
        <f t="shared" si="77"/>
        <v>0.66666666666666663</v>
      </c>
      <c r="Y289">
        <f t="shared" si="78"/>
        <v>2</v>
      </c>
      <c r="Z289" s="6">
        <f t="shared" si="79"/>
        <v>0.33333333333333331</v>
      </c>
      <c r="AA289">
        <f t="shared" si="80"/>
        <v>2</v>
      </c>
      <c r="AB289" s="6">
        <f t="shared" si="81"/>
        <v>0.33333333333333331</v>
      </c>
    </row>
    <row r="290" spans="1:28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0</v>
      </c>
      <c r="G290">
        <f>COUNTIF('2way'!$Q$3:$Q$7690,"=" &amp;B290) + COUNTIF('2way'!$R$3:$R$7690,"=" &amp;B290)</f>
        <v>6</v>
      </c>
      <c r="H290" s="6">
        <f t="shared" si="66"/>
        <v>0.33333333333333331</v>
      </c>
      <c r="I290" s="6">
        <f t="shared" si="67"/>
        <v>0.33333333333333331</v>
      </c>
      <c r="J290" s="6">
        <f t="shared" si="68"/>
        <v>0.16666666666666666</v>
      </c>
      <c r="K290" s="6">
        <f t="shared" si="69"/>
        <v>0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2</v>
      </c>
      <c r="P290">
        <f>COUNTIF('2way'!$Q$3:$Q$7690,"=" &amp;B290) + COUNTIF('2way'!$R$3:$R$7690,"=" &amp;B290)</f>
        <v>6</v>
      </c>
      <c r="Q290" s="6">
        <f t="shared" si="70"/>
        <v>0.16666666666666666</v>
      </c>
      <c r="R290" s="6">
        <f t="shared" si="71"/>
        <v>0.16666666666666666</v>
      </c>
      <c r="S290" s="6">
        <f t="shared" si="72"/>
        <v>0.33333333333333331</v>
      </c>
      <c r="T290" s="6">
        <f t="shared" si="73"/>
        <v>0.33333333333333331</v>
      </c>
      <c r="U290">
        <f t="shared" si="74"/>
        <v>3</v>
      </c>
      <c r="V290" s="6">
        <f t="shared" si="75"/>
        <v>0.5</v>
      </c>
      <c r="W290">
        <f t="shared" si="76"/>
        <v>3</v>
      </c>
      <c r="X290" s="6">
        <f t="shared" si="77"/>
        <v>0.5</v>
      </c>
      <c r="Y290">
        <f t="shared" si="78"/>
        <v>2</v>
      </c>
      <c r="Z290" s="6">
        <f t="shared" si="79"/>
        <v>0.33333333333333331</v>
      </c>
      <c r="AA290">
        <f t="shared" si="80"/>
        <v>3</v>
      </c>
      <c r="AB290" s="6">
        <f t="shared" si="81"/>
        <v>0.5</v>
      </c>
    </row>
    <row r="291" spans="1:28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2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6</v>
      </c>
      <c r="H291" s="6">
        <f t="shared" si="66"/>
        <v>0</v>
      </c>
      <c r="I291" s="6">
        <f t="shared" si="67"/>
        <v>0</v>
      </c>
      <c r="J291" s="6">
        <f t="shared" si="68"/>
        <v>0.33333333333333331</v>
      </c>
      <c r="K291" s="6">
        <f t="shared" si="69"/>
        <v>0.5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2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6</v>
      </c>
      <c r="Q291" s="6">
        <f t="shared" si="70"/>
        <v>0.16666666666666666</v>
      </c>
      <c r="R291" s="6">
        <f t="shared" si="71"/>
        <v>0</v>
      </c>
      <c r="S291" s="6">
        <f t="shared" si="72"/>
        <v>0.33333333333333331</v>
      </c>
      <c r="T291" s="6">
        <f t="shared" si="73"/>
        <v>0.5</v>
      </c>
      <c r="U291">
        <f t="shared" si="74"/>
        <v>2</v>
      </c>
      <c r="V291" s="6">
        <f t="shared" si="75"/>
        <v>0.33333333333333331</v>
      </c>
      <c r="W291">
        <f t="shared" si="76"/>
        <v>3</v>
      </c>
      <c r="X291" s="6">
        <f t="shared" si="77"/>
        <v>0.5</v>
      </c>
      <c r="Y291">
        <f t="shared" si="78"/>
        <v>3</v>
      </c>
      <c r="Z291" s="6">
        <f t="shared" si="79"/>
        <v>0.5</v>
      </c>
      <c r="AA291">
        <f t="shared" si="80"/>
        <v>3</v>
      </c>
      <c r="AB291" s="6">
        <f t="shared" si="81"/>
        <v>0.5</v>
      </c>
    </row>
    <row r="292" spans="1:28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1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6</v>
      </c>
      <c r="H292" s="6">
        <f t="shared" si="66"/>
        <v>0.16666666666666666</v>
      </c>
      <c r="I292" s="6">
        <f t="shared" si="67"/>
        <v>0</v>
      </c>
      <c r="J292" s="6">
        <f t="shared" si="68"/>
        <v>0.33333333333333331</v>
      </c>
      <c r="K292" s="6">
        <f t="shared" si="69"/>
        <v>0.33333333333333331</v>
      </c>
      <c r="L292" s="69">
        <f>COUNTIFS('2way'!$M$3:$M$7690,"&gt;50%",'2way'!$Y$3:$Y$7690,"Y",'2way'!$Q$3:$Q$7690,"=" &amp;B292) +  COUNTIFS('2way'!$M$3:$M$7690,"&gt;50%",'2way'!$Y$3:$Y$7690,"Y",'2way'!$R$3:$R$7690,"=" &amp;B292)</f>
        <v>1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3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6</v>
      </c>
      <c r="Q292" s="6">
        <f t="shared" si="70"/>
        <v>0.16666666666666666</v>
      </c>
      <c r="R292" s="6">
        <f t="shared" si="71"/>
        <v>0</v>
      </c>
      <c r="S292" s="6">
        <f t="shared" si="72"/>
        <v>0.5</v>
      </c>
      <c r="T292" s="6">
        <f t="shared" si="73"/>
        <v>0.33333333333333331</v>
      </c>
      <c r="U292">
        <f t="shared" si="74"/>
        <v>3</v>
      </c>
      <c r="V292" s="6">
        <f t="shared" si="75"/>
        <v>0.5</v>
      </c>
      <c r="W292">
        <f t="shared" si="76"/>
        <v>4</v>
      </c>
      <c r="X292" s="6">
        <f t="shared" si="77"/>
        <v>0.66666666666666663</v>
      </c>
      <c r="Y292">
        <f t="shared" si="78"/>
        <v>2</v>
      </c>
      <c r="Z292" s="6">
        <f t="shared" si="79"/>
        <v>0.33333333333333331</v>
      </c>
      <c r="AA292">
        <f t="shared" si="80"/>
        <v>2</v>
      </c>
      <c r="AB292" s="6">
        <f t="shared" si="81"/>
        <v>0.33333333333333331</v>
      </c>
    </row>
    <row r="293" spans="1:28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5</v>
      </c>
      <c r="F293" s="69">
        <f>COUNTIFS('2way'!$B$3:$B$7690,"&gt;50%",'2way'!$Y$3:$Y$7690,"Y",'2way'!$Q$3:$Q$7690,"=" &amp;B293) +  COUNTIFS('2way'!$B$3:$B$7690,"&gt;50%",'2way'!$Y$3:$Y$7690,"Y",'2way'!$R$3:$R$7690,"=" &amp;B293)</f>
        <v>1</v>
      </c>
      <c r="G293">
        <f>COUNTIF('2way'!$Q$3:$Q$7690,"=" &amp;B293) + COUNTIF('2way'!$R$3:$R$7690,"=" &amp;B293)</f>
        <v>6</v>
      </c>
      <c r="H293" s="6">
        <f t="shared" si="66"/>
        <v>0</v>
      </c>
      <c r="I293" s="6">
        <f t="shared" si="67"/>
        <v>0</v>
      </c>
      <c r="J293" s="6">
        <f t="shared" si="68"/>
        <v>0.83333333333333337</v>
      </c>
      <c r="K293" s="6">
        <f t="shared" si="69"/>
        <v>0.16666666666666666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3</v>
      </c>
      <c r="O293" s="69">
        <f>COUNTIFS('2way'!$N$3:$N$7690,"&gt;50%",'2way'!$Y$3:$Y$7690,"Y",'2way'!$Q$3:$Q$7690,"=" &amp;B293) +  COUNTIFS('2way'!$N$3:$N$7690,"&gt;50%",'2way'!$Y$3:$Y$7690,"Y",'2way'!$R$3:$R$7690,"=" &amp;B293)</f>
        <v>1</v>
      </c>
      <c r="P293">
        <f>COUNTIF('2way'!$Q$3:$Q$7690,"=" &amp;B293) + COUNTIF('2way'!$R$3:$R$7690,"=" &amp;B293)</f>
        <v>6</v>
      </c>
      <c r="Q293" s="6">
        <f t="shared" si="70"/>
        <v>0</v>
      </c>
      <c r="R293" s="6">
        <f t="shared" si="71"/>
        <v>0.33333333333333331</v>
      </c>
      <c r="S293" s="6">
        <f t="shared" si="72"/>
        <v>0.5</v>
      </c>
      <c r="T293" s="6">
        <f t="shared" si="73"/>
        <v>0.16666666666666666</v>
      </c>
      <c r="U293">
        <f t="shared" si="74"/>
        <v>5</v>
      </c>
      <c r="V293" s="6">
        <f t="shared" si="75"/>
        <v>0.83333333333333337</v>
      </c>
      <c r="W293">
        <f t="shared" si="76"/>
        <v>3</v>
      </c>
      <c r="X293" s="6">
        <f t="shared" si="77"/>
        <v>0.5</v>
      </c>
      <c r="Y293">
        <f t="shared" si="78"/>
        <v>1</v>
      </c>
      <c r="Z293" s="6">
        <f t="shared" si="79"/>
        <v>0.16666666666666666</v>
      </c>
      <c r="AA293">
        <f t="shared" si="80"/>
        <v>3</v>
      </c>
      <c r="AB293" s="6">
        <f t="shared" si="81"/>
        <v>0.5</v>
      </c>
    </row>
    <row r="294" spans="1:28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0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6</v>
      </c>
      <c r="H294" s="6">
        <f t="shared" si="66"/>
        <v>0</v>
      </c>
      <c r="I294" s="6">
        <f t="shared" si="67"/>
        <v>0</v>
      </c>
      <c r="J294" s="6">
        <f t="shared" si="68"/>
        <v>0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2</v>
      </c>
      <c r="M294" s="69">
        <f>COUNTIFS('2way'!$M$3:$M$7690,"&gt;50%",'2way'!$Y$3:$Y$7690,"N",'2way'!$Q$3:$Q$7690,"=" &amp;B294) +  COUNTIFS('2way'!$M$3:$M$7690,"&gt;50%",'2way'!$Y$3:$Y$7690,"N",'2way'!$R$3:$R$7690,"=" &amp;B294)</f>
        <v>1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6</v>
      </c>
      <c r="Q294" s="6">
        <f t="shared" si="70"/>
        <v>0.33333333333333331</v>
      </c>
      <c r="R294" s="6">
        <f t="shared" si="71"/>
        <v>0.16666666666666666</v>
      </c>
      <c r="S294" s="6">
        <f t="shared" si="72"/>
        <v>0.5</v>
      </c>
      <c r="T294" s="6">
        <f t="shared" si="73"/>
        <v>0</v>
      </c>
      <c r="U294">
        <f t="shared" si="74"/>
        <v>0</v>
      </c>
      <c r="V294" s="6">
        <f t="shared" si="75"/>
        <v>0</v>
      </c>
      <c r="W294">
        <f t="shared" si="76"/>
        <v>5</v>
      </c>
      <c r="X294" s="6">
        <f t="shared" si="77"/>
        <v>0.83333333333333337</v>
      </c>
      <c r="Y294">
        <f t="shared" si="78"/>
        <v>0</v>
      </c>
      <c r="Z294" s="6">
        <f t="shared" si="79"/>
        <v>0</v>
      </c>
      <c r="AA294">
        <f t="shared" si="80"/>
        <v>1</v>
      </c>
      <c r="AB294" s="6">
        <f t="shared" si="81"/>
        <v>0.16666666666666666</v>
      </c>
    </row>
    <row r="295" spans="1:28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0</v>
      </c>
      <c r="F295" s="69">
        <f>COUNTIFS('2way'!$B$3:$B$7690,"&gt;50%",'2way'!$Y$3:$Y$7690,"Y",'2way'!$Q$3:$Q$7690,"=" &amp;B295) +  COUNTIFS('2way'!$B$3:$B$7690,"&gt;50%",'2way'!$Y$3:$Y$7690,"Y",'2way'!$R$3:$R$7690,"=" &amp;B295)</f>
        <v>2</v>
      </c>
      <c r="G295">
        <f>COUNTIF('2way'!$Q$3:$Q$7690,"=" &amp;B295) + COUNTIF('2way'!$R$3:$R$7690,"=" &amp;B295)</f>
        <v>6</v>
      </c>
      <c r="H295" s="6">
        <f t="shared" si="66"/>
        <v>0.5</v>
      </c>
      <c r="I295" s="6">
        <f t="shared" si="67"/>
        <v>0.16666666666666666</v>
      </c>
      <c r="J295" s="6">
        <f t="shared" si="68"/>
        <v>0</v>
      </c>
      <c r="K295" s="6">
        <f t="shared" si="69"/>
        <v>0.33333333333333331</v>
      </c>
      <c r="L295" s="69">
        <f>COUNTIFS('2way'!$M$3:$M$7690,"&gt;50%",'2way'!$Y$3:$Y$7690,"Y",'2way'!$Q$3:$Q$7690,"=" &amp;B295) +  COUNTIFS('2way'!$M$3:$M$7690,"&gt;50%",'2way'!$Y$3:$Y$7690,"Y",'2way'!$R$3:$R$7690,"=" &amp;B295)</f>
        <v>5</v>
      </c>
      <c r="M295" s="69">
        <f>COUNTIFS('2way'!$M$3:$M$7690,"&gt;50%",'2way'!$Y$3:$Y$7690,"N",'2way'!$Q$3:$Q$7690,"=" &amp;B295) +  COUNTIFS('2way'!$M$3:$M$7690,"&gt;50%",'2way'!$Y$3:$Y$7690,"N",'2way'!$R$3:$R$7690,"=" &amp;B295)</f>
        <v>1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6</v>
      </c>
      <c r="Q295" s="6">
        <f t="shared" si="70"/>
        <v>0.83333333333333337</v>
      </c>
      <c r="R295" s="6">
        <f t="shared" si="71"/>
        <v>0.16666666666666666</v>
      </c>
      <c r="S295" s="6">
        <f t="shared" si="72"/>
        <v>0</v>
      </c>
      <c r="T295" s="6">
        <f t="shared" si="73"/>
        <v>0</v>
      </c>
      <c r="U295">
        <f t="shared" si="74"/>
        <v>3</v>
      </c>
      <c r="V295" s="6">
        <f t="shared" si="75"/>
        <v>0.5</v>
      </c>
      <c r="W295">
        <f t="shared" si="76"/>
        <v>5</v>
      </c>
      <c r="X295" s="6">
        <f t="shared" si="77"/>
        <v>0.83333333333333337</v>
      </c>
      <c r="Y295">
        <f t="shared" si="78"/>
        <v>3</v>
      </c>
      <c r="Z295" s="6">
        <f t="shared" si="79"/>
        <v>0.5</v>
      </c>
      <c r="AA295">
        <f t="shared" si="80"/>
        <v>1</v>
      </c>
      <c r="AB295" s="6">
        <f t="shared" si="81"/>
        <v>0.16666666666666666</v>
      </c>
    </row>
    <row r="296" spans="1:28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0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0</v>
      </c>
      <c r="F296" s="69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5</v>
      </c>
      <c r="H296" s="6">
        <f t="shared" si="66"/>
        <v>0</v>
      </c>
      <c r="I296" s="6">
        <f t="shared" si="67"/>
        <v>0.4</v>
      </c>
      <c r="J296" s="6">
        <f t="shared" si="68"/>
        <v>0</v>
      </c>
      <c r="K296" s="6">
        <f t="shared" si="69"/>
        <v>0.2</v>
      </c>
      <c r="L296" s="69">
        <f>COUNTIFS('2way'!$M$3:$M$7690,"&gt;50%",'2way'!$Y$3:$Y$7690,"Y",'2way'!$Q$3:$Q$7690,"=" &amp;B296) +  COUNTIFS('2way'!$M$3:$M$7690,"&gt;50%",'2way'!$Y$3:$Y$7690,"Y",'2way'!$R$3:$R$7690,"=" &amp;B296)</f>
        <v>2</v>
      </c>
      <c r="M296" s="69">
        <f>COUNTIFS('2way'!$M$3:$M$7690,"&gt;50%",'2way'!$Y$3:$Y$7690,"N",'2way'!$Q$3:$Q$7690,"=" &amp;B296) +  COUNTIFS('2way'!$M$3:$M$7690,"&gt;50%",'2way'!$Y$3:$Y$7690,"N",'2way'!$R$3:$R$7690,"=" &amp;B296)</f>
        <v>3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5</v>
      </c>
      <c r="Q296" s="6">
        <f t="shared" si="70"/>
        <v>0.4</v>
      </c>
      <c r="R296" s="6">
        <f t="shared" si="71"/>
        <v>0.6</v>
      </c>
      <c r="S296" s="6">
        <f t="shared" si="72"/>
        <v>0</v>
      </c>
      <c r="T296" s="6">
        <f t="shared" si="73"/>
        <v>0</v>
      </c>
      <c r="U296">
        <f t="shared" si="74"/>
        <v>0</v>
      </c>
      <c r="V296" s="6">
        <f t="shared" si="75"/>
        <v>0</v>
      </c>
      <c r="W296">
        <f t="shared" si="76"/>
        <v>2</v>
      </c>
      <c r="X296" s="6">
        <f t="shared" si="77"/>
        <v>0.4</v>
      </c>
      <c r="Y296">
        <f t="shared" si="78"/>
        <v>3</v>
      </c>
      <c r="Z296" s="6">
        <f t="shared" si="79"/>
        <v>0.6</v>
      </c>
      <c r="AA296">
        <f t="shared" si="80"/>
        <v>3</v>
      </c>
      <c r="AB296" s="6">
        <f t="shared" si="81"/>
        <v>0.6</v>
      </c>
    </row>
    <row r="297" spans="1:28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4</v>
      </c>
      <c r="D297" s="69">
        <f>COUNTIFS('2way'!$A$3:$A$7690,"&gt;50%",'2way'!$Y$3:$Y$7690,"N",'2way'!$Q$3:$Q$7690,"=" &amp;B297) +  COUNTIFS('2way'!$A$3:$A$7690,"&gt;50%",'2way'!$Y$3:$Y$7690,"N",'2way'!$R$3:$R$7690,"=" &amp;B297)</f>
        <v>0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5</v>
      </c>
      <c r="H297" s="6">
        <f t="shared" si="66"/>
        <v>0.8</v>
      </c>
      <c r="I297" s="6">
        <f t="shared" si="67"/>
        <v>0</v>
      </c>
      <c r="J297" s="6">
        <f t="shared" si="68"/>
        <v>0.2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4</v>
      </c>
      <c r="M297" s="69">
        <f>COUNTIFS('2way'!$M$3:$M$7690,"&gt;50%",'2way'!$Y$3:$Y$7690,"N",'2way'!$Q$3:$Q$7690,"=" &amp;B297) +  COUNTIFS('2way'!$M$3:$M$7690,"&gt;50%",'2way'!$Y$3:$Y$7690,"N",'2way'!$R$3:$R$7690,"=" &amp;B297)</f>
        <v>1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5</v>
      </c>
      <c r="Q297" s="6">
        <f t="shared" si="70"/>
        <v>0.8</v>
      </c>
      <c r="R297" s="6">
        <f t="shared" si="71"/>
        <v>0.2</v>
      </c>
      <c r="S297" s="6">
        <f t="shared" si="72"/>
        <v>0</v>
      </c>
      <c r="T297" s="6">
        <f t="shared" si="73"/>
        <v>0</v>
      </c>
      <c r="U297">
        <f t="shared" si="74"/>
        <v>5</v>
      </c>
      <c r="V297" s="6">
        <f t="shared" si="75"/>
        <v>1</v>
      </c>
      <c r="W297">
        <f t="shared" si="76"/>
        <v>4</v>
      </c>
      <c r="X297" s="6">
        <f t="shared" si="77"/>
        <v>0.8</v>
      </c>
      <c r="Y297">
        <f t="shared" si="78"/>
        <v>0</v>
      </c>
      <c r="Z297" s="6">
        <f t="shared" si="79"/>
        <v>0</v>
      </c>
      <c r="AA297">
        <f t="shared" si="80"/>
        <v>1</v>
      </c>
      <c r="AB297" s="6">
        <f t="shared" si="81"/>
        <v>0.2</v>
      </c>
    </row>
    <row r="298" spans="1:28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2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1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6</v>
      </c>
      <c r="H298" s="6">
        <f t="shared" si="66"/>
        <v>0.33333333333333331</v>
      </c>
      <c r="I298" s="6">
        <f t="shared" si="67"/>
        <v>0.16666666666666666</v>
      </c>
      <c r="J298" s="6">
        <f t="shared" si="68"/>
        <v>0.16666666666666666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4</v>
      </c>
      <c r="M298" s="69">
        <f>COUNTIFS('2way'!$M$3:$M$7690,"&gt;50%",'2way'!$Y$3:$Y$7690,"N",'2way'!$Q$3:$Q$7690,"=" &amp;B298) +  COUNTIFS('2way'!$M$3:$M$7690,"&gt;50%",'2way'!$Y$3:$Y$7690,"N",'2way'!$R$3:$R$7690,"=" &amp;B298)</f>
        <v>2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6</v>
      </c>
      <c r="Q298" s="6">
        <f t="shared" si="70"/>
        <v>0.66666666666666663</v>
      </c>
      <c r="R298" s="6">
        <f t="shared" si="71"/>
        <v>0.33333333333333331</v>
      </c>
      <c r="S298" s="6">
        <f t="shared" si="72"/>
        <v>0</v>
      </c>
      <c r="T298" s="6">
        <f t="shared" si="73"/>
        <v>0</v>
      </c>
      <c r="U298">
        <f t="shared" si="74"/>
        <v>3</v>
      </c>
      <c r="V298" s="6">
        <f t="shared" si="75"/>
        <v>0.5</v>
      </c>
      <c r="W298">
        <f t="shared" si="76"/>
        <v>4</v>
      </c>
      <c r="X298" s="6">
        <f t="shared" si="77"/>
        <v>0.66666666666666663</v>
      </c>
      <c r="Y298">
        <f t="shared" si="78"/>
        <v>1</v>
      </c>
      <c r="Z298" s="6">
        <f t="shared" si="79"/>
        <v>0.16666666666666666</v>
      </c>
      <c r="AA298">
        <f t="shared" si="80"/>
        <v>2</v>
      </c>
      <c r="AB298" s="6">
        <f t="shared" si="81"/>
        <v>0.33333333333333331</v>
      </c>
    </row>
    <row r="299" spans="1:28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0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6</v>
      </c>
      <c r="H299" s="6">
        <f t="shared" si="66"/>
        <v>0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6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6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0</v>
      </c>
      <c r="V299" s="6">
        <f t="shared" si="75"/>
        <v>0</v>
      </c>
      <c r="W299">
        <f t="shared" si="76"/>
        <v>6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1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2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6</v>
      </c>
      <c r="H300" s="6">
        <f t="shared" si="66"/>
        <v>0.16666666666666666</v>
      </c>
      <c r="I300" s="6">
        <f t="shared" si="67"/>
        <v>0</v>
      </c>
      <c r="J300" s="6">
        <f t="shared" si="68"/>
        <v>0.33333333333333331</v>
      </c>
      <c r="K300" s="6">
        <f t="shared" si="69"/>
        <v>0.33333333333333331</v>
      </c>
      <c r="L300" s="69">
        <f>COUNTIFS('2way'!$M$3:$M$7690,"&gt;50%",'2way'!$Y$3:$Y$7690,"Y",'2way'!$Q$3:$Q$7690,"=" &amp;B300) +  COUNTIFS('2way'!$M$3:$M$7690,"&gt;50%",'2way'!$Y$3:$Y$7690,"Y",'2way'!$R$3:$R$7690,"=" &amp;B300)</f>
        <v>4</v>
      </c>
      <c r="M300" s="69">
        <f>COUNTIFS('2way'!$M$3:$M$7690,"&gt;50%",'2way'!$Y$3:$Y$7690,"N",'2way'!$Q$3:$Q$7690,"=" &amp;B300) +  COUNTIFS('2way'!$M$3:$M$7690,"&gt;50%",'2way'!$Y$3:$Y$7690,"N",'2way'!$R$3:$R$7690,"=" &amp;B300)</f>
        <v>2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6</v>
      </c>
      <c r="Q300" s="6">
        <f t="shared" si="70"/>
        <v>0.66666666666666663</v>
      </c>
      <c r="R300" s="6">
        <f t="shared" si="71"/>
        <v>0.33333333333333331</v>
      </c>
      <c r="S300" s="6">
        <f t="shared" si="72"/>
        <v>0</v>
      </c>
      <c r="T300" s="6">
        <f t="shared" si="73"/>
        <v>0</v>
      </c>
      <c r="U300">
        <f t="shared" si="74"/>
        <v>3</v>
      </c>
      <c r="V300" s="6">
        <f t="shared" si="75"/>
        <v>0.5</v>
      </c>
      <c r="W300">
        <f t="shared" si="76"/>
        <v>4</v>
      </c>
      <c r="X300" s="6">
        <f t="shared" si="77"/>
        <v>0.66666666666666663</v>
      </c>
      <c r="Y300">
        <f t="shared" si="78"/>
        <v>2</v>
      </c>
      <c r="Z300" s="6">
        <f t="shared" si="79"/>
        <v>0.33333333333333331</v>
      </c>
      <c r="AA300">
        <f t="shared" si="80"/>
        <v>2</v>
      </c>
      <c r="AB300" s="6">
        <f t="shared" si="81"/>
        <v>0.33333333333333331</v>
      </c>
    </row>
    <row r="301" spans="1:28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0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2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6</v>
      </c>
      <c r="H301" s="6">
        <f t="shared" si="66"/>
        <v>0</v>
      </c>
      <c r="I301" s="6">
        <f t="shared" si="67"/>
        <v>0.33333333333333331</v>
      </c>
      <c r="J301" s="6">
        <f t="shared" si="68"/>
        <v>0.33333333333333331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0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2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6</v>
      </c>
      <c r="Q301" s="6">
        <f t="shared" si="70"/>
        <v>0</v>
      </c>
      <c r="R301" s="6">
        <f t="shared" si="71"/>
        <v>0.66666666666666663</v>
      </c>
      <c r="S301" s="6">
        <f t="shared" si="72"/>
        <v>0.33333333333333331</v>
      </c>
      <c r="T301" s="6">
        <f t="shared" si="73"/>
        <v>0</v>
      </c>
      <c r="U301">
        <f t="shared" si="74"/>
        <v>2</v>
      </c>
      <c r="V301" s="6">
        <f t="shared" si="75"/>
        <v>0.33333333333333331</v>
      </c>
      <c r="W301">
        <f t="shared" si="76"/>
        <v>2</v>
      </c>
      <c r="X301" s="6">
        <f t="shared" si="77"/>
        <v>0.33333333333333331</v>
      </c>
      <c r="Y301">
        <f t="shared" si="78"/>
        <v>2</v>
      </c>
      <c r="Z301" s="6">
        <f t="shared" si="79"/>
        <v>0.33333333333333331</v>
      </c>
      <c r="AA301">
        <f t="shared" si="80"/>
        <v>4</v>
      </c>
      <c r="AB301" s="6">
        <f t="shared" si="81"/>
        <v>0.66666666666666663</v>
      </c>
    </row>
    <row r="302" spans="1:28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4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6</v>
      </c>
      <c r="H302" s="6">
        <f t="shared" si="66"/>
        <v>0.66666666666666663</v>
      </c>
      <c r="I302" s="6">
        <f t="shared" si="67"/>
        <v>0.16666666666666666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3</v>
      </c>
      <c r="M302" s="69">
        <f>COUNTIFS('2way'!$M$3:$M$7690,"&gt;50%",'2way'!$Y$3:$Y$7690,"N",'2way'!$Q$3:$Q$7690,"=" &amp;B302) +  COUNTIFS('2way'!$M$3:$M$7690,"&gt;50%",'2way'!$Y$3:$Y$7690,"N",'2way'!$R$3:$R$7690,"=" &amp;B302)</f>
        <v>2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6</v>
      </c>
      <c r="Q302" s="6">
        <f t="shared" si="70"/>
        <v>0.5</v>
      </c>
      <c r="R302" s="6">
        <f t="shared" si="71"/>
        <v>0.33333333333333331</v>
      </c>
      <c r="S302" s="6">
        <f t="shared" si="72"/>
        <v>0</v>
      </c>
      <c r="T302" s="6">
        <f t="shared" si="73"/>
        <v>0.16666666666666666</v>
      </c>
      <c r="U302">
        <f t="shared" si="74"/>
        <v>4</v>
      </c>
      <c r="V302" s="6">
        <f t="shared" si="75"/>
        <v>0.66666666666666663</v>
      </c>
      <c r="W302">
        <f t="shared" si="76"/>
        <v>3</v>
      </c>
      <c r="X302" s="6">
        <f t="shared" si="77"/>
        <v>0.5</v>
      </c>
      <c r="Y302">
        <f t="shared" si="78"/>
        <v>1</v>
      </c>
      <c r="Z302" s="6">
        <f t="shared" si="79"/>
        <v>0.16666666666666666</v>
      </c>
      <c r="AA302">
        <f t="shared" si="80"/>
        <v>3</v>
      </c>
      <c r="AB302" s="6">
        <f t="shared" si="81"/>
        <v>0.5</v>
      </c>
    </row>
    <row r="303" spans="1:28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0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6</v>
      </c>
      <c r="H303" s="6">
        <f t="shared" si="66"/>
        <v>0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2</v>
      </c>
      <c r="M303" s="69">
        <f>COUNTIFS('2way'!$M$3:$M$7690,"&gt;50%",'2way'!$Y$3:$Y$7690,"N",'2way'!$Q$3:$Q$7690,"=" &amp;B303) +  COUNTIFS('2way'!$M$3:$M$7690,"&gt;50%",'2way'!$Y$3:$Y$7690,"N",'2way'!$R$3:$R$7690,"=" &amp;B303)</f>
        <v>3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6</v>
      </c>
      <c r="Q303" s="6">
        <f t="shared" si="70"/>
        <v>0.33333333333333331</v>
      </c>
      <c r="R303" s="6">
        <f t="shared" si="71"/>
        <v>0.5</v>
      </c>
      <c r="S303" s="6">
        <f t="shared" si="72"/>
        <v>0.16666666666666666</v>
      </c>
      <c r="T303" s="6">
        <f t="shared" si="73"/>
        <v>0</v>
      </c>
      <c r="U303">
        <f t="shared" si="74"/>
        <v>0</v>
      </c>
      <c r="V303" s="6">
        <f t="shared" si="75"/>
        <v>0</v>
      </c>
      <c r="W303">
        <f t="shared" si="76"/>
        <v>3</v>
      </c>
      <c r="X303" s="6">
        <f t="shared" si="77"/>
        <v>0.5</v>
      </c>
      <c r="Y303">
        <f t="shared" si="78"/>
        <v>0</v>
      </c>
      <c r="Z303" s="6">
        <f t="shared" si="79"/>
        <v>0</v>
      </c>
      <c r="AA303">
        <f t="shared" si="80"/>
        <v>3</v>
      </c>
      <c r="AB303" s="6">
        <f t="shared" si="81"/>
        <v>0.5</v>
      </c>
    </row>
    <row r="304" spans="1:28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2</v>
      </c>
      <c r="F304" s="69">
        <f>COUNTIFS('2way'!$B$3:$B$7690,"&gt;50%",'2way'!$Y$3:$Y$7690,"Y",'2way'!$Q$3:$Q$7690,"=" &amp;B304) +  COUNTIFS('2way'!$B$3:$B$7690,"&gt;50%",'2way'!$Y$3:$Y$7690,"Y",'2way'!$R$3:$R$7690,"=" &amp;B304)</f>
        <v>2</v>
      </c>
      <c r="G304">
        <f>COUNTIF('2way'!$Q$3:$Q$7690,"=" &amp;B304) + COUNTIF('2way'!$R$3:$R$7690,"=" &amp;B304)</f>
        <v>6</v>
      </c>
      <c r="H304" s="6">
        <f t="shared" si="66"/>
        <v>0.16666666666666666</v>
      </c>
      <c r="I304" s="6">
        <f t="shared" si="67"/>
        <v>0</v>
      </c>
      <c r="J304" s="6">
        <f t="shared" si="68"/>
        <v>0.33333333333333331</v>
      </c>
      <c r="K304" s="6">
        <f t="shared" si="69"/>
        <v>0.33333333333333331</v>
      </c>
      <c r="L304" s="69">
        <f>COUNTIFS('2way'!$M$3:$M$7690,"&gt;50%",'2way'!$Y$3:$Y$7690,"Y",'2way'!$Q$3:$Q$7690,"=" &amp;B304) +  COUNTIFS('2way'!$M$3:$M$7690,"&gt;50%",'2way'!$Y$3:$Y$7690,"Y",'2way'!$R$3:$R$7690,"=" &amp;B304)</f>
        <v>3</v>
      </c>
      <c r="M304" s="69">
        <f>COUNTIFS('2way'!$M$3:$M$7690,"&gt;50%",'2way'!$Y$3:$Y$7690,"N",'2way'!$Q$3:$Q$7690,"=" &amp;B304) +  COUNTIFS('2way'!$M$3:$M$7690,"&gt;50%",'2way'!$Y$3:$Y$7690,"N",'2way'!$R$3:$R$7690,"=" &amp;B304)</f>
        <v>2</v>
      </c>
      <c r="N304" s="69">
        <f>COUNTIFS('2way'!$N$3:$N$7690,"&gt;50%",'2way'!$Y$3:$Y$7690,"N",'2way'!$Q$3:$Q$7690,"=" &amp;B304) +  COUNTIFS('2way'!$N$3:$N$7690,"&gt;50%",'2way'!$Y$3:$Y$7690,"N",'2way'!$R$3:$R$7690,"=" &amp;B304)</f>
        <v>1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6</v>
      </c>
      <c r="Q304" s="6">
        <f t="shared" si="70"/>
        <v>0.5</v>
      </c>
      <c r="R304" s="6">
        <f t="shared" si="71"/>
        <v>0.33333333333333331</v>
      </c>
      <c r="S304" s="6">
        <f t="shared" si="72"/>
        <v>0.16666666666666666</v>
      </c>
      <c r="T304" s="6">
        <f t="shared" si="73"/>
        <v>0</v>
      </c>
      <c r="U304">
        <f t="shared" si="74"/>
        <v>3</v>
      </c>
      <c r="V304" s="6">
        <f t="shared" si="75"/>
        <v>0.5</v>
      </c>
      <c r="W304">
        <f t="shared" si="76"/>
        <v>4</v>
      </c>
      <c r="X304" s="6">
        <f t="shared" si="77"/>
        <v>0.66666666666666663</v>
      </c>
      <c r="Y304">
        <f t="shared" si="78"/>
        <v>2</v>
      </c>
      <c r="Z304" s="6">
        <f t="shared" si="79"/>
        <v>0.33333333333333331</v>
      </c>
      <c r="AA304">
        <f t="shared" si="80"/>
        <v>2</v>
      </c>
      <c r="AB304" s="6">
        <f t="shared" si="81"/>
        <v>0.33333333333333331</v>
      </c>
    </row>
    <row r="305" spans="1:28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3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6</v>
      </c>
      <c r="H305" s="6">
        <f t="shared" si="66"/>
        <v>0.5</v>
      </c>
      <c r="I305" s="6">
        <f t="shared" si="67"/>
        <v>0.16666666666666666</v>
      </c>
      <c r="J305" s="6">
        <f t="shared" si="68"/>
        <v>0</v>
      </c>
      <c r="K305" s="6">
        <f t="shared" si="69"/>
        <v>0</v>
      </c>
      <c r="L305" s="69">
        <f>COUNTIFS('2way'!$M$3:$M$7690,"&gt;50%",'2way'!$Y$3:$Y$7690,"Y",'2way'!$Q$3:$Q$7690,"=" &amp;B305) +  COUNTIFS('2way'!$M$3:$M$7690,"&gt;50%",'2way'!$Y$3:$Y$7690,"Y",'2way'!$R$3:$R$7690,"=" &amp;B305)</f>
        <v>5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6</v>
      </c>
      <c r="Q305" s="6">
        <f t="shared" si="70"/>
        <v>0.83333333333333337</v>
      </c>
      <c r="R305" s="6">
        <f t="shared" si="71"/>
        <v>0.16666666666666666</v>
      </c>
      <c r="S305" s="6">
        <f t="shared" si="72"/>
        <v>0</v>
      </c>
      <c r="T305" s="6">
        <f t="shared" si="73"/>
        <v>0</v>
      </c>
      <c r="U305">
        <f t="shared" si="74"/>
        <v>3</v>
      </c>
      <c r="V305" s="6">
        <f t="shared" si="75"/>
        <v>0.5</v>
      </c>
      <c r="W305">
        <f t="shared" si="76"/>
        <v>5</v>
      </c>
      <c r="X305" s="6">
        <f t="shared" si="77"/>
        <v>0.83333333333333337</v>
      </c>
      <c r="Y305">
        <f t="shared" si="78"/>
        <v>1</v>
      </c>
      <c r="Z305" s="6">
        <f t="shared" si="79"/>
        <v>0.16666666666666666</v>
      </c>
      <c r="AA305">
        <f t="shared" si="80"/>
        <v>1</v>
      </c>
      <c r="AB305" s="6">
        <f t="shared" si="81"/>
        <v>0.16666666666666666</v>
      </c>
    </row>
    <row r="306" spans="1:28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6</v>
      </c>
      <c r="H306" s="6">
        <f t="shared" si="66"/>
        <v>0.16666666666666666</v>
      </c>
      <c r="I306" s="6">
        <f t="shared" si="67"/>
        <v>0.16666666666666666</v>
      </c>
      <c r="J306" s="6">
        <f t="shared" si="68"/>
        <v>0.16666666666666666</v>
      </c>
      <c r="K306" s="6">
        <f t="shared" si="69"/>
        <v>0.16666666666666666</v>
      </c>
      <c r="L306" s="69">
        <f>COUNTIFS('2way'!$M$3:$M$7690,"&gt;50%",'2way'!$Y$3:$Y$7690,"Y",'2way'!$Q$3:$Q$7690,"=" &amp;B306) +  COUNTIFS('2way'!$M$3:$M$7690,"&gt;50%",'2way'!$Y$3:$Y$7690,"Y",'2way'!$R$3:$R$7690,"=" &amp;B306)</f>
        <v>2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3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6</v>
      </c>
      <c r="Q306" s="6">
        <f t="shared" si="70"/>
        <v>0.33333333333333331</v>
      </c>
      <c r="R306" s="6">
        <f t="shared" si="71"/>
        <v>0.16666666666666666</v>
      </c>
      <c r="S306" s="6">
        <f t="shared" si="72"/>
        <v>0.5</v>
      </c>
      <c r="T306" s="6">
        <f t="shared" si="73"/>
        <v>0</v>
      </c>
      <c r="U306">
        <f t="shared" si="74"/>
        <v>2</v>
      </c>
      <c r="V306" s="6">
        <f t="shared" si="75"/>
        <v>0.33333333333333331</v>
      </c>
      <c r="W306">
        <f t="shared" si="76"/>
        <v>5</v>
      </c>
      <c r="X306" s="6">
        <f t="shared" si="77"/>
        <v>0.83333333333333337</v>
      </c>
      <c r="Y306">
        <f t="shared" si="78"/>
        <v>2</v>
      </c>
      <c r="Z306" s="6">
        <f t="shared" si="79"/>
        <v>0.33333333333333331</v>
      </c>
      <c r="AA306">
        <f t="shared" si="80"/>
        <v>1</v>
      </c>
      <c r="AB306" s="6">
        <f t="shared" si="81"/>
        <v>0.16666666666666666</v>
      </c>
    </row>
    <row r="307" spans="1:28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2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3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6</v>
      </c>
      <c r="H307" s="6">
        <f t="shared" si="66"/>
        <v>0.33333333333333331</v>
      </c>
      <c r="I307" s="6">
        <f t="shared" si="67"/>
        <v>0</v>
      </c>
      <c r="J307" s="6">
        <f t="shared" si="68"/>
        <v>0.5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2</v>
      </c>
      <c r="M307" s="69">
        <f>COUNTIFS('2way'!$M$3:$M$7690,"&gt;50%",'2way'!$Y$3:$Y$7690,"N",'2way'!$Q$3:$Q$7690,"=" &amp;B307) +  COUNTIFS('2way'!$M$3:$M$7690,"&gt;50%",'2way'!$Y$3:$Y$7690,"N",'2way'!$R$3:$R$7690,"=" &amp;B307)</f>
        <v>3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6</v>
      </c>
      <c r="Q307" s="6">
        <f t="shared" si="70"/>
        <v>0.33333333333333331</v>
      </c>
      <c r="R307" s="6">
        <f t="shared" si="71"/>
        <v>0.5</v>
      </c>
      <c r="S307" s="6">
        <f t="shared" si="72"/>
        <v>0</v>
      </c>
      <c r="T307" s="6">
        <f t="shared" si="73"/>
        <v>0.16666666666666666</v>
      </c>
      <c r="U307">
        <f t="shared" si="74"/>
        <v>5</v>
      </c>
      <c r="V307" s="6">
        <f t="shared" si="75"/>
        <v>0.83333333333333337</v>
      </c>
      <c r="W307">
        <f t="shared" si="76"/>
        <v>2</v>
      </c>
      <c r="X307" s="6">
        <f t="shared" si="77"/>
        <v>0.33333333333333331</v>
      </c>
      <c r="Y307">
        <f t="shared" si="78"/>
        <v>0</v>
      </c>
      <c r="Z307" s="6">
        <f t="shared" si="79"/>
        <v>0</v>
      </c>
      <c r="AA307">
        <f t="shared" si="80"/>
        <v>4</v>
      </c>
      <c r="AB307" s="6">
        <f t="shared" si="81"/>
        <v>0.66666666666666663</v>
      </c>
    </row>
    <row r="308" spans="1:28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1</v>
      </c>
      <c r="F308" s="69">
        <f>COUNTIFS('2way'!$B$3:$B$7690,"&gt;50%",'2way'!$Y$3:$Y$7690,"Y",'2way'!$Q$3:$Q$7690,"=" &amp;B308) +  COUNTIFS('2way'!$B$3:$B$7690,"&gt;50%",'2way'!$Y$3:$Y$7690,"Y",'2way'!$R$3:$R$7690,"=" &amp;B308)</f>
        <v>0</v>
      </c>
      <c r="G308">
        <f>COUNTIF('2way'!$Q$3:$Q$7690,"=" &amp;B308) + COUNTIF('2way'!$R$3:$R$7690,"=" &amp;B308)</f>
        <v>6</v>
      </c>
      <c r="H308" s="6">
        <f t="shared" si="66"/>
        <v>0.5</v>
      </c>
      <c r="I308" s="6">
        <f t="shared" si="67"/>
        <v>0.16666666666666666</v>
      </c>
      <c r="J308" s="6">
        <f t="shared" si="68"/>
        <v>0.16666666666666666</v>
      </c>
      <c r="K308" s="6">
        <f t="shared" si="69"/>
        <v>0</v>
      </c>
      <c r="L308" s="69">
        <f>COUNTIFS('2way'!$M$3:$M$7690,"&gt;50%",'2way'!$Y$3:$Y$7690,"Y",'2way'!$Q$3:$Q$7690,"=" &amp;B308) +  COUNTIFS('2way'!$M$3:$M$7690,"&gt;50%",'2way'!$Y$3:$Y$7690,"Y",'2way'!$R$3:$R$7690,"=" &amp;B308)</f>
        <v>4</v>
      </c>
      <c r="M308" s="69">
        <f>COUNTIFS('2way'!$M$3:$M$7690,"&gt;50%",'2way'!$Y$3:$Y$7690,"N",'2way'!$Q$3:$Q$7690,"=" &amp;B308) +  COUNTIFS('2way'!$M$3:$M$7690,"&gt;50%",'2way'!$Y$3:$Y$7690,"N",'2way'!$R$3:$R$7690,"=" &amp;B308)</f>
        <v>2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6</v>
      </c>
      <c r="Q308" s="6">
        <f t="shared" si="70"/>
        <v>0.66666666666666663</v>
      </c>
      <c r="R308" s="6">
        <f t="shared" si="71"/>
        <v>0.33333333333333331</v>
      </c>
      <c r="S308" s="6">
        <f t="shared" si="72"/>
        <v>0</v>
      </c>
      <c r="T308" s="6">
        <f t="shared" si="73"/>
        <v>0</v>
      </c>
      <c r="U308">
        <f t="shared" si="74"/>
        <v>4</v>
      </c>
      <c r="V308" s="6">
        <f t="shared" si="75"/>
        <v>0.66666666666666663</v>
      </c>
      <c r="W308">
        <f t="shared" si="76"/>
        <v>4</v>
      </c>
      <c r="X308" s="6">
        <f t="shared" si="77"/>
        <v>0.66666666666666663</v>
      </c>
      <c r="Y308">
        <f t="shared" si="78"/>
        <v>1</v>
      </c>
      <c r="Z308" s="6">
        <f t="shared" si="79"/>
        <v>0.16666666666666666</v>
      </c>
      <c r="AA308">
        <f t="shared" si="80"/>
        <v>2</v>
      </c>
      <c r="AB308" s="6">
        <f t="shared" si="81"/>
        <v>0.33333333333333331</v>
      </c>
    </row>
    <row r="309" spans="1:28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4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5</v>
      </c>
      <c r="H309" s="6">
        <f t="shared" si="66"/>
        <v>0.8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4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5</v>
      </c>
      <c r="Q309" s="6">
        <f t="shared" si="70"/>
        <v>0.8</v>
      </c>
      <c r="R309" s="6">
        <f t="shared" si="71"/>
        <v>0.2</v>
      </c>
      <c r="S309" s="6">
        <f t="shared" si="72"/>
        <v>0</v>
      </c>
      <c r="T309" s="6">
        <f t="shared" si="73"/>
        <v>0</v>
      </c>
      <c r="U309">
        <f t="shared" si="74"/>
        <v>4</v>
      </c>
      <c r="V309" s="6">
        <f t="shared" si="75"/>
        <v>0.8</v>
      </c>
      <c r="W309">
        <f t="shared" si="76"/>
        <v>4</v>
      </c>
      <c r="X309" s="6">
        <f t="shared" si="77"/>
        <v>0.8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0.2</v>
      </c>
    </row>
    <row r="310" spans="1:28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4</v>
      </c>
      <c r="D310" s="69">
        <f>COUNTIFS('2way'!$A$3:$A$7690,"&gt;50%",'2way'!$Y$3:$Y$7690,"N",'2way'!$Q$3:$Q$7690,"=" &amp;B310) +  COUNTIFS('2way'!$A$3:$A$7690,"&gt;50%",'2way'!$Y$3:$Y$7690,"N",'2way'!$R$3:$R$7690,"=" &amp;B310)</f>
        <v>1</v>
      </c>
      <c r="E310" s="69">
        <f>COUNTIFS('2way'!$B$3:$B$7690,"&gt;50%",'2way'!$Y$3:$Y$7690,"N",'2way'!$Q$3:$Q$7690,"=" &amp;B310) +  COUNTIFS('2way'!$B$3:$B$7690,"&gt;50%",'2way'!$Y$3:$Y$7690,"N",'2way'!$R$3:$R$7690,"=" &amp;B310)</f>
        <v>1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6</v>
      </c>
      <c r="H310" s="6">
        <f t="shared" si="66"/>
        <v>0.66666666666666663</v>
      </c>
      <c r="I310" s="6">
        <f t="shared" si="67"/>
        <v>0.16666666666666666</v>
      </c>
      <c r="J310" s="6">
        <f t="shared" si="68"/>
        <v>0.16666666666666666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4</v>
      </c>
      <c r="M310" s="69">
        <f>COUNTIFS('2way'!$M$3:$M$7690,"&gt;50%",'2way'!$Y$3:$Y$7690,"N",'2way'!$Q$3:$Q$7690,"=" &amp;B310) +  COUNTIFS('2way'!$M$3:$M$7690,"&gt;50%",'2way'!$Y$3:$Y$7690,"N",'2way'!$R$3:$R$7690,"=" &amp;B310)</f>
        <v>2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6</v>
      </c>
      <c r="Q310" s="6">
        <f t="shared" si="70"/>
        <v>0.66666666666666663</v>
      </c>
      <c r="R310" s="6">
        <f t="shared" si="71"/>
        <v>0.33333333333333331</v>
      </c>
      <c r="S310" s="6">
        <f t="shared" si="72"/>
        <v>0</v>
      </c>
      <c r="T310" s="6">
        <f t="shared" si="73"/>
        <v>0</v>
      </c>
      <c r="U310">
        <f t="shared" si="74"/>
        <v>5</v>
      </c>
      <c r="V310" s="6">
        <f t="shared" si="75"/>
        <v>0.83333333333333337</v>
      </c>
      <c r="W310">
        <f t="shared" si="76"/>
        <v>4</v>
      </c>
      <c r="X310" s="6">
        <f t="shared" si="77"/>
        <v>0.66666666666666663</v>
      </c>
      <c r="Y310">
        <f t="shared" si="78"/>
        <v>1</v>
      </c>
      <c r="Z310" s="6">
        <f t="shared" si="79"/>
        <v>0.16666666666666666</v>
      </c>
      <c r="AA310">
        <f t="shared" si="80"/>
        <v>2</v>
      </c>
      <c r="AB310" s="6">
        <f t="shared" si="81"/>
        <v>0.33333333333333331</v>
      </c>
    </row>
    <row r="311" spans="1:28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2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5</v>
      </c>
      <c r="H311" s="6">
        <f t="shared" si="66"/>
        <v>0.4</v>
      </c>
      <c r="I311" s="6">
        <f t="shared" si="67"/>
        <v>0.2</v>
      </c>
      <c r="J311" s="6">
        <f t="shared" si="68"/>
        <v>0</v>
      </c>
      <c r="K311" s="6">
        <f t="shared" si="69"/>
        <v>0.4</v>
      </c>
      <c r="L311" s="69">
        <f>COUNTIFS('2way'!$M$3:$M$7690,"&gt;50%",'2way'!$Y$3:$Y$7690,"Y",'2way'!$Q$3:$Q$7690,"=" &amp;B311) +  COUNTIFS('2way'!$M$3:$M$7690,"&gt;50%",'2way'!$Y$3:$Y$7690,"Y",'2way'!$R$3:$R$7690,"=" &amp;B311)</f>
        <v>4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5</v>
      </c>
      <c r="Q311" s="6">
        <f t="shared" si="70"/>
        <v>0.8</v>
      </c>
      <c r="R311" s="6">
        <f t="shared" si="71"/>
        <v>0.2</v>
      </c>
      <c r="S311" s="6">
        <f t="shared" si="72"/>
        <v>0</v>
      </c>
      <c r="T311" s="6">
        <f t="shared" si="73"/>
        <v>0</v>
      </c>
      <c r="U311">
        <f t="shared" si="74"/>
        <v>2</v>
      </c>
      <c r="V311" s="6">
        <f t="shared" si="75"/>
        <v>0.4</v>
      </c>
      <c r="W311">
        <f t="shared" si="76"/>
        <v>4</v>
      </c>
      <c r="X311" s="6">
        <f t="shared" si="77"/>
        <v>0.8</v>
      </c>
      <c r="Y311">
        <f t="shared" si="78"/>
        <v>3</v>
      </c>
      <c r="Z311" s="6">
        <f t="shared" si="79"/>
        <v>0.6</v>
      </c>
      <c r="AA311">
        <f t="shared" si="80"/>
        <v>1</v>
      </c>
      <c r="AB311" s="6">
        <f t="shared" si="81"/>
        <v>0.2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1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8</v>
      </c>
      <c r="H312" s="6">
        <f t="shared" si="66"/>
        <v>0.125</v>
      </c>
      <c r="I312" s="6">
        <f t="shared" si="67"/>
        <v>0.25</v>
      </c>
      <c r="J312" s="6">
        <f t="shared" si="68"/>
        <v>0.25</v>
      </c>
      <c r="K312" s="6">
        <f t="shared" si="69"/>
        <v>0.125</v>
      </c>
      <c r="L312" s="69">
        <f>COUNTIFS('2way'!$M$3:$M$7690,"&gt;50%",'2way'!$Y$3:$Y$7690,"Y",'2way'!$Q$3:$Q$7690,"=" &amp;B312) +  COUNTIFS('2way'!$M$3:$M$7690,"&gt;50%",'2way'!$Y$3:$Y$7690,"Y",'2way'!$R$3:$R$7690,"=" &amp;B312)</f>
        <v>3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8</v>
      </c>
      <c r="Q312" s="6">
        <f t="shared" si="70"/>
        <v>0.375</v>
      </c>
      <c r="R312" s="6">
        <f t="shared" si="71"/>
        <v>0.625</v>
      </c>
      <c r="S312" s="6">
        <f t="shared" si="72"/>
        <v>0</v>
      </c>
      <c r="T312" s="6">
        <f t="shared" si="73"/>
        <v>0</v>
      </c>
      <c r="U312">
        <f t="shared" si="74"/>
        <v>3</v>
      </c>
      <c r="V312" s="6">
        <f t="shared" si="75"/>
        <v>0.375</v>
      </c>
      <c r="W312">
        <f t="shared" si="76"/>
        <v>3</v>
      </c>
      <c r="X312" s="6">
        <f t="shared" si="77"/>
        <v>0.375</v>
      </c>
      <c r="Y312">
        <f t="shared" si="78"/>
        <v>3</v>
      </c>
      <c r="Z312" s="6">
        <f t="shared" si="79"/>
        <v>0.375</v>
      </c>
      <c r="AA312">
        <f t="shared" si="80"/>
        <v>5</v>
      </c>
      <c r="AB312" s="6">
        <f t="shared" si="81"/>
        <v>0.625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4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8</v>
      </c>
      <c r="H313" s="6">
        <f t="shared" si="66"/>
        <v>0.25</v>
      </c>
      <c r="I313" s="6">
        <f t="shared" si="67"/>
        <v>0.5</v>
      </c>
      <c r="J313" s="6">
        <f t="shared" si="68"/>
        <v>0</v>
      </c>
      <c r="K313" s="6">
        <f t="shared" si="69"/>
        <v>0.25</v>
      </c>
      <c r="L313" s="69">
        <f>COUNTIFS('2way'!$M$3:$M$7690,"&gt;50%",'2way'!$Y$3:$Y$7690,"Y",'2way'!$Q$3:$Q$7690,"=" &amp;B313) +  COUNTIFS('2way'!$M$3:$M$7690,"&gt;50%",'2way'!$Y$3:$Y$7690,"Y",'2way'!$R$3:$R$7690,"=" &amp;B313)</f>
        <v>4</v>
      </c>
      <c r="M313" s="69">
        <f>COUNTIFS('2way'!$M$3:$M$7690,"&gt;50%",'2way'!$Y$3:$Y$7690,"N",'2way'!$Q$3:$Q$7690,"=" &amp;B313) +  COUNTIFS('2way'!$M$3:$M$7690,"&gt;50%",'2way'!$Y$3:$Y$7690,"N",'2way'!$R$3:$R$7690,"=" &amp;B313)</f>
        <v>4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8</v>
      </c>
      <c r="Q313" s="6">
        <f t="shared" si="70"/>
        <v>0.5</v>
      </c>
      <c r="R313" s="6">
        <f t="shared" si="71"/>
        <v>0.5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0.25</v>
      </c>
      <c r="W313">
        <f t="shared" si="76"/>
        <v>4</v>
      </c>
      <c r="X313" s="6">
        <f t="shared" si="77"/>
        <v>0.5</v>
      </c>
      <c r="Y313">
        <f t="shared" si="78"/>
        <v>6</v>
      </c>
      <c r="Z313" s="6">
        <f t="shared" si="79"/>
        <v>0.75</v>
      </c>
      <c r="AA313">
        <f t="shared" si="80"/>
        <v>4</v>
      </c>
      <c r="AB313" s="6">
        <f t="shared" si="81"/>
        <v>0.5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2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8</v>
      </c>
      <c r="H314" s="6">
        <f t="shared" si="66"/>
        <v>0.25</v>
      </c>
      <c r="I314" s="6">
        <f t="shared" si="67"/>
        <v>0.125</v>
      </c>
      <c r="J314" s="6">
        <f t="shared" si="68"/>
        <v>0.125</v>
      </c>
      <c r="K314" s="6">
        <f t="shared" si="69"/>
        <v>0.125</v>
      </c>
      <c r="L314" s="69">
        <f>COUNTIFS('2way'!$M$3:$M$7690,"&gt;50%",'2way'!$Y$3:$Y$7690,"Y",'2way'!$Q$3:$Q$7690,"=" &amp;B314) +  COUNTIFS('2way'!$M$3:$M$7690,"&gt;50%",'2way'!$Y$3:$Y$7690,"Y",'2way'!$R$3:$R$7690,"=" &amp;B314)</f>
        <v>3</v>
      </c>
      <c r="M314" s="69">
        <f>COUNTIFS('2way'!$M$3:$M$7690,"&gt;50%",'2way'!$Y$3:$Y$7690,"N",'2way'!$Q$3:$Q$7690,"=" &amp;B314) +  COUNTIFS('2way'!$M$3:$M$7690,"&gt;50%",'2way'!$Y$3:$Y$7690,"N",'2way'!$R$3:$R$7690,"=" &amp;B314)</f>
        <v>4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8</v>
      </c>
      <c r="Q314" s="6">
        <f t="shared" si="70"/>
        <v>0.375</v>
      </c>
      <c r="R314" s="6">
        <f t="shared" si="71"/>
        <v>0.5</v>
      </c>
      <c r="S314" s="6">
        <f t="shared" si="72"/>
        <v>0.125</v>
      </c>
      <c r="T314" s="6">
        <f t="shared" si="73"/>
        <v>0</v>
      </c>
      <c r="U314">
        <f t="shared" si="74"/>
        <v>3</v>
      </c>
      <c r="V314" s="6">
        <f t="shared" si="75"/>
        <v>0.375</v>
      </c>
      <c r="W314">
        <f t="shared" si="76"/>
        <v>4</v>
      </c>
      <c r="X314" s="6">
        <f t="shared" si="77"/>
        <v>0.5</v>
      </c>
      <c r="Y314">
        <f t="shared" si="78"/>
        <v>2</v>
      </c>
      <c r="Z314" s="6">
        <f t="shared" si="79"/>
        <v>0.25</v>
      </c>
      <c r="AA314">
        <f t="shared" si="80"/>
        <v>4</v>
      </c>
      <c r="AB314" s="6">
        <f t="shared" si="81"/>
        <v>0.5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2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1</v>
      </c>
      <c r="F315" s="69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8</v>
      </c>
      <c r="H315" s="6">
        <f t="shared" si="66"/>
        <v>0.25</v>
      </c>
      <c r="I315" s="6">
        <f t="shared" si="67"/>
        <v>0.25</v>
      </c>
      <c r="J315" s="6">
        <f t="shared" si="68"/>
        <v>0.125</v>
      </c>
      <c r="K315" s="6">
        <f t="shared" si="69"/>
        <v>0.25</v>
      </c>
      <c r="L315" s="69">
        <f>COUNTIFS('2way'!$M$3:$M$7690,"&gt;50%",'2way'!$Y$3:$Y$7690,"Y",'2way'!$Q$3:$Q$7690,"=" &amp;B315) +  COUNTIFS('2way'!$M$3:$M$7690,"&gt;50%",'2way'!$Y$3:$Y$7690,"Y",'2way'!$R$3:$R$7690,"=" &amp;B315)</f>
        <v>5</v>
      </c>
      <c r="M315" s="69">
        <f>COUNTIFS('2way'!$M$3:$M$7690,"&gt;50%",'2way'!$Y$3:$Y$7690,"N",'2way'!$Q$3:$Q$7690,"=" &amp;B315) +  COUNTIFS('2way'!$M$3:$M$7690,"&gt;50%",'2way'!$Y$3:$Y$7690,"N",'2way'!$R$3:$R$7690,"=" &amp;B315)</f>
        <v>3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8</v>
      </c>
      <c r="Q315" s="6">
        <f t="shared" si="70"/>
        <v>0.625</v>
      </c>
      <c r="R315" s="6">
        <f t="shared" si="71"/>
        <v>0.375</v>
      </c>
      <c r="S315" s="6">
        <f t="shared" si="72"/>
        <v>0</v>
      </c>
      <c r="T315" s="6">
        <f t="shared" si="73"/>
        <v>0</v>
      </c>
      <c r="U315">
        <f t="shared" si="74"/>
        <v>3</v>
      </c>
      <c r="V315" s="6">
        <f t="shared" si="75"/>
        <v>0.375</v>
      </c>
      <c r="W315">
        <f t="shared" si="76"/>
        <v>5</v>
      </c>
      <c r="X315" s="6">
        <f t="shared" si="77"/>
        <v>0.625</v>
      </c>
      <c r="Y315">
        <f t="shared" si="78"/>
        <v>4</v>
      </c>
      <c r="Z315" s="6">
        <f t="shared" si="79"/>
        <v>0.5</v>
      </c>
      <c r="AA315">
        <f t="shared" si="80"/>
        <v>3</v>
      </c>
      <c r="AB315" s="6">
        <f t="shared" si="81"/>
        <v>0.375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4</v>
      </c>
      <c r="D316" s="69">
        <f>COUNTIFS('2way'!$A$3:$A$7690,"&gt;50%",'2way'!$Y$3:$Y$7690,"N",'2way'!$Q$3:$Q$7690,"=" &amp;B316) +  COUNTIFS('2way'!$A$3:$A$7690,"&gt;50%",'2way'!$Y$3:$Y$7690,"N",'2way'!$R$3:$R$7690,"=" &amp;B316)</f>
        <v>1</v>
      </c>
      <c r="E316" s="69">
        <f>COUNTIFS('2way'!$B$3:$B$7690,"&gt;50%",'2way'!$Y$3:$Y$7690,"N",'2way'!$Q$3:$Q$7690,"=" &amp;B316) +  COUNTIFS('2way'!$B$3:$B$7690,"&gt;50%",'2way'!$Y$3:$Y$7690,"N",'2way'!$R$3:$R$7690,"=" &amp;B316)</f>
        <v>0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8</v>
      </c>
      <c r="H316" s="6">
        <f t="shared" si="66"/>
        <v>0.5</v>
      </c>
      <c r="I316" s="6">
        <f t="shared" si="67"/>
        <v>0.125</v>
      </c>
      <c r="J316" s="6">
        <f t="shared" si="68"/>
        <v>0</v>
      </c>
      <c r="K316" s="6">
        <f t="shared" si="69"/>
        <v>0.125</v>
      </c>
      <c r="L316" s="69">
        <f>COUNTIFS('2way'!$M$3:$M$7690,"&gt;50%",'2way'!$Y$3:$Y$7690,"Y",'2way'!$Q$3:$Q$7690,"=" &amp;B316) +  COUNTIFS('2way'!$M$3:$M$7690,"&gt;50%",'2way'!$Y$3:$Y$7690,"Y",'2way'!$R$3:$R$7690,"=" &amp;B316)</f>
        <v>6</v>
      </c>
      <c r="M316" s="69">
        <f>COUNTIFS('2way'!$M$3:$M$7690,"&gt;50%",'2way'!$Y$3:$Y$7690,"N",'2way'!$Q$3:$Q$7690,"=" &amp;B316) +  COUNTIFS('2way'!$M$3:$M$7690,"&gt;50%",'2way'!$Y$3:$Y$7690,"N",'2way'!$R$3:$R$7690,"=" &amp;B316)</f>
        <v>2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8</v>
      </c>
      <c r="Q316" s="6">
        <f t="shared" si="70"/>
        <v>0.75</v>
      </c>
      <c r="R316" s="6">
        <f t="shared" si="71"/>
        <v>0.25</v>
      </c>
      <c r="S316" s="6">
        <f t="shared" si="72"/>
        <v>0</v>
      </c>
      <c r="T316" s="6">
        <f t="shared" si="73"/>
        <v>0</v>
      </c>
      <c r="U316">
        <f t="shared" si="74"/>
        <v>4</v>
      </c>
      <c r="V316" s="6">
        <f t="shared" si="75"/>
        <v>0.5</v>
      </c>
      <c r="W316">
        <f t="shared" si="76"/>
        <v>6</v>
      </c>
      <c r="X316" s="6">
        <f t="shared" si="77"/>
        <v>0.75</v>
      </c>
      <c r="Y316">
        <f t="shared" si="78"/>
        <v>2</v>
      </c>
      <c r="Z316" s="6">
        <f t="shared" si="79"/>
        <v>0.25</v>
      </c>
      <c r="AA316">
        <f t="shared" si="80"/>
        <v>2</v>
      </c>
      <c r="AB316" s="6">
        <f t="shared" si="81"/>
        <v>0.25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0</v>
      </c>
      <c r="E317" s="69">
        <f>COUNTIFS('2way'!$B$3:$B$7690,"&gt;50%",'2way'!$Y$3:$Y$7690,"N",'2way'!$Q$3:$Q$7690,"=" &amp;B317) +  COUNTIFS('2way'!$B$3:$B$7690,"&gt;50%",'2way'!$Y$3:$Y$7690,"N",'2way'!$R$3:$R$7690,"=" &amp;B317)</f>
        <v>2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8</v>
      </c>
      <c r="H317" s="6">
        <f t="shared" si="66"/>
        <v>0.25</v>
      </c>
      <c r="I317" s="6">
        <f t="shared" si="67"/>
        <v>0</v>
      </c>
      <c r="J317" s="6">
        <f t="shared" si="68"/>
        <v>0.25</v>
      </c>
      <c r="K317" s="6">
        <f t="shared" si="69"/>
        <v>0.25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3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8</v>
      </c>
      <c r="Q317" s="6">
        <f t="shared" si="70"/>
        <v>0.625</v>
      </c>
      <c r="R317" s="6">
        <f t="shared" si="71"/>
        <v>0.375</v>
      </c>
      <c r="S317" s="6">
        <f t="shared" si="72"/>
        <v>0</v>
      </c>
      <c r="T317" s="6">
        <f t="shared" si="73"/>
        <v>0</v>
      </c>
      <c r="U317">
        <f t="shared" si="74"/>
        <v>4</v>
      </c>
      <c r="V317" s="6">
        <f t="shared" si="75"/>
        <v>0.5</v>
      </c>
      <c r="W317">
        <f t="shared" si="76"/>
        <v>5</v>
      </c>
      <c r="X317" s="6">
        <f t="shared" si="77"/>
        <v>0.625</v>
      </c>
      <c r="Y317">
        <f t="shared" si="78"/>
        <v>2</v>
      </c>
      <c r="Z317" s="6">
        <f t="shared" si="79"/>
        <v>0.25</v>
      </c>
      <c r="AA317">
        <f t="shared" si="80"/>
        <v>3</v>
      </c>
      <c r="AB317" s="6">
        <f t="shared" si="81"/>
        <v>0.375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1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2</v>
      </c>
      <c r="F318" s="69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8</v>
      </c>
      <c r="H318" s="6">
        <f t="shared" si="66"/>
        <v>0.125</v>
      </c>
      <c r="I318" s="6">
        <f t="shared" si="67"/>
        <v>0.25</v>
      </c>
      <c r="J318" s="6">
        <f t="shared" si="68"/>
        <v>0.25</v>
      </c>
      <c r="K318" s="6">
        <f t="shared" si="69"/>
        <v>0.125</v>
      </c>
      <c r="L318" s="69">
        <f>COUNTIFS('2way'!$M$3:$M$7690,"&gt;50%",'2way'!$Y$3:$Y$7690,"Y",'2way'!$Q$3:$Q$7690,"=" &amp;B318) +  COUNTIFS('2way'!$M$3:$M$7690,"&gt;50%",'2way'!$Y$3:$Y$7690,"Y",'2way'!$R$3:$R$7690,"=" &amp;B318)</f>
        <v>3</v>
      </c>
      <c r="M318" s="69">
        <f>COUNTIFS('2way'!$M$3:$M$7690,"&gt;50%",'2way'!$Y$3:$Y$7690,"N",'2way'!$Q$3:$Q$7690,"=" &amp;B318) +  COUNTIFS('2way'!$M$3:$M$7690,"&gt;50%",'2way'!$Y$3:$Y$7690,"N",'2way'!$R$3:$R$7690,"=" &amp;B318)</f>
        <v>4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8</v>
      </c>
      <c r="Q318" s="6">
        <f t="shared" si="70"/>
        <v>0.375</v>
      </c>
      <c r="R318" s="6">
        <f t="shared" si="71"/>
        <v>0.5</v>
      </c>
      <c r="S318" s="6">
        <f t="shared" si="72"/>
        <v>0</v>
      </c>
      <c r="T318" s="6">
        <f t="shared" si="73"/>
        <v>0.125</v>
      </c>
      <c r="U318">
        <f t="shared" si="74"/>
        <v>3</v>
      </c>
      <c r="V318" s="6">
        <f t="shared" si="75"/>
        <v>0.375</v>
      </c>
      <c r="W318">
        <f t="shared" si="76"/>
        <v>3</v>
      </c>
      <c r="X318" s="6">
        <f t="shared" si="77"/>
        <v>0.375</v>
      </c>
      <c r="Y318">
        <f t="shared" si="78"/>
        <v>3</v>
      </c>
      <c r="Z318" s="6">
        <f t="shared" si="79"/>
        <v>0.375</v>
      </c>
      <c r="AA318">
        <f t="shared" si="80"/>
        <v>5</v>
      </c>
      <c r="AB318" s="6">
        <f t="shared" si="81"/>
        <v>0.625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2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2</v>
      </c>
      <c r="F319" s="69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8</v>
      </c>
      <c r="H319" s="6">
        <f t="shared" si="66"/>
        <v>0.25</v>
      </c>
      <c r="I319" s="6">
        <f t="shared" si="67"/>
        <v>0.25</v>
      </c>
      <c r="J319" s="6">
        <f t="shared" si="68"/>
        <v>0.25</v>
      </c>
      <c r="K319" s="6">
        <f t="shared" si="69"/>
        <v>0.25</v>
      </c>
      <c r="L319" s="69">
        <f>COUNTIFS('2way'!$M$3:$M$7690,"&gt;50%",'2way'!$Y$3:$Y$7690,"Y",'2way'!$Q$3:$Q$7690,"=" &amp;B319) +  COUNTIFS('2way'!$M$3:$M$7690,"&gt;50%",'2way'!$Y$3:$Y$7690,"Y",'2way'!$R$3:$R$7690,"=" &amp;B319)</f>
        <v>4</v>
      </c>
      <c r="M319" s="69">
        <f>COUNTIFS('2way'!$M$3:$M$7690,"&gt;50%",'2way'!$Y$3:$Y$7690,"N",'2way'!$Q$3:$Q$7690,"=" &amp;B319) +  COUNTIFS('2way'!$M$3:$M$7690,"&gt;50%",'2way'!$Y$3:$Y$7690,"N",'2way'!$R$3:$R$7690,"=" &amp;B319)</f>
        <v>2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8</v>
      </c>
      <c r="Q319" s="6">
        <f t="shared" si="70"/>
        <v>0.5</v>
      </c>
      <c r="R319" s="6">
        <f t="shared" si="71"/>
        <v>0.25</v>
      </c>
      <c r="S319" s="6">
        <f t="shared" si="72"/>
        <v>0.25</v>
      </c>
      <c r="T319" s="6">
        <f t="shared" si="73"/>
        <v>0</v>
      </c>
      <c r="U319">
        <f t="shared" si="74"/>
        <v>4</v>
      </c>
      <c r="V319" s="6">
        <f t="shared" si="75"/>
        <v>0.5</v>
      </c>
      <c r="W319">
        <f t="shared" si="76"/>
        <v>6</v>
      </c>
      <c r="X319" s="6">
        <f t="shared" si="77"/>
        <v>0.75</v>
      </c>
      <c r="Y319">
        <f t="shared" si="78"/>
        <v>4</v>
      </c>
      <c r="Z319" s="6">
        <f t="shared" si="79"/>
        <v>0.5</v>
      </c>
      <c r="AA319">
        <f t="shared" si="80"/>
        <v>2</v>
      </c>
      <c r="AB319" s="6">
        <f t="shared" si="81"/>
        <v>0.25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3</v>
      </c>
      <c r="D320" s="69">
        <f>COUNTIFS('2way'!$A$3:$A$7690,"&gt;50%",'2way'!$Y$3:$Y$7690,"N",'2way'!$Q$3:$Q$7690,"=" &amp;B320) +  COUNTIFS('2way'!$A$3:$A$7690,"&gt;50%",'2way'!$Y$3:$Y$7690,"N",'2way'!$R$3:$R$7690,"=" &amp;B320)</f>
        <v>2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8</v>
      </c>
      <c r="H320" s="6">
        <f t="shared" si="66"/>
        <v>0.375</v>
      </c>
      <c r="I320" s="6">
        <f t="shared" si="67"/>
        <v>0.25</v>
      </c>
      <c r="J320" s="6">
        <f t="shared" si="68"/>
        <v>0</v>
      </c>
      <c r="K320" s="6">
        <f t="shared" si="69"/>
        <v>0.125</v>
      </c>
      <c r="L320" s="69">
        <f>COUNTIFS('2way'!$M$3:$M$7690,"&gt;50%",'2way'!$Y$3:$Y$7690,"Y",'2way'!$Q$3:$Q$7690,"=" &amp;B320) +  COUNTIFS('2way'!$M$3:$M$7690,"&gt;50%",'2way'!$Y$3:$Y$7690,"Y",'2way'!$R$3:$R$7690,"=" &amp;B320)</f>
        <v>5</v>
      </c>
      <c r="M320" s="69">
        <f>COUNTIFS('2way'!$M$3:$M$7690,"&gt;50%",'2way'!$Y$3:$Y$7690,"N",'2way'!$Q$3:$Q$7690,"=" &amp;B320) +  COUNTIFS('2way'!$M$3:$M$7690,"&gt;50%",'2way'!$Y$3:$Y$7690,"N",'2way'!$R$3:$R$7690,"=" &amp;B320)</f>
        <v>2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8</v>
      </c>
      <c r="Q320" s="6">
        <f t="shared" si="70"/>
        <v>0.625</v>
      </c>
      <c r="R320" s="6">
        <f t="shared" si="71"/>
        <v>0.25</v>
      </c>
      <c r="S320" s="6">
        <f t="shared" si="72"/>
        <v>0</v>
      </c>
      <c r="T320" s="6">
        <f t="shared" si="73"/>
        <v>0</v>
      </c>
      <c r="U320">
        <f t="shared" si="74"/>
        <v>3</v>
      </c>
      <c r="V320" s="6">
        <f t="shared" si="75"/>
        <v>0.375</v>
      </c>
      <c r="W320">
        <f t="shared" si="76"/>
        <v>5</v>
      </c>
      <c r="X320" s="6">
        <f t="shared" si="77"/>
        <v>0.625</v>
      </c>
      <c r="Y320">
        <f t="shared" si="78"/>
        <v>3</v>
      </c>
      <c r="Z320" s="6">
        <f t="shared" si="79"/>
        <v>0.375</v>
      </c>
      <c r="AA320">
        <f t="shared" si="80"/>
        <v>2</v>
      </c>
      <c r="AB320" s="6">
        <f t="shared" si="81"/>
        <v>0.25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3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8</v>
      </c>
      <c r="H321" s="6">
        <f t="shared" si="66"/>
        <v>0.375</v>
      </c>
      <c r="I321" s="6">
        <f t="shared" si="67"/>
        <v>0.25</v>
      </c>
      <c r="J321" s="6">
        <f t="shared" si="68"/>
        <v>0</v>
      </c>
      <c r="K321" s="6">
        <f t="shared" si="69"/>
        <v>0.25</v>
      </c>
      <c r="L321" s="69">
        <f>COUNTIFS('2way'!$M$3:$M$7690,"&gt;50%",'2way'!$Y$3:$Y$7690,"Y",'2way'!$Q$3:$Q$7690,"=" &amp;B321) +  COUNTIFS('2way'!$M$3:$M$7690,"&gt;50%",'2way'!$Y$3:$Y$7690,"Y",'2way'!$R$3:$R$7690,"=" &amp;B321)</f>
        <v>5</v>
      </c>
      <c r="M321" s="69">
        <f>COUNTIFS('2way'!$M$3:$M$7690,"&gt;50%",'2way'!$Y$3:$Y$7690,"N",'2way'!$Q$3:$Q$7690,"=" &amp;B321) +  COUNTIFS('2way'!$M$3:$M$7690,"&gt;50%",'2way'!$Y$3:$Y$7690,"N",'2way'!$R$3:$R$7690,"=" &amp;B321)</f>
        <v>3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8</v>
      </c>
      <c r="Q321" s="6">
        <f t="shared" si="70"/>
        <v>0.625</v>
      </c>
      <c r="R321" s="6">
        <f t="shared" si="71"/>
        <v>0.375</v>
      </c>
      <c r="S321" s="6">
        <f t="shared" si="72"/>
        <v>0</v>
      </c>
      <c r="T321" s="6">
        <f t="shared" si="73"/>
        <v>0</v>
      </c>
      <c r="U321">
        <f t="shared" si="74"/>
        <v>3</v>
      </c>
      <c r="V321" s="6">
        <f t="shared" si="75"/>
        <v>0.375</v>
      </c>
      <c r="W321">
        <f t="shared" si="76"/>
        <v>5</v>
      </c>
      <c r="X321" s="6">
        <f t="shared" si="77"/>
        <v>0.625</v>
      </c>
      <c r="Y321">
        <f t="shared" si="78"/>
        <v>4</v>
      </c>
      <c r="Z321" s="6">
        <f t="shared" si="79"/>
        <v>0.5</v>
      </c>
      <c r="AA321">
        <f t="shared" si="80"/>
        <v>3</v>
      </c>
      <c r="AB321" s="6">
        <f t="shared" si="81"/>
        <v>0.375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3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3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8</v>
      </c>
      <c r="H322" s="6">
        <f t="shared" si="66"/>
        <v>0.375</v>
      </c>
      <c r="I322" s="6">
        <f t="shared" si="67"/>
        <v>0.125</v>
      </c>
      <c r="J322" s="6">
        <f t="shared" si="68"/>
        <v>0.375</v>
      </c>
      <c r="K322" s="6">
        <f t="shared" si="69"/>
        <v>0.125</v>
      </c>
      <c r="L322" s="69">
        <f>COUNTIFS('2way'!$M$3:$M$7690,"&gt;50%",'2way'!$Y$3:$Y$7690,"Y",'2way'!$Q$3:$Q$7690,"=" &amp;B322) +  COUNTIFS('2way'!$M$3:$M$7690,"&gt;50%",'2way'!$Y$3:$Y$7690,"Y",'2way'!$R$3:$R$7690,"=" &amp;B322)</f>
        <v>4</v>
      </c>
      <c r="M322" s="69">
        <f>COUNTIFS('2way'!$M$3:$M$7690,"&gt;50%",'2way'!$Y$3:$Y$7690,"N",'2way'!$Q$3:$Q$7690,"=" &amp;B322) +  COUNTIFS('2way'!$M$3:$M$7690,"&gt;50%",'2way'!$Y$3:$Y$7690,"N",'2way'!$R$3:$R$7690,"=" &amp;B322)</f>
        <v>4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8</v>
      </c>
      <c r="Q322" s="6">
        <f t="shared" si="70"/>
        <v>0.5</v>
      </c>
      <c r="R322" s="6">
        <f t="shared" si="71"/>
        <v>0.5</v>
      </c>
      <c r="S322" s="6">
        <f t="shared" si="72"/>
        <v>0</v>
      </c>
      <c r="T322" s="6">
        <f t="shared" si="73"/>
        <v>0</v>
      </c>
      <c r="U322">
        <f t="shared" si="74"/>
        <v>6</v>
      </c>
      <c r="V322" s="6">
        <f t="shared" si="75"/>
        <v>0.75</v>
      </c>
      <c r="W322">
        <f t="shared" si="76"/>
        <v>4</v>
      </c>
      <c r="X322" s="6">
        <f t="shared" si="77"/>
        <v>0.5</v>
      </c>
      <c r="Y322">
        <f t="shared" si="78"/>
        <v>2</v>
      </c>
      <c r="Z322" s="6">
        <f t="shared" si="79"/>
        <v>0.25</v>
      </c>
      <c r="AA322">
        <f t="shared" si="80"/>
        <v>4</v>
      </c>
      <c r="AB322" s="6">
        <f t="shared" si="81"/>
        <v>0.5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2</v>
      </c>
      <c r="G323">
        <f>COUNTIF('2way'!$Q$3:$Q$7690,"=" &amp;B323) + COUNTIF('2way'!$R$3:$R$7690,"=" &amp;B323)</f>
        <v>8</v>
      </c>
      <c r="H323" s="6">
        <f t="shared" si="66"/>
        <v>0.125</v>
      </c>
      <c r="I323" s="6">
        <f t="shared" si="67"/>
        <v>0.25</v>
      </c>
      <c r="J323" s="6">
        <f t="shared" si="68"/>
        <v>0.125</v>
      </c>
      <c r="K323" s="6">
        <f t="shared" si="69"/>
        <v>0.25</v>
      </c>
      <c r="L323" s="69">
        <f>COUNTIFS('2way'!$M$3:$M$7690,"&gt;50%",'2way'!$Y$3:$Y$7690,"Y",'2way'!$Q$3:$Q$7690,"=" &amp;B323) +  COUNTIFS('2way'!$M$3:$M$7690,"&gt;50%",'2way'!$Y$3:$Y$7690,"Y",'2way'!$R$3:$R$7690,"=" &amp;B323)</f>
        <v>3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8</v>
      </c>
      <c r="Q323" s="6">
        <f t="shared" si="70"/>
        <v>0.375</v>
      </c>
      <c r="R323" s="6">
        <f t="shared" si="71"/>
        <v>0.25</v>
      </c>
      <c r="S323" s="6">
        <f t="shared" si="72"/>
        <v>0.125</v>
      </c>
      <c r="T323" s="6">
        <f t="shared" si="73"/>
        <v>0.125</v>
      </c>
      <c r="U323">
        <f t="shared" si="74"/>
        <v>2</v>
      </c>
      <c r="V323" s="6">
        <f t="shared" si="75"/>
        <v>0.25</v>
      </c>
      <c r="W323">
        <f t="shared" si="76"/>
        <v>4</v>
      </c>
      <c r="X323" s="6">
        <f t="shared" si="77"/>
        <v>0.5</v>
      </c>
      <c r="Y323">
        <f t="shared" si="78"/>
        <v>4</v>
      </c>
      <c r="Z323" s="6">
        <f t="shared" si="79"/>
        <v>0.5</v>
      </c>
      <c r="AA323">
        <f t="shared" si="80"/>
        <v>3</v>
      </c>
      <c r="AB323" s="6">
        <f t="shared" si="81"/>
        <v>0.375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8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</v>
      </c>
      <c r="L324" s="69">
        <f>COUNTIFS('2way'!$M$3:$M$7690,"&gt;50%",'2way'!$Y$3:$Y$7690,"Y",'2way'!$Q$3:$Q$7690,"=" &amp;B324) +  COUNTIFS('2way'!$M$3:$M$7690,"&gt;50%",'2way'!$Y$3:$Y$7690,"Y",'2way'!$R$3:$R$7690,"=" &amp;B324)</f>
        <v>5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8</v>
      </c>
      <c r="Q324" s="6">
        <f t="shared" si="70"/>
        <v>0.625</v>
      </c>
      <c r="R324" s="6">
        <f t="shared" si="71"/>
        <v>0.375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5</v>
      </c>
      <c r="X324" s="6">
        <f t="shared" si="77"/>
        <v>0.625</v>
      </c>
      <c r="Y324">
        <f t="shared" si="78"/>
        <v>0</v>
      </c>
      <c r="Z324" s="6">
        <f t="shared" si="79"/>
        <v>0</v>
      </c>
      <c r="AA324">
        <f t="shared" si="80"/>
        <v>3</v>
      </c>
      <c r="AB324" s="6">
        <f t="shared" si="81"/>
        <v>0.375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2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8</v>
      </c>
      <c r="H325" s="6">
        <f t="shared" si="82"/>
        <v>0.25</v>
      </c>
      <c r="I325" s="6">
        <f t="shared" ref="I325:I388" si="83">D325/G325</f>
        <v>0.25</v>
      </c>
      <c r="J325" s="6">
        <f t="shared" ref="J325:J388" si="84">E325/G325</f>
        <v>0</v>
      </c>
      <c r="K325" s="6">
        <f t="shared" ref="K325:K388" si="85">F325/G325</f>
        <v>0.375</v>
      </c>
      <c r="L325" s="69">
        <f>COUNTIFS('2way'!$M$3:$M$7690,"&gt;50%",'2way'!$Y$3:$Y$7690,"Y",'2way'!$Q$3:$Q$7690,"=" &amp;B325) +  COUNTIFS('2way'!$M$3:$M$7690,"&gt;50%",'2way'!$Y$3:$Y$7690,"Y",'2way'!$R$3:$R$7690,"=" &amp;B325)</f>
        <v>6</v>
      </c>
      <c r="M325" s="69">
        <f>COUNTIFS('2way'!$M$3:$M$7690,"&gt;50%",'2way'!$Y$3:$Y$7690,"N",'2way'!$Q$3:$Q$7690,"=" &amp;B325) +  COUNTIFS('2way'!$M$3:$M$7690,"&gt;50%",'2way'!$Y$3:$Y$7690,"N",'2way'!$R$3:$R$7690,"=" &amp;B325)</f>
        <v>2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8</v>
      </c>
      <c r="Q325" s="6">
        <f t="shared" ref="Q325:Q388" si="86">L325/P325</f>
        <v>0.75</v>
      </c>
      <c r="R325" s="6">
        <f t="shared" ref="R325:R388" si="87">M325/P325</f>
        <v>0.25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2</v>
      </c>
      <c r="V325" s="6">
        <f t="shared" ref="V325:V388" si="91">U325/G325</f>
        <v>0.25</v>
      </c>
      <c r="W325">
        <f t="shared" ref="W325:W388" si="92">L325+N325</f>
        <v>6</v>
      </c>
      <c r="X325" s="6">
        <f t="shared" ref="X325:X388" si="93">W325/P325</f>
        <v>0.75</v>
      </c>
      <c r="Y325">
        <f t="shared" ref="Y325:Y388" si="94">D325+F325</f>
        <v>5</v>
      </c>
      <c r="Z325" s="6">
        <f t="shared" ref="Z325:Z388" si="95">Y325/G325</f>
        <v>0.625</v>
      </c>
      <c r="AA325">
        <f t="shared" ref="AA325:AA388" si="96">M325+O325</f>
        <v>2</v>
      </c>
      <c r="AB325" s="6">
        <f t="shared" ref="AB325:AB388" si="97">AA325/P325</f>
        <v>0.25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8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</v>
      </c>
      <c r="L326" s="69">
        <f>COUNTIFS('2way'!$M$3:$M$7690,"&gt;50%",'2way'!$Y$3:$Y$7690,"Y",'2way'!$Q$3:$Q$7690,"=" &amp;B326) +  COUNTIFS('2way'!$M$3:$M$7690,"&gt;50%",'2way'!$Y$3:$Y$7690,"Y",'2way'!$R$3:$R$7690,"=" &amp;B326)</f>
        <v>5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8</v>
      </c>
      <c r="Q326" s="6">
        <f t="shared" si="86"/>
        <v>0.625</v>
      </c>
      <c r="R326" s="6">
        <f t="shared" si="87"/>
        <v>0.375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5</v>
      </c>
      <c r="X326" s="6">
        <f t="shared" si="93"/>
        <v>0.625</v>
      </c>
      <c r="Y326">
        <f t="shared" si="94"/>
        <v>0</v>
      </c>
      <c r="Z326" s="6">
        <f t="shared" si="95"/>
        <v>0</v>
      </c>
      <c r="AA326">
        <f t="shared" si="96"/>
        <v>3</v>
      </c>
      <c r="AB326" s="6">
        <f t="shared" si="97"/>
        <v>0.375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4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8</v>
      </c>
      <c r="H327" s="6">
        <f t="shared" si="82"/>
        <v>0.5</v>
      </c>
      <c r="I327" s="6">
        <f t="shared" si="83"/>
        <v>0.25</v>
      </c>
      <c r="J327" s="6">
        <f t="shared" si="84"/>
        <v>0</v>
      </c>
      <c r="K327" s="6">
        <f t="shared" si="85"/>
        <v>0.125</v>
      </c>
      <c r="L327" s="69">
        <f>COUNTIFS('2way'!$M$3:$M$7690,"&gt;50%",'2way'!$Y$3:$Y$7690,"Y",'2way'!$Q$3:$Q$7690,"=" &amp;B327) +  COUNTIFS('2way'!$M$3:$M$7690,"&gt;50%",'2way'!$Y$3:$Y$7690,"Y",'2way'!$R$3:$R$7690,"=" &amp;B327)</f>
        <v>6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8</v>
      </c>
      <c r="Q327" s="6">
        <f t="shared" si="86"/>
        <v>0.75</v>
      </c>
      <c r="R327" s="6">
        <f t="shared" si="87"/>
        <v>0.25</v>
      </c>
      <c r="S327" s="6">
        <f t="shared" si="88"/>
        <v>0</v>
      </c>
      <c r="T327" s="6">
        <f t="shared" si="89"/>
        <v>0</v>
      </c>
      <c r="U327">
        <f t="shared" si="90"/>
        <v>4</v>
      </c>
      <c r="V327" s="6">
        <f t="shared" si="91"/>
        <v>0.5</v>
      </c>
      <c r="W327">
        <f t="shared" si="92"/>
        <v>6</v>
      </c>
      <c r="X327" s="6">
        <f t="shared" si="93"/>
        <v>0.75</v>
      </c>
      <c r="Y327">
        <f t="shared" si="94"/>
        <v>3</v>
      </c>
      <c r="Z327" s="6">
        <f t="shared" si="95"/>
        <v>0.375</v>
      </c>
      <c r="AA327">
        <f t="shared" si="96"/>
        <v>2</v>
      </c>
      <c r="AB327" s="6">
        <f t="shared" si="97"/>
        <v>0.25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2</v>
      </c>
      <c r="E328" s="69">
        <f>COUNTIFS('2way'!$B$3:$B$7690,"&gt;50%",'2way'!$Y$3:$Y$7690,"N",'2way'!$Q$3:$Q$7690,"=" &amp;B328) +  COUNTIFS('2way'!$B$3:$B$7690,"&gt;50%",'2way'!$Y$3:$Y$7690,"N",'2way'!$R$3:$R$7690,"=" &amp;B328)</f>
        <v>1</v>
      </c>
      <c r="F328" s="69">
        <f>COUNTIFS('2way'!$B$3:$B$7690,"&gt;50%",'2way'!$Y$3:$Y$7690,"Y",'2way'!$Q$3:$Q$7690,"=" &amp;B328) +  COUNTIFS('2way'!$B$3:$B$7690,"&gt;50%",'2way'!$Y$3:$Y$7690,"Y",'2way'!$R$3:$R$7690,"=" &amp;B328)</f>
        <v>1</v>
      </c>
      <c r="G328">
        <f>COUNTIF('2way'!$Q$3:$Q$7690,"=" &amp;B328) + COUNTIF('2way'!$R$3:$R$7690,"=" &amp;B328)</f>
        <v>8</v>
      </c>
      <c r="H328" s="6">
        <f t="shared" si="82"/>
        <v>0.375</v>
      </c>
      <c r="I328" s="6">
        <f t="shared" si="83"/>
        <v>0.25</v>
      </c>
      <c r="J328" s="6">
        <f t="shared" si="84"/>
        <v>0.125</v>
      </c>
      <c r="K328" s="6">
        <f t="shared" si="85"/>
        <v>0.125</v>
      </c>
      <c r="L328" s="69">
        <f>COUNTIFS('2way'!$M$3:$M$7690,"&gt;50%",'2way'!$Y$3:$Y$7690,"Y",'2way'!$Q$3:$Q$7690,"=" &amp;B328) +  COUNTIFS('2way'!$M$3:$M$7690,"&gt;50%",'2way'!$Y$3:$Y$7690,"Y",'2way'!$R$3:$R$7690,"=" &amp;B328)</f>
        <v>5</v>
      </c>
      <c r="M328" s="69">
        <f>COUNTIFS('2way'!$M$3:$M$7690,"&gt;50%",'2way'!$Y$3:$Y$7690,"N",'2way'!$Q$3:$Q$7690,"=" &amp;B328) +  COUNTIFS('2way'!$M$3:$M$7690,"&gt;50%",'2way'!$Y$3:$Y$7690,"N",'2way'!$R$3:$R$7690,"=" &amp;B328)</f>
        <v>3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8</v>
      </c>
      <c r="Q328" s="6">
        <f t="shared" si="86"/>
        <v>0.625</v>
      </c>
      <c r="R328" s="6">
        <f t="shared" si="87"/>
        <v>0.375</v>
      </c>
      <c r="S328" s="6">
        <f t="shared" si="88"/>
        <v>0</v>
      </c>
      <c r="T328" s="6">
        <f t="shared" si="89"/>
        <v>0</v>
      </c>
      <c r="U328">
        <f t="shared" si="90"/>
        <v>4</v>
      </c>
      <c r="V328" s="6">
        <f t="shared" si="91"/>
        <v>0.5</v>
      </c>
      <c r="W328">
        <f t="shared" si="92"/>
        <v>5</v>
      </c>
      <c r="X328" s="6">
        <f t="shared" si="93"/>
        <v>0.625</v>
      </c>
      <c r="Y328">
        <f t="shared" si="94"/>
        <v>3</v>
      </c>
      <c r="Z328" s="6">
        <f t="shared" si="95"/>
        <v>0.375</v>
      </c>
      <c r="AA328">
        <f t="shared" si="96"/>
        <v>3</v>
      </c>
      <c r="AB328" s="6">
        <f t="shared" si="97"/>
        <v>0.375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3</v>
      </c>
      <c r="D329" s="69">
        <f>COUNTIFS('2way'!$A$3:$A$7690,"&gt;50%",'2way'!$Y$3:$Y$7690,"N",'2way'!$Q$3:$Q$7690,"=" &amp;B329) +  COUNTIFS('2way'!$A$3:$A$7690,"&gt;50%",'2way'!$Y$3:$Y$7690,"N",'2way'!$R$3:$R$7690,"=" &amp;B329)</f>
        <v>1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8</v>
      </c>
      <c r="H329" s="6">
        <f t="shared" si="82"/>
        <v>0.375</v>
      </c>
      <c r="I329" s="6">
        <f t="shared" si="83"/>
        <v>0.125</v>
      </c>
      <c r="J329" s="6">
        <f t="shared" si="84"/>
        <v>0.125</v>
      </c>
      <c r="K329" s="6">
        <f t="shared" si="85"/>
        <v>0.125</v>
      </c>
      <c r="L329" s="69">
        <f>COUNTIFS('2way'!$M$3:$M$7690,"&gt;50%",'2way'!$Y$3:$Y$7690,"Y",'2way'!$Q$3:$Q$7690,"=" &amp;B329) +  COUNTIFS('2way'!$M$3:$M$7690,"&gt;50%",'2way'!$Y$3:$Y$7690,"Y",'2way'!$R$3:$R$7690,"=" &amp;B329)</f>
        <v>5</v>
      </c>
      <c r="M329" s="69">
        <f>COUNTIFS('2way'!$M$3:$M$7690,"&gt;50%",'2way'!$Y$3:$Y$7690,"N",'2way'!$Q$3:$Q$7690,"=" &amp;B329) +  COUNTIFS('2way'!$M$3:$M$7690,"&gt;50%",'2way'!$Y$3:$Y$7690,"N",'2way'!$R$3:$R$7690,"=" &amp;B329)</f>
        <v>3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8</v>
      </c>
      <c r="Q329" s="6">
        <f t="shared" si="86"/>
        <v>0.625</v>
      </c>
      <c r="R329" s="6">
        <f t="shared" si="87"/>
        <v>0.375</v>
      </c>
      <c r="S329" s="6">
        <f t="shared" si="88"/>
        <v>0</v>
      </c>
      <c r="T329" s="6">
        <f t="shared" si="89"/>
        <v>0</v>
      </c>
      <c r="U329">
        <f t="shared" si="90"/>
        <v>4</v>
      </c>
      <c r="V329" s="6">
        <f t="shared" si="91"/>
        <v>0.5</v>
      </c>
      <c r="W329">
        <f t="shared" si="92"/>
        <v>5</v>
      </c>
      <c r="X329" s="6">
        <f t="shared" si="93"/>
        <v>0.625</v>
      </c>
      <c r="Y329">
        <f t="shared" si="94"/>
        <v>2</v>
      </c>
      <c r="Z329" s="6">
        <f t="shared" si="95"/>
        <v>0.25</v>
      </c>
      <c r="AA329">
        <f t="shared" si="96"/>
        <v>3</v>
      </c>
      <c r="AB329" s="6">
        <f t="shared" si="97"/>
        <v>0.375</v>
      </c>
    </row>
    <row r="330" spans="1:28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4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6</v>
      </c>
      <c r="H330" s="6">
        <f t="shared" si="82"/>
        <v>0.66666666666666663</v>
      </c>
      <c r="I330" s="6">
        <f t="shared" si="83"/>
        <v>0.16666666666666666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5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6</v>
      </c>
      <c r="Q330" s="6">
        <f t="shared" si="86"/>
        <v>0.83333333333333337</v>
      </c>
      <c r="R330" s="6">
        <f t="shared" si="87"/>
        <v>0.16666666666666666</v>
      </c>
      <c r="S330" s="6">
        <f t="shared" si="88"/>
        <v>0</v>
      </c>
      <c r="T330" s="6">
        <f t="shared" si="89"/>
        <v>0</v>
      </c>
      <c r="U330">
        <f t="shared" si="90"/>
        <v>4</v>
      </c>
      <c r="V330" s="6">
        <f t="shared" si="91"/>
        <v>0.66666666666666663</v>
      </c>
      <c r="W330">
        <f t="shared" si="92"/>
        <v>5</v>
      </c>
      <c r="X330" s="6">
        <f t="shared" si="93"/>
        <v>0.83333333333333337</v>
      </c>
      <c r="Y330">
        <f t="shared" si="94"/>
        <v>1</v>
      </c>
      <c r="Z330" s="6">
        <f t="shared" si="95"/>
        <v>0.16666666666666666</v>
      </c>
      <c r="AA330">
        <f t="shared" si="96"/>
        <v>1</v>
      </c>
      <c r="AB330" s="6">
        <f t="shared" si="97"/>
        <v>0.16666666666666666</v>
      </c>
    </row>
    <row r="331" spans="1:28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1</v>
      </c>
      <c r="G331">
        <f>COUNTIF('2way'!$Q$3:$Q$7690,"=" &amp;B331) + COUNTIF('2way'!$R$3:$R$7690,"=" &amp;B331)</f>
        <v>6</v>
      </c>
      <c r="H331" s="6">
        <f t="shared" si="82"/>
        <v>0.33333333333333331</v>
      </c>
      <c r="I331" s="6">
        <f t="shared" si="83"/>
        <v>0.16666666666666666</v>
      </c>
      <c r="J331" s="6">
        <f t="shared" si="84"/>
        <v>0.16666666666666666</v>
      </c>
      <c r="K331" s="6">
        <f t="shared" si="85"/>
        <v>0.16666666666666666</v>
      </c>
      <c r="L331" s="69">
        <f>COUNTIFS('2way'!$M$3:$M$7690,"&gt;50%",'2way'!$Y$3:$Y$7690,"Y",'2way'!$Q$3:$Q$7690,"=" &amp;B331) +  COUNTIFS('2way'!$M$3:$M$7690,"&gt;50%",'2way'!$Y$3:$Y$7690,"Y",'2way'!$R$3:$R$7690,"=" &amp;B331)</f>
        <v>2</v>
      </c>
      <c r="M331" s="69">
        <f>COUNTIFS('2way'!$M$3:$M$7690,"&gt;50%",'2way'!$Y$3:$Y$7690,"N",'2way'!$Q$3:$Q$7690,"=" &amp;B331) +  COUNTIFS('2way'!$M$3:$M$7690,"&gt;50%",'2way'!$Y$3:$Y$7690,"N",'2way'!$R$3:$R$7690,"=" &amp;B331)</f>
        <v>2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1</v>
      </c>
      <c r="P331">
        <f>COUNTIF('2way'!$Q$3:$Q$7690,"=" &amp;B331) + COUNTIF('2way'!$R$3:$R$7690,"=" &amp;B331)</f>
        <v>6</v>
      </c>
      <c r="Q331" s="6">
        <f t="shared" si="86"/>
        <v>0.33333333333333331</v>
      </c>
      <c r="R331" s="6">
        <f t="shared" si="87"/>
        <v>0.33333333333333331</v>
      </c>
      <c r="S331" s="6">
        <f t="shared" si="88"/>
        <v>0</v>
      </c>
      <c r="T331" s="6">
        <f t="shared" si="89"/>
        <v>0.16666666666666666</v>
      </c>
      <c r="U331">
        <f t="shared" si="90"/>
        <v>3</v>
      </c>
      <c r="V331" s="6">
        <f t="shared" si="91"/>
        <v>0.5</v>
      </c>
      <c r="W331">
        <f t="shared" si="92"/>
        <v>2</v>
      </c>
      <c r="X331" s="6">
        <f t="shared" si="93"/>
        <v>0.33333333333333331</v>
      </c>
      <c r="Y331">
        <f t="shared" si="94"/>
        <v>2</v>
      </c>
      <c r="Z331" s="6">
        <f t="shared" si="95"/>
        <v>0.33333333333333331</v>
      </c>
      <c r="AA331">
        <f t="shared" si="96"/>
        <v>3</v>
      </c>
      <c r="AB331" s="6">
        <f t="shared" si="97"/>
        <v>0.5</v>
      </c>
    </row>
    <row r="332" spans="1:28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0</v>
      </c>
      <c r="G332">
        <f>COUNTIF('2way'!$Q$3:$Q$7690,"=" &amp;B332) + COUNTIF('2way'!$R$3:$R$7690,"=" &amp;B332)</f>
        <v>6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</v>
      </c>
      <c r="L332" s="69">
        <f>COUNTIFS('2way'!$M$3:$M$7690,"&gt;50%",'2way'!$Y$3:$Y$7690,"Y",'2way'!$Q$3:$Q$7690,"=" &amp;B332) +  COUNTIFS('2way'!$M$3:$M$7690,"&gt;50%",'2way'!$Y$3:$Y$7690,"Y",'2way'!$R$3:$R$7690,"=" &amp;B332)</f>
        <v>1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4</v>
      </c>
      <c r="P332">
        <f>COUNTIF('2way'!$Q$3:$Q$7690,"=" &amp;B332) + COUNTIF('2way'!$R$3:$R$7690,"=" &amp;B332)</f>
        <v>6</v>
      </c>
      <c r="Q332" s="6">
        <f t="shared" si="86"/>
        <v>0.16666666666666666</v>
      </c>
      <c r="R332" s="6">
        <f t="shared" si="87"/>
        <v>0.16666666666666666</v>
      </c>
      <c r="S332" s="6">
        <f t="shared" si="88"/>
        <v>0</v>
      </c>
      <c r="T332" s="6">
        <f t="shared" si="89"/>
        <v>0.66666666666666663</v>
      </c>
      <c r="U332">
        <f t="shared" si="90"/>
        <v>0</v>
      </c>
      <c r="V332" s="6">
        <f t="shared" si="91"/>
        <v>0</v>
      </c>
      <c r="W332">
        <f t="shared" si="92"/>
        <v>1</v>
      </c>
      <c r="X332" s="6">
        <f t="shared" si="93"/>
        <v>0.16666666666666666</v>
      </c>
      <c r="Y332">
        <f t="shared" si="94"/>
        <v>0</v>
      </c>
      <c r="Z332" s="6">
        <f t="shared" si="95"/>
        <v>0</v>
      </c>
      <c r="AA332">
        <f t="shared" si="96"/>
        <v>5</v>
      </c>
      <c r="AB332" s="6">
        <f t="shared" si="97"/>
        <v>0.83333333333333337</v>
      </c>
    </row>
    <row r="333" spans="1:28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1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0</v>
      </c>
      <c r="F333" s="69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6</v>
      </c>
      <c r="H333" s="6">
        <f t="shared" si="82"/>
        <v>0.16666666666666666</v>
      </c>
      <c r="I333" s="6">
        <f t="shared" si="83"/>
        <v>0.5</v>
      </c>
      <c r="J333" s="6">
        <f t="shared" si="84"/>
        <v>0</v>
      </c>
      <c r="K333" s="6">
        <f t="shared" si="85"/>
        <v>0.33333333333333331</v>
      </c>
      <c r="L333" s="69">
        <f>COUNTIFS('2way'!$M$3:$M$7690,"&gt;50%",'2way'!$Y$3:$Y$7690,"Y",'2way'!$Q$3:$Q$7690,"=" &amp;B333) +  COUNTIFS('2way'!$M$3:$M$7690,"&gt;50%",'2way'!$Y$3:$Y$7690,"Y",'2way'!$R$3:$R$7690,"=" &amp;B333)</f>
        <v>3</v>
      </c>
      <c r="M333" s="69">
        <f>COUNTIFS('2way'!$M$3:$M$7690,"&gt;50%",'2way'!$Y$3:$Y$7690,"N",'2way'!$Q$3:$Q$7690,"=" &amp;B333) +  COUNTIFS('2way'!$M$3:$M$7690,"&gt;50%",'2way'!$Y$3:$Y$7690,"N",'2way'!$R$3:$R$7690,"=" &amp;B333)</f>
        <v>1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6</v>
      </c>
      <c r="Q333" s="6">
        <f t="shared" si="86"/>
        <v>0.5</v>
      </c>
      <c r="R333" s="6">
        <f t="shared" si="87"/>
        <v>0.16666666666666666</v>
      </c>
      <c r="S333" s="6">
        <f t="shared" si="88"/>
        <v>0.33333333333333331</v>
      </c>
      <c r="T333" s="6">
        <f t="shared" si="89"/>
        <v>0</v>
      </c>
      <c r="U333">
        <f t="shared" si="90"/>
        <v>1</v>
      </c>
      <c r="V333" s="6">
        <f t="shared" si="91"/>
        <v>0.16666666666666666</v>
      </c>
      <c r="W333">
        <f t="shared" si="92"/>
        <v>5</v>
      </c>
      <c r="X333" s="6">
        <f t="shared" si="93"/>
        <v>0.83333333333333337</v>
      </c>
      <c r="Y333">
        <f t="shared" si="94"/>
        <v>5</v>
      </c>
      <c r="Z333" s="6">
        <f t="shared" si="95"/>
        <v>0.83333333333333337</v>
      </c>
      <c r="AA333">
        <f t="shared" si="96"/>
        <v>1</v>
      </c>
      <c r="AB333" s="6">
        <f t="shared" si="97"/>
        <v>0.16666666666666666</v>
      </c>
    </row>
    <row r="334" spans="1:28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0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6</v>
      </c>
      <c r="H334" s="6">
        <f t="shared" si="82"/>
        <v>0</v>
      </c>
      <c r="I334" s="6">
        <f t="shared" si="83"/>
        <v>0.16666666666666666</v>
      </c>
      <c r="J334" s="6">
        <f t="shared" si="84"/>
        <v>0.5</v>
      </c>
      <c r="K334" s="6">
        <f t="shared" si="85"/>
        <v>0.33333333333333331</v>
      </c>
      <c r="L334" s="69">
        <f>COUNTIFS('2way'!$M$3:$M$7690,"&gt;50%",'2way'!$Y$3:$Y$7690,"Y",'2way'!$Q$3:$Q$7690,"=" &amp;B334) +  COUNTIFS('2way'!$M$3:$M$7690,"&gt;50%",'2way'!$Y$3:$Y$7690,"Y",'2way'!$R$3:$R$7690,"=" &amp;B334)</f>
        <v>0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6</v>
      </c>
      <c r="Q334" s="6">
        <f t="shared" si="86"/>
        <v>0</v>
      </c>
      <c r="R334" s="6">
        <f t="shared" si="87"/>
        <v>0.16666666666666666</v>
      </c>
      <c r="S334" s="6">
        <f t="shared" si="88"/>
        <v>0.5</v>
      </c>
      <c r="T334" s="6">
        <f t="shared" si="89"/>
        <v>0.33333333333333331</v>
      </c>
      <c r="U334">
        <f t="shared" si="90"/>
        <v>3</v>
      </c>
      <c r="V334" s="6">
        <f t="shared" si="91"/>
        <v>0.5</v>
      </c>
      <c r="W334">
        <f t="shared" si="92"/>
        <v>3</v>
      </c>
      <c r="X334" s="6">
        <f t="shared" si="93"/>
        <v>0.5</v>
      </c>
      <c r="Y334">
        <f t="shared" si="94"/>
        <v>3</v>
      </c>
      <c r="Z334" s="6">
        <f t="shared" si="95"/>
        <v>0.5</v>
      </c>
      <c r="AA334">
        <f t="shared" si="96"/>
        <v>3</v>
      </c>
      <c r="AB334" s="6">
        <f t="shared" si="97"/>
        <v>0.5</v>
      </c>
    </row>
    <row r="335" spans="1:28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0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6</v>
      </c>
      <c r="H335" s="6">
        <f t="shared" si="82"/>
        <v>0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1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2</v>
      </c>
      <c r="P335">
        <f>COUNTIF('2way'!$Q$3:$Q$7690,"=" &amp;B335) + COUNTIF('2way'!$R$3:$R$7690,"=" &amp;B335)</f>
        <v>6</v>
      </c>
      <c r="Q335" s="6">
        <f t="shared" si="86"/>
        <v>0.16666666666666666</v>
      </c>
      <c r="R335" s="6">
        <f t="shared" si="87"/>
        <v>0.33333333333333331</v>
      </c>
      <c r="S335" s="6">
        <f t="shared" si="88"/>
        <v>0.16666666666666666</v>
      </c>
      <c r="T335" s="6">
        <f t="shared" si="89"/>
        <v>0.33333333333333331</v>
      </c>
      <c r="U335">
        <f t="shared" si="90"/>
        <v>0</v>
      </c>
      <c r="V335" s="6">
        <f t="shared" si="91"/>
        <v>0</v>
      </c>
      <c r="W335">
        <f t="shared" si="92"/>
        <v>2</v>
      </c>
      <c r="X335" s="6">
        <f t="shared" si="93"/>
        <v>0.33333333333333331</v>
      </c>
      <c r="Y335">
        <f t="shared" si="94"/>
        <v>0</v>
      </c>
      <c r="Z335" s="6">
        <f t="shared" si="95"/>
        <v>0</v>
      </c>
      <c r="AA335">
        <f t="shared" si="96"/>
        <v>4</v>
      </c>
      <c r="AB335" s="6">
        <f t="shared" si="97"/>
        <v>0.66666666666666663</v>
      </c>
    </row>
    <row r="336" spans="1:28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2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3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6</v>
      </c>
      <c r="H336" s="6">
        <f t="shared" si="82"/>
        <v>0.33333333333333331</v>
      </c>
      <c r="I336" s="6">
        <f t="shared" si="83"/>
        <v>0</v>
      </c>
      <c r="J336" s="6">
        <f t="shared" si="84"/>
        <v>0.5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1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2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6</v>
      </c>
      <c r="Q336" s="6">
        <f t="shared" si="86"/>
        <v>0.16666666666666666</v>
      </c>
      <c r="R336" s="6">
        <f t="shared" si="87"/>
        <v>0.33333333333333331</v>
      </c>
      <c r="S336" s="6">
        <f t="shared" si="88"/>
        <v>0.33333333333333331</v>
      </c>
      <c r="T336" s="6">
        <f t="shared" si="89"/>
        <v>0.16666666666666666</v>
      </c>
      <c r="U336">
        <f t="shared" si="90"/>
        <v>5</v>
      </c>
      <c r="V336" s="6">
        <f t="shared" si="91"/>
        <v>0.83333333333333337</v>
      </c>
      <c r="W336">
        <f t="shared" si="92"/>
        <v>3</v>
      </c>
      <c r="X336" s="6">
        <f t="shared" si="93"/>
        <v>0.5</v>
      </c>
      <c r="Y336">
        <f t="shared" si="94"/>
        <v>0</v>
      </c>
      <c r="Z336" s="6">
        <f t="shared" si="95"/>
        <v>0</v>
      </c>
      <c r="AA336">
        <f t="shared" si="96"/>
        <v>3</v>
      </c>
      <c r="AB336" s="6">
        <f t="shared" si="97"/>
        <v>0.5</v>
      </c>
    </row>
    <row r="337" spans="1:28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1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1</v>
      </c>
      <c r="G337">
        <f>COUNTIF('2way'!$Q$3:$Q$7690,"=" &amp;B337) + COUNTIF('2way'!$R$3:$R$7690,"=" &amp;B337)</f>
        <v>6</v>
      </c>
      <c r="H337" s="6">
        <f t="shared" si="82"/>
        <v>0.16666666666666666</v>
      </c>
      <c r="I337" s="6">
        <f t="shared" si="83"/>
        <v>0.33333333333333331</v>
      </c>
      <c r="J337" s="6">
        <f t="shared" si="84"/>
        <v>0.33333333333333331</v>
      </c>
      <c r="K337" s="6">
        <f t="shared" si="85"/>
        <v>0.16666666666666666</v>
      </c>
      <c r="L337" s="69">
        <f>COUNTIFS('2way'!$M$3:$M$7690,"&gt;50%",'2way'!$Y$3:$Y$7690,"Y",'2way'!$Q$3:$Q$7690,"=" &amp;B337) +  COUNTIFS('2way'!$M$3:$M$7690,"&gt;50%",'2way'!$Y$3:$Y$7690,"Y",'2way'!$R$3:$R$7690,"=" &amp;B337)</f>
        <v>0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2</v>
      </c>
      <c r="P337">
        <f>COUNTIF('2way'!$Q$3:$Q$7690,"=" &amp;B337) + COUNTIF('2way'!$R$3:$R$7690,"=" &amp;B337)</f>
        <v>6</v>
      </c>
      <c r="Q337" s="6">
        <f t="shared" si="86"/>
        <v>0</v>
      </c>
      <c r="R337" s="6">
        <f t="shared" si="87"/>
        <v>0.16666666666666666</v>
      </c>
      <c r="S337" s="6">
        <f t="shared" si="88"/>
        <v>0.5</v>
      </c>
      <c r="T337" s="6">
        <f t="shared" si="89"/>
        <v>0.33333333333333331</v>
      </c>
      <c r="U337">
        <f t="shared" si="90"/>
        <v>3</v>
      </c>
      <c r="V337" s="6">
        <f t="shared" si="91"/>
        <v>0.5</v>
      </c>
      <c r="W337">
        <f t="shared" si="92"/>
        <v>3</v>
      </c>
      <c r="X337" s="6">
        <f t="shared" si="93"/>
        <v>0.5</v>
      </c>
      <c r="Y337">
        <f t="shared" si="94"/>
        <v>3</v>
      </c>
      <c r="Z337" s="6">
        <f t="shared" si="95"/>
        <v>0.5</v>
      </c>
      <c r="AA337">
        <f t="shared" si="96"/>
        <v>3</v>
      </c>
      <c r="AB337" s="6">
        <f t="shared" si="97"/>
        <v>0.5</v>
      </c>
    </row>
    <row r="338" spans="1:28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1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6</v>
      </c>
      <c r="H338" s="6">
        <f t="shared" si="82"/>
        <v>0.16666666666666666</v>
      </c>
      <c r="I338" s="6">
        <f t="shared" si="83"/>
        <v>0.33333333333333331</v>
      </c>
      <c r="J338" s="6">
        <f t="shared" si="84"/>
        <v>0.16666666666666666</v>
      </c>
      <c r="K338" s="6">
        <f t="shared" si="85"/>
        <v>0.33333333333333331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1</v>
      </c>
      <c r="N338" s="69">
        <f>COUNTIFS('2way'!$N$3:$N$7690,"&gt;50%",'2way'!$Y$3:$Y$7690,"N",'2way'!$Q$3:$Q$7690,"=" &amp;B338) +  COUNTIFS('2way'!$N$3:$N$7690,"&gt;50%",'2way'!$Y$3:$Y$7690,"N",'2way'!$R$3:$R$7690,"=" &amp;B338)</f>
        <v>2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6</v>
      </c>
      <c r="Q338" s="6">
        <f t="shared" si="86"/>
        <v>0.33333333333333331</v>
      </c>
      <c r="R338" s="6">
        <f t="shared" si="87"/>
        <v>0.16666666666666666</v>
      </c>
      <c r="S338" s="6">
        <f t="shared" si="88"/>
        <v>0.33333333333333331</v>
      </c>
      <c r="T338" s="6">
        <f t="shared" si="89"/>
        <v>0</v>
      </c>
      <c r="U338">
        <f t="shared" si="90"/>
        <v>2</v>
      </c>
      <c r="V338" s="6">
        <f t="shared" si="91"/>
        <v>0.33333333333333331</v>
      </c>
      <c r="W338">
        <f t="shared" si="92"/>
        <v>4</v>
      </c>
      <c r="X338" s="6">
        <f t="shared" si="93"/>
        <v>0.66666666666666663</v>
      </c>
      <c r="Y338">
        <f t="shared" si="94"/>
        <v>4</v>
      </c>
      <c r="Z338" s="6">
        <f t="shared" si="95"/>
        <v>0.66666666666666663</v>
      </c>
      <c r="AA338">
        <f t="shared" si="96"/>
        <v>1</v>
      </c>
      <c r="AB338" s="6">
        <f t="shared" si="97"/>
        <v>0.16666666666666666</v>
      </c>
    </row>
    <row r="339" spans="1:28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0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6</v>
      </c>
      <c r="H339" s="6">
        <f t="shared" si="82"/>
        <v>0</v>
      </c>
      <c r="I339" s="6">
        <f t="shared" si="83"/>
        <v>0</v>
      </c>
      <c r="J339" s="6">
        <f t="shared" si="84"/>
        <v>0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1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6</v>
      </c>
      <c r="Q339" s="6">
        <f t="shared" si="86"/>
        <v>0.33333333333333331</v>
      </c>
      <c r="R339" s="6">
        <f t="shared" si="87"/>
        <v>0.5</v>
      </c>
      <c r="S339" s="6">
        <f t="shared" si="88"/>
        <v>0.16666666666666666</v>
      </c>
      <c r="T339" s="6">
        <f t="shared" si="89"/>
        <v>0</v>
      </c>
      <c r="U339">
        <f t="shared" si="90"/>
        <v>0</v>
      </c>
      <c r="V339" s="6">
        <f t="shared" si="91"/>
        <v>0</v>
      </c>
      <c r="W339">
        <f t="shared" si="92"/>
        <v>3</v>
      </c>
      <c r="X339" s="6">
        <f t="shared" si="93"/>
        <v>0.5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0.5</v>
      </c>
    </row>
    <row r="340" spans="1:28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2</v>
      </c>
      <c r="G340">
        <f>COUNTIF('2way'!$Q$3:$Q$7690,"=" &amp;B340) + COUNTIF('2way'!$R$3:$R$7690,"=" &amp;B340)</f>
        <v>6</v>
      </c>
      <c r="H340" s="6">
        <f t="shared" si="82"/>
        <v>0</v>
      </c>
      <c r="I340" s="6">
        <f t="shared" si="83"/>
        <v>0</v>
      </c>
      <c r="J340" s="6">
        <f t="shared" si="84"/>
        <v>0.33333333333333331</v>
      </c>
      <c r="K340" s="6">
        <f t="shared" si="85"/>
        <v>0.33333333333333331</v>
      </c>
      <c r="L340" s="69">
        <f>COUNTIFS('2way'!$M$3:$M$7690,"&gt;50%",'2way'!$Y$3:$Y$7690,"Y",'2way'!$Q$3:$Q$7690,"=" &amp;B340) +  COUNTIFS('2way'!$M$3:$M$7690,"&gt;50%",'2way'!$Y$3:$Y$7690,"Y",'2way'!$R$3:$R$7690,"=" &amp;B340)</f>
        <v>2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2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6</v>
      </c>
      <c r="Q340" s="6">
        <f t="shared" si="86"/>
        <v>0.33333333333333331</v>
      </c>
      <c r="R340" s="6">
        <f t="shared" si="87"/>
        <v>0.16666666666666666</v>
      </c>
      <c r="S340" s="6">
        <f t="shared" si="88"/>
        <v>0.33333333333333331</v>
      </c>
      <c r="T340" s="6">
        <f t="shared" si="89"/>
        <v>0.16666666666666666</v>
      </c>
      <c r="U340">
        <f t="shared" si="90"/>
        <v>2</v>
      </c>
      <c r="V340" s="6">
        <f t="shared" si="91"/>
        <v>0.33333333333333331</v>
      </c>
      <c r="W340">
        <f t="shared" si="92"/>
        <v>4</v>
      </c>
      <c r="X340" s="6">
        <f t="shared" si="93"/>
        <v>0.66666666666666663</v>
      </c>
      <c r="Y340">
        <f t="shared" si="94"/>
        <v>2</v>
      </c>
      <c r="Z340" s="6">
        <f t="shared" si="95"/>
        <v>0.33333333333333331</v>
      </c>
      <c r="AA340">
        <f t="shared" si="96"/>
        <v>2</v>
      </c>
      <c r="AB340" s="6">
        <f t="shared" si="97"/>
        <v>0.33333333333333331</v>
      </c>
    </row>
    <row r="341" spans="1:28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0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1</v>
      </c>
      <c r="G341">
        <f>COUNTIF('2way'!$Q$3:$Q$7690,"=" &amp;B341) + COUNTIF('2way'!$R$3:$R$7690,"=" &amp;B341)</f>
        <v>6</v>
      </c>
      <c r="H341" s="6">
        <f t="shared" si="82"/>
        <v>0</v>
      </c>
      <c r="I341" s="6">
        <f t="shared" si="83"/>
        <v>0.33333333333333331</v>
      </c>
      <c r="J341" s="6">
        <f t="shared" si="84"/>
        <v>0.33333333333333331</v>
      </c>
      <c r="K341" s="6">
        <f t="shared" si="85"/>
        <v>0.16666666666666666</v>
      </c>
      <c r="L341" s="69">
        <f>COUNTIFS('2way'!$M$3:$M$7690,"&gt;50%",'2way'!$Y$3:$Y$7690,"Y",'2way'!$Q$3:$Q$7690,"=" &amp;B341) +  COUNTIFS('2way'!$M$3:$M$7690,"&gt;50%",'2way'!$Y$3:$Y$7690,"Y",'2way'!$R$3:$R$7690,"=" &amp;B341)</f>
        <v>2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0</v>
      </c>
      <c r="P341">
        <f>COUNTIF('2way'!$Q$3:$Q$7690,"=" &amp;B341) + COUNTIF('2way'!$R$3:$R$7690,"=" &amp;B341)</f>
        <v>6</v>
      </c>
      <c r="Q341" s="6">
        <f t="shared" si="86"/>
        <v>0.33333333333333331</v>
      </c>
      <c r="R341" s="6">
        <f t="shared" si="87"/>
        <v>0.5</v>
      </c>
      <c r="S341" s="6">
        <f t="shared" si="88"/>
        <v>0.16666666666666666</v>
      </c>
      <c r="T341" s="6">
        <f t="shared" si="89"/>
        <v>0</v>
      </c>
      <c r="U341">
        <f t="shared" si="90"/>
        <v>2</v>
      </c>
      <c r="V341" s="6">
        <f t="shared" si="91"/>
        <v>0.33333333333333331</v>
      </c>
      <c r="W341">
        <f t="shared" si="92"/>
        <v>3</v>
      </c>
      <c r="X341" s="6">
        <f t="shared" si="93"/>
        <v>0.5</v>
      </c>
      <c r="Y341">
        <f t="shared" si="94"/>
        <v>3</v>
      </c>
      <c r="Z341" s="6">
        <f t="shared" si="95"/>
        <v>0.5</v>
      </c>
      <c r="AA341">
        <f t="shared" si="96"/>
        <v>3</v>
      </c>
      <c r="AB341" s="6">
        <f t="shared" si="97"/>
        <v>0.5</v>
      </c>
    </row>
    <row r="342" spans="1:28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3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6</v>
      </c>
      <c r="H342" s="6">
        <f t="shared" si="82"/>
        <v>0.5</v>
      </c>
      <c r="I342" s="6">
        <f t="shared" si="83"/>
        <v>0.16666666666666666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3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1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6</v>
      </c>
      <c r="Q342" s="6">
        <f t="shared" si="86"/>
        <v>0.5</v>
      </c>
      <c r="R342" s="6">
        <f t="shared" si="87"/>
        <v>0</v>
      </c>
      <c r="S342" s="6">
        <f t="shared" si="88"/>
        <v>0.16666666666666666</v>
      </c>
      <c r="T342" s="6">
        <f t="shared" si="89"/>
        <v>0.33333333333333331</v>
      </c>
      <c r="U342">
        <f t="shared" si="90"/>
        <v>3</v>
      </c>
      <c r="V342" s="6">
        <f t="shared" si="91"/>
        <v>0.5</v>
      </c>
      <c r="W342">
        <f t="shared" si="92"/>
        <v>4</v>
      </c>
      <c r="X342" s="6">
        <f t="shared" si="93"/>
        <v>0.66666666666666663</v>
      </c>
      <c r="Y342">
        <f t="shared" si="94"/>
        <v>1</v>
      </c>
      <c r="Z342" s="6">
        <f t="shared" si="95"/>
        <v>0.16666666666666666</v>
      </c>
      <c r="AA342">
        <f t="shared" si="96"/>
        <v>2</v>
      </c>
      <c r="AB342" s="6">
        <f t="shared" si="97"/>
        <v>0.33333333333333331</v>
      </c>
    </row>
    <row r="343" spans="1:28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2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6</v>
      </c>
      <c r="H343" s="6">
        <f t="shared" si="82"/>
        <v>0</v>
      </c>
      <c r="I343" s="6">
        <f t="shared" si="83"/>
        <v>0.16666666666666666</v>
      </c>
      <c r="J343" s="6">
        <f t="shared" si="84"/>
        <v>0.33333333333333331</v>
      </c>
      <c r="K343" s="6">
        <f t="shared" si="85"/>
        <v>0.16666666666666666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3</v>
      </c>
      <c r="N343" s="69">
        <f>COUNTIFS('2way'!$N$3:$N$7690,"&gt;50%",'2way'!$Y$3:$Y$7690,"N",'2way'!$Q$3:$Q$7690,"=" &amp;B343) +  COUNTIFS('2way'!$N$3:$N$7690,"&gt;50%",'2way'!$Y$3:$Y$7690,"N",'2way'!$R$3:$R$7690,"=" &amp;B343)</f>
        <v>1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6</v>
      </c>
      <c r="Q343" s="6">
        <f t="shared" si="86"/>
        <v>0.16666666666666666</v>
      </c>
      <c r="R343" s="6">
        <f t="shared" si="87"/>
        <v>0.5</v>
      </c>
      <c r="S343" s="6">
        <f t="shared" si="88"/>
        <v>0.16666666666666666</v>
      </c>
      <c r="T343" s="6">
        <f t="shared" si="89"/>
        <v>0.16666666666666666</v>
      </c>
      <c r="U343">
        <f t="shared" si="90"/>
        <v>2</v>
      </c>
      <c r="V343" s="6">
        <f t="shared" si="91"/>
        <v>0.33333333333333331</v>
      </c>
      <c r="W343">
        <f t="shared" si="92"/>
        <v>2</v>
      </c>
      <c r="X343" s="6">
        <f t="shared" si="93"/>
        <v>0.33333333333333331</v>
      </c>
      <c r="Y343">
        <f t="shared" si="94"/>
        <v>2</v>
      </c>
      <c r="Z343" s="6">
        <f t="shared" si="95"/>
        <v>0.33333333333333331</v>
      </c>
      <c r="AA343">
        <f t="shared" si="96"/>
        <v>4</v>
      </c>
      <c r="AB343" s="6">
        <f t="shared" si="97"/>
        <v>0.66666666666666663</v>
      </c>
    </row>
    <row r="344" spans="1:28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6</v>
      </c>
      <c r="H344" s="6">
        <f t="shared" si="82"/>
        <v>0.33333333333333331</v>
      </c>
      <c r="I344" s="6">
        <f t="shared" si="83"/>
        <v>0</v>
      </c>
      <c r="J344" s="6">
        <f t="shared" si="84"/>
        <v>0.66666666666666663</v>
      </c>
      <c r="K344" s="6">
        <f t="shared" si="85"/>
        <v>0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0</v>
      </c>
      <c r="P344">
        <f>COUNTIF('2way'!$Q$3:$Q$7690,"=" &amp;B344) + COUNTIF('2way'!$R$3:$R$7690,"=" &amp;B344)</f>
        <v>6</v>
      </c>
      <c r="Q344" s="6">
        <f t="shared" si="86"/>
        <v>0.33333333333333331</v>
      </c>
      <c r="R344" s="6">
        <f t="shared" si="87"/>
        <v>0.16666666666666666</v>
      </c>
      <c r="S344" s="6">
        <f t="shared" si="88"/>
        <v>0.5</v>
      </c>
      <c r="T344" s="6">
        <f t="shared" si="89"/>
        <v>0</v>
      </c>
      <c r="U344">
        <f t="shared" si="90"/>
        <v>6</v>
      </c>
      <c r="V344" s="6">
        <f t="shared" si="91"/>
        <v>1</v>
      </c>
      <c r="W344">
        <f t="shared" si="92"/>
        <v>5</v>
      </c>
      <c r="X344" s="6">
        <f t="shared" si="93"/>
        <v>0.83333333333333337</v>
      </c>
      <c r="Y344">
        <f t="shared" si="94"/>
        <v>0</v>
      </c>
      <c r="Z344" s="6">
        <f t="shared" si="95"/>
        <v>0</v>
      </c>
      <c r="AA344">
        <f t="shared" si="96"/>
        <v>1</v>
      </c>
      <c r="AB344" s="6">
        <f t="shared" si="97"/>
        <v>0.16666666666666666</v>
      </c>
    </row>
    <row r="345" spans="1:28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1</v>
      </c>
      <c r="F345" s="69">
        <f>COUNTIFS('2way'!$B$3:$B$7690,"&gt;50%",'2way'!$Y$3:$Y$7690,"Y",'2way'!$Q$3:$Q$7690,"=" &amp;B345) +  COUNTIFS('2way'!$B$3:$B$7690,"&gt;50%",'2way'!$Y$3:$Y$7690,"Y",'2way'!$R$3:$R$7690,"=" &amp;B345)</f>
        <v>2</v>
      </c>
      <c r="G345">
        <f>COUNTIF('2way'!$Q$3:$Q$7690,"=" &amp;B345) + COUNTIF('2way'!$R$3:$R$7690,"=" &amp;B345)</f>
        <v>6</v>
      </c>
      <c r="H345" s="6">
        <f t="shared" si="82"/>
        <v>0</v>
      </c>
      <c r="I345" s="6">
        <f t="shared" si="83"/>
        <v>0</v>
      </c>
      <c r="J345" s="6">
        <f t="shared" si="84"/>
        <v>0.16666666666666666</v>
      </c>
      <c r="K345" s="6">
        <f t="shared" si="85"/>
        <v>0.33333333333333331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3</v>
      </c>
      <c r="O345" s="69">
        <f>COUNTIFS('2way'!$N$3:$N$7690,"&gt;50%",'2way'!$Y$3:$Y$7690,"Y",'2way'!$Q$3:$Q$7690,"=" &amp;B345) +  COUNTIFS('2way'!$N$3:$N$7690,"&gt;50%",'2way'!$Y$3:$Y$7690,"Y",'2way'!$R$3:$R$7690,"=" &amp;B345)</f>
        <v>2</v>
      </c>
      <c r="P345">
        <f>COUNTIF('2way'!$Q$3:$Q$7690,"=" &amp;B345) + COUNTIF('2way'!$R$3:$R$7690,"=" &amp;B345)</f>
        <v>6</v>
      </c>
      <c r="Q345" s="6">
        <f t="shared" si="86"/>
        <v>0.16666666666666666</v>
      </c>
      <c r="R345" s="6">
        <f t="shared" si="87"/>
        <v>0</v>
      </c>
      <c r="S345" s="6">
        <f t="shared" si="88"/>
        <v>0.5</v>
      </c>
      <c r="T345" s="6">
        <f t="shared" si="89"/>
        <v>0.33333333333333331</v>
      </c>
      <c r="U345">
        <f t="shared" si="90"/>
        <v>1</v>
      </c>
      <c r="V345" s="6">
        <f t="shared" si="91"/>
        <v>0.16666666666666666</v>
      </c>
      <c r="W345">
        <f t="shared" si="92"/>
        <v>4</v>
      </c>
      <c r="X345" s="6">
        <f t="shared" si="93"/>
        <v>0.66666666666666663</v>
      </c>
      <c r="Y345">
        <f t="shared" si="94"/>
        <v>2</v>
      </c>
      <c r="Z345" s="6">
        <f t="shared" si="95"/>
        <v>0.33333333333333331</v>
      </c>
      <c r="AA345">
        <f t="shared" si="96"/>
        <v>2</v>
      </c>
      <c r="AB345" s="6">
        <f t="shared" si="97"/>
        <v>0.33333333333333331</v>
      </c>
    </row>
    <row r="346" spans="1:28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0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6</v>
      </c>
      <c r="H346" s="6">
        <f t="shared" si="82"/>
        <v>0</v>
      </c>
      <c r="I346" s="6">
        <f t="shared" si="83"/>
        <v>0.33333333333333331</v>
      </c>
      <c r="J346" s="6">
        <f t="shared" si="84"/>
        <v>0.16666666666666666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1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6</v>
      </c>
      <c r="Q346" s="6">
        <f t="shared" si="86"/>
        <v>0.16666666666666666</v>
      </c>
      <c r="R346" s="6">
        <f t="shared" si="87"/>
        <v>0.83333333333333337</v>
      </c>
      <c r="S346" s="6">
        <f t="shared" si="88"/>
        <v>0</v>
      </c>
      <c r="T346" s="6">
        <f t="shared" si="89"/>
        <v>0</v>
      </c>
      <c r="U346">
        <f t="shared" si="90"/>
        <v>1</v>
      </c>
      <c r="V346" s="6">
        <f t="shared" si="91"/>
        <v>0.16666666666666666</v>
      </c>
      <c r="W346">
        <f t="shared" si="92"/>
        <v>1</v>
      </c>
      <c r="X346" s="6">
        <f t="shared" si="93"/>
        <v>0.16666666666666666</v>
      </c>
      <c r="Y346">
        <f t="shared" si="94"/>
        <v>2</v>
      </c>
      <c r="Z346" s="6">
        <f t="shared" si="95"/>
        <v>0.33333333333333331</v>
      </c>
      <c r="AA346">
        <f t="shared" si="96"/>
        <v>5</v>
      </c>
      <c r="AB346" s="6">
        <f t="shared" si="97"/>
        <v>0.83333333333333337</v>
      </c>
    </row>
    <row r="347" spans="1:28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0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0</v>
      </c>
      <c r="F347" s="69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6</v>
      </c>
      <c r="H347" s="6">
        <f t="shared" si="82"/>
        <v>0</v>
      </c>
      <c r="I347" s="6">
        <f t="shared" si="83"/>
        <v>0.33333333333333331</v>
      </c>
      <c r="J347" s="6">
        <f t="shared" si="84"/>
        <v>0</v>
      </c>
      <c r="K347" s="6">
        <f t="shared" si="85"/>
        <v>0.33333333333333331</v>
      </c>
      <c r="L347" s="69">
        <f>COUNTIFS('2way'!$M$3:$M$7690,"&gt;50%",'2way'!$Y$3:$Y$7690,"Y",'2way'!$Q$3:$Q$7690,"=" &amp;B347) +  COUNTIFS('2way'!$M$3:$M$7690,"&gt;50%",'2way'!$Y$3:$Y$7690,"Y",'2way'!$R$3:$R$7690,"=" &amp;B347)</f>
        <v>0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3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6</v>
      </c>
      <c r="Q347" s="6">
        <f t="shared" si="86"/>
        <v>0</v>
      </c>
      <c r="R347" s="6">
        <f t="shared" si="87"/>
        <v>0</v>
      </c>
      <c r="S347" s="6">
        <f t="shared" si="88"/>
        <v>0.5</v>
      </c>
      <c r="T347" s="6">
        <f t="shared" si="89"/>
        <v>0.5</v>
      </c>
      <c r="U347">
        <f t="shared" si="90"/>
        <v>0</v>
      </c>
      <c r="V347" s="6">
        <f t="shared" si="91"/>
        <v>0</v>
      </c>
      <c r="W347">
        <f t="shared" si="92"/>
        <v>3</v>
      </c>
      <c r="X347" s="6">
        <f t="shared" si="93"/>
        <v>0.5</v>
      </c>
      <c r="Y347">
        <f t="shared" si="94"/>
        <v>4</v>
      </c>
      <c r="Z347" s="6">
        <f t="shared" si="95"/>
        <v>0.66666666666666663</v>
      </c>
      <c r="AA347">
        <f t="shared" si="96"/>
        <v>3</v>
      </c>
      <c r="AB347" s="6">
        <f t="shared" si="97"/>
        <v>0.5</v>
      </c>
    </row>
    <row r="348" spans="1:28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2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1</v>
      </c>
      <c r="F348" s="69">
        <f>COUNTIFS('2way'!$B$3:$B$7690,"&gt;50%",'2way'!$Y$3:$Y$7690,"Y",'2way'!$Q$3:$Q$7690,"=" &amp;B348) +  COUNTIFS('2way'!$B$3:$B$7690,"&gt;50%",'2way'!$Y$3:$Y$7690,"Y",'2way'!$R$3:$R$7690,"=" &amp;B348)</f>
        <v>2</v>
      </c>
      <c r="G348">
        <f>COUNTIF('2way'!$Q$3:$Q$7690,"=" &amp;B348) + COUNTIF('2way'!$R$3:$R$7690,"=" &amp;B348)</f>
        <v>6</v>
      </c>
      <c r="H348" s="6">
        <f t="shared" si="82"/>
        <v>0.33333333333333331</v>
      </c>
      <c r="I348" s="6">
        <f t="shared" si="83"/>
        <v>0</v>
      </c>
      <c r="J348" s="6">
        <f t="shared" si="84"/>
        <v>0.16666666666666666</v>
      </c>
      <c r="K348" s="6">
        <f t="shared" si="85"/>
        <v>0.33333333333333331</v>
      </c>
      <c r="L348" s="69">
        <f>COUNTIFS('2way'!$M$3:$M$7690,"&gt;50%",'2way'!$Y$3:$Y$7690,"Y",'2way'!$Q$3:$Q$7690,"=" &amp;B348) +  COUNTIFS('2way'!$M$3:$M$7690,"&gt;50%",'2way'!$Y$3:$Y$7690,"Y",'2way'!$R$3:$R$7690,"=" &amp;B348)</f>
        <v>3</v>
      </c>
      <c r="M348" s="69">
        <f>COUNTIFS('2way'!$M$3:$M$7690,"&gt;50%",'2way'!$Y$3:$Y$7690,"N",'2way'!$Q$3:$Q$7690,"=" &amp;B348) +  COUNTIFS('2way'!$M$3:$M$7690,"&gt;50%",'2way'!$Y$3:$Y$7690,"N",'2way'!$R$3:$R$7690,"=" &amp;B348)</f>
        <v>2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6</v>
      </c>
      <c r="Q348" s="6">
        <f t="shared" si="86"/>
        <v>0.5</v>
      </c>
      <c r="R348" s="6">
        <f t="shared" si="87"/>
        <v>0.33333333333333331</v>
      </c>
      <c r="S348" s="6">
        <f t="shared" si="88"/>
        <v>0</v>
      </c>
      <c r="T348" s="6">
        <f t="shared" si="89"/>
        <v>0.16666666666666666</v>
      </c>
      <c r="U348">
        <f t="shared" si="90"/>
        <v>3</v>
      </c>
      <c r="V348" s="6">
        <f t="shared" si="91"/>
        <v>0.5</v>
      </c>
      <c r="W348">
        <f t="shared" si="92"/>
        <v>3</v>
      </c>
      <c r="X348" s="6">
        <f t="shared" si="93"/>
        <v>0.5</v>
      </c>
      <c r="Y348">
        <f t="shared" si="94"/>
        <v>2</v>
      </c>
      <c r="Z348" s="6">
        <f t="shared" si="95"/>
        <v>0.33333333333333331</v>
      </c>
      <c r="AA348">
        <f t="shared" si="96"/>
        <v>3</v>
      </c>
      <c r="AB348" s="6">
        <f t="shared" si="97"/>
        <v>0.5</v>
      </c>
    </row>
    <row r="349" spans="1:28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2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6</v>
      </c>
      <c r="H349" s="6">
        <f t="shared" si="82"/>
        <v>0.33333333333333331</v>
      </c>
      <c r="I349" s="6">
        <f t="shared" si="83"/>
        <v>0</v>
      </c>
      <c r="J349" s="6">
        <f t="shared" si="84"/>
        <v>0.16666666666666666</v>
      </c>
      <c r="K349" s="6">
        <f t="shared" si="85"/>
        <v>0.33333333333333331</v>
      </c>
      <c r="L349" s="69">
        <f>COUNTIFS('2way'!$M$3:$M$7690,"&gt;50%",'2way'!$Y$3:$Y$7690,"Y",'2way'!$Q$3:$Q$7690,"=" &amp;B349) +  COUNTIFS('2way'!$M$3:$M$7690,"&gt;50%",'2way'!$Y$3:$Y$7690,"Y",'2way'!$R$3:$R$7690,"=" &amp;B349)</f>
        <v>4</v>
      </c>
      <c r="M349" s="69">
        <f>COUNTIFS('2way'!$M$3:$M$7690,"&gt;50%",'2way'!$Y$3:$Y$7690,"N",'2way'!$Q$3:$Q$7690,"=" &amp;B349) +  COUNTIFS('2way'!$M$3:$M$7690,"&gt;50%",'2way'!$Y$3:$Y$7690,"N",'2way'!$R$3:$R$7690,"=" &amp;B349)</f>
        <v>2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6</v>
      </c>
      <c r="Q349" s="6">
        <f t="shared" si="86"/>
        <v>0.66666666666666663</v>
      </c>
      <c r="R349" s="6">
        <f t="shared" si="87"/>
        <v>0.33333333333333331</v>
      </c>
      <c r="S349" s="6">
        <f t="shared" si="88"/>
        <v>0</v>
      </c>
      <c r="T349" s="6">
        <f t="shared" si="89"/>
        <v>0</v>
      </c>
      <c r="U349">
        <f t="shared" si="90"/>
        <v>3</v>
      </c>
      <c r="V349" s="6">
        <f t="shared" si="91"/>
        <v>0.5</v>
      </c>
      <c r="W349">
        <f t="shared" si="92"/>
        <v>4</v>
      </c>
      <c r="X349" s="6">
        <f t="shared" si="93"/>
        <v>0.66666666666666663</v>
      </c>
      <c r="Y349">
        <f t="shared" si="94"/>
        <v>2</v>
      </c>
      <c r="Z349" s="6">
        <f t="shared" si="95"/>
        <v>0.33333333333333331</v>
      </c>
      <c r="AA349">
        <f t="shared" si="96"/>
        <v>2</v>
      </c>
      <c r="AB349" s="6">
        <f t="shared" si="97"/>
        <v>0.33333333333333331</v>
      </c>
    </row>
    <row r="350" spans="1:28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0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2</v>
      </c>
      <c r="G350">
        <f>COUNTIF('2way'!$Q$3:$Q$7690,"=" &amp;B350) + COUNTIF('2way'!$R$3:$R$7690,"=" &amp;B350)</f>
        <v>3</v>
      </c>
      <c r="H350" s="6">
        <f t="shared" si="82"/>
        <v>0</v>
      </c>
      <c r="I350" s="6">
        <f t="shared" si="83"/>
        <v>0.33333333333333331</v>
      </c>
      <c r="J350" s="6">
        <f t="shared" si="84"/>
        <v>0</v>
      </c>
      <c r="K350" s="6">
        <f t="shared" si="85"/>
        <v>0.66666666666666663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2</v>
      </c>
      <c r="P350">
        <f>COUNTIF('2way'!$Q$3:$Q$7690,"=" &amp;B350) + COUNTIF('2way'!$R$3:$R$7690,"=" &amp;B350)</f>
        <v>3</v>
      </c>
      <c r="Q350" s="6">
        <f t="shared" si="86"/>
        <v>0</v>
      </c>
      <c r="R350" s="6">
        <f t="shared" si="87"/>
        <v>0</v>
      </c>
      <c r="S350" s="6">
        <f t="shared" si="88"/>
        <v>0.33333333333333331</v>
      </c>
      <c r="T350" s="6">
        <f t="shared" si="89"/>
        <v>0.66666666666666663</v>
      </c>
      <c r="U350">
        <f t="shared" si="90"/>
        <v>0</v>
      </c>
      <c r="V350" s="6">
        <f t="shared" si="91"/>
        <v>0</v>
      </c>
      <c r="W350">
        <f t="shared" si="92"/>
        <v>1</v>
      </c>
      <c r="X350" s="6">
        <f t="shared" si="93"/>
        <v>0.33333333333333331</v>
      </c>
      <c r="Y350">
        <f t="shared" si="94"/>
        <v>3</v>
      </c>
      <c r="Z350" s="6">
        <f t="shared" si="95"/>
        <v>1</v>
      </c>
      <c r="AA350">
        <f t="shared" si="96"/>
        <v>2</v>
      </c>
      <c r="AB350" s="6">
        <f t="shared" si="97"/>
        <v>0.66666666666666663</v>
      </c>
    </row>
    <row r="351" spans="1:28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0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1</v>
      </c>
      <c r="G351">
        <f>COUNTIF('2way'!$Q$3:$Q$7690,"=" &amp;B351) + COUNTIF('2way'!$R$3:$R$7690,"=" &amp;B351)</f>
        <v>3</v>
      </c>
      <c r="H351" s="6">
        <f t="shared" si="82"/>
        <v>0</v>
      </c>
      <c r="I351" s="6">
        <f t="shared" si="83"/>
        <v>0</v>
      </c>
      <c r="J351" s="6">
        <f t="shared" si="84"/>
        <v>0.66666666666666663</v>
      </c>
      <c r="K351" s="6">
        <f t="shared" si="85"/>
        <v>0.33333333333333331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2</v>
      </c>
      <c r="O351" s="69">
        <f>COUNTIFS('2way'!$N$3:$N$7690,"&gt;50%",'2way'!$Y$3:$Y$7690,"Y",'2way'!$Q$3:$Q$7690,"=" &amp;B351) +  COUNTIFS('2way'!$N$3:$N$7690,"&gt;50%",'2way'!$Y$3:$Y$7690,"Y",'2way'!$R$3:$R$7690,"=" &amp;B351)</f>
        <v>1</v>
      </c>
      <c r="P351">
        <f>COUNTIF('2way'!$Q$3:$Q$7690,"=" &amp;B351) + COUNTIF('2way'!$R$3:$R$7690,"=" &amp;B351)</f>
        <v>3</v>
      </c>
      <c r="Q351" s="6">
        <f t="shared" si="86"/>
        <v>0</v>
      </c>
      <c r="R351" s="6">
        <f t="shared" si="87"/>
        <v>0</v>
      </c>
      <c r="S351" s="6">
        <f t="shared" si="88"/>
        <v>0.66666666666666663</v>
      </c>
      <c r="T351" s="6">
        <f t="shared" si="89"/>
        <v>0.33333333333333331</v>
      </c>
      <c r="U351">
        <f t="shared" si="90"/>
        <v>2</v>
      </c>
      <c r="V351" s="6">
        <f t="shared" si="91"/>
        <v>0.66666666666666663</v>
      </c>
      <c r="W351">
        <f t="shared" si="92"/>
        <v>2</v>
      </c>
      <c r="X351" s="6">
        <f t="shared" si="93"/>
        <v>0.66666666666666663</v>
      </c>
      <c r="Y351">
        <f t="shared" si="94"/>
        <v>1</v>
      </c>
      <c r="Z351" s="6">
        <f t="shared" si="95"/>
        <v>0.33333333333333331</v>
      </c>
      <c r="AA351">
        <f t="shared" si="96"/>
        <v>1</v>
      </c>
      <c r="AB351" s="6">
        <f t="shared" si="97"/>
        <v>0.33333333333333331</v>
      </c>
    </row>
    <row r="352" spans="1:28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3</v>
      </c>
      <c r="G352">
        <f>COUNTIF('2way'!$Q$3:$Q$7690,"=" &amp;B352) + COUNTIF('2way'!$R$3:$R$7690,"=" &amp;B352)</f>
        <v>3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3</v>
      </c>
      <c r="P352">
        <f>COUNTIF('2way'!$Q$3:$Q$7690,"=" &amp;B352) + COUNTIF('2way'!$R$3:$R$7690,"=" &amp;B352)</f>
        <v>3</v>
      </c>
      <c r="Q352" s="6">
        <f t="shared" si="86"/>
        <v>0</v>
      </c>
      <c r="R352" s="6">
        <f t="shared" si="87"/>
        <v>0</v>
      </c>
      <c r="S352" s="6">
        <f t="shared" si="88"/>
        <v>0</v>
      </c>
      <c r="T352" s="6">
        <f t="shared" si="89"/>
        <v>1</v>
      </c>
      <c r="U352">
        <f t="shared" si="90"/>
        <v>0</v>
      </c>
      <c r="V352" s="6">
        <f t="shared" si="91"/>
        <v>0</v>
      </c>
      <c r="W352">
        <f t="shared" si="92"/>
        <v>0</v>
      </c>
      <c r="X352" s="6">
        <f t="shared" si="93"/>
        <v>0</v>
      </c>
      <c r="Y352">
        <f t="shared" si="94"/>
        <v>3</v>
      </c>
      <c r="Z352" s="6">
        <f t="shared" si="95"/>
        <v>1</v>
      </c>
      <c r="AA352">
        <f t="shared" si="96"/>
        <v>3</v>
      </c>
      <c r="AB352" s="6">
        <f t="shared" si="97"/>
        <v>1</v>
      </c>
    </row>
    <row r="353" spans="1:28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2</v>
      </c>
      <c r="F353" s="69">
        <f>COUNTIFS('2way'!$B$3:$B$7690,"&gt;50%",'2way'!$Y$3:$Y$7690,"Y",'2way'!$Q$3:$Q$7690,"=" &amp;B353) +  COUNTIFS('2way'!$B$3:$B$7690,"&gt;50%",'2way'!$Y$3:$Y$7690,"Y",'2way'!$R$3:$R$7690,"=" &amp;B353)</f>
        <v>1</v>
      </c>
      <c r="G353">
        <f>COUNTIF('2way'!$Q$3:$Q$7690,"=" &amp;B353) + COUNTIF('2way'!$R$3:$R$7690,"=" &amp;B353)</f>
        <v>3</v>
      </c>
      <c r="H353" s="6">
        <f t="shared" si="82"/>
        <v>0</v>
      </c>
      <c r="I353" s="6">
        <f t="shared" si="83"/>
        <v>0</v>
      </c>
      <c r="J353" s="6">
        <f t="shared" si="84"/>
        <v>0.66666666666666663</v>
      </c>
      <c r="K353" s="6">
        <f t="shared" si="85"/>
        <v>0.33333333333333331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1</v>
      </c>
      <c r="O353" s="69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3</v>
      </c>
      <c r="Q353" s="6">
        <f t="shared" si="86"/>
        <v>0</v>
      </c>
      <c r="R353" s="6">
        <f t="shared" si="87"/>
        <v>0.33333333333333331</v>
      </c>
      <c r="S353" s="6">
        <f t="shared" si="88"/>
        <v>0.33333333333333331</v>
      </c>
      <c r="T353" s="6">
        <f t="shared" si="89"/>
        <v>0.33333333333333331</v>
      </c>
      <c r="U353">
        <f t="shared" si="90"/>
        <v>2</v>
      </c>
      <c r="V353" s="6">
        <f t="shared" si="91"/>
        <v>0.66666666666666663</v>
      </c>
      <c r="W353">
        <f t="shared" si="92"/>
        <v>1</v>
      </c>
      <c r="X353" s="6">
        <f t="shared" si="93"/>
        <v>0.33333333333333331</v>
      </c>
      <c r="Y353">
        <f t="shared" si="94"/>
        <v>1</v>
      </c>
      <c r="Z353" s="6">
        <f t="shared" si="95"/>
        <v>0.33333333333333331</v>
      </c>
      <c r="AA353">
        <f t="shared" si="96"/>
        <v>2</v>
      </c>
      <c r="AB353" s="6">
        <f t="shared" si="97"/>
        <v>0.66666666666666663</v>
      </c>
    </row>
    <row r="354" spans="1:28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1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1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3</v>
      </c>
      <c r="H354" s="6">
        <f t="shared" si="82"/>
        <v>0.33333333333333331</v>
      </c>
      <c r="I354" s="6">
        <f t="shared" si="83"/>
        <v>0</v>
      </c>
      <c r="J354" s="6">
        <f t="shared" si="84"/>
        <v>0.33333333333333331</v>
      </c>
      <c r="K354" s="6">
        <f t="shared" si="85"/>
        <v>0</v>
      </c>
      <c r="L354" s="69">
        <f>COUNTIFS('2way'!$M$3:$M$7690,"&gt;50%",'2way'!$Y$3:$Y$7690,"Y",'2way'!$Q$3:$Q$7690,"=" &amp;B354) +  COUNTIFS('2way'!$M$3:$M$7690,"&gt;50%",'2way'!$Y$3:$Y$7690,"Y",'2way'!$R$3:$R$7690,"=" &amp;B354)</f>
        <v>1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0</v>
      </c>
      <c r="O354" s="69">
        <f>COUNTIFS('2way'!$N$3:$N$7690,"&gt;50%",'2way'!$Y$3:$Y$7690,"Y",'2way'!$Q$3:$Q$7690,"=" &amp;B354) +  COUNTIFS('2way'!$N$3:$N$7690,"&gt;50%",'2way'!$Y$3:$Y$7690,"Y",'2way'!$R$3:$R$7690,"=" &amp;B354)</f>
        <v>1</v>
      </c>
      <c r="P354">
        <f>COUNTIF('2way'!$Q$3:$Q$7690,"=" &amp;B354) + COUNTIF('2way'!$R$3:$R$7690,"=" &amp;B354)</f>
        <v>3</v>
      </c>
      <c r="Q354" s="6">
        <f t="shared" si="86"/>
        <v>0.33333333333333331</v>
      </c>
      <c r="R354" s="6">
        <f t="shared" si="87"/>
        <v>0.33333333333333331</v>
      </c>
      <c r="S354" s="6">
        <f t="shared" si="88"/>
        <v>0</v>
      </c>
      <c r="T354" s="6">
        <f t="shared" si="89"/>
        <v>0.33333333333333331</v>
      </c>
      <c r="U354">
        <f t="shared" si="90"/>
        <v>2</v>
      </c>
      <c r="V354" s="6">
        <f t="shared" si="91"/>
        <v>0.66666666666666663</v>
      </c>
      <c r="W354">
        <f t="shared" si="92"/>
        <v>1</v>
      </c>
      <c r="X354" s="6">
        <f t="shared" si="93"/>
        <v>0.33333333333333331</v>
      </c>
      <c r="Y354">
        <f t="shared" si="94"/>
        <v>0</v>
      </c>
      <c r="Z354" s="6">
        <f t="shared" si="95"/>
        <v>0</v>
      </c>
      <c r="AA354">
        <f t="shared" si="96"/>
        <v>2</v>
      </c>
      <c r="AB354" s="6">
        <f t="shared" si="97"/>
        <v>0.66666666666666663</v>
      </c>
    </row>
    <row r="355" spans="1:28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1</v>
      </c>
      <c r="E355" s="69">
        <f>COUNTIFS('2way'!$B$3:$B$7690,"&gt;50%",'2way'!$Y$3:$Y$7690,"N",'2way'!$Q$3:$Q$7690,"=" &amp;B355) +  COUNTIFS('2way'!$B$3:$B$7690,"&gt;50%",'2way'!$Y$3:$Y$7690,"N",'2way'!$R$3:$R$7690,"=" &amp;B355)</f>
        <v>0</v>
      </c>
      <c r="F355" s="69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3</v>
      </c>
      <c r="H355" s="6">
        <f t="shared" si="82"/>
        <v>0.33333333333333331</v>
      </c>
      <c r="I355" s="6">
        <f t="shared" si="83"/>
        <v>0.33333333333333331</v>
      </c>
      <c r="J355" s="6">
        <f t="shared" si="84"/>
        <v>0</v>
      </c>
      <c r="K355" s="6">
        <f t="shared" si="85"/>
        <v>0.33333333333333331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0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3</v>
      </c>
      <c r="Q355" s="6">
        <f t="shared" si="86"/>
        <v>0.66666666666666663</v>
      </c>
      <c r="R355" s="6">
        <f t="shared" si="87"/>
        <v>0.33333333333333331</v>
      </c>
      <c r="S355" s="6">
        <f t="shared" si="88"/>
        <v>0</v>
      </c>
      <c r="T355" s="6">
        <f t="shared" si="89"/>
        <v>0</v>
      </c>
      <c r="U355">
        <f t="shared" si="90"/>
        <v>1</v>
      </c>
      <c r="V355" s="6">
        <f t="shared" si="91"/>
        <v>0.33333333333333331</v>
      </c>
      <c r="W355">
        <f t="shared" si="92"/>
        <v>2</v>
      </c>
      <c r="X355" s="6">
        <f t="shared" si="93"/>
        <v>0.66666666666666663</v>
      </c>
      <c r="Y355">
        <f t="shared" si="94"/>
        <v>2</v>
      </c>
      <c r="Z355" s="6">
        <f t="shared" si="95"/>
        <v>0.66666666666666663</v>
      </c>
      <c r="AA355">
        <f t="shared" si="96"/>
        <v>1</v>
      </c>
      <c r="AB355" s="6">
        <f t="shared" si="97"/>
        <v>0.33333333333333331</v>
      </c>
    </row>
    <row r="356" spans="1:28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2</v>
      </c>
      <c r="F356" s="69">
        <f>COUNTIFS('2way'!$B$3:$B$7690,"&gt;50%",'2way'!$Y$3:$Y$7690,"Y",'2way'!$Q$3:$Q$7690,"=" &amp;B356) +  COUNTIFS('2way'!$B$3:$B$7690,"&gt;50%",'2way'!$Y$3:$Y$7690,"Y",'2way'!$R$3:$R$7690,"=" &amp;B356)</f>
        <v>0</v>
      </c>
      <c r="G356">
        <f>COUNTIF('2way'!$Q$3:$Q$7690,"=" &amp;B356) + COUNTIF('2way'!$R$3:$R$7690,"=" &amp;B356)</f>
        <v>3</v>
      </c>
      <c r="H356" s="6">
        <f t="shared" si="82"/>
        <v>0</v>
      </c>
      <c r="I356" s="6">
        <f t="shared" si="83"/>
        <v>0</v>
      </c>
      <c r="J356" s="6">
        <f t="shared" si="84"/>
        <v>0.66666666666666663</v>
      </c>
      <c r="K356" s="6">
        <f t="shared" si="85"/>
        <v>0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3</v>
      </c>
      <c r="O356" s="69">
        <f>COUNTIFS('2way'!$N$3:$N$7690,"&gt;50%",'2way'!$Y$3:$Y$7690,"Y",'2way'!$Q$3:$Q$7690,"=" &amp;B356) +  COUNTIFS('2way'!$N$3:$N$7690,"&gt;50%",'2way'!$Y$3:$Y$7690,"Y",'2way'!$R$3:$R$7690,"=" &amp;B356)</f>
        <v>0</v>
      </c>
      <c r="P356">
        <f>COUNTIF('2way'!$Q$3:$Q$7690,"=" &amp;B356) + COUNTIF('2way'!$R$3:$R$7690,"=" &amp;B356)</f>
        <v>3</v>
      </c>
      <c r="Q356" s="6">
        <f t="shared" si="86"/>
        <v>0</v>
      </c>
      <c r="R356" s="6">
        <f t="shared" si="87"/>
        <v>0</v>
      </c>
      <c r="S356" s="6">
        <f t="shared" si="88"/>
        <v>1</v>
      </c>
      <c r="T356" s="6">
        <f t="shared" si="89"/>
        <v>0</v>
      </c>
      <c r="U356">
        <f t="shared" si="90"/>
        <v>2</v>
      </c>
      <c r="V356" s="6">
        <f t="shared" si="91"/>
        <v>0.66666666666666663</v>
      </c>
      <c r="W356">
        <f t="shared" si="92"/>
        <v>3</v>
      </c>
      <c r="X356" s="6">
        <f t="shared" si="93"/>
        <v>1</v>
      </c>
      <c r="Y356">
        <f t="shared" si="94"/>
        <v>0</v>
      </c>
      <c r="Z356" s="6">
        <f t="shared" si="95"/>
        <v>0</v>
      </c>
      <c r="AA356">
        <f t="shared" si="96"/>
        <v>0</v>
      </c>
      <c r="AB356" s="6">
        <f t="shared" si="97"/>
        <v>0</v>
      </c>
    </row>
    <row r="357" spans="1:28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2</v>
      </c>
      <c r="F357" s="69">
        <f>COUNTIFS('2way'!$B$3:$B$7690,"&gt;50%",'2way'!$Y$3:$Y$7690,"Y",'2way'!$Q$3:$Q$7690,"=" &amp;B357) +  COUNTIFS('2way'!$B$3:$B$7690,"&gt;50%",'2way'!$Y$3:$Y$7690,"Y",'2way'!$R$3:$R$7690,"=" &amp;B357)</f>
        <v>1</v>
      </c>
      <c r="G357">
        <f>COUNTIF('2way'!$Q$3:$Q$7690,"=" &amp;B357) + COUNTIF('2way'!$R$3:$R$7690,"=" &amp;B357)</f>
        <v>6</v>
      </c>
      <c r="H357" s="6">
        <f t="shared" si="82"/>
        <v>0.33333333333333331</v>
      </c>
      <c r="I357" s="6">
        <f t="shared" si="83"/>
        <v>0.16666666666666666</v>
      </c>
      <c r="J357" s="6">
        <f t="shared" si="84"/>
        <v>0.33333333333333331</v>
      </c>
      <c r="K357" s="6">
        <f t="shared" si="85"/>
        <v>0.16666666666666666</v>
      </c>
      <c r="L357" s="69">
        <f>COUNTIFS('2way'!$M$3:$M$7690,"&gt;50%",'2way'!$Y$3:$Y$7690,"Y",'2way'!$Q$3:$Q$7690,"=" &amp;B357) +  COUNTIFS('2way'!$M$3:$M$7690,"&gt;50%",'2way'!$Y$3:$Y$7690,"Y",'2way'!$R$3:$R$7690,"=" &amp;B357)</f>
        <v>2</v>
      </c>
      <c r="M357" s="69">
        <f>COUNTIFS('2way'!$M$3:$M$7690,"&gt;50%",'2way'!$Y$3:$Y$7690,"N",'2way'!$Q$3:$Q$7690,"=" &amp;B357) +  COUNTIFS('2way'!$M$3:$M$7690,"&gt;50%",'2way'!$Y$3:$Y$7690,"N",'2way'!$R$3:$R$7690,"=" &amp;B357)</f>
        <v>3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6</v>
      </c>
      <c r="Q357" s="6">
        <f t="shared" si="86"/>
        <v>0.33333333333333331</v>
      </c>
      <c r="R357" s="6">
        <f t="shared" si="87"/>
        <v>0.5</v>
      </c>
      <c r="S357" s="6">
        <f t="shared" si="88"/>
        <v>0</v>
      </c>
      <c r="T357" s="6">
        <f t="shared" si="89"/>
        <v>0</v>
      </c>
      <c r="U357">
        <f t="shared" si="90"/>
        <v>4</v>
      </c>
      <c r="V357" s="6">
        <f t="shared" si="91"/>
        <v>0.66666666666666663</v>
      </c>
      <c r="W357">
        <f t="shared" si="92"/>
        <v>2</v>
      </c>
      <c r="X357" s="6">
        <f t="shared" si="93"/>
        <v>0.33333333333333331</v>
      </c>
      <c r="Y357">
        <f t="shared" si="94"/>
        <v>2</v>
      </c>
      <c r="Z357" s="6">
        <f t="shared" si="95"/>
        <v>0.33333333333333331</v>
      </c>
      <c r="AA357">
        <f t="shared" si="96"/>
        <v>3</v>
      </c>
      <c r="AB357" s="6">
        <f t="shared" si="97"/>
        <v>0.5</v>
      </c>
    </row>
    <row r="358" spans="1:28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0</v>
      </c>
      <c r="F358" s="69">
        <f>COUNTIFS('2way'!$B$3:$B$7690,"&gt;50%",'2way'!$Y$3:$Y$7690,"Y",'2way'!$Q$3:$Q$7690,"=" &amp;B358) +  COUNTIFS('2way'!$B$3:$B$7690,"&gt;50%",'2way'!$Y$3:$Y$7690,"Y",'2way'!$R$3:$R$7690,"=" &amp;B358)</f>
        <v>2</v>
      </c>
      <c r="G358">
        <f>COUNTIF('2way'!$Q$3:$Q$7690,"=" &amp;B358) + COUNTIF('2way'!$R$3:$R$7690,"=" &amp;B358)</f>
        <v>6</v>
      </c>
      <c r="H358" s="6">
        <f t="shared" si="82"/>
        <v>0.16666666666666666</v>
      </c>
      <c r="I358" s="6">
        <f t="shared" si="83"/>
        <v>0.5</v>
      </c>
      <c r="J358" s="6">
        <f t="shared" si="84"/>
        <v>0</v>
      </c>
      <c r="K358" s="6">
        <f t="shared" si="85"/>
        <v>0.33333333333333331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0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6</v>
      </c>
      <c r="Q358" s="6">
        <f t="shared" si="86"/>
        <v>0.33333333333333331</v>
      </c>
      <c r="R358" s="6">
        <f t="shared" si="87"/>
        <v>0</v>
      </c>
      <c r="S358" s="6">
        <f t="shared" si="88"/>
        <v>0.5</v>
      </c>
      <c r="T358" s="6">
        <f t="shared" si="89"/>
        <v>0.16666666666666666</v>
      </c>
      <c r="U358">
        <f t="shared" si="90"/>
        <v>1</v>
      </c>
      <c r="V358" s="6">
        <f t="shared" si="91"/>
        <v>0.16666666666666666</v>
      </c>
      <c r="W358">
        <f t="shared" si="92"/>
        <v>5</v>
      </c>
      <c r="X358" s="6">
        <f t="shared" si="93"/>
        <v>0.83333333333333337</v>
      </c>
      <c r="Y358">
        <f t="shared" si="94"/>
        <v>5</v>
      </c>
      <c r="Z358" s="6">
        <f t="shared" si="95"/>
        <v>0.83333333333333337</v>
      </c>
      <c r="AA358">
        <f t="shared" si="96"/>
        <v>1</v>
      </c>
      <c r="AB358" s="6">
        <f t="shared" si="97"/>
        <v>0.16666666666666666</v>
      </c>
    </row>
    <row r="359" spans="1:28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3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1</v>
      </c>
      <c r="F359" s="69">
        <f>COUNTIFS('2way'!$B$3:$B$7690,"&gt;50%",'2way'!$Y$3:$Y$7690,"Y",'2way'!$Q$3:$Q$7690,"=" &amp;B359) +  COUNTIFS('2way'!$B$3:$B$7690,"&gt;50%",'2way'!$Y$3:$Y$7690,"Y",'2way'!$R$3:$R$7690,"=" &amp;B359)</f>
        <v>2</v>
      </c>
      <c r="G359">
        <f>COUNTIF('2way'!$Q$3:$Q$7690,"=" &amp;B359) + COUNTIF('2way'!$R$3:$R$7690,"=" &amp;B359)</f>
        <v>6</v>
      </c>
      <c r="H359" s="6">
        <f t="shared" si="82"/>
        <v>0.5</v>
      </c>
      <c r="I359" s="6">
        <f t="shared" si="83"/>
        <v>0</v>
      </c>
      <c r="J359" s="6">
        <f t="shared" si="84"/>
        <v>0.16666666666666666</v>
      </c>
      <c r="K359" s="6">
        <f t="shared" si="85"/>
        <v>0.33333333333333331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1</v>
      </c>
      <c r="O359" s="69">
        <f>COUNTIFS('2way'!$N$3:$N$7690,"&gt;50%",'2way'!$Y$3:$Y$7690,"Y",'2way'!$Q$3:$Q$7690,"=" &amp;B359) +  COUNTIFS('2way'!$N$3:$N$7690,"&gt;50%",'2way'!$Y$3:$Y$7690,"Y",'2way'!$R$3:$R$7690,"=" &amp;B359)</f>
        <v>1</v>
      </c>
      <c r="P359">
        <f>COUNTIF('2way'!$Q$3:$Q$7690,"=" &amp;B359) + COUNTIF('2way'!$R$3:$R$7690,"=" &amp;B359)</f>
        <v>6</v>
      </c>
      <c r="Q359" s="6">
        <f t="shared" si="86"/>
        <v>0.66666666666666663</v>
      </c>
      <c r="R359" s="6">
        <f t="shared" si="87"/>
        <v>0</v>
      </c>
      <c r="S359" s="6">
        <f t="shared" si="88"/>
        <v>0.16666666666666666</v>
      </c>
      <c r="T359" s="6">
        <f t="shared" si="89"/>
        <v>0.16666666666666666</v>
      </c>
      <c r="U359">
        <f t="shared" si="90"/>
        <v>4</v>
      </c>
      <c r="V359" s="6">
        <f t="shared" si="91"/>
        <v>0.66666666666666663</v>
      </c>
      <c r="W359">
        <f t="shared" si="92"/>
        <v>5</v>
      </c>
      <c r="X359" s="6">
        <f t="shared" si="93"/>
        <v>0.83333333333333337</v>
      </c>
      <c r="Y359">
        <f t="shared" si="94"/>
        <v>2</v>
      </c>
      <c r="Z359" s="6">
        <f t="shared" si="95"/>
        <v>0.33333333333333331</v>
      </c>
      <c r="AA359">
        <f t="shared" si="96"/>
        <v>1</v>
      </c>
      <c r="AB359" s="6">
        <f t="shared" si="97"/>
        <v>0.16666666666666666</v>
      </c>
    </row>
    <row r="360" spans="1:28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1</v>
      </c>
      <c r="D360" s="69">
        <f>COUNTIFS('2way'!$A$3:$A$7690,"&gt;50%",'2way'!$Y$3:$Y$7690,"N",'2way'!$Q$3:$Q$7690,"=" &amp;B360) +  COUNTIFS('2way'!$A$3:$A$7690,"&gt;50%",'2way'!$Y$3:$Y$7690,"N",'2way'!$R$3:$R$7690,"=" &amp;B360)</f>
        <v>2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6</v>
      </c>
      <c r="H360" s="6">
        <f t="shared" si="82"/>
        <v>0.16666666666666666</v>
      </c>
      <c r="I360" s="6">
        <f t="shared" si="83"/>
        <v>0.33333333333333331</v>
      </c>
      <c r="J360" s="6">
        <f t="shared" si="84"/>
        <v>0.16666666666666666</v>
      </c>
      <c r="K360" s="6">
        <f t="shared" si="85"/>
        <v>0.33333333333333331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3</v>
      </c>
      <c r="O360" s="69">
        <f>COUNTIFS('2way'!$N$3:$N$7690,"&gt;50%",'2way'!$Y$3:$Y$7690,"Y",'2way'!$Q$3:$Q$7690,"=" &amp;B360) +  COUNTIFS('2way'!$N$3:$N$7690,"&gt;50%",'2way'!$Y$3:$Y$7690,"Y",'2way'!$R$3:$R$7690,"=" &amp;B360)</f>
        <v>1</v>
      </c>
      <c r="P360">
        <f>COUNTIF('2way'!$Q$3:$Q$7690,"=" &amp;B360) + COUNTIF('2way'!$R$3:$R$7690,"=" &amp;B360)</f>
        <v>6</v>
      </c>
      <c r="Q360" s="6">
        <f t="shared" si="86"/>
        <v>0.33333333333333331</v>
      </c>
      <c r="R360" s="6">
        <f t="shared" si="87"/>
        <v>0</v>
      </c>
      <c r="S360" s="6">
        <f t="shared" si="88"/>
        <v>0.5</v>
      </c>
      <c r="T360" s="6">
        <f t="shared" si="89"/>
        <v>0.16666666666666666</v>
      </c>
      <c r="U360">
        <f t="shared" si="90"/>
        <v>2</v>
      </c>
      <c r="V360" s="6">
        <f t="shared" si="91"/>
        <v>0.33333333333333331</v>
      </c>
      <c r="W360">
        <f t="shared" si="92"/>
        <v>5</v>
      </c>
      <c r="X360" s="6">
        <f t="shared" si="93"/>
        <v>0.83333333333333337</v>
      </c>
      <c r="Y360">
        <f t="shared" si="94"/>
        <v>4</v>
      </c>
      <c r="Z360" s="6">
        <f t="shared" si="95"/>
        <v>0.66666666666666663</v>
      </c>
      <c r="AA360">
        <f t="shared" si="96"/>
        <v>1</v>
      </c>
      <c r="AB360" s="6">
        <f t="shared" si="97"/>
        <v>0.16666666666666666</v>
      </c>
    </row>
    <row r="361" spans="1:28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1</v>
      </c>
      <c r="G361">
        <f>COUNTIF('2way'!$Q$3:$Q$7690,"=" &amp;B361) + COUNTIF('2way'!$R$3:$R$7690,"=" &amp;B361)</f>
        <v>6</v>
      </c>
      <c r="H361" s="6">
        <f t="shared" si="82"/>
        <v>0</v>
      </c>
      <c r="I361" s="6">
        <f t="shared" si="83"/>
        <v>0.33333333333333331</v>
      </c>
      <c r="J361" s="6">
        <f t="shared" si="84"/>
        <v>0.5</v>
      </c>
      <c r="K361" s="6">
        <f t="shared" si="85"/>
        <v>0.16666666666666666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1</v>
      </c>
      <c r="P361">
        <f>COUNTIF('2way'!$Q$3:$Q$7690,"=" &amp;B361) + COUNTIF('2way'!$R$3:$R$7690,"=" &amp;B361)</f>
        <v>6</v>
      </c>
      <c r="Q361" s="6">
        <f t="shared" si="86"/>
        <v>0</v>
      </c>
      <c r="R361" s="6">
        <f t="shared" si="87"/>
        <v>0</v>
      </c>
      <c r="S361" s="6">
        <f t="shared" si="88"/>
        <v>0.83333333333333337</v>
      </c>
      <c r="T361" s="6">
        <f t="shared" si="89"/>
        <v>0.16666666666666666</v>
      </c>
      <c r="U361">
        <f t="shared" si="90"/>
        <v>3</v>
      </c>
      <c r="V361" s="6">
        <f t="shared" si="91"/>
        <v>0.5</v>
      </c>
      <c r="W361">
        <f t="shared" si="92"/>
        <v>5</v>
      </c>
      <c r="X361" s="6">
        <f t="shared" si="93"/>
        <v>0.83333333333333337</v>
      </c>
      <c r="Y361">
        <f t="shared" si="94"/>
        <v>3</v>
      </c>
      <c r="Z361" s="6">
        <f t="shared" si="95"/>
        <v>0.5</v>
      </c>
      <c r="AA361">
        <f t="shared" si="96"/>
        <v>1</v>
      </c>
      <c r="AB361" s="6">
        <f t="shared" si="97"/>
        <v>0.16666666666666666</v>
      </c>
    </row>
    <row r="362" spans="1:28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2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2</v>
      </c>
      <c r="G362">
        <f>COUNTIF('2way'!$Q$3:$Q$7690,"=" &amp;B362) + COUNTIF('2way'!$R$3:$R$7690,"=" &amp;B362)</f>
        <v>6</v>
      </c>
      <c r="H362" s="6">
        <f t="shared" si="82"/>
        <v>0</v>
      </c>
      <c r="I362" s="6">
        <f t="shared" si="83"/>
        <v>0.33333333333333331</v>
      </c>
      <c r="J362" s="6">
        <f t="shared" si="84"/>
        <v>0.33333333333333331</v>
      </c>
      <c r="K362" s="6">
        <f t="shared" si="85"/>
        <v>0.33333333333333331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1</v>
      </c>
      <c r="N362" s="69">
        <f>COUNTIFS('2way'!$N$3:$N$7690,"&gt;50%",'2way'!$Y$3:$Y$7690,"N",'2way'!$Q$3:$Q$7690,"=" &amp;B362) +  COUNTIFS('2way'!$N$3:$N$7690,"&gt;50%",'2way'!$Y$3:$Y$7690,"N",'2way'!$R$3:$R$7690,"=" &amp;B362)</f>
        <v>3</v>
      </c>
      <c r="O362" s="69">
        <f>COUNTIFS('2way'!$N$3:$N$7690,"&gt;50%",'2way'!$Y$3:$Y$7690,"Y",'2way'!$Q$3:$Q$7690,"=" &amp;B362) +  COUNTIFS('2way'!$N$3:$N$7690,"&gt;50%",'2way'!$Y$3:$Y$7690,"Y",'2way'!$R$3:$R$7690,"=" &amp;B362)</f>
        <v>2</v>
      </c>
      <c r="P362">
        <f>COUNTIF('2way'!$Q$3:$Q$7690,"=" &amp;B362) + COUNTIF('2way'!$R$3:$R$7690,"=" &amp;B362)</f>
        <v>6</v>
      </c>
      <c r="Q362" s="6">
        <f t="shared" si="86"/>
        <v>0</v>
      </c>
      <c r="R362" s="6">
        <f t="shared" si="87"/>
        <v>0.16666666666666666</v>
      </c>
      <c r="S362" s="6">
        <f t="shared" si="88"/>
        <v>0.5</v>
      </c>
      <c r="T362" s="6">
        <f t="shared" si="89"/>
        <v>0.33333333333333331</v>
      </c>
      <c r="U362">
        <f t="shared" si="90"/>
        <v>2</v>
      </c>
      <c r="V362" s="6">
        <f t="shared" si="91"/>
        <v>0.33333333333333331</v>
      </c>
      <c r="W362">
        <f t="shared" si="92"/>
        <v>3</v>
      </c>
      <c r="X362" s="6">
        <f t="shared" si="93"/>
        <v>0.5</v>
      </c>
      <c r="Y362">
        <f t="shared" si="94"/>
        <v>4</v>
      </c>
      <c r="Z362" s="6">
        <f t="shared" si="95"/>
        <v>0.66666666666666663</v>
      </c>
      <c r="AA362">
        <f t="shared" si="96"/>
        <v>3</v>
      </c>
      <c r="AB362" s="6">
        <f t="shared" si="97"/>
        <v>0.5</v>
      </c>
    </row>
    <row r="363" spans="1:28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5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6</v>
      </c>
      <c r="H363" s="6">
        <f t="shared" si="82"/>
        <v>0</v>
      </c>
      <c r="I363" s="6">
        <f t="shared" si="83"/>
        <v>0.16666666666666666</v>
      </c>
      <c r="J363" s="6">
        <f t="shared" si="84"/>
        <v>0.83333333333333337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1</v>
      </c>
      <c r="N363" s="69">
        <f>COUNTIFS('2way'!$N$3:$N$7690,"&gt;50%",'2way'!$Y$3:$Y$7690,"N",'2way'!$Q$3:$Q$7690,"=" &amp;B363) +  COUNTIFS('2way'!$N$3:$N$7690,"&gt;50%",'2way'!$Y$3:$Y$7690,"N",'2way'!$R$3:$R$7690,"=" &amp;B363)</f>
        <v>5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6</v>
      </c>
      <c r="Q363" s="6">
        <f t="shared" si="86"/>
        <v>0</v>
      </c>
      <c r="R363" s="6">
        <f t="shared" si="87"/>
        <v>0.16666666666666666</v>
      </c>
      <c r="S363" s="6">
        <f t="shared" si="88"/>
        <v>0.83333333333333337</v>
      </c>
      <c r="T363" s="6">
        <f t="shared" si="89"/>
        <v>0</v>
      </c>
      <c r="U363">
        <f t="shared" si="90"/>
        <v>5</v>
      </c>
      <c r="V363" s="6">
        <f t="shared" si="91"/>
        <v>0.83333333333333337</v>
      </c>
      <c r="W363">
        <f t="shared" si="92"/>
        <v>5</v>
      </c>
      <c r="X363" s="6">
        <f t="shared" si="93"/>
        <v>0.83333333333333337</v>
      </c>
      <c r="Y363">
        <f t="shared" si="94"/>
        <v>1</v>
      </c>
      <c r="Z363" s="6">
        <f t="shared" si="95"/>
        <v>0.16666666666666666</v>
      </c>
      <c r="AA363">
        <f t="shared" si="96"/>
        <v>1</v>
      </c>
      <c r="AB363" s="6">
        <f t="shared" si="97"/>
        <v>0.16666666666666666</v>
      </c>
    </row>
    <row r="364" spans="1:28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2</v>
      </c>
      <c r="F364" s="69">
        <f>COUNTIFS('2way'!$B$3:$B$7690,"&gt;50%",'2way'!$Y$3:$Y$7690,"Y",'2way'!$Q$3:$Q$7690,"=" &amp;B364) +  COUNTIFS('2way'!$B$3:$B$7690,"&gt;50%",'2way'!$Y$3:$Y$7690,"Y",'2way'!$R$3:$R$7690,"=" &amp;B364)</f>
        <v>4</v>
      </c>
      <c r="G364">
        <f>COUNTIF('2way'!$Q$3:$Q$7690,"=" &amp;B364) + COUNTIF('2way'!$R$3:$R$7690,"=" &amp;B364)</f>
        <v>6</v>
      </c>
      <c r="H364" s="6">
        <f t="shared" si="82"/>
        <v>0</v>
      </c>
      <c r="I364" s="6">
        <f t="shared" si="83"/>
        <v>0</v>
      </c>
      <c r="J364" s="6">
        <f t="shared" si="84"/>
        <v>0.33333333333333331</v>
      </c>
      <c r="K364" s="6">
        <f t="shared" si="85"/>
        <v>0.66666666666666663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2</v>
      </c>
      <c r="O364" s="69">
        <f>COUNTIFS('2way'!$N$3:$N$7690,"&gt;50%",'2way'!$Y$3:$Y$7690,"Y",'2way'!$Q$3:$Q$7690,"=" &amp;B364) +  COUNTIFS('2way'!$N$3:$N$7690,"&gt;50%",'2way'!$Y$3:$Y$7690,"Y",'2way'!$R$3:$R$7690,"=" &amp;B364)</f>
        <v>3</v>
      </c>
      <c r="P364">
        <f>COUNTIF('2way'!$Q$3:$Q$7690,"=" &amp;B364) + COUNTIF('2way'!$R$3:$R$7690,"=" &amp;B364)</f>
        <v>6</v>
      </c>
      <c r="Q364" s="6">
        <f t="shared" si="86"/>
        <v>0.16666666666666666</v>
      </c>
      <c r="R364" s="6">
        <f t="shared" si="87"/>
        <v>0</v>
      </c>
      <c r="S364" s="6">
        <f t="shared" si="88"/>
        <v>0.33333333333333331</v>
      </c>
      <c r="T364" s="6">
        <f t="shared" si="89"/>
        <v>0.5</v>
      </c>
      <c r="U364">
        <f t="shared" si="90"/>
        <v>2</v>
      </c>
      <c r="V364" s="6">
        <f t="shared" si="91"/>
        <v>0.33333333333333331</v>
      </c>
      <c r="W364">
        <f t="shared" si="92"/>
        <v>3</v>
      </c>
      <c r="X364" s="6">
        <f t="shared" si="93"/>
        <v>0.5</v>
      </c>
      <c r="Y364">
        <f t="shared" si="94"/>
        <v>4</v>
      </c>
      <c r="Z364" s="6">
        <f t="shared" si="95"/>
        <v>0.66666666666666663</v>
      </c>
      <c r="AA364">
        <f t="shared" si="96"/>
        <v>3</v>
      </c>
      <c r="AB364" s="6">
        <f t="shared" si="97"/>
        <v>0.5</v>
      </c>
    </row>
    <row r="365" spans="1:28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1</v>
      </c>
      <c r="E365" s="69">
        <f>COUNTIFS('2way'!$B$3:$B$7690,"&gt;50%",'2way'!$Y$3:$Y$7690,"N",'2way'!$Q$3:$Q$7690,"=" &amp;B365) +  COUNTIFS('2way'!$B$3:$B$7690,"&gt;50%",'2way'!$Y$3:$Y$7690,"N",'2way'!$R$3:$R$7690,"=" &amp;B365)</f>
        <v>1</v>
      </c>
      <c r="F365" s="69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6</v>
      </c>
      <c r="H365" s="6">
        <f t="shared" si="82"/>
        <v>0.5</v>
      </c>
      <c r="I365" s="6">
        <f t="shared" si="83"/>
        <v>0.16666666666666666</v>
      </c>
      <c r="J365" s="6">
        <f t="shared" si="84"/>
        <v>0.16666666666666666</v>
      </c>
      <c r="K365" s="6">
        <f t="shared" si="85"/>
        <v>0.16666666666666666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2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6</v>
      </c>
      <c r="Q365" s="6">
        <f t="shared" si="86"/>
        <v>0.66666666666666663</v>
      </c>
      <c r="R365" s="6">
        <f t="shared" si="87"/>
        <v>0.33333333333333331</v>
      </c>
      <c r="S365" s="6">
        <f t="shared" si="88"/>
        <v>0</v>
      </c>
      <c r="T365" s="6">
        <f t="shared" si="89"/>
        <v>0</v>
      </c>
      <c r="U365">
        <f t="shared" si="90"/>
        <v>4</v>
      </c>
      <c r="V365" s="6">
        <f t="shared" si="91"/>
        <v>0.66666666666666663</v>
      </c>
      <c r="W365">
        <f t="shared" si="92"/>
        <v>4</v>
      </c>
      <c r="X365" s="6">
        <f t="shared" si="93"/>
        <v>0.66666666666666663</v>
      </c>
      <c r="Y365">
        <f t="shared" si="94"/>
        <v>2</v>
      </c>
      <c r="Z365" s="6">
        <f t="shared" si="95"/>
        <v>0.33333333333333331</v>
      </c>
      <c r="AA365">
        <f t="shared" si="96"/>
        <v>2</v>
      </c>
      <c r="AB365" s="6">
        <f t="shared" si="97"/>
        <v>0.33333333333333331</v>
      </c>
    </row>
    <row r="366" spans="1:28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1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4</v>
      </c>
      <c r="G366">
        <f>COUNTIF('2way'!$Q$3:$Q$7690,"=" &amp;B366) + COUNTIF('2way'!$R$3:$R$7690,"=" &amp;B366)</f>
        <v>6</v>
      </c>
      <c r="H366" s="6">
        <f t="shared" si="82"/>
        <v>0</v>
      </c>
      <c r="I366" s="6">
        <f t="shared" si="83"/>
        <v>0.16666666666666666</v>
      </c>
      <c r="J366" s="6">
        <f t="shared" si="84"/>
        <v>0.16666666666666666</v>
      </c>
      <c r="K366" s="6">
        <f t="shared" si="85"/>
        <v>0.66666666666666663</v>
      </c>
      <c r="L366" s="69">
        <f>COUNTIFS('2way'!$M$3:$M$7690,"&gt;50%",'2way'!$Y$3:$Y$7690,"Y",'2way'!$Q$3:$Q$7690,"=" &amp;B366) +  COUNTIFS('2way'!$M$3:$M$7690,"&gt;50%",'2way'!$Y$3:$Y$7690,"Y",'2way'!$R$3:$R$7690,"=" &amp;B366)</f>
        <v>2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2</v>
      </c>
      <c r="O366" s="69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6</v>
      </c>
      <c r="Q366" s="6">
        <f t="shared" si="86"/>
        <v>0.33333333333333331</v>
      </c>
      <c r="R366" s="6">
        <f t="shared" si="87"/>
        <v>0</v>
      </c>
      <c r="S366" s="6">
        <f t="shared" si="88"/>
        <v>0.33333333333333331</v>
      </c>
      <c r="T366" s="6">
        <f t="shared" si="89"/>
        <v>0.33333333333333331</v>
      </c>
      <c r="U366">
        <f t="shared" si="90"/>
        <v>1</v>
      </c>
      <c r="V366" s="6">
        <f t="shared" si="91"/>
        <v>0.16666666666666666</v>
      </c>
      <c r="W366">
        <f t="shared" si="92"/>
        <v>4</v>
      </c>
      <c r="X366" s="6">
        <f t="shared" si="93"/>
        <v>0.66666666666666663</v>
      </c>
      <c r="Y366">
        <f t="shared" si="94"/>
        <v>5</v>
      </c>
      <c r="Z366" s="6">
        <f t="shared" si="95"/>
        <v>0.83333333333333337</v>
      </c>
      <c r="AA366">
        <f t="shared" si="96"/>
        <v>2</v>
      </c>
      <c r="AB366" s="6">
        <f t="shared" si="97"/>
        <v>0.33333333333333331</v>
      </c>
    </row>
    <row r="367" spans="1:28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1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1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6</v>
      </c>
      <c r="H367" s="6">
        <f t="shared" si="82"/>
        <v>0.16666666666666666</v>
      </c>
      <c r="I367" s="6">
        <f t="shared" si="83"/>
        <v>0.33333333333333331</v>
      </c>
      <c r="J367" s="6">
        <f t="shared" si="84"/>
        <v>0.16666666666666666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2</v>
      </c>
      <c r="O367" s="69">
        <f>COUNTIFS('2way'!$N$3:$N$7690,"&gt;50%",'2way'!$Y$3:$Y$7690,"Y",'2way'!$Q$3:$Q$7690,"=" &amp;B367) +  COUNTIFS('2way'!$N$3:$N$7690,"&gt;50%",'2way'!$Y$3:$Y$7690,"Y",'2way'!$R$3:$R$7690,"=" &amp;B367)</f>
        <v>2</v>
      </c>
      <c r="P367">
        <f>COUNTIF('2way'!$Q$3:$Q$7690,"=" &amp;B367) + COUNTIF('2way'!$R$3:$R$7690,"=" &amp;B367)</f>
        <v>6</v>
      </c>
      <c r="Q367" s="6">
        <f t="shared" si="86"/>
        <v>0.16666666666666666</v>
      </c>
      <c r="R367" s="6">
        <f t="shared" si="87"/>
        <v>0.16666666666666666</v>
      </c>
      <c r="S367" s="6">
        <f t="shared" si="88"/>
        <v>0.33333333333333331</v>
      </c>
      <c r="T367" s="6">
        <f t="shared" si="89"/>
        <v>0.33333333333333331</v>
      </c>
      <c r="U367">
        <f t="shared" si="90"/>
        <v>2</v>
      </c>
      <c r="V367" s="6">
        <f t="shared" si="91"/>
        <v>0.33333333333333331</v>
      </c>
      <c r="W367">
        <f t="shared" si="92"/>
        <v>3</v>
      </c>
      <c r="X367" s="6">
        <f t="shared" si="93"/>
        <v>0.5</v>
      </c>
      <c r="Y367">
        <f t="shared" si="94"/>
        <v>4</v>
      </c>
      <c r="Z367" s="6">
        <f t="shared" si="95"/>
        <v>0.66666666666666663</v>
      </c>
      <c r="AA367">
        <f t="shared" si="96"/>
        <v>3</v>
      </c>
      <c r="AB367" s="6">
        <f t="shared" si="97"/>
        <v>0.5</v>
      </c>
    </row>
    <row r="368" spans="1:28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1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6</v>
      </c>
      <c r="H368" s="6">
        <f t="shared" si="82"/>
        <v>0.16666666666666666</v>
      </c>
      <c r="I368" s="6">
        <f t="shared" si="83"/>
        <v>0.16666666666666666</v>
      </c>
      <c r="J368" s="6">
        <f t="shared" si="84"/>
        <v>0.5</v>
      </c>
      <c r="K368" s="6">
        <f t="shared" si="85"/>
        <v>0.16666666666666666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4</v>
      </c>
      <c r="O368" s="69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6</v>
      </c>
      <c r="Q368" s="6">
        <f t="shared" si="86"/>
        <v>0</v>
      </c>
      <c r="R368" s="6">
        <f t="shared" si="87"/>
        <v>0</v>
      </c>
      <c r="S368" s="6">
        <f t="shared" si="88"/>
        <v>0.66666666666666663</v>
      </c>
      <c r="T368" s="6">
        <f t="shared" si="89"/>
        <v>0.16666666666666666</v>
      </c>
      <c r="U368">
        <f t="shared" si="90"/>
        <v>4</v>
      </c>
      <c r="V368" s="6">
        <f t="shared" si="91"/>
        <v>0.66666666666666663</v>
      </c>
      <c r="W368">
        <f t="shared" si="92"/>
        <v>4</v>
      </c>
      <c r="X368" s="6">
        <f t="shared" si="93"/>
        <v>0.66666666666666663</v>
      </c>
      <c r="Y368">
        <f t="shared" si="94"/>
        <v>2</v>
      </c>
      <c r="Z368" s="6">
        <f t="shared" si="95"/>
        <v>0.33333333333333331</v>
      </c>
      <c r="AA368">
        <f t="shared" si="96"/>
        <v>1</v>
      </c>
      <c r="AB368" s="6">
        <f t="shared" si="97"/>
        <v>0.16666666666666666</v>
      </c>
    </row>
    <row r="369" spans="1:28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1</v>
      </c>
      <c r="F369" s="69">
        <f>COUNTIFS('2way'!$B$3:$B$7690,"&gt;50%",'2way'!$Y$3:$Y$7690,"Y",'2way'!$Q$3:$Q$7690,"=" &amp;B369) +  COUNTIFS('2way'!$B$3:$B$7690,"&gt;50%",'2way'!$Y$3:$Y$7690,"Y",'2way'!$R$3:$R$7690,"=" &amp;B369)</f>
        <v>4</v>
      </c>
      <c r="G369">
        <f>COUNTIF('2way'!$Q$3:$Q$7690,"=" &amp;B369) + COUNTIF('2way'!$R$3:$R$7690,"=" &amp;B369)</f>
        <v>6</v>
      </c>
      <c r="H369" s="6">
        <f t="shared" si="82"/>
        <v>0</v>
      </c>
      <c r="I369" s="6">
        <f t="shared" si="83"/>
        <v>0.16666666666666666</v>
      </c>
      <c r="J369" s="6">
        <f t="shared" si="84"/>
        <v>0.16666666666666666</v>
      </c>
      <c r="K369" s="6">
        <f t="shared" si="85"/>
        <v>0.66666666666666663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1</v>
      </c>
      <c r="O369" s="69">
        <f>COUNTIFS('2way'!$N$3:$N$7690,"&gt;50%",'2way'!$Y$3:$Y$7690,"Y",'2way'!$Q$3:$Q$7690,"=" &amp;B369) +  COUNTIFS('2way'!$N$3:$N$7690,"&gt;50%",'2way'!$Y$3:$Y$7690,"Y",'2way'!$R$3:$R$7690,"=" &amp;B369)</f>
        <v>2</v>
      </c>
      <c r="P369">
        <f>COUNTIF('2way'!$Q$3:$Q$7690,"=" &amp;B369) + COUNTIF('2way'!$R$3:$R$7690,"=" &amp;B369)</f>
        <v>6</v>
      </c>
      <c r="Q369" s="6">
        <f t="shared" si="86"/>
        <v>0.33333333333333331</v>
      </c>
      <c r="R369" s="6">
        <f t="shared" si="87"/>
        <v>0.16666666666666666</v>
      </c>
      <c r="S369" s="6">
        <f t="shared" si="88"/>
        <v>0.16666666666666666</v>
      </c>
      <c r="T369" s="6">
        <f t="shared" si="89"/>
        <v>0.33333333333333331</v>
      </c>
      <c r="U369">
        <f t="shared" si="90"/>
        <v>1</v>
      </c>
      <c r="V369" s="6">
        <f t="shared" si="91"/>
        <v>0.16666666666666666</v>
      </c>
      <c r="W369">
        <f t="shared" si="92"/>
        <v>3</v>
      </c>
      <c r="X369" s="6">
        <f t="shared" si="93"/>
        <v>0.5</v>
      </c>
      <c r="Y369">
        <f t="shared" si="94"/>
        <v>5</v>
      </c>
      <c r="Z369" s="6">
        <f t="shared" si="95"/>
        <v>0.83333333333333337</v>
      </c>
      <c r="AA369">
        <f t="shared" si="96"/>
        <v>3</v>
      </c>
      <c r="AB369" s="6">
        <f t="shared" si="97"/>
        <v>0.5</v>
      </c>
    </row>
    <row r="370" spans="1:28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3</v>
      </c>
      <c r="F370" s="69">
        <f>COUNTIFS('2way'!$B$3:$B$7690,"&gt;50%",'2way'!$Y$3:$Y$7690,"Y",'2way'!$Q$3:$Q$7690,"=" &amp;B370) +  COUNTIFS('2way'!$B$3:$B$7690,"&gt;50%",'2way'!$Y$3:$Y$7690,"Y",'2way'!$R$3:$R$7690,"=" &amp;B370)</f>
        <v>2</v>
      </c>
      <c r="G370">
        <f>COUNTIF('2way'!$Q$3:$Q$7690,"=" &amp;B370) + COUNTIF('2way'!$R$3:$R$7690,"=" &amp;B370)</f>
        <v>6</v>
      </c>
      <c r="H370" s="6">
        <f t="shared" si="82"/>
        <v>0.16666666666666666</v>
      </c>
      <c r="I370" s="6">
        <f t="shared" si="83"/>
        <v>0</v>
      </c>
      <c r="J370" s="6">
        <f t="shared" si="84"/>
        <v>0.5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2</v>
      </c>
      <c r="O370" s="69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6</v>
      </c>
      <c r="Q370" s="6">
        <f t="shared" si="86"/>
        <v>0.33333333333333331</v>
      </c>
      <c r="R370" s="6">
        <f t="shared" si="87"/>
        <v>0.16666666666666666</v>
      </c>
      <c r="S370" s="6">
        <f t="shared" si="88"/>
        <v>0.33333333333333331</v>
      </c>
      <c r="T370" s="6">
        <f t="shared" si="89"/>
        <v>0.16666666666666666</v>
      </c>
      <c r="U370">
        <f t="shared" si="90"/>
        <v>4</v>
      </c>
      <c r="V370" s="6">
        <f t="shared" si="91"/>
        <v>0.66666666666666663</v>
      </c>
      <c r="W370">
        <f t="shared" si="92"/>
        <v>4</v>
      </c>
      <c r="X370" s="6">
        <f t="shared" si="93"/>
        <v>0.66666666666666663</v>
      </c>
      <c r="Y370">
        <f t="shared" si="94"/>
        <v>2</v>
      </c>
      <c r="Z370" s="6">
        <f t="shared" si="95"/>
        <v>0.33333333333333331</v>
      </c>
      <c r="AA370">
        <f t="shared" si="96"/>
        <v>2</v>
      </c>
      <c r="AB370" s="6">
        <f t="shared" si="97"/>
        <v>0.33333333333333331</v>
      </c>
    </row>
    <row r="371" spans="1:28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1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6</v>
      </c>
      <c r="H371" s="6">
        <f t="shared" si="82"/>
        <v>0.16666666666666666</v>
      </c>
      <c r="I371" s="6">
        <f t="shared" si="83"/>
        <v>0.16666666666666666</v>
      </c>
      <c r="J371" s="6">
        <f t="shared" si="84"/>
        <v>0</v>
      </c>
      <c r="K371" s="6">
        <f t="shared" si="85"/>
        <v>0.66666666666666663</v>
      </c>
      <c r="L371" s="69">
        <f>COUNTIFS('2way'!$M$3:$M$7690,"&gt;50%",'2way'!$Y$3:$Y$7690,"Y",'2way'!$Q$3:$Q$7690,"=" &amp;B371) +  COUNTIFS('2way'!$M$3:$M$7690,"&gt;50%",'2way'!$Y$3:$Y$7690,"Y",'2way'!$R$3:$R$7690,"=" &amp;B371)</f>
        <v>3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2</v>
      </c>
      <c r="P371">
        <f>COUNTIF('2way'!$Q$3:$Q$7690,"=" &amp;B371) + COUNTIF('2way'!$R$3:$R$7690,"=" &amp;B371)</f>
        <v>6</v>
      </c>
      <c r="Q371" s="6">
        <f t="shared" si="86"/>
        <v>0.5</v>
      </c>
      <c r="R371" s="6">
        <f t="shared" si="87"/>
        <v>0</v>
      </c>
      <c r="S371" s="6">
        <f t="shared" si="88"/>
        <v>0</v>
      </c>
      <c r="T371" s="6">
        <f t="shared" si="89"/>
        <v>0.33333333333333331</v>
      </c>
      <c r="U371">
        <f t="shared" si="90"/>
        <v>1</v>
      </c>
      <c r="V371" s="6">
        <f t="shared" si="91"/>
        <v>0.16666666666666666</v>
      </c>
      <c r="W371">
        <f t="shared" si="92"/>
        <v>3</v>
      </c>
      <c r="X371" s="6">
        <f t="shared" si="93"/>
        <v>0.5</v>
      </c>
      <c r="Y371">
        <f t="shared" si="94"/>
        <v>5</v>
      </c>
      <c r="Z371" s="6">
        <f t="shared" si="95"/>
        <v>0.83333333333333337</v>
      </c>
      <c r="AA371">
        <f t="shared" si="96"/>
        <v>2</v>
      </c>
      <c r="AB371" s="6">
        <f t="shared" si="97"/>
        <v>0.33333333333333331</v>
      </c>
    </row>
    <row r="372" spans="1:28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1</v>
      </c>
      <c r="D372" s="69">
        <f>COUNTIFS('2way'!$A$3:$A$7690,"&gt;50%",'2way'!$Y$3:$Y$7690,"N",'2way'!$Q$3:$Q$7690,"=" &amp;B372) +  COUNTIFS('2way'!$A$3:$A$7690,"&gt;50%",'2way'!$Y$3:$Y$7690,"N",'2way'!$R$3:$R$7690,"=" &amp;B372)</f>
        <v>1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5</v>
      </c>
      <c r="H372" s="6">
        <f t="shared" si="82"/>
        <v>0.2</v>
      </c>
      <c r="I372" s="6">
        <f t="shared" si="83"/>
        <v>0.2</v>
      </c>
      <c r="J372" s="6">
        <f t="shared" si="84"/>
        <v>0.4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2</v>
      </c>
      <c r="O372" s="69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5</v>
      </c>
      <c r="Q372" s="6">
        <f t="shared" si="86"/>
        <v>0</v>
      </c>
      <c r="R372" s="6">
        <f t="shared" si="87"/>
        <v>0.2</v>
      </c>
      <c r="S372" s="6">
        <f t="shared" si="88"/>
        <v>0.4</v>
      </c>
      <c r="T372" s="6">
        <f t="shared" si="89"/>
        <v>0.2</v>
      </c>
      <c r="U372">
        <f t="shared" si="90"/>
        <v>3</v>
      </c>
      <c r="V372" s="6">
        <f t="shared" si="91"/>
        <v>0.6</v>
      </c>
      <c r="W372">
        <f t="shared" si="92"/>
        <v>2</v>
      </c>
      <c r="X372" s="6">
        <f t="shared" si="93"/>
        <v>0.4</v>
      </c>
      <c r="Y372">
        <f t="shared" si="94"/>
        <v>1</v>
      </c>
      <c r="Z372" s="6">
        <f t="shared" si="95"/>
        <v>0.2</v>
      </c>
      <c r="AA372">
        <f t="shared" si="96"/>
        <v>2</v>
      </c>
      <c r="AB372" s="6">
        <f t="shared" si="97"/>
        <v>0.4</v>
      </c>
    </row>
    <row r="373" spans="1:28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0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3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6</v>
      </c>
      <c r="H373" s="6">
        <f t="shared" si="82"/>
        <v>0</v>
      </c>
      <c r="I373" s="6">
        <f t="shared" si="83"/>
        <v>0.5</v>
      </c>
      <c r="J373" s="6">
        <f t="shared" si="84"/>
        <v>0.5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1</v>
      </c>
      <c r="O373" s="69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6</v>
      </c>
      <c r="Q373" s="6">
        <f t="shared" si="86"/>
        <v>0</v>
      </c>
      <c r="R373" s="6">
        <f t="shared" si="87"/>
        <v>0.66666666666666663</v>
      </c>
      <c r="S373" s="6">
        <f t="shared" si="88"/>
        <v>0.16666666666666666</v>
      </c>
      <c r="T373" s="6">
        <f t="shared" si="89"/>
        <v>0</v>
      </c>
      <c r="U373">
        <f t="shared" si="90"/>
        <v>3</v>
      </c>
      <c r="V373" s="6">
        <f t="shared" si="91"/>
        <v>0.5</v>
      </c>
      <c r="W373">
        <f t="shared" si="92"/>
        <v>1</v>
      </c>
      <c r="X373" s="6">
        <f t="shared" si="93"/>
        <v>0.16666666666666666</v>
      </c>
      <c r="Y373">
        <f t="shared" si="94"/>
        <v>3</v>
      </c>
      <c r="Z373" s="6">
        <f t="shared" si="95"/>
        <v>0.5</v>
      </c>
      <c r="AA373">
        <f t="shared" si="96"/>
        <v>4</v>
      </c>
      <c r="AB373" s="6">
        <f t="shared" si="97"/>
        <v>0.66666666666666663</v>
      </c>
    </row>
    <row r="374" spans="1:28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0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1</v>
      </c>
      <c r="F374" s="69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5</v>
      </c>
      <c r="H374" s="6">
        <f t="shared" si="82"/>
        <v>0</v>
      </c>
      <c r="I374" s="6">
        <f t="shared" si="83"/>
        <v>0.4</v>
      </c>
      <c r="J374" s="6">
        <f t="shared" si="84"/>
        <v>0.2</v>
      </c>
      <c r="K374" s="6">
        <f t="shared" si="85"/>
        <v>0.4</v>
      </c>
      <c r="L374" s="69">
        <f>COUNTIFS('2way'!$M$3:$M$7690,"&gt;50%",'2way'!$Y$3:$Y$7690,"Y",'2way'!$Q$3:$Q$7690,"=" &amp;B374) +  COUNTIFS('2way'!$M$3:$M$7690,"&gt;50%",'2way'!$Y$3:$Y$7690,"Y",'2way'!$R$3:$R$7690,"=" &amp;B374)</f>
        <v>0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1</v>
      </c>
      <c r="O374" s="69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5</v>
      </c>
      <c r="Q374" s="6">
        <f t="shared" si="86"/>
        <v>0</v>
      </c>
      <c r="R374" s="6">
        <f t="shared" si="87"/>
        <v>0.4</v>
      </c>
      <c r="S374" s="6">
        <f t="shared" si="88"/>
        <v>0.2</v>
      </c>
      <c r="T374" s="6">
        <f t="shared" si="89"/>
        <v>0.4</v>
      </c>
      <c r="U374">
        <f t="shared" si="90"/>
        <v>1</v>
      </c>
      <c r="V374" s="6">
        <f t="shared" si="91"/>
        <v>0.2</v>
      </c>
      <c r="W374">
        <f t="shared" si="92"/>
        <v>1</v>
      </c>
      <c r="X374" s="6">
        <f t="shared" si="93"/>
        <v>0.2</v>
      </c>
      <c r="Y374">
        <f t="shared" si="94"/>
        <v>4</v>
      </c>
      <c r="Z374" s="6">
        <f t="shared" si="95"/>
        <v>0.8</v>
      </c>
      <c r="AA374">
        <f t="shared" si="96"/>
        <v>4</v>
      </c>
      <c r="AB374" s="6">
        <f t="shared" si="97"/>
        <v>0.8</v>
      </c>
    </row>
    <row r="375" spans="1:28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0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4</v>
      </c>
      <c r="G375">
        <f>COUNTIF('2way'!$Q$3:$Q$7690,"=" &amp;B375) + COUNTIF('2way'!$R$3:$R$7690,"=" &amp;B375)</f>
        <v>6</v>
      </c>
      <c r="H375" s="6">
        <f t="shared" si="82"/>
        <v>0</v>
      </c>
      <c r="I375" s="6">
        <f t="shared" si="83"/>
        <v>0</v>
      </c>
      <c r="J375" s="6">
        <f t="shared" si="84"/>
        <v>0.16666666666666666</v>
      </c>
      <c r="K375" s="6">
        <f t="shared" si="85"/>
        <v>0.66666666666666663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1</v>
      </c>
      <c r="O375" s="69">
        <f>COUNTIFS('2way'!$N$3:$N$7690,"&gt;50%",'2way'!$Y$3:$Y$7690,"Y",'2way'!$Q$3:$Q$7690,"=" &amp;B375) +  COUNTIFS('2way'!$N$3:$N$7690,"&gt;50%",'2way'!$Y$3:$Y$7690,"Y",'2way'!$R$3:$R$7690,"=" &amp;B375)</f>
        <v>4</v>
      </c>
      <c r="P375">
        <f>COUNTIF('2way'!$Q$3:$Q$7690,"=" &amp;B375) + COUNTIF('2way'!$R$3:$R$7690,"=" &amp;B375)</f>
        <v>6</v>
      </c>
      <c r="Q375" s="6">
        <f t="shared" si="86"/>
        <v>0</v>
      </c>
      <c r="R375" s="6">
        <f t="shared" si="87"/>
        <v>0</v>
      </c>
      <c r="S375" s="6">
        <f t="shared" si="88"/>
        <v>0.16666666666666666</v>
      </c>
      <c r="T375" s="6">
        <f t="shared" si="89"/>
        <v>0.66666666666666663</v>
      </c>
      <c r="U375">
        <f t="shared" si="90"/>
        <v>1</v>
      </c>
      <c r="V375" s="6">
        <f t="shared" si="91"/>
        <v>0.16666666666666666</v>
      </c>
      <c r="W375">
        <f t="shared" si="92"/>
        <v>1</v>
      </c>
      <c r="X375" s="6">
        <f t="shared" si="93"/>
        <v>0.16666666666666666</v>
      </c>
      <c r="Y375">
        <f t="shared" si="94"/>
        <v>4</v>
      </c>
      <c r="Z375" s="6">
        <f t="shared" si="95"/>
        <v>0.66666666666666663</v>
      </c>
      <c r="AA375">
        <f t="shared" si="96"/>
        <v>4</v>
      </c>
      <c r="AB375" s="6">
        <f t="shared" si="97"/>
        <v>0.66666666666666663</v>
      </c>
    </row>
    <row r="376" spans="1:28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1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1</v>
      </c>
      <c r="G376">
        <f>COUNTIF('2way'!$Q$3:$Q$7690,"=" &amp;B376) + COUNTIF('2way'!$R$3:$R$7690,"=" &amp;B376)</f>
        <v>6</v>
      </c>
      <c r="H376" s="6">
        <f t="shared" si="82"/>
        <v>0.33333333333333331</v>
      </c>
      <c r="I376" s="6">
        <f t="shared" si="83"/>
        <v>0.16666666666666666</v>
      </c>
      <c r="J376" s="6">
        <f t="shared" si="84"/>
        <v>0.33333333333333331</v>
      </c>
      <c r="K376" s="6">
        <f t="shared" si="85"/>
        <v>0.16666666666666666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2</v>
      </c>
      <c r="O376" s="69">
        <f>COUNTIFS('2way'!$N$3:$N$7690,"&gt;50%",'2way'!$Y$3:$Y$7690,"Y",'2way'!$Q$3:$Q$7690,"=" &amp;B376) +  COUNTIFS('2way'!$N$3:$N$7690,"&gt;50%",'2way'!$Y$3:$Y$7690,"Y",'2way'!$R$3:$R$7690,"=" &amp;B376)</f>
        <v>2</v>
      </c>
      <c r="P376">
        <f>COUNTIF('2way'!$Q$3:$Q$7690,"=" &amp;B376) + COUNTIF('2way'!$R$3:$R$7690,"=" &amp;B376)</f>
        <v>6</v>
      </c>
      <c r="Q376" s="6">
        <f t="shared" si="86"/>
        <v>0.16666666666666666</v>
      </c>
      <c r="R376" s="6">
        <f t="shared" si="87"/>
        <v>0.16666666666666666</v>
      </c>
      <c r="S376" s="6">
        <f t="shared" si="88"/>
        <v>0.33333333333333331</v>
      </c>
      <c r="T376" s="6">
        <f t="shared" si="89"/>
        <v>0.33333333333333331</v>
      </c>
      <c r="U376">
        <f t="shared" si="90"/>
        <v>4</v>
      </c>
      <c r="V376" s="6">
        <f t="shared" si="91"/>
        <v>0.66666666666666663</v>
      </c>
      <c r="W376">
        <f t="shared" si="92"/>
        <v>3</v>
      </c>
      <c r="X376" s="6">
        <f t="shared" si="93"/>
        <v>0.5</v>
      </c>
      <c r="Y376">
        <f t="shared" si="94"/>
        <v>2</v>
      </c>
      <c r="Z376" s="6">
        <f t="shared" si="95"/>
        <v>0.33333333333333331</v>
      </c>
      <c r="AA376">
        <f t="shared" si="96"/>
        <v>3</v>
      </c>
      <c r="AB376" s="6">
        <f t="shared" si="97"/>
        <v>0.5</v>
      </c>
    </row>
    <row r="377" spans="1:28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0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4</v>
      </c>
      <c r="F377" s="69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6</v>
      </c>
      <c r="H377" s="6">
        <f t="shared" si="82"/>
        <v>0</v>
      </c>
      <c r="I377" s="6">
        <f t="shared" si="83"/>
        <v>0.16666666666666666</v>
      </c>
      <c r="J377" s="6">
        <f t="shared" si="84"/>
        <v>0.66666666666666663</v>
      </c>
      <c r="K377" s="6">
        <f t="shared" si="85"/>
        <v>0.16666666666666666</v>
      </c>
      <c r="L377" s="69">
        <f>COUNTIFS('2way'!$M$3:$M$7690,"&gt;50%",'2way'!$Y$3:$Y$7690,"Y",'2way'!$Q$3:$Q$7690,"=" &amp;B377) +  COUNTIFS('2way'!$M$3:$M$7690,"&gt;50%",'2way'!$Y$3:$Y$7690,"Y",'2way'!$R$3:$R$7690,"=" &amp;B377)</f>
        <v>0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4</v>
      </c>
      <c r="O377" s="69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6</v>
      </c>
      <c r="Q377" s="6">
        <f t="shared" si="86"/>
        <v>0</v>
      </c>
      <c r="R377" s="6">
        <f t="shared" si="87"/>
        <v>0.16666666666666666</v>
      </c>
      <c r="S377" s="6">
        <f t="shared" si="88"/>
        <v>0.66666666666666663</v>
      </c>
      <c r="T377" s="6">
        <f t="shared" si="89"/>
        <v>0.16666666666666666</v>
      </c>
      <c r="U377">
        <f t="shared" si="90"/>
        <v>4</v>
      </c>
      <c r="V377" s="6">
        <f t="shared" si="91"/>
        <v>0.66666666666666663</v>
      </c>
      <c r="W377">
        <f t="shared" si="92"/>
        <v>4</v>
      </c>
      <c r="X377" s="6">
        <f t="shared" si="93"/>
        <v>0.66666666666666663</v>
      </c>
      <c r="Y377">
        <f t="shared" si="94"/>
        <v>2</v>
      </c>
      <c r="Z377" s="6">
        <f t="shared" si="95"/>
        <v>0.33333333333333331</v>
      </c>
      <c r="AA377">
        <f t="shared" si="96"/>
        <v>2</v>
      </c>
      <c r="AB377" s="6">
        <f t="shared" si="97"/>
        <v>0.33333333333333331</v>
      </c>
    </row>
    <row r="378" spans="1:28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3</v>
      </c>
      <c r="D378" s="69">
        <f>COUNTIFS('2way'!$A$3:$A$7690,"&gt;50%",'2way'!$Y$3:$Y$7690,"N",'2way'!$Q$3:$Q$7690,"=" &amp;B378) +  COUNTIFS('2way'!$A$3:$A$7690,"&gt;50%",'2way'!$Y$3:$Y$7690,"N",'2way'!$R$3:$R$7690,"=" &amp;B378)</f>
        <v>2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6</v>
      </c>
      <c r="H378" s="6">
        <f t="shared" si="82"/>
        <v>0.5</v>
      </c>
      <c r="I378" s="6">
        <f t="shared" si="83"/>
        <v>0.33333333333333331</v>
      </c>
      <c r="J378" s="6">
        <f t="shared" si="84"/>
        <v>0.16666666666666666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2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0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6</v>
      </c>
      <c r="Q378" s="6">
        <f t="shared" si="86"/>
        <v>0.33333333333333331</v>
      </c>
      <c r="R378" s="6">
        <f t="shared" si="87"/>
        <v>0.5</v>
      </c>
      <c r="S378" s="6">
        <f t="shared" si="88"/>
        <v>0</v>
      </c>
      <c r="T378" s="6">
        <f t="shared" si="89"/>
        <v>0.16666666666666666</v>
      </c>
      <c r="U378">
        <f t="shared" si="90"/>
        <v>4</v>
      </c>
      <c r="V378" s="6">
        <f t="shared" si="91"/>
        <v>0.66666666666666663</v>
      </c>
      <c r="W378">
        <f t="shared" si="92"/>
        <v>2</v>
      </c>
      <c r="X378" s="6">
        <f t="shared" si="93"/>
        <v>0.33333333333333331</v>
      </c>
      <c r="Y378">
        <f t="shared" si="94"/>
        <v>2</v>
      </c>
      <c r="Z378" s="6">
        <f t="shared" si="95"/>
        <v>0.33333333333333331</v>
      </c>
      <c r="AA378">
        <f t="shared" si="96"/>
        <v>4</v>
      </c>
      <c r="AB378" s="6">
        <f t="shared" si="97"/>
        <v>0.66666666666666663</v>
      </c>
    </row>
    <row r="379" spans="1:28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4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1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7</v>
      </c>
      <c r="H379" s="6">
        <f t="shared" si="82"/>
        <v>0.5714285714285714</v>
      </c>
      <c r="I379" s="6">
        <f t="shared" si="83"/>
        <v>0</v>
      </c>
      <c r="J379" s="6">
        <f t="shared" si="84"/>
        <v>0.14285714285714285</v>
      </c>
      <c r="K379" s="6">
        <f t="shared" si="85"/>
        <v>0.2857142857142857</v>
      </c>
      <c r="L379" s="69">
        <f>COUNTIFS('2way'!$M$3:$M$7690,"&gt;50%",'2way'!$Y$3:$Y$7690,"Y",'2way'!$Q$3:$Q$7690,"=" &amp;B379) +  COUNTIFS('2way'!$M$3:$M$7690,"&gt;50%",'2way'!$Y$3:$Y$7690,"Y",'2way'!$R$3:$R$7690,"=" &amp;B379)</f>
        <v>4</v>
      </c>
      <c r="M379" s="69">
        <f>COUNTIFS('2way'!$M$3:$M$7690,"&gt;50%",'2way'!$Y$3:$Y$7690,"N",'2way'!$Q$3:$Q$7690,"=" &amp;B379) +  COUNTIFS('2way'!$M$3:$M$7690,"&gt;50%",'2way'!$Y$3:$Y$7690,"N",'2way'!$R$3:$R$7690,"=" &amp;B379)</f>
        <v>1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7</v>
      </c>
      <c r="Q379" s="6">
        <f t="shared" si="86"/>
        <v>0.5714285714285714</v>
      </c>
      <c r="R379" s="6">
        <f t="shared" si="87"/>
        <v>0.14285714285714285</v>
      </c>
      <c r="S379" s="6">
        <f t="shared" si="88"/>
        <v>0</v>
      </c>
      <c r="T379" s="6">
        <f t="shared" si="89"/>
        <v>0.2857142857142857</v>
      </c>
      <c r="U379">
        <f t="shared" si="90"/>
        <v>5</v>
      </c>
      <c r="V379" s="6">
        <f t="shared" si="91"/>
        <v>0.7142857142857143</v>
      </c>
      <c r="W379">
        <f t="shared" si="92"/>
        <v>4</v>
      </c>
      <c r="X379" s="6">
        <f t="shared" si="93"/>
        <v>0.5714285714285714</v>
      </c>
      <c r="Y379">
        <f t="shared" si="94"/>
        <v>2</v>
      </c>
      <c r="Z379" s="6">
        <f t="shared" si="95"/>
        <v>0.2857142857142857</v>
      </c>
      <c r="AA379">
        <f t="shared" si="96"/>
        <v>3</v>
      </c>
      <c r="AB379" s="6">
        <f t="shared" si="97"/>
        <v>0.42857142857142855</v>
      </c>
    </row>
    <row r="380" spans="1:28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3</v>
      </c>
      <c r="D380" s="69">
        <f>COUNTIFS('2way'!$A$3:$A$7690,"&gt;50%",'2way'!$Y$3:$Y$7690,"N",'2way'!$Q$3:$Q$7690,"=" &amp;B380) +  COUNTIFS('2way'!$A$3:$A$7690,"&gt;50%",'2way'!$Y$3:$Y$7690,"N",'2way'!$R$3:$R$7690,"=" &amp;B380)</f>
        <v>0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7</v>
      </c>
      <c r="H380" s="6">
        <f t="shared" si="82"/>
        <v>0.42857142857142855</v>
      </c>
      <c r="I380" s="6">
        <f t="shared" si="83"/>
        <v>0</v>
      </c>
      <c r="J380" s="6">
        <f t="shared" si="84"/>
        <v>0</v>
      </c>
      <c r="K380" s="6">
        <f t="shared" si="85"/>
        <v>0.5714285714285714</v>
      </c>
      <c r="L380" s="69">
        <f>COUNTIFS('2way'!$M$3:$M$7690,"&gt;50%",'2way'!$Y$3:$Y$7690,"Y",'2way'!$Q$3:$Q$7690,"=" &amp;B380) +  COUNTIFS('2way'!$M$3:$M$7690,"&gt;50%",'2way'!$Y$3:$Y$7690,"Y",'2way'!$R$3:$R$7690,"=" &amp;B380)</f>
        <v>5</v>
      </c>
      <c r="M380" s="69">
        <f>COUNTIFS('2way'!$M$3:$M$7690,"&gt;50%",'2way'!$Y$3:$Y$7690,"N",'2way'!$Q$3:$Q$7690,"=" &amp;B380) +  COUNTIFS('2way'!$M$3:$M$7690,"&gt;50%",'2way'!$Y$3:$Y$7690,"N",'2way'!$R$3:$R$7690,"=" &amp;B380)</f>
        <v>0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7</v>
      </c>
      <c r="Q380" s="6">
        <f t="shared" si="86"/>
        <v>0.7142857142857143</v>
      </c>
      <c r="R380" s="6">
        <f t="shared" si="87"/>
        <v>0</v>
      </c>
      <c r="S380" s="6">
        <f t="shared" si="88"/>
        <v>0</v>
      </c>
      <c r="T380" s="6">
        <f t="shared" si="89"/>
        <v>0.2857142857142857</v>
      </c>
      <c r="U380">
        <f t="shared" si="90"/>
        <v>3</v>
      </c>
      <c r="V380" s="6">
        <f t="shared" si="91"/>
        <v>0.42857142857142855</v>
      </c>
      <c r="W380">
        <f t="shared" si="92"/>
        <v>5</v>
      </c>
      <c r="X380" s="6">
        <f t="shared" si="93"/>
        <v>0.7142857142857143</v>
      </c>
      <c r="Y380">
        <f t="shared" si="94"/>
        <v>4</v>
      </c>
      <c r="Z380" s="6">
        <f t="shared" si="95"/>
        <v>0.5714285714285714</v>
      </c>
      <c r="AA380">
        <f t="shared" si="96"/>
        <v>2</v>
      </c>
      <c r="AB380" s="6">
        <f t="shared" si="97"/>
        <v>0.2857142857142857</v>
      </c>
    </row>
    <row r="381" spans="1:28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2</v>
      </c>
      <c r="F381" s="69">
        <f>COUNTIFS('2way'!$B$3:$B$7690,"&gt;50%",'2way'!$Y$3:$Y$7690,"Y",'2way'!$Q$3:$Q$7690,"=" &amp;B381) +  COUNTIFS('2way'!$B$3:$B$7690,"&gt;50%",'2way'!$Y$3:$Y$7690,"Y",'2way'!$R$3:$R$7690,"=" &amp;B381)</f>
        <v>2</v>
      </c>
      <c r="G381">
        <f>COUNTIF('2way'!$Q$3:$Q$7690,"=" &amp;B381) + COUNTIF('2way'!$R$3:$R$7690,"=" &amp;B381)</f>
        <v>7</v>
      </c>
      <c r="H381" s="6">
        <f t="shared" si="82"/>
        <v>0.14285714285714285</v>
      </c>
      <c r="I381" s="6">
        <f t="shared" si="83"/>
        <v>0.2857142857142857</v>
      </c>
      <c r="J381" s="6">
        <f t="shared" si="84"/>
        <v>0.2857142857142857</v>
      </c>
      <c r="K381" s="6">
        <f t="shared" si="85"/>
        <v>0.2857142857142857</v>
      </c>
      <c r="L381" s="69">
        <f>COUNTIFS('2way'!$M$3:$M$7690,"&gt;50%",'2way'!$Y$3:$Y$7690,"Y",'2way'!$Q$3:$Q$7690,"=" &amp;B381) +  COUNTIFS('2way'!$M$3:$M$7690,"&gt;50%",'2way'!$Y$3:$Y$7690,"Y",'2way'!$R$3:$R$7690,"=" &amp;B381)</f>
        <v>3</v>
      </c>
      <c r="M381" s="69">
        <f>COUNTIFS('2way'!$M$3:$M$7690,"&gt;50%",'2way'!$Y$3:$Y$7690,"N",'2way'!$Q$3:$Q$7690,"=" &amp;B381) +  COUNTIFS('2way'!$M$3:$M$7690,"&gt;50%",'2way'!$Y$3:$Y$7690,"N",'2way'!$R$3:$R$7690,"=" &amp;B381)</f>
        <v>2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7</v>
      </c>
      <c r="Q381" s="6">
        <f t="shared" si="86"/>
        <v>0.42857142857142855</v>
      </c>
      <c r="R381" s="6">
        <f t="shared" si="87"/>
        <v>0.2857142857142857</v>
      </c>
      <c r="S381" s="6">
        <f t="shared" si="88"/>
        <v>0.14285714285714285</v>
      </c>
      <c r="T381" s="6">
        <f t="shared" si="89"/>
        <v>0</v>
      </c>
      <c r="U381">
        <f t="shared" si="90"/>
        <v>3</v>
      </c>
      <c r="V381" s="6">
        <f t="shared" si="91"/>
        <v>0.42857142857142855</v>
      </c>
      <c r="W381">
        <f t="shared" si="92"/>
        <v>4</v>
      </c>
      <c r="X381" s="6">
        <f t="shared" si="93"/>
        <v>0.5714285714285714</v>
      </c>
      <c r="Y381">
        <f t="shared" si="94"/>
        <v>4</v>
      </c>
      <c r="Z381" s="6">
        <f t="shared" si="95"/>
        <v>0.5714285714285714</v>
      </c>
      <c r="AA381">
        <f t="shared" si="96"/>
        <v>2</v>
      </c>
      <c r="AB381" s="6">
        <f t="shared" si="97"/>
        <v>0.2857142857142857</v>
      </c>
    </row>
    <row r="382" spans="1:28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0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1</v>
      </c>
      <c r="G382">
        <f>COUNTIF('2way'!$Q$3:$Q$7690,"=" &amp;B382) + COUNTIF('2way'!$R$3:$R$7690,"=" &amp;B382)</f>
        <v>7</v>
      </c>
      <c r="H382" s="6">
        <f t="shared" si="82"/>
        <v>0.7142857142857143</v>
      </c>
      <c r="I382" s="6">
        <f t="shared" si="83"/>
        <v>0</v>
      </c>
      <c r="J382" s="6">
        <f t="shared" si="84"/>
        <v>0.14285714285714285</v>
      </c>
      <c r="K382" s="6">
        <f t="shared" si="85"/>
        <v>0.14285714285714285</v>
      </c>
      <c r="L382" s="69">
        <f>COUNTIFS('2way'!$M$3:$M$7690,"&gt;50%",'2way'!$Y$3:$Y$7690,"Y",'2way'!$Q$3:$Q$7690,"=" &amp;B382) +  COUNTIFS('2way'!$M$3:$M$7690,"&gt;50%",'2way'!$Y$3:$Y$7690,"Y",'2way'!$R$3:$R$7690,"=" &amp;B382)</f>
        <v>4</v>
      </c>
      <c r="M382" s="69">
        <f>COUNTIFS('2way'!$M$3:$M$7690,"&gt;50%",'2way'!$Y$3:$Y$7690,"N",'2way'!$Q$3:$Q$7690,"=" &amp;B382) +  COUNTIFS('2way'!$M$3:$M$7690,"&gt;50%",'2way'!$Y$3:$Y$7690,"N",'2way'!$R$3:$R$7690,"=" &amp;B382)</f>
        <v>0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7</v>
      </c>
      <c r="Q382" s="6">
        <f t="shared" si="86"/>
        <v>0.5714285714285714</v>
      </c>
      <c r="R382" s="6">
        <f t="shared" si="87"/>
        <v>0</v>
      </c>
      <c r="S382" s="6">
        <f t="shared" si="88"/>
        <v>0.14285714285714285</v>
      </c>
      <c r="T382" s="6">
        <f t="shared" si="89"/>
        <v>0.2857142857142857</v>
      </c>
      <c r="U382">
        <f t="shared" si="90"/>
        <v>6</v>
      </c>
      <c r="V382" s="6">
        <f t="shared" si="91"/>
        <v>0.8571428571428571</v>
      </c>
      <c r="W382">
        <f t="shared" si="92"/>
        <v>5</v>
      </c>
      <c r="X382" s="6">
        <f t="shared" si="93"/>
        <v>0.7142857142857143</v>
      </c>
      <c r="Y382">
        <f t="shared" si="94"/>
        <v>1</v>
      </c>
      <c r="Z382" s="6">
        <f t="shared" si="95"/>
        <v>0.14285714285714285</v>
      </c>
      <c r="AA382">
        <f t="shared" si="96"/>
        <v>2</v>
      </c>
      <c r="AB382" s="6">
        <f t="shared" si="97"/>
        <v>0.2857142857142857</v>
      </c>
    </row>
    <row r="383" spans="1:28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3</v>
      </c>
      <c r="G383">
        <f>COUNTIF('2way'!$Q$3:$Q$7690,"=" &amp;B383) + COUNTIF('2way'!$R$3:$R$7690,"=" &amp;B383)</f>
        <v>7</v>
      </c>
      <c r="H383" s="6">
        <f t="shared" si="82"/>
        <v>0.14285714285714285</v>
      </c>
      <c r="I383" s="6">
        <f t="shared" si="83"/>
        <v>0.14285714285714285</v>
      </c>
      <c r="J383" s="6">
        <f t="shared" si="84"/>
        <v>0.2857142857142857</v>
      </c>
      <c r="K383" s="6">
        <f t="shared" si="85"/>
        <v>0.42857142857142855</v>
      </c>
      <c r="L383" s="69">
        <f>COUNTIFS('2way'!$M$3:$M$7690,"&gt;50%",'2way'!$Y$3:$Y$7690,"Y",'2way'!$Q$3:$Q$7690,"=" &amp;B383) +  COUNTIFS('2way'!$M$3:$M$7690,"&gt;50%",'2way'!$Y$3:$Y$7690,"Y",'2way'!$R$3:$R$7690,"=" &amp;B383)</f>
        <v>0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7</v>
      </c>
      <c r="Q383" s="6">
        <f t="shared" si="86"/>
        <v>0</v>
      </c>
      <c r="R383" s="6">
        <f t="shared" si="87"/>
        <v>0.2857142857142857</v>
      </c>
      <c r="S383" s="6">
        <f t="shared" si="88"/>
        <v>0.14285714285714285</v>
      </c>
      <c r="T383" s="6">
        <f t="shared" si="89"/>
        <v>0.5714285714285714</v>
      </c>
      <c r="U383">
        <f t="shared" si="90"/>
        <v>3</v>
      </c>
      <c r="V383" s="6">
        <f t="shared" si="91"/>
        <v>0.42857142857142855</v>
      </c>
      <c r="W383">
        <f t="shared" si="92"/>
        <v>1</v>
      </c>
      <c r="X383" s="6">
        <f t="shared" si="93"/>
        <v>0.14285714285714285</v>
      </c>
      <c r="Y383">
        <f t="shared" si="94"/>
        <v>4</v>
      </c>
      <c r="Z383" s="6">
        <f t="shared" si="95"/>
        <v>0.5714285714285714</v>
      </c>
      <c r="AA383">
        <f t="shared" si="96"/>
        <v>6</v>
      </c>
      <c r="AB383" s="6">
        <f t="shared" si="97"/>
        <v>0.8571428571428571</v>
      </c>
    </row>
    <row r="384" spans="1:28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4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1</v>
      </c>
      <c r="F384" s="69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7</v>
      </c>
      <c r="H384" s="6">
        <f t="shared" si="82"/>
        <v>0.5714285714285714</v>
      </c>
      <c r="I384" s="6">
        <f t="shared" si="83"/>
        <v>0.2857142857142857</v>
      </c>
      <c r="J384" s="6">
        <f t="shared" si="84"/>
        <v>0.14285714285714285</v>
      </c>
      <c r="K384" s="6">
        <f t="shared" si="85"/>
        <v>0</v>
      </c>
      <c r="L384" s="69">
        <f>COUNTIFS('2way'!$M$3:$M$7690,"&gt;50%",'2way'!$Y$3:$Y$7690,"Y",'2way'!$Q$3:$Q$7690,"=" &amp;B384) +  COUNTIFS('2way'!$M$3:$M$7690,"&gt;50%",'2way'!$Y$3:$Y$7690,"Y",'2way'!$R$3:$R$7690,"=" &amp;B384)</f>
        <v>2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2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7</v>
      </c>
      <c r="Q384" s="6">
        <f t="shared" si="86"/>
        <v>0.2857142857142857</v>
      </c>
      <c r="R384" s="6">
        <f t="shared" si="87"/>
        <v>0.14285714285714285</v>
      </c>
      <c r="S384" s="6">
        <f t="shared" si="88"/>
        <v>0.2857142857142857</v>
      </c>
      <c r="T384" s="6">
        <f t="shared" si="89"/>
        <v>0.2857142857142857</v>
      </c>
      <c r="U384">
        <f t="shared" si="90"/>
        <v>5</v>
      </c>
      <c r="V384" s="6">
        <f t="shared" si="91"/>
        <v>0.7142857142857143</v>
      </c>
      <c r="W384">
        <f t="shared" si="92"/>
        <v>4</v>
      </c>
      <c r="X384" s="6">
        <f t="shared" si="93"/>
        <v>0.5714285714285714</v>
      </c>
      <c r="Y384">
        <f t="shared" si="94"/>
        <v>2</v>
      </c>
      <c r="Z384" s="6">
        <f t="shared" si="95"/>
        <v>0.2857142857142857</v>
      </c>
      <c r="AA384">
        <f t="shared" si="96"/>
        <v>3</v>
      </c>
      <c r="AB384" s="6">
        <f t="shared" si="97"/>
        <v>0.42857142857142855</v>
      </c>
    </row>
    <row r="385" spans="1:28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0</v>
      </c>
      <c r="F385" s="69">
        <f>COUNTIFS('2way'!$B$3:$B$7690,"&gt;50%",'2way'!$Y$3:$Y$7690,"Y",'2way'!$Q$3:$Q$7690,"=" &amp;B385) +  COUNTIFS('2way'!$B$3:$B$7690,"&gt;50%",'2way'!$Y$3:$Y$7690,"Y",'2way'!$R$3:$R$7690,"=" &amp;B385)</f>
        <v>7</v>
      </c>
      <c r="G385">
        <f>COUNTIF('2way'!$Q$3:$Q$7690,"=" &amp;B385) + COUNTIF('2way'!$R$3:$R$7690,"=" &amp;B385)</f>
        <v>7</v>
      </c>
      <c r="H385" s="6">
        <f t="shared" si="82"/>
        <v>0</v>
      </c>
      <c r="I385" s="6">
        <f t="shared" si="83"/>
        <v>0</v>
      </c>
      <c r="J385" s="6">
        <f t="shared" si="84"/>
        <v>0</v>
      </c>
      <c r="K385" s="6">
        <f t="shared" si="85"/>
        <v>1</v>
      </c>
      <c r="L385" s="69">
        <f>COUNTIFS('2way'!$M$3:$M$7690,"&gt;50%",'2way'!$Y$3:$Y$7690,"Y",'2way'!$Q$3:$Q$7690,"=" &amp;B385) +  COUNTIFS('2way'!$M$3:$M$7690,"&gt;50%",'2way'!$Y$3:$Y$7690,"Y",'2way'!$R$3:$R$7690,"=" &amp;B385)</f>
        <v>6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0</v>
      </c>
      <c r="O385" s="69">
        <f>COUNTIFS('2way'!$N$3:$N$7690,"&gt;50%",'2way'!$Y$3:$Y$7690,"Y",'2way'!$Q$3:$Q$7690,"=" &amp;B385) +  COUNTIFS('2way'!$N$3:$N$7690,"&gt;50%",'2way'!$Y$3:$Y$7690,"Y",'2way'!$R$3:$R$7690,"=" &amp;B385)</f>
        <v>1</v>
      </c>
      <c r="P385">
        <f>COUNTIF('2way'!$Q$3:$Q$7690,"=" &amp;B385) + COUNTIF('2way'!$R$3:$R$7690,"=" &amp;B385)</f>
        <v>7</v>
      </c>
      <c r="Q385" s="6">
        <f t="shared" si="86"/>
        <v>0.8571428571428571</v>
      </c>
      <c r="R385" s="6">
        <f t="shared" si="87"/>
        <v>0</v>
      </c>
      <c r="S385" s="6">
        <f t="shared" si="88"/>
        <v>0</v>
      </c>
      <c r="T385" s="6">
        <f t="shared" si="89"/>
        <v>0.14285714285714285</v>
      </c>
      <c r="U385">
        <f t="shared" si="90"/>
        <v>0</v>
      </c>
      <c r="V385" s="6">
        <f t="shared" si="91"/>
        <v>0</v>
      </c>
      <c r="W385">
        <f t="shared" si="92"/>
        <v>6</v>
      </c>
      <c r="X385" s="6">
        <f t="shared" si="93"/>
        <v>0.8571428571428571</v>
      </c>
      <c r="Y385">
        <f t="shared" si="94"/>
        <v>7</v>
      </c>
      <c r="Z385" s="6">
        <f t="shared" si="95"/>
        <v>1</v>
      </c>
      <c r="AA385">
        <f t="shared" si="96"/>
        <v>1</v>
      </c>
      <c r="AB385" s="6">
        <f t="shared" si="97"/>
        <v>0.14285714285714285</v>
      </c>
    </row>
    <row r="386" spans="1:28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1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3</v>
      </c>
      <c r="G386">
        <f>COUNTIF('2way'!$Q$3:$Q$7690,"=" &amp;B386) + COUNTIF('2way'!$R$3:$R$7690,"=" &amp;B386)</f>
        <v>7</v>
      </c>
      <c r="H386" s="6">
        <f t="shared" si="82"/>
        <v>0.14285714285714285</v>
      </c>
      <c r="I386" s="6">
        <f t="shared" si="83"/>
        <v>0.2857142857142857</v>
      </c>
      <c r="J386" s="6">
        <f t="shared" si="84"/>
        <v>0.14285714285714285</v>
      </c>
      <c r="K386" s="6">
        <f t="shared" si="85"/>
        <v>0.42857142857142855</v>
      </c>
      <c r="L386" s="69">
        <f>COUNTIFS('2way'!$M$3:$M$7690,"&gt;50%",'2way'!$Y$3:$Y$7690,"Y",'2way'!$Q$3:$Q$7690,"=" &amp;B386) +  COUNTIFS('2way'!$M$3:$M$7690,"&gt;50%",'2way'!$Y$3:$Y$7690,"Y",'2way'!$R$3:$R$7690,"=" &amp;B386)</f>
        <v>3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7</v>
      </c>
      <c r="Q386" s="6">
        <f t="shared" si="86"/>
        <v>0.42857142857142855</v>
      </c>
      <c r="R386" s="6">
        <f t="shared" si="87"/>
        <v>0</v>
      </c>
      <c r="S386" s="6">
        <f t="shared" si="88"/>
        <v>0.2857142857142857</v>
      </c>
      <c r="T386" s="6">
        <f t="shared" si="89"/>
        <v>0.14285714285714285</v>
      </c>
      <c r="U386">
        <f t="shared" si="90"/>
        <v>2</v>
      </c>
      <c r="V386" s="6">
        <f t="shared" si="91"/>
        <v>0.2857142857142857</v>
      </c>
      <c r="W386">
        <f t="shared" si="92"/>
        <v>5</v>
      </c>
      <c r="X386" s="6">
        <f t="shared" si="93"/>
        <v>0.7142857142857143</v>
      </c>
      <c r="Y386">
        <f t="shared" si="94"/>
        <v>5</v>
      </c>
      <c r="Z386" s="6">
        <f t="shared" si="95"/>
        <v>0.7142857142857143</v>
      </c>
      <c r="AA386">
        <f t="shared" si="96"/>
        <v>1</v>
      </c>
      <c r="AB386" s="6">
        <f t="shared" si="97"/>
        <v>0.14285714285714285</v>
      </c>
    </row>
    <row r="387" spans="1:28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3</v>
      </c>
      <c r="D387" s="69">
        <f>COUNTIFS('2way'!$A$3:$A$7690,"&gt;50%",'2way'!$Y$3:$Y$7690,"N",'2way'!$Q$3:$Q$7690,"=" &amp;B387) +  COUNTIFS('2way'!$A$3:$A$7690,"&gt;50%",'2way'!$Y$3:$Y$7690,"N",'2way'!$R$3:$R$7690,"=" &amp;B387)</f>
        <v>3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7</v>
      </c>
      <c r="H387" s="6">
        <f t="shared" si="82"/>
        <v>0.42857142857142855</v>
      </c>
      <c r="I387" s="6">
        <f t="shared" si="83"/>
        <v>0.42857142857142855</v>
      </c>
      <c r="J387" s="6">
        <f t="shared" si="84"/>
        <v>0</v>
      </c>
      <c r="K387" s="6">
        <f t="shared" si="85"/>
        <v>0.14285714285714285</v>
      </c>
      <c r="L387" s="69">
        <f>COUNTIFS('2way'!$M$3:$M$7690,"&gt;50%",'2way'!$Y$3:$Y$7690,"Y",'2way'!$Q$3:$Q$7690,"=" &amp;B387) +  COUNTIFS('2way'!$M$3:$M$7690,"&gt;50%",'2way'!$Y$3:$Y$7690,"Y",'2way'!$R$3:$R$7690,"=" &amp;B387)</f>
        <v>4</v>
      </c>
      <c r="M387" s="69">
        <f>COUNTIFS('2way'!$M$3:$M$7690,"&gt;50%",'2way'!$Y$3:$Y$7690,"N",'2way'!$Q$3:$Q$7690,"=" &amp;B387) +  COUNTIFS('2way'!$M$3:$M$7690,"&gt;50%",'2way'!$Y$3:$Y$7690,"N",'2way'!$R$3:$R$7690,"=" &amp;B387)</f>
        <v>3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7</v>
      </c>
      <c r="Q387" s="6">
        <f t="shared" si="86"/>
        <v>0.5714285714285714</v>
      </c>
      <c r="R387" s="6">
        <f t="shared" si="87"/>
        <v>0.42857142857142855</v>
      </c>
      <c r="S387" s="6">
        <f t="shared" si="88"/>
        <v>0</v>
      </c>
      <c r="T387" s="6">
        <f t="shared" si="89"/>
        <v>0</v>
      </c>
      <c r="U387">
        <f t="shared" si="90"/>
        <v>3</v>
      </c>
      <c r="V387" s="6">
        <f t="shared" si="91"/>
        <v>0.42857142857142855</v>
      </c>
      <c r="W387">
        <f t="shared" si="92"/>
        <v>4</v>
      </c>
      <c r="X387" s="6">
        <f t="shared" si="93"/>
        <v>0.5714285714285714</v>
      </c>
      <c r="Y387">
        <f t="shared" si="94"/>
        <v>4</v>
      </c>
      <c r="Z387" s="6">
        <f t="shared" si="95"/>
        <v>0.5714285714285714</v>
      </c>
      <c r="AA387">
        <f t="shared" si="96"/>
        <v>3</v>
      </c>
      <c r="AB387" s="6">
        <f t="shared" si="97"/>
        <v>0.42857142857142855</v>
      </c>
    </row>
    <row r="388" spans="1:28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0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1</v>
      </c>
      <c r="G388">
        <f>COUNTIF('2way'!$Q$3:$Q$7690,"=" &amp;B388) + COUNTIF('2way'!$R$3:$R$7690,"=" &amp;B388)</f>
        <v>7</v>
      </c>
      <c r="H388" s="6">
        <f t="shared" ref="H388:H398" si="98">C388/G388</f>
        <v>0.2857142857142857</v>
      </c>
      <c r="I388" s="6">
        <f t="shared" si="83"/>
        <v>0</v>
      </c>
      <c r="J388" s="6">
        <f t="shared" si="84"/>
        <v>0.5714285714285714</v>
      </c>
      <c r="K388" s="6">
        <f t="shared" si="85"/>
        <v>0.14285714285714285</v>
      </c>
      <c r="L388" s="69">
        <f>COUNTIFS('2way'!$M$3:$M$7690,"&gt;50%",'2way'!$Y$3:$Y$7690,"Y",'2way'!$Q$3:$Q$7690,"=" &amp;B388) +  COUNTIFS('2way'!$M$3:$M$7690,"&gt;50%",'2way'!$Y$3:$Y$7690,"Y",'2way'!$R$3:$R$7690,"=" &amp;B388)</f>
        <v>3</v>
      </c>
      <c r="M388" s="69">
        <f>COUNTIFS('2way'!$M$3:$M$7690,"&gt;50%",'2way'!$Y$3:$Y$7690,"N",'2way'!$Q$3:$Q$7690,"=" &amp;B388) +  COUNTIFS('2way'!$M$3:$M$7690,"&gt;50%",'2way'!$Y$3:$Y$7690,"N",'2way'!$R$3:$R$7690,"=" &amp;B388)</f>
        <v>1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7</v>
      </c>
      <c r="Q388" s="6">
        <f t="shared" si="86"/>
        <v>0.42857142857142855</v>
      </c>
      <c r="R388" s="6">
        <f t="shared" si="87"/>
        <v>0.14285714285714285</v>
      </c>
      <c r="S388" s="6">
        <f t="shared" si="88"/>
        <v>0.42857142857142855</v>
      </c>
      <c r="T388" s="6">
        <f t="shared" si="89"/>
        <v>0</v>
      </c>
      <c r="U388">
        <f t="shared" si="90"/>
        <v>6</v>
      </c>
      <c r="V388" s="6">
        <f t="shared" si="91"/>
        <v>0.8571428571428571</v>
      </c>
      <c r="W388">
        <f t="shared" si="92"/>
        <v>6</v>
      </c>
      <c r="X388" s="6">
        <f t="shared" si="93"/>
        <v>0.8571428571428571</v>
      </c>
      <c r="Y388">
        <f t="shared" si="94"/>
        <v>1</v>
      </c>
      <c r="Z388" s="6">
        <f t="shared" si="95"/>
        <v>0.14285714285714285</v>
      </c>
      <c r="AA388">
        <f t="shared" si="96"/>
        <v>1</v>
      </c>
      <c r="AB388" s="6">
        <f t="shared" si="97"/>
        <v>0.14285714285714285</v>
      </c>
    </row>
    <row r="389" spans="1:28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1</v>
      </c>
      <c r="D389" s="69">
        <f>COUNTIFS('2way'!$A$3:$A$7690,"&gt;50%",'2way'!$Y$3:$Y$7690,"N",'2way'!$Q$3:$Q$7690,"=" &amp;B389) +  COUNTIFS('2way'!$A$3:$A$7690,"&gt;50%",'2way'!$Y$3:$Y$7690,"N",'2way'!$R$3:$R$7690,"=" &amp;B389)</f>
        <v>1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7</v>
      </c>
      <c r="H389" s="6">
        <f t="shared" si="98"/>
        <v>0.14285714285714285</v>
      </c>
      <c r="I389" s="6">
        <f t="shared" ref="I389:I398" si="99">D389/G389</f>
        <v>0.14285714285714285</v>
      </c>
      <c r="J389" s="6">
        <f t="shared" ref="J389:J398" si="100">E389/G389</f>
        <v>0.14285714285714285</v>
      </c>
      <c r="K389" s="6">
        <f t="shared" ref="K389:K398" si="101">F389/G389</f>
        <v>0.42857142857142855</v>
      </c>
      <c r="L389" s="69">
        <f>COUNTIFS('2way'!$M$3:$M$7690,"&gt;50%",'2way'!$Y$3:$Y$7690,"Y",'2way'!$Q$3:$Q$7690,"=" &amp;B389) +  COUNTIFS('2way'!$M$3:$M$7690,"&gt;50%",'2way'!$Y$3:$Y$7690,"Y",'2way'!$R$3:$R$7690,"=" &amp;B389)</f>
        <v>5</v>
      </c>
      <c r="M389" s="69">
        <f>COUNTIFS('2way'!$M$3:$M$7690,"&gt;50%",'2way'!$Y$3:$Y$7690,"N",'2way'!$Q$3:$Q$7690,"=" &amp;B389) +  COUNTIFS('2way'!$M$3:$M$7690,"&gt;50%",'2way'!$Y$3:$Y$7690,"N",'2way'!$R$3:$R$7690,"=" &amp;B389)</f>
        <v>2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7</v>
      </c>
      <c r="Q389" s="6">
        <f t="shared" ref="Q389:Q398" si="102">L389/P389</f>
        <v>0.7142857142857143</v>
      </c>
      <c r="R389" s="6">
        <f t="shared" ref="R389:R398" si="103">M389/P389</f>
        <v>0.2857142857142857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2</v>
      </c>
      <c r="V389" s="6">
        <f t="shared" ref="V389:V398" si="107">U389/G389</f>
        <v>0.2857142857142857</v>
      </c>
      <c r="W389">
        <f t="shared" ref="W389:W398" si="108">L389+N389</f>
        <v>5</v>
      </c>
      <c r="X389" s="6">
        <f t="shared" ref="X389:X398" si="109">W389/P389</f>
        <v>0.7142857142857143</v>
      </c>
      <c r="Y389">
        <f t="shared" ref="Y389:Y398" si="110">D389+F389</f>
        <v>4</v>
      </c>
      <c r="Z389" s="6">
        <f t="shared" ref="Z389:Z398" si="111">Y389/G389</f>
        <v>0.5714285714285714</v>
      </c>
      <c r="AA389">
        <f t="shared" ref="AA389:AA398" si="112">M389+O389</f>
        <v>2</v>
      </c>
      <c r="AB389" s="6">
        <f t="shared" ref="AB389:AB398" si="113">AA389/P389</f>
        <v>0.2857142857142857</v>
      </c>
    </row>
    <row r="390" spans="1:28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2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3</v>
      </c>
      <c r="F390" s="69">
        <f>COUNTIFS('2way'!$B$3:$B$7690,"&gt;50%",'2way'!$Y$3:$Y$7690,"Y",'2way'!$Q$3:$Q$7690,"=" &amp;B390) +  COUNTIFS('2way'!$B$3:$B$7690,"&gt;50%",'2way'!$Y$3:$Y$7690,"Y",'2way'!$R$3:$R$7690,"=" &amp;B390)</f>
        <v>2</v>
      </c>
      <c r="G390">
        <f>COUNTIF('2way'!$Q$3:$Q$7690,"=" &amp;B390) + COUNTIF('2way'!$R$3:$R$7690,"=" &amp;B390)</f>
        <v>7</v>
      </c>
      <c r="H390" s="6">
        <f t="shared" si="98"/>
        <v>0.2857142857142857</v>
      </c>
      <c r="I390" s="6">
        <f t="shared" si="99"/>
        <v>0</v>
      </c>
      <c r="J390" s="6">
        <f t="shared" si="100"/>
        <v>0.42857142857142855</v>
      </c>
      <c r="K390" s="6">
        <f t="shared" si="101"/>
        <v>0.2857142857142857</v>
      </c>
      <c r="L390" s="69">
        <f>COUNTIFS('2way'!$M$3:$M$7690,"&gt;50%",'2way'!$Y$3:$Y$7690,"Y",'2way'!$Q$3:$Q$7690,"=" &amp;B390) +  COUNTIFS('2way'!$M$3:$M$7690,"&gt;50%",'2way'!$Y$3:$Y$7690,"Y",'2way'!$R$3:$R$7690,"=" &amp;B390)</f>
        <v>3</v>
      </c>
      <c r="M390" s="69">
        <f>COUNTIFS('2way'!$M$3:$M$7690,"&gt;50%",'2way'!$Y$3:$Y$7690,"N",'2way'!$Q$3:$Q$7690,"=" &amp;B390) +  COUNTIFS('2way'!$M$3:$M$7690,"&gt;50%",'2way'!$Y$3:$Y$7690,"N",'2way'!$R$3:$R$7690,"=" &amp;B390)</f>
        <v>3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7</v>
      </c>
      <c r="Q390" s="6">
        <f t="shared" si="102"/>
        <v>0.42857142857142855</v>
      </c>
      <c r="R390" s="6">
        <f t="shared" si="103"/>
        <v>0.42857142857142855</v>
      </c>
      <c r="S390" s="6">
        <f t="shared" si="104"/>
        <v>0</v>
      </c>
      <c r="T390" s="6">
        <f t="shared" si="105"/>
        <v>0.14285714285714285</v>
      </c>
      <c r="U390">
        <f t="shared" si="106"/>
        <v>5</v>
      </c>
      <c r="V390" s="6">
        <f t="shared" si="107"/>
        <v>0.7142857142857143</v>
      </c>
      <c r="W390">
        <f t="shared" si="108"/>
        <v>3</v>
      </c>
      <c r="X390" s="6">
        <f t="shared" si="109"/>
        <v>0.42857142857142855</v>
      </c>
      <c r="Y390">
        <f t="shared" si="110"/>
        <v>2</v>
      </c>
      <c r="Z390" s="6">
        <f t="shared" si="111"/>
        <v>0.2857142857142857</v>
      </c>
      <c r="AA390">
        <f t="shared" si="112"/>
        <v>4</v>
      </c>
      <c r="AB390" s="6">
        <f t="shared" si="113"/>
        <v>0.5714285714285714</v>
      </c>
    </row>
    <row r="391" spans="1:28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2</v>
      </c>
      <c r="E391" s="69">
        <f>COUNTIFS('2way'!$B$3:$B$7690,"&gt;50%",'2way'!$Y$3:$Y$7690,"N",'2way'!$Q$3:$Q$7690,"=" &amp;B391) +  COUNTIFS('2way'!$B$3:$B$7690,"&gt;50%",'2way'!$Y$3:$Y$7690,"N",'2way'!$R$3:$R$7690,"=" &amp;B391)</f>
        <v>1</v>
      </c>
      <c r="F391" s="69">
        <f>COUNTIFS('2way'!$B$3:$B$7690,"&gt;50%",'2way'!$Y$3:$Y$7690,"Y",'2way'!$Q$3:$Q$7690,"=" &amp;B391) +  COUNTIFS('2way'!$B$3:$B$7690,"&gt;50%",'2way'!$Y$3:$Y$7690,"Y",'2way'!$R$3:$R$7690,"=" &amp;B391)</f>
        <v>1</v>
      </c>
      <c r="G391">
        <f>COUNTIF('2way'!$Q$3:$Q$7690,"=" &amp;B391) + COUNTIF('2way'!$R$3:$R$7690,"=" &amp;B391)</f>
        <v>7</v>
      </c>
      <c r="H391" s="6">
        <f t="shared" si="98"/>
        <v>0.2857142857142857</v>
      </c>
      <c r="I391" s="6">
        <f t="shared" si="99"/>
        <v>0.2857142857142857</v>
      </c>
      <c r="J391" s="6">
        <f t="shared" si="100"/>
        <v>0.14285714285714285</v>
      </c>
      <c r="K391" s="6">
        <f t="shared" si="101"/>
        <v>0.14285714285714285</v>
      </c>
      <c r="L391" s="69">
        <f>COUNTIFS('2way'!$M$3:$M$7690,"&gt;50%",'2way'!$Y$3:$Y$7690,"Y",'2way'!$Q$3:$Q$7690,"=" &amp;B391) +  COUNTIFS('2way'!$M$3:$M$7690,"&gt;50%",'2way'!$Y$3:$Y$7690,"Y",'2way'!$R$3:$R$7690,"=" &amp;B391)</f>
        <v>3</v>
      </c>
      <c r="M391" s="69">
        <f>COUNTIFS('2way'!$M$3:$M$7690,"&gt;50%",'2way'!$Y$3:$Y$7690,"N",'2way'!$Q$3:$Q$7690,"=" &amp;B391) +  COUNTIFS('2way'!$M$3:$M$7690,"&gt;50%",'2way'!$Y$3:$Y$7690,"N",'2way'!$R$3:$R$7690,"=" &amp;B391)</f>
        <v>4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7</v>
      </c>
      <c r="Q391" s="6">
        <f t="shared" si="102"/>
        <v>0.42857142857142855</v>
      </c>
      <c r="R391" s="6">
        <f t="shared" si="103"/>
        <v>0.5714285714285714</v>
      </c>
      <c r="S391" s="6">
        <f t="shared" si="104"/>
        <v>0</v>
      </c>
      <c r="T391" s="6">
        <f t="shared" si="105"/>
        <v>0</v>
      </c>
      <c r="U391">
        <f t="shared" si="106"/>
        <v>3</v>
      </c>
      <c r="V391" s="6">
        <f t="shared" si="107"/>
        <v>0.42857142857142855</v>
      </c>
      <c r="W391">
        <f t="shared" si="108"/>
        <v>3</v>
      </c>
      <c r="X391" s="6">
        <f t="shared" si="109"/>
        <v>0.42857142857142855</v>
      </c>
      <c r="Y391">
        <f t="shared" si="110"/>
        <v>3</v>
      </c>
      <c r="Z391" s="6">
        <f t="shared" si="111"/>
        <v>0.42857142857142855</v>
      </c>
      <c r="AA391">
        <f t="shared" si="112"/>
        <v>4</v>
      </c>
      <c r="AB391" s="6">
        <f t="shared" si="113"/>
        <v>0.5714285714285714</v>
      </c>
    </row>
    <row r="392" spans="1:28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7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</v>
      </c>
      <c r="L392" s="69">
        <f>COUNTIFS('2way'!$M$3:$M$7690,"&gt;50%",'2way'!$Y$3:$Y$7690,"Y",'2way'!$Q$3:$Q$7690,"=" &amp;B392) +  COUNTIFS('2way'!$M$3:$M$7690,"&gt;50%",'2way'!$Y$3:$Y$7690,"Y",'2way'!$R$3:$R$7690,"=" &amp;B392)</f>
        <v>5</v>
      </c>
      <c r="M392" s="69">
        <f>COUNTIFS('2way'!$M$3:$M$7690,"&gt;50%",'2way'!$Y$3:$Y$7690,"N",'2way'!$Q$3:$Q$7690,"=" &amp;B392) +  COUNTIFS('2way'!$M$3:$M$7690,"&gt;50%",'2way'!$Y$3:$Y$7690,"N",'2way'!$R$3:$R$7690,"=" &amp;B392)</f>
        <v>2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7</v>
      </c>
      <c r="Q392" s="6">
        <f t="shared" si="102"/>
        <v>0.7142857142857143</v>
      </c>
      <c r="R392" s="6">
        <f t="shared" si="103"/>
        <v>0.2857142857142857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5</v>
      </c>
      <c r="X392" s="6">
        <f t="shared" si="109"/>
        <v>0.7142857142857143</v>
      </c>
      <c r="Y392">
        <f t="shared" si="110"/>
        <v>0</v>
      </c>
      <c r="Z392" s="6">
        <f t="shared" si="111"/>
        <v>0</v>
      </c>
      <c r="AA392">
        <f t="shared" si="112"/>
        <v>2</v>
      </c>
      <c r="AB392" s="6">
        <f t="shared" si="113"/>
        <v>0.2857142857142857</v>
      </c>
    </row>
    <row r="393" spans="1:28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0</v>
      </c>
      <c r="F393" s="69">
        <f>COUNTIFS('2way'!$B$3:$B$7690,"&gt;50%",'2way'!$Y$3:$Y$7690,"Y",'2way'!$Q$3:$Q$7690,"=" &amp;B393) +  COUNTIFS('2way'!$B$3:$B$7690,"&gt;50%",'2way'!$Y$3:$Y$7690,"Y",'2way'!$R$3:$R$7690,"=" &amp;B393)</f>
        <v>2</v>
      </c>
      <c r="G393">
        <f>COUNTIF('2way'!$Q$3:$Q$7690,"=" &amp;B393) + COUNTIF('2way'!$R$3:$R$7690,"=" &amp;B393)</f>
        <v>7</v>
      </c>
      <c r="H393" s="6">
        <f t="shared" si="98"/>
        <v>0.14285714285714285</v>
      </c>
      <c r="I393" s="6">
        <f t="shared" si="99"/>
        <v>0.42857142857142855</v>
      </c>
      <c r="J393" s="6">
        <f t="shared" si="100"/>
        <v>0</v>
      </c>
      <c r="K393" s="6">
        <f t="shared" si="101"/>
        <v>0.2857142857142857</v>
      </c>
      <c r="L393" s="69">
        <f>COUNTIFS('2way'!$M$3:$M$7690,"&gt;50%",'2way'!$Y$3:$Y$7690,"Y",'2way'!$Q$3:$Q$7690,"=" &amp;B393) +  COUNTIFS('2way'!$M$3:$M$7690,"&gt;50%",'2way'!$Y$3:$Y$7690,"Y",'2way'!$R$3:$R$7690,"=" &amp;B393)</f>
        <v>4</v>
      </c>
      <c r="M393" s="69">
        <f>COUNTIFS('2way'!$M$3:$M$7690,"&gt;50%",'2way'!$Y$3:$Y$7690,"N",'2way'!$Q$3:$Q$7690,"=" &amp;B393) +  COUNTIFS('2way'!$M$3:$M$7690,"&gt;50%",'2way'!$Y$3:$Y$7690,"N",'2way'!$R$3:$R$7690,"=" &amp;B393)</f>
        <v>3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7</v>
      </c>
      <c r="Q393" s="6">
        <f t="shared" si="102"/>
        <v>0.5714285714285714</v>
      </c>
      <c r="R393" s="6">
        <f t="shared" si="103"/>
        <v>0.42857142857142855</v>
      </c>
      <c r="S393" s="6">
        <f t="shared" si="104"/>
        <v>0</v>
      </c>
      <c r="T393" s="6">
        <f t="shared" si="105"/>
        <v>0</v>
      </c>
      <c r="U393">
        <f t="shared" si="106"/>
        <v>1</v>
      </c>
      <c r="V393" s="6">
        <f t="shared" si="107"/>
        <v>0.14285714285714285</v>
      </c>
      <c r="W393">
        <f t="shared" si="108"/>
        <v>4</v>
      </c>
      <c r="X393" s="6">
        <f t="shared" si="109"/>
        <v>0.5714285714285714</v>
      </c>
      <c r="Y393">
        <f t="shared" si="110"/>
        <v>5</v>
      </c>
      <c r="Z393" s="6">
        <f t="shared" si="111"/>
        <v>0.7142857142857143</v>
      </c>
      <c r="AA393">
        <f t="shared" si="112"/>
        <v>3</v>
      </c>
      <c r="AB393" s="6">
        <f t="shared" si="113"/>
        <v>0.42857142857142855</v>
      </c>
    </row>
    <row r="394" spans="1:28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1</v>
      </c>
      <c r="F394" s="69">
        <f>COUNTIFS('2way'!$B$3:$B$7690,"&gt;50%",'2way'!$Y$3:$Y$7690,"Y",'2way'!$Q$3:$Q$7690,"=" &amp;B394) +  COUNTIFS('2way'!$B$3:$B$7690,"&gt;50%",'2way'!$Y$3:$Y$7690,"Y",'2way'!$R$3:$R$7690,"=" &amp;B394)</f>
        <v>5</v>
      </c>
      <c r="G394">
        <f>COUNTIF('2way'!$Q$3:$Q$7690,"=" &amp;B394) + COUNTIF('2way'!$R$3:$R$7690,"=" &amp;B394)</f>
        <v>7</v>
      </c>
      <c r="H394" s="6">
        <f t="shared" si="98"/>
        <v>0</v>
      </c>
      <c r="I394" s="6">
        <f t="shared" si="99"/>
        <v>0</v>
      </c>
      <c r="J394" s="6">
        <f t="shared" si="100"/>
        <v>0.14285714285714285</v>
      </c>
      <c r="K394" s="6">
        <f t="shared" si="101"/>
        <v>0.7142857142857143</v>
      </c>
      <c r="L394" s="69">
        <f>COUNTIFS('2way'!$M$3:$M$7690,"&gt;50%",'2way'!$Y$3:$Y$7690,"Y",'2way'!$Q$3:$Q$7690,"=" &amp;B394) +  COUNTIFS('2way'!$M$3:$M$7690,"&gt;50%",'2way'!$Y$3:$Y$7690,"Y",'2way'!$R$3:$R$7690,"=" &amp;B394)</f>
        <v>5</v>
      </c>
      <c r="M394" s="69">
        <f>COUNTIFS('2way'!$M$3:$M$7690,"&gt;50%",'2way'!$Y$3:$Y$7690,"N",'2way'!$Q$3:$Q$7690,"=" &amp;B394) +  COUNTIFS('2way'!$M$3:$M$7690,"&gt;50%",'2way'!$Y$3:$Y$7690,"N",'2way'!$R$3:$R$7690,"=" &amp;B394)</f>
        <v>1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7</v>
      </c>
      <c r="Q394" s="6">
        <f t="shared" si="102"/>
        <v>0.7142857142857143</v>
      </c>
      <c r="R394" s="6">
        <f t="shared" si="103"/>
        <v>0.14285714285714285</v>
      </c>
      <c r="S394" s="6">
        <f t="shared" si="104"/>
        <v>0</v>
      </c>
      <c r="T394" s="6">
        <f t="shared" si="105"/>
        <v>0.14285714285714285</v>
      </c>
      <c r="U394">
        <f t="shared" si="106"/>
        <v>1</v>
      </c>
      <c r="V394" s="6">
        <f t="shared" si="107"/>
        <v>0.14285714285714285</v>
      </c>
      <c r="W394">
        <f t="shared" si="108"/>
        <v>5</v>
      </c>
      <c r="X394" s="6">
        <f t="shared" si="109"/>
        <v>0.7142857142857143</v>
      </c>
      <c r="Y394">
        <f t="shared" si="110"/>
        <v>5</v>
      </c>
      <c r="Z394" s="6">
        <f t="shared" si="111"/>
        <v>0.7142857142857143</v>
      </c>
      <c r="AA394">
        <f t="shared" si="112"/>
        <v>2</v>
      </c>
      <c r="AB394" s="6">
        <f t="shared" si="113"/>
        <v>0.2857142857142857</v>
      </c>
    </row>
    <row r="395" spans="1:28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1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3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7</v>
      </c>
      <c r="H395" s="6">
        <f t="shared" si="98"/>
        <v>0.14285714285714285</v>
      </c>
      <c r="I395" s="6">
        <f t="shared" si="99"/>
        <v>0.2857142857142857</v>
      </c>
      <c r="J395" s="6">
        <f t="shared" si="100"/>
        <v>0.42857142857142855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2</v>
      </c>
      <c r="M395" s="69">
        <f>COUNTIFS('2way'!$M$3:$M$7690,"&gt;50%",'2way'!$Y$3:$Y$7690,"N",'2way'!$Q$3:$Q$7690,"=" &amp;B395) +  COUNTIFS('2way'!$M$3:$M$7690,"&gt;50%",'2way'!$Y$3:$Y$7690,"N",'2way'!$R$3:$R$7690,"=" &amp;B395)</f>
        <v>5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7</v>
      </c>
      <c r="Q395" s="6">
        <f t="shared" si="102"/>
        <v>0.2857142857142857</v>
      </c>
      <c r="R395" s="6">
        <f t="shared" si="103"/>
        <v>0.7142857142857143</v>
      </c>
      <c r="S395" s="6">
        <f t="shared" si="104"/>
        <v>0</v>
      </c>
      <c r="T395" s="6">
        <f t="shared" si="105"/>
        <v>0</v>
      </c>
      <c r="U395">
        <f t="shared" si="106"/>
        <v>4</v>
      </c>
      <c r="V395" s="6">
        <f t="shared" si="107"/>
        <v>0.5714285714285714</v>
      </c>
      <c r="W395">
        <f t="shared" si="108"/>
        <v>2</v>
      </c>
      <c r="X395" s="6">
        <f t="shared" si="109"/>
        <v>0.2857142857142857</v>
      </c>
      <c r="Y395">
        <f t="shared" si="110"/>
        <v>2</v>
      </c>
      <c r="Z395" s="6">
        <f t="shared" si="111"/>
        <v>0.2857142857142857</v>
      </c>
      <c r="AA395">
        <f t="shared" si="112"/>
        <v>5</v>
      </c>
      <c r="AB395" s="6">
        <f t="shared" si="113"/>
        <v>0.7142857142857143</v>
      </c>
    </row>
    <row r="396" spans="1:28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1</v>
      </c>
      <c r="E396" s="69">
        <f>COUNTIFS('2way'!$B$3:$B$7690,"&gt;50%",'2way'!$Y$3:$Y$7690,"N",'2way'!$Q$3:$Q$7690,"=" &amp;B396) +  COUNTIFS('2way'!$B$3:$B$7690,"&gt;50%",'2way'!$Y$3:$Y$7690,"N",'2way'!$R$3:$R$7690,"=" &amp;B396)</f>
        <v>1</v>
      </c>
      <c r="F396" s="69">
        <f>COUNTIFS('2way'!$B$3:$B$7690,"&gt;50%",'2way'!$Y$3:$Y$7690,"Y",'2way'!$Q$3:$Q$7690,"=" &amp;B396) +  COUNTIFS('2way'!$B$3:$B$7690,"&gt;50%",'2way'!$Y$3:$Y$7690,"Y",'2way'!$R$3:$R$7690,"=" &amp;B396)</f>
        <v>1</v>
      </c>
      <c r="G396">
        <f>COUNTIF('2way'!$Q$3:$Q$7690,"=" &amp;B396) + COUNTIF('2way'!$R$3:$R$7690,"=" &amp;B396)</f>
        <v>7</v>
      </c>
      <c r="H396" s="6">
        <f t="shared" si="98"/>
        <v>0.42857142857142855</v>
      </c>
      <c r="I396" s="6">
        <f t="shared" si="99"/>
        <v>0.14285714285714285</v>
      </c>
      <c r="J396" s="6">
        <f t="shared" si="100"/>
        <v>0.14285714285714285</v>
      </c>
      <c r="K396" s="6">
        <f t="shared" si="101"/>
        <v>0.14285714285714285</v>
      </c>
      <c r="L396" s="69">
        <f>COUNTIFS('2way'!$M$3:$M$7690,"&gt;50%",'2way'!$Y$3:$Y$7690,"Y",'2way'!$Q$3:$Q$7690,"=" &amp;B396) +  COUNTIFS('2way'!$M$3:$M$7690,"&gt;50%",'2way'!$Y$3:$Y$7690,"Y",'2way'!$R$3:$R$7690,"=" &amp;B396)</f>
        <v>4</v>
      </c>
      <c r="M396" s="69">
        <f>COUNTIFS('2way'!$M$3:$M$7690,"&gt;50%",'2way'!$Y$3:$Y$7690,"N",'2way'!$Q$3:$Q$7690,"=" &amp;B396) +  COUNTIFS('2way'!$M$3:$M$7690,"&gt;50%",'2way'!$Y$3:$Y$7690,"N",'2way'!$R$3:$R$7690,"=" &amp;B396)</f>
        <v>2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7</v>
      </c>
      <c r="Q396" s="6">
        <f t="shared" si="102"/>
        <v>0.5714285714285714</v>
      </c>
      <c r="R396" s="6">
        <f t="shared" si="103"/>
        <v>0.2857142857142857</v>
      </c>
      <c r="S396" s="6">
        <f t="shared" si="104"/>
        <v>0</v>
      </c>
      <c r="T396" s="6">
        <f t="shared" si="105"/>
        <v>0.14285714285714285</v>
      </c>
      <c r="U396">
        <f t="shared" si="106"/>
        <v>4</v>
      </c>
      <c r="V396" s="6">
        <f t="shared" si="107"/>
        <v>0.5714285714285714</v>
      </c>
      <c r="W396">
        <f t="shared" si="108"/>
        <v>4</v>
      </c>
      <c r="X396" s="6">
        <f t="shared" si="109"/>
        <v>0.5714285714285714</v>
      </c>
      <c r="Y396">
        <f t="shared" si="110"/>
        <v>2</v>
      </c>
      <c r="Z396" s="6">
        <f t="shared" si="111"/>
        <v>0.2857142857142857</v>
      </c>
      <c r="AA396">
        <f t="shared" si="112"/>
        <v>3</v>
      </c>
      <c r="AB396" s="6">
        <f t="shared" si="113"/>
        <v>0.42857142857142855</v>
      </c>
    </row>
    <row r="397" spans="1:28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4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7</v>
      </c>
      <c r="H397" s="6">
        <f t="shared" si="98"/>
        <v>0.14285714285714285</v>
      </c>
      <c r="I397" s="6">
        <f t="shared" si="99"/>
        <v>0.5714285714285714</v>
      </c>
      <c r="J397" s="6">
        <f t="shared" si="100"/>
        <v>0</v>
      </c>
      <c r="K397" s="6">
        <f t="shared" si="101"/>
        <v>0.2857142857142857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4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7</v>
      </c>
      <c r="Q397" s="6">
        <f t="shared" si="102"/>
        <v>0.14285714285714285</v>
      </c>
      <c r="R397" s="6">
        <f t="shared" si="103"/>
        <v>0.5714285714285714</v>
      </c>
      <c r="S397" s="6">
        <f t="shared" si="104"/>
        <v>0</v>
      </c>
      <c r="T397" s="6">
        <f t="shared" si="105"/>
        <v>0.2857142857142857</v>
      </c>
      <c r="U397">
        <f t="shared" si="106"/>
        <v>1</v>
      </c>
      <c r="V397" s="6">
        <f t="shared" si="107"/>
        <v>0.14285714285714285</v>
      </c>
      <c r="W397">
        <f t="shared" si="108"/>
        <v>1</v>
      </c>
      <c r="X397" s="6">
        <f t="shared" si="109"/>
        <v>0.14285714285714285</v>
      </c>
      <c r="Y397">
        <f t="shared" si="110"/>
        <v>6</v>
      </c>
      <c r="Z397" s="6">
        <f t="shared" si="111"/>
        <v>0.8571428571428571</v>
      </c>
      <c r="AA397">
        <f t="shared" si="112"/>
        <v>6</v>
      </c>
      <c r="AB397" s="6">
        <f t="shared" si="113"/>
        <v>0.8571428571428571</v>
      </c>
    </row>
    <row r="398" spans="1:28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1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0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7</v>
      </c>
      <c r="H398" s="6">
        <f t="shared" si="98"/>
        <v>0.14285714285714285</v>
      </c>
      <c r="I398" s="6">
        <f t="shared" si="99"/>
        <v>0.7142857142857143</v>
      </c>
      <c r="J398" s="6">
        <f t="shared" si="100"/>
        <v>0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0</v>
      </c>
      <c r="M398" s="69">
        <f>COUNTIFS('2way'!$M$3:$M$7690,"&gt;50%",'2way'!$Y$3:$Y$7690,"N",'2way'!$Q$3:$Q$7690,"=" &amp;B398) +  COUNTIFS('2way'!$M$3:$M$7690,"&gt;50%",'2way'!$Y$3:$Y$7690,"N",'2way'!$R$3:$R$7690,"=" &amp;B398)</f>
        <v>6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7</v>
      </c>
      <c r="Q398" s="6">
        <f t="shared" si="102"/>
        <v>0</v>
      </c>
      <c r="R398" s="6">
        <f t="shared" si="103"/>
        <v>0.8571428571428571</v>
      </c>
      <c r="S398" s="6">
        <f t="shared" si="104"/>
        <v>0</v>
      </c>
      <c r="T398" s="6">
        <f t="shared" si="105"/>
        <v>0.14285714285714285</v>
      </c>
      <c r="U398">
        <f t="shared" si="106"/>
        <v>1</v>
      </c>
      <c r="V398" s="6">
        <f t="shared" si="107"/>
        <v>0.14285714285714285</v>
      </c>
      <c r="W398">
        <f t="shared" si="108"/>
        <v>0</v>
      </c>
      <c r="X398" s="6">
        <f t="shared" si="109"/>
        <v>0</v>
      </c>
      <c r="Y398">
        <f t="shared" si="110"/>
        <v>5</v>
      </c>
      <c r="Z398" s="6">
        <f t="shared" si="111"/>
        <v>0.7142857142857143</v>
      </c>
      <c r="AA398">
        <f t="shared" si="112"/>
        <v>7</v>
      </c>
      <c r="AB398" s="6">
        <f t="shared" si="113"/>
        <v>1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7" t="s">
        <v>455</v>
      </c>
      <c r="C1" s="147"/>
      <c r="D1" s="147"/>
      <c r="E1" s="147"/>
      <c r="F1" s="147"/>
      <c r="G1" s="147"/>
      <c r="H1" s="147">
        <v>1</v>
      </c>
      <c r="I1" s="147"/>
      <c r="J1" s="147" t="s">
        <v>166</v>
      </c>
      <c r="K1" s="147"/>
      <c r="L1" s="147">
        <v>2</v>
      </c>
      <c r="M1" s="147"/>
      <c r="N1" s="147" t="s">
        <v>465</v>
      </c>
      <c r="O1" s="147"/>
      <c r="P1" s="147"/>
      <c r="Q1" s="147"/>
      <c r="R1" s="147"/>
      <c r="S1" s="147"/>
      <c r="T1" s="147">
        <v>1</v>
      </c>
      <c r="U1" s="147"/>
      <c r="V1" s="147" t="s">
        <v>166</v>
      </c>
      <c r="W1" s="147"/>
      <c r="X1" s="147">
        <v>2</v>
      </c>
      <c r="Y1" s="147"/>
      <c r="Z1" s="147" t="s">
        <v>489</v>
      </c>
      <c r="AA1" s="147"/>
      <c r="AB1" s="147"/>
      <c r="AC1" s="147"/>
      <c r="AD1" s="147" t="s">
        <v>491</v>
      </c>
      <c r="AE1" s="147"/>
      <c r="AF1" s="147"/>
      <c r="AG1" s="147"/>
    </row>
    <row r="2" spans="1:33" s="2" customFormat="1" x14ac:dyDescent="0.25">
      <c r="B2" s="147">
        <v>1</v>
      </c>
      <c r="C2" s="147"/>
      <c r="D2" s="147" t="s">
        <v>166</v>
      </c>
      <c r="E2" s="147"/>
      <c r="F2" s="147">
        <v>2</v>
      </c>
      <c r="G2" s="147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7">
        <v>1</v>
      </c>
      <c r="O2" s="147"/>
      <c r="P2" s="147" t="s">
        <v>166</v>
      </c>
      <c r="Q2" s="147"/>
      <c r="R2" s="147">
        <v>2</v>
      </c>
      <c r="S2" s="147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7" t="s">
        <v>490</v>
      </c>
      <c r="AA2" s="147"/>
      <c r="AB2" s="147" t="s">
        <v>465</v>
      </c>
      <c r="AC2" s="147"/>
      <c r="AD2" s="147" t="s">
        <v>490</v>
      </c>
      <c r="AE2" s="147"/>
      <c r="AF2" s="147" t="s">
        <v>465</v>
      </c>
      <c r="AG2" s="147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8</v>
      </c>
      <c r="C4" s="68">
        <f>COUNTIFS('3way'!$A$3:$A$7690,"&gt;=  45% ",'3way'!$AE$3:$AE$7690,"&lt;&gt;1",'3way'!$Z$3:$Z$7690,"="  &amp;A4)</f>
        <v>21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13</v>
      </c>
      <c r="F4" s="68">
        <f>COUNTIFS('3way'!$C$3:$C$7690,"&gt;=  28% ",'3way'!$AE$3:$AE$7690,"2",'3way'!$Z$3:$Z$7690,"="  &amp;A4)</f>
        <v>17</v>
      </c>
      <c r="G4" s="68">
        <f>COUNTIFS('3way'!$C$3:$C$7690,"&gt;=  28% ",'3way'!$AE$3:$AE$7690,"&lt;&gt;2",'3way'!$Z$3:$Z$7690,"="  &amp;A4)</f>
        <v>35</v>
      </c>
      <c r="H4" s="6">
        <f>(B4/((COUNTIF('3way'!$Z$3:$Z$7690,"="&amp;A4))))</f>
        <v>0.1111111111111111</v>
      </c>
      <c r="I4" s="6">
        <f>(C4/(COUNTIF('3way'!$Z$3:$Z$7690,"="&amp;A4)))</f>
        <v>0.29166666666666669</v>
      </c>
      <c r="J4" s="6">
        <f>(D4/(COUNTIF('3way'!$Z$3:$Z$7690,"="&amp;A4)))</f>
        <v>2.7777777777777776E-2</v>
      </c>
      <c r="K4" s="6">
        <f>(E4/(COUNTIF('3way'!$Z$3:$Z$7690,"="&amp;A4)))</f>
        <v>0.18055555555555555</v>
      </c>
      <c r="L4" s="6">
        <f>(F4/(COUNTIF('3way'!$Z$3:$Z$7690,"="&amp;A4)))</f>
        <v>0.2361111111111111</v>
      </c>
      <c r="M4" s="6">
        <f>(G4/(COUNTIF('3way'!$Z$3:$Z$7690,"="&amp;A4)))</f>
        <v>0.4861111111111111</v>
      </c>
      <c r="N4" s="68">
        <f>COUNTIFS('3way'!$R$3:$R$7690,"&gt;=  45% ",'3way'!$AE$3:$AE$7690,"1",'3way'!$Z$3:$Z$7690,"="  &amp;A4)</f>
        <v>16</v>
      </c>
      <c r="O4">
        <f>COUNTIFS('3way'!$R$3:$R$7690,"&gt;=  45% ",'3way'!$AE$3:$AE$7690,"&lt;&gt;1",'3way'!$Z$3:$Z$7690,"="  &amp;A4)</f>
        <v>30</v>
      </c>
      <c r="P4">
        <f>COUNTIFS('3way'!$S$3:$S$7690,"&gt;=  26% ",'3way'!$AE$3:$AE$7690,"X",'3way'!$Z$3:$Z$7690,"="  &amp;A4)</f>
        <v>5</v>
      </c>
      <c r="Q4">
        <f>COUNTIFS('3way'!$S$3:$S$7690,"&gt;=  26% ",'3way'!$AE$3:$AE$7690,"&lt;&gt;X",'3way'!$Z$3:$Z$7690,"="  &amp;A4)</f>
        <v>21</v>
      </c>
      <c r="R4">
        <f>COUNTIFS('3way'!$T$3:$T$7690,"&gt;=  28% ",'3way'!$AE$3:$AE$7690,"2",'3way'!$Z$3:$Z$7690,"="  &amp;A4)</f>
        <v>21</v>
      </c>
      <c r="S4" s="83">
        <f>COUNTIFS('3way'!$T$3:$T$7690,"&gt;=  28% ",'3way'!$AE$3:$AE$7690,"&lt;&gt;2",'3way'!$Z$3:$Z$7690,"="  &amp;A4)</f>
        <v>42</v>
      </c>
      <c r="T4" s="6">
        <f>(N4/(COUNTIF('3way'!$Z$3:$Z$7690,"="&amp;A4)))</f>
        <v>0.22222222222222221</v>
      </c>
      <c r="U4" s="6">
        <f>(O4/(COUNTIF('3way'!$Z$3:$Z$7690,"="&amp;A4)))</f>
        <v>0.41666666666666669</v>
      </c>
      <c r="V4" s="6">
        <f>(P4/(COUNTIF('3way'!$Z$3:$Z$7690,"="&amp;A4)))</f>
        <v>6.9444444444444448E-2</v>
      </c>
      <c r="W4" s="6">
        <f>(Q4/(COUNTIF('3way'!$Z$3:$Z$7690,"="&amp;A4)))</f>
        <v>0.29166666666666669</v>
      </c>
      <c r="X4" s="6">
        <f>(R4/(COUNTIF('3way'!$Z$3:$Z$7690,"="&amp;A4)))</f>
        <v>0.29166666666666669</v>
      </c>
      <c r="Y4" s="6">
        <f>(S4/(COUNTIF('3way'!$Z$3:$Z$7690,"="&amp;A4)))</f>
        <v>0.58333333333333337</v>
      </c>
      <c r="Z4">
        <f>B4+D4+F4</f>
        <v>27</v>
      </c>
      <c r="AA4" s="6">
        <f>(Z4/(COUNTIF('3way'!$Z$3:$Z$7690,"="&amp;A4)))</f>
        <v>0.375</v>
      </c>
      <c r="AB4">
        <f>N4+P4+R4</f>
        <v>42</v>
      </c>
      <c r="AC4" s="6">
        <f>(AB4/(COUNTIF('3way'!$Z$3:$Z$7690,"="&amp;A4)))</f>
        <v>0.58333333333333337</v>
      </c>
      <c r="AD4">
        <f>C4+E4+G4</f>
        <v>69</v>
      </c>
      <c r="AE4" s="6">
        <f>(AD4/(COUNTIF('3way'!$Z$3:$Z$7690,"="&amp;A4)))</f>
        <v>0.95833333333333337</v>
      </c>
      <c r="AF4">
        <f>O4+Q4+S4</f>
        <v>93</v>
      </c>
      <c r="AG4" s="6">
        <f>(AF4/(COUNTIF('3way'!$Z$3:$Z$7690,"="&amp;A4)))</f>
        <v>1.2916666666666667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12</v>
      </c>
      <c r="C5" s="68">
        <f>COUNTIFS('3way'!$A$3:$A$7690,"&gt;=  45% ",'3way'!$AE$3:$AE$7690,"&lt;&gt;1",'3way'!$Z$3:$Z$7690,"="  &amp;A5)</f>
        <v>20</v>
      </c>
      <c r="D5" s="68">
        <f>COUNTIFS('3way'!$B$3:$B$7690,"&gt;=  26% ",'3way'!$AE$3:$AE$7690,"X",'3way'!$Z$3:$Z$7690,"="  &amp;A5)</f>
        <v>5</v>
      </c>
      <c r="E5" s="68">
        <f>COUNTIFS('3way'!$B$3:$B$7690,"&gt;=  26% ",'3way'!$AE$3:$AE$7690,"&lt;&gt;X",'3way'!$Z$3:$Z$7690,"="  &amp;A5)</f>
        <v>8</v>
      </c>
      <c r="F5" s="68">
        <f>COUNTIFS('3way'!$C$3:$C$7690,"&gt;=  28% ",'3way'!$AE$3:$AE$7690,"2",'3way'!$Z$3:$Z$7690,"="  &amp;A5)</f>
        <v>6</v>
      </c>
      <c r="G5" s="68">
        <f>COUNTIFS('3way'!$C$3:$C$7690,"&gt;=  28% ",'3way'!$AE$3:$AE$7690,"&lt;&gt;2",'3way'!$Z$3:$Z$7690,"="  &amp;A5)</f>
        <v>22</v>
      </c>
      <c r="H5" s="6">
        <f>(B5/((COUNTIF('3way'!$Z$3:$Z$7690,"="&amp;A5))))</f>
        <v>0.26666666666666666</v>
      </c>
      <c r="I5" s="6">
        <f>(C5/(COUNTIF('3way'!$Z$3:$Z$7690,"="&amp;A5)))</f>
        <v>0.44444444444444442</v>
      </c>
      <c r="J5" s="6">
        <f>(D5/(COUNTIF('3way'!$Z$3:$Z$7690,"="&amp;A5)))</f>
        <v>0.1111111111111111</v>
      </c>
      <c r="K5" s="6">
        <f>(E5/(COUNTIF('3way'!$Z$3:$Z$7690,"="&amp;A5)))</f>
        <v>0.17777777777777778</v>
      </c>
      <c r="L5" s="6">
        <f>(F5/(COUNTIF('3way'!$Z$3:$Z$7690,"="&amp;A5)))</f>
        <v>0.13333333333333333</v>
      </c>
      <c r="M5" s="6">
        <f>(G5/(COUNTIF('3way'!$Z$3:$Z$7690,"="&amp;A5)))</f>
        <v>0.48888888888888887</v>
      </c>
      <c r="N5" s="68">
        <f>COUNTIFS('3way'!$R$3:$R$7690,"&gt;=  45% ",'3way'!$AE$3:$AE$7690,"1",'3way'!$Z$3:$Z$7690,"="  &amp;A5)</f>
        <v>13</v>
      </c>
      <c r="O5">
        <f>COUNTIFS('3way'!$R$3:$R$7690,"&gt;=  45% ",'3way'!$AE$3:$AE$7690,"&lt;&gt;1",'3way'!$Z$3:$Z$7690,"="  &amp;A5)</f>
        <v>21</v>
      </c>
      <c r="P5">
        <f>COUNTIFS('3way'!$S$3:$S$7690,"&gt;=  26% ",'3way'!$AE$3:$AE$7690,"X",'3way'!$Z$3:$Z$7690,"="  &amp;A5)</f>
        <v>7</v>
      </c>
      <c r="Q5">
        <f>COUNTIFS('3way'!$S$3:$S$7690,"&gt;=  26% ",'3way'!$AE$3:$AE$7690,"&lt;&gt;X",'3way'!$Z$3:$Z$7690,"="  &amp;A5)</f>
        <v>9</v>
      </c>
      <c r="R5">
        <f>COUNTIFS('3way'!$T$3:$T$7690,"&gt;=  28% ",'3way'!$AE$3:$AE$7690,"2",'3way'!$Z$3:$Z$7690,"="  &amp;A5)</f>
        <v>9</v>
      </c>
      <c r="S5" s="83">
        <f>COUNTIFS('3way'!$T$3:$T$7690,"&gt;=  28% ",'3way'!$AE$3:$AE$7690,"&lt;&gt;2",'3way'!$Z$3:$Z$7690,"="  &amp;A5)</f>
        <v>25</v>
      </c>
      <c r="T5" s="6">
        <f>(N5/(COUNTIF('3way'!$Z$3:$Z$7690,"="&amp;A5)))</f>
        <v>0.28888888888888886</v>
      </c>
      <c r="U5" s="6">
        <f>(O5/(COUNTIF('3way'!$Z$3:$Z$7690,"="&amp;A5)))</f>
        <v>0.46666666666666667</v>
      </c>
      <c r="V5" s="6">
        <f>(P5/(COUNTIF('3way'!$Z$3:$Z$7690,"="&amp;A5)))</f>
        <v>0.15555555555555556</v>
      </c>
      <c r="W5" s="6">
        <f>(Q5/(COUNTIF('3way'!$Z$3:$Z$7690,"="&amp;A5)))</f>
        <v>0.2</v>
      </c>
      <c r="X5" s="6">
        <f>(R5/(COUNTIF('3way'!$Z$3:$Z$7690,"="&amp;A5)))</f>
        <v>0.2</v>
      </c>
      <c r="Y5" s="6">
        <f>(S5/(COUNTIF('3way'!$Z$3:$Z$7690,"="&amp;A5)))</f>
        <v>0.55555555555555558</v>
      </c>
      <c r="Z5">
        <f t="shared" ref="Z5:Z26" si="0">B5+D5+F5</f>
        <v>23</v>
      </c>
      <c r="AA5" s="6">
        <f>(Z5/(COUNTIF('3way'!$Z$3:$Z$7690,"="&amp;A5)))</f>
        <v>0.51111111111111107</v>
      </c>
      <c r="AB5">
        <f t="shared" ref="AB5:AB26" si="1">N5+P5+R5</f>
        <v>29</v>
      </c>
      <c r="AC5" s="6">
        <f>(AB5/(COUNTIF('3way'!$Z$3:$Z$7690,"="&amp;A5)))</f>
        <v>0.64444444444444449</v>
      </c>
      <c r="AD5">
        <f t="shared" ref="AD5:AD26" si="2">C5+E5+G5</f>
        <v>50</v>
      </c>
      <c r="AE5" s="6">
        <f>(AD5/(COUNTIF('3way'!$Z$3:$Z$7690,"="&amp;A5)))</f>
        <v>1.1111111111111112</v>
      </c>
      <c r="AF5">
        <f t="shared" ref="AF5:AF26" si="3">O5+Q5+S5</f>
        <v>55</v>
      </c>
      <c r="AG5" s="6">
        <f>(AF5/(COUNTIF('3way'!$Z$3:$Z$7690,"="&amp;A5)))</f>
        <v>1.2222222222222223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9</v>
      </c>
      <c r="C6" s="68">
        <f>COUNTIFS('3way'!$A$3:$A$7690,"&gt;=  45% ",'3way'!$AE$3:$AE$7690,"&lt;&gt;1",'3way'!$Z$3:$Z$7690,"="  &amp;A6)</f>
        <v>21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2</v>
      </c>
      <c r="F6" s="68">
        <f>COUNTIFS('3way'!$C$3:$C$7690,"&gt;=  28% ",'3way'!$AE$3:$AE$7690,"2",'3way'!$Z$3:$Z$7690,"="  &amp;A6)</f>
        <v>7</v>
      </c>
      <c r="G6" s="68">
        <f>COUNTIFS('3way'!$C$3:$C$7690,"&gt;=  28% ",'3way'!$AE$3:$AE$7690,"&lt;&gt;2",'3way'!$Z$3:$Z$7690,"="  &amp;A6)</f>
        <v>18</v>
      </c>
      <c r="H6" s="6">
        <f>(B6/((COUNTIF('3way'!$Z$3:$Z$7690,"="&amp;A6))))</f>
        <v>0.14285714285714285</v>
      </c>
      <c r="I6" s="6">
        <f>(C6/(COUNTIF('3way'!$Z$3:$Z$7690,"="&amp;A6)))</f>
        <v>0.33333333333333331</v>
      </c>
      <c r="J6" s="6">
        <f>(D6/(COUNTIF('3way'!$Z$3:$Z$7690,"="&amp;A6)))</f>
        <v>7.9365079365079361E-2</v>
      </c>
      <c r="K6" s="6">
        <f>(E6/(COUNTIF('3way'!$Z$3:$Z$7690,"="&amp;A6)))</f>
        <v>3.1746031746031744E-2</v>
      </c>
      <c r="L6" s="6">
        <f>(F6/(COUNTIF('3way'!$Z$3:$Z$7690,"="&amp;A6)))</f>
        <v>0.1111111111111111</v>
      </c>
      <c r="M6" s="6">
        <f>(G6/(COUNTIF('3way'!$Z$3:$Z$7690,"="&amp;A6)))</f>
        <v>0.2857142857142857</v>
      </c>
      <c r="N6" s="68">
        <f>COUNTIFS('3way'!$R$3:$R$7690,"&gt;=  45% ",'3way'!$AE$3:$AE$7690,"1",'3way'!$Z$3:$Z$7690,"="  &amp;A6)</f>
        <v>8</v>
      </c>
      <c r="O6">
        <f>COUNTIFS('3way'!$R$3:$R$7690,"&gt;=  45% ",'3way'!$AE$3:$AE$7690,"&lt;&gt;1",'3way'!$Z$3:$Z$7690,"="  &amp;A6)</f>
        <v>20</v>
      </c>
      <c r="P6">
        <f>COUNTIFS('3way'!$S$3:$S$7690,"&gt;=  26% ",'3way'!$AE$3:$AE$7690,"X",'3way'!$Z$3:$Z$7690,"="  &amp;A6)</f>
        <v>10</v>
      </c>
      <c r="Q6">
        <f>COUNTIFS('3way'!$S$3:$S$7690,"&gt;=  26% ",'3way'!$AE$3:$AE$7690,"&lt;&gt;X",'3way'!$Z$3:$Z$7690,"="  &amp;A6)</f>
        <v>37</v>
      </c>
      <c r="R6">
        <f>COUNTIFS('3way'!$T$3:$T$7690,"&gt;=  28% ",'3way'!$AE$3:$AE$7690,"2",'3way'!$Z$3:$Z$7690,"="  &amp;A6)</f>
        <v>18</v>
      </c>
      <c r="S6" s="83">
        <f>COUNTIFS('3way'!$T$3:$T$7690,"&gt;=  28% ",'3way'!$AE$3:$AE$7690,"&lt;&gt;2",'3way'!$Z$3:$Z$7690,"="  &amp;A6)</f>
        <v>42</v>
      </c>
      <c r="T6" s="6">
        <f>(N6/(COUNTIF('3way'!$Z$3:$Z$7690,"="&amp;A6)))</f>
        <v>0.12698412698412698</v>
      </c>
      <c r="U6" s="6">
        <f>(O6/(COUNTIF('3way'!$Z$3:$Z$7690,"="&amp;A6)))</f>
        <v>0.31746031746031744</v>
      </c>
      <c r="V6" s="6">
        <f>(P6/(COUNTIF('3way'!$Z$3:$Z$7690,"="&amp;A6)))</f>
        <v>0.15873015873015872</v>
      </c>
      <c r="W6" s="6">
        <f>(Q6/(COUNTIF('3way'!$Z$3:$Z$7690,"="&amp;A6)))</f>
        <v>0.58730158730158732</v>
      </c>
      <c r="X6" s="6">
        <f>(R6/(COUNTIF('3way'!$Z$3:$Z$7690,"="&amp;A6)))</f>
        <v>0.2857142857142857</v>
      </c>
      <c r="Y6" s="6">
        <f>(S6/(COUNTIF('3way'!$Z$3:$Z$7690,"="&amp;A6)))</f>
        <v>0.66666666666666663</v>
      </c>
      <c r="Z6">
        <f t="shared" si="0"/>
        <v>21</v>
      </c>
      <c r="AA6" s="6">
        <f>(Z6/(COUNTIF('3way'!$Z$3:$Z$7690,"="&amp;A6)))</f>
        <v>0.33333333333333331</v>
      </c>
      <c r="AB6">
        <f t="shared" si="1"/>
        <v>36</v>
      </c>
      <c r="AC6" s="6">
        <f>(AB6/(COUNTIF('3way'!$Z$3:$Z$7690,"="&amp;A6)))</f>
        <v>0.5714285714285714</v>
      </c>
      <c r="AD6">
        <f t="shared" si="2"/>
        <v>41</v>
      </c>
      <c r="AE6" s="6">
        <f>(AD6/(COUNTIF('3way'!$Z$3:$Z$7690,"="&amp;A6)))</f>
        <v>0.65079365079365081</v>
      </c>
      <c r="AF6">
        <f t="shared" si="3"/>
        <v>99</v>
      </c>
      <c r="AG6" s="6">
        <f>(AF6/(COUNTIF('3way'!$Z$3:$Z$7690,"="&amp;A6)))</f>
        <v>1.5714285714285714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10</v>
      </c>
      <c r="C7" s="68">
        <f>COUNTIFS('3way'!$A$3:$A$7690,"&gt;=  45% ",'3way'!$AE$3:$AE$7690,"&lt;&gt;1",'3way'!$Z$3:$Z$7690,"="  &amp;A7)</f>
        <v>16</v>
      </c>
      <c r="D7" s="68">
        <f>COUNTIFS('3way'!$B$3:$B$7690,"&gt;=  26% ",'3way'!$AE$3:$AE$7690,"X",'3way'!$Z$3:$Z$7690,"="  &amp;A7)</f>
        <v>2</v>
      </c>
      <c r="E7" s="68">
        <f>COUNTIFS('3way'!$B$3:$B$7690,"&gt;=  26% ",'3way'!$AE$3:$AE$7690,"&lt;&gt;X",'3way'!$Z$3:$Z$7690,"="  &amp;A7)</f>
        <v>12</v>
      </c>
      <c r="F7" s="68">
        <f>COUNTIFS('3way'!$C$3:$C$7690,"&gt;=  28% ",'3way'!$AE$3:$AE$7690,"2",'3way'!$Z$3:$Z$7690,"="  &amp;A7)</f>
        <v>13</v>
      </c>
      <c r="G7" s="68">
        <f>COUNTIFS('3way'!$C$3:$C$7690,"&gt;=  28% ",'3way'!$AE$3:$AE$7690,"&lt;&gt;2",'3way'!$Z$3:$Z$7690,"="  &amp;A7)</f>
        <v>32</v>
      </c>
      <c r="H7" s="6">
        <f>(B7/((COUNTIF('3way'!$Z$3:$Z$7690,"="&amp;A7))))</f>
        <v>0.2</v>
      </c>
      <c r="I7" s="6">
        <f>(C7/(COUNTIF('3way'!$Z$3:$Z$7690,"="&amp;A7)))</f>
        <v>0.32</v>
      </c>
      <c r="J7" s="6">
        <f>(D7/(COUNTIF('3way'!$Z$3:$Z$7690,"="&amp;A7)))</f>
        <v>0.04</v>
      </c>
      <c r="K7" s="6">
        <f>(E7/(COUNTIF('3way'!$Z$3:$Z$7690,"="&amp;A7)))</f>
        <v>0.24</v>
      </c>
      <c r="L7" s="6">
        <f>(F7/(COUNTIF('3way'!$Z$3:$Z$7690,"="&amp;A7)))</f>
        <v>0.26</v>
      </c>
      <c r="M7" s="6">
        <f>(G7/(COUNTIF('3way'!$Z$3:$Z$7690,"="&amp;A7)))</f>
        <v>0.64</v>
      </c>
      <c r="N7" s="68">
        <f>COUNTIFS('3way'!$R$3:$R$7690,"&gt;=  45% ",'3way'!$AE$3:$AE$7690,"1",'3way'!$Z$3:$Z$7690,"="  &amp;A7)</f>
        <v>15</v>
      </c>
      <c r="O7">
        <f>COUNTIFS('3way'!$R$3:$R$7690,"&gt;=  45% ",'3way'!$AE$3:$AE$7690,"&lt;&gt;1",'3way'!$Z$3:$Z$7690,"="  &amp;A7)</f>
        <v>19</v>
      </c>
      <c r="P7">
        <f>COUNTIFS('3way'!$S$3:$S$7690,"&gt;=  26% ",'3way'!$AE$3:$AE$7690,"X",'3way'!$Z$3:$Z$7690,"="  &amp;A7)</f>
        <v>8</v>
      </c>
      <c r="Q7">
        <f>COUNTIFS('3way'!$S$3:$S$7690,"&gt;=  26% ",'3way'!$AE$3:$AE$7690,"&lt;&gt;X",'3way'!$Z$3:$Z$7690,"="  &amp;A7)</f>
        <v>19</v>
      </c>
      <c r="R7">
        <f>COUNTIFS('3way'!$T$3:$T$7690,"&gt;=  28% ",'3way'!$AE$3:$AE$7690,"2",'3way'!$Z$3:$Z$7690,"="  &amp;A7)</f>
        <v>15</v>
      </c>
      <c r="S7" s="83">
        <f>COUNTIFS('3way'!$T$3:$T$7690,"&gt;=  28% ",'3way'!$AE$3:$AE$7690,"&lt;&gt;2",'3way'!$Z$3:$Z$7690,"="  &amp;A7)</f>
        <v>30</v>
      </c>
      <c r="T7" s="6">
        <f>(N7/(COUNTIF('3way'!$Z$3:$Z$7690,"="&amp;A7)))</f>
        <v>0.3</v>
      </c>
      <c r="U7" s="6">
        <f>(O7/(COUNTIF('3way'!$Z$3:$Z$7690,"="&amp;A7)))</f>
        <v>0.38</v>
      </c>
      <c r="V7" s="6">
        <f>(P7/(COUNTIF('3way'!$Z$3:$Z$7690,"="&amp;A7)))</f>
        <v>0.16</v>
      </c>
      <c r="W7" s="6">
        <f>(Q7/(COUNTIF('3way'!$Z$3:$Z$7690,"="&amp;A7)))</f>
        <v>0.38</v>
      </c>
      <c r="X7" s="6">
        <f>(R7/(COUNTIF('3way'!$Z$3:$Z$7690,"="&amp;A7)))</f>
        <v>0.3</v>
      </c>
      <c r="Y7" s="6">
        <f>(S7/(COUNTIF('3way'!$Z$3:$Z$7690,"="&amp;A7)))</f>
        <v>0.6</v>
      </c>
      <c r="Z7">
        <f t="shared" si="0"/>
        <v>25</v>
      </c>
      <c r="AA7" s="6">
        <f>(Z7/(COUNTIF('3way'!$Z$3:$Z$7690,"="&amp;A7)))</f>
        <v>0.5</v>
      </c>
      <c r="AB7">
        <f t="shared" si="1"/>
        <v>38</v>
      </c>
      <c r="AC7" s="6">
        <f>(AB7/(COUNTIF('3way'!$Z$3:$Z$7690,"="&amp;A7)))</f>
        <v>0.76</v>
      </c>
      <c r="AD7">
        <f t="shared" si="2"/>
        <v>60</v>
      </c>
      <c r="AE7" s="6">
        <f>(AD7/(COUNTIF('3way'!$Z$3:$Z$7690,"="&amp;A7)))</f>
        <v>1.2</v>
      </c>
      <c r="AF7">
        <f t="shared" si="3"/>
        <v>68</v>
      </c>
      <c r="AG7" s="6">
        <f>(AF7/(COUNTIF('3way'!$Z$3:$Z$7690,"="&amp;A7)))</f>
        <v>1.36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12</v>
      </c>
      <c r="C8" s="68">
        <f>COUNTIFS('3way'!$A$3:$A$7690,"&gt;=  45% ",'3way'!$AE$3:$AE$7690,"&lt;&gt;1",'3way'!$Z$3:$Z$7690,"="  &amp;A8)</f>
        <v>34</v>
      </c>
      <c r="D8" s="68">
        <f>COUNTIFS('3way'!$B$3:$B$7690,"&gt;=  26% ",'3way'!$AE$3:$AE$7690,"X",'3way'!$Z$3:$Z$7690,"="  &amp;A8)</f>
        <v>23</v>
      </c>
      <c r="E8" s="68">
        <f>COUNTIFS('3way'!$B$3:$B$7690,"&gt;=  26% ",'3way'!$AE$3:$AE$7690,"&lt;&gt;X",'3way'!$Z$3:$Z$7690,"="  &amp;A8)</f>
        <v>39</v>
      </c>
      <c r="F8" s="68">
        <f>COUNTIFS('3way'!$C$3:$C$7690,"&gt;=  28% ",'3way'!$AE$3:$AE$7690,"2",'3way'!$Z$3:$Z$7690,"="  &amp;A8)</f>
        <v>15</v>
      </c>
      <c r="G8" s="68">
        <f>COUNTIFS('3way'!$C$3:$C$7690,"&gt;=  28% ",'3way'!$AE$3:$AE$7690,"&lt;&gt;2",'3way'!$Z$3:$Z$7690,"="  &amp;A8)</f>
        <v>53</v>
      </c>
      <c r="H8" s="6">
        <f>(B8/((COUNTIF('3way'!$Z$3:$Z$7690,"="&amp;A8))))</f>
        <v>0.125</v>
      </c>
      <c r="I8" s="6">
        <f>(C8/(COUNTIF('3way'!$Z$3:$Z$7690,"="&amp;A8)))</f>
        <v>0.35416666666666669</v>
      </c>
      <c r="J8" s="6">
        <f>(D8/(COUNTIF('3way'!$Z$3:$Z$7690,"="&amp;A8)))</f>
        <v>0.23958333333333334</v>
      </c>
      <c r="K8" s="6">
        <f>(E8/(COUNTIF('3way'!$Z$3:$Z$7690,"="&amp;A8)))</f>
        <v>0.40625</v>
      </c>
      <c r="L8" s="6">
        <f>(F8/(COUNTIF('3way'!$Z$3:$Z$7690,"="&amp;A8)))</f>
        <v>0.15625</v>
      </c>
      <c r="M8" s="6">
        <f>(G8/(COUNTIF('3way'!$Z$3:$Z$7690,"="&amp;A8)))</f>
        <v>0.55208333333333337</v>
      </c>
      <c r="N8" s="68">
        <f>COUNTIFS('3way'!$R$3:$R$7690,"&gt;=  45% ",'3way'!$AE$3:$AE$7690,"1",'3way'!$Z$3:$Z$7690,"="  &amp;A8)</f>
        <v>16</v>
      </c>
      <c r="O8">
        <f>COUNTIFS('3way'!$R$3:$R$7690,"&gt;=  45% ",'3way'!$AE$3:$AE$7690,"&lt;&gt;1",'3way'!$Z$3:$Z$7690,"="  &amp;A8)</f>
        <v>35</v>
      </c>
      <c r="P8">
        <f>COUNTIFS('3way'!$S$3:$S$7690,"&gt;=  26% ",'3way'!$AE$3:$AE$7690,"X",'3way'!$Z$3:$Z$7690,"="  &amp;A8)</f>
        <v>28</v>
      </c>
      <c r="Q8">
        <f>COUNTIFS('3way'!$S$3:$S$7690,"&gt;=  26% ",'3way'!$AE$3:$AE$7690,"&lt;&gt;X",'3way'!$Z$3:$Z$7690,"="  &amp;A8)</f>
        <v>57</v>
      </c>
      <c r="R8">
        <f>COUNTIFS('3way'!$T$3:$T$7690,"&gt;=  28% ",'3way'!$AE$3:$AE$7690,"2",'3way'!$Z$3:$Z$7690,"="  &amp;A8)</f>
        <v>20</v>
      </c>
      <c r="S8" s="83">
        <f>COUNTIFS('3way'!$T$3:$T$7690,"&gt;=  28% ",'3way'!$AE$3:$AE$7690,"&lt;&gt;2",'3way'!$Z$3:$Z$7690,"="  &amp;A8)</f>
        <v>50</v>
      </c>
      <c r="T8" s="6">
        <f>(N8/(COUNTIF('3way'!$Z$3:$Z$7690,"="&amp;A8)))</f>
        <v>0.16666666666666666</v>
      </c>
      <c r="U8" s="6">
        <f>(O8/(COUNTIF('3way'!$Z$3:$Z$7690,"="&amp;A8)))</f>
        <v>0.36458333333333331</v>
      </c>
      <c r="V8" s="6">
        <f>(P8/(COUNTIF('3way'!$Z$3:$Z$7690,"="&amp;A8)))</f>
        <v>0.29166666666666669</v>
      </c>
      <c r="W8" s="6">
        <f>(Q8/(COUNTIF('3way'!$Z$3:$Z$7690,"="&amp;A8)))</f>
        <v>0.59375</v>
      </c>
      <c r="X8" s="6">
        <f>(R8/(COUNTIF('3way'!$Z$3:$Z$7690,"="&amp;A8)))</f>
        <v>0.20833333333333334</v>
      </c>
      <c r="Y8" s="6">
        <f>(S8/(COUNTIF('3way'!$Z$3:$Z$7690,"="&amp;A8)))</f>
        <v>0.52083333333333337</v>
      </c>
      <c r="Z8">
        <f t="shared" si="0"/>
        <v>50</v>
      </c>
      <c r="AA8" s="6">
        <f>(Z8/(COUNTIF('3way'!$Z$3:$Z$7690,"="&amp;A8)))</f>
        <v>0.52083333333333337</v>
      </c>
      <c r="AB8">
        <f t="shared" si="1"/>
        <v>64</v>
      </c>
      <c r="AC8" s="6">
        <f>(AB8/(COUNTIF('3way'!$Z$3:$Z$7690,"="&amp;A8)))</f>
        <v>0.66666666666666663</v>
      </c>
      <c r="AD8">
        <f t="shared" si="2"/>
        <v>126</v>
      </c>
      <c r="AE8" s="6">
        <f>(AD8/(COUNTIF('3way'!$Z$3:$Z$7690,"="&amp;A8)))</f>
        <v>1.3125</v>
      </c>
      <c r="AF8">
        <f t="shared" si="3"/>
        <v>142</v>
      </c>
      <c r="AG8" s="6">
        <f>(AF8/(COUNTIF('3way'!$Z$3:$Z$7690,"="&amp;A8)))</f>
        <v>1.4791666666666667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14</v>
      </c>
      <c r="C9" s="68">
        <f>COUNTIFS('3way'!$A$3:$A$7690,"&gt;=  45% ",'3way'!$AE$3:$AE$7690,"&lt;&gt;1",'3way'!$Z$3:$Z$7690,"="  &amp;A9)</f>
        <v>30</v>
      </c>
      <c r="D9" s="68">
        <f>COUNTIFS('3way'!$B$3:$B$7690,"&gt;=  26% ",'3way'!$AE$3:$AE$7690,"X",'3way'!$Z$3:$Z$7690,"="  &amp;A9)</f>
        <v>15</v>
      </c>
      <c r="E9" s="68">
        <f>COUNTIFS('3way'!$B$3:$B$7690,"&gt;=  26% ",'3way'!$AE$3:$AE$7690,"&lt;&gt;X",'3way'!$Z$3:$Z$7690,"="  &amp;A9)</f>
        <v>25</v>
      </c>
      <c r="F9" s="68">
        <f>COUNTIFS('3way'!$C$3:$C$7690,"&gt;=  28% ",'3way'!$AE$3:$AE$7690,"2",'3way'!$Z$3:$Z$7690,"="  &amp;A9)</f>
        <v>13</v>
      </c>
      <c r="G9" s="68">
        <f>COUNTIFS('3way'!$C$3:$C$7690,"&gt;=  28% ",'3way'!$AE$3:$AE$7690,"&lt;&gt;2",'3way'!$Z$3:$Z$7690,"="  &amp;A9)</f>
        <v>56</v>
      </c>
      <c r="H9" s="6">
        <f>(B9/((COUNTIF('3way'!$Z$3:$Z$7690,"="&amp;A9))))</f>
        <v>0.15217391304347827</v>
      </c>
      <c r="I9" s="6">
        <f>(C9/(COUNTIF('3way'!$Z$3:$Z$7690,"="&amp;A9)))</f>
        <v>0.32608695652173914</v>
      </c>
      <c r="J9" s="6">
        <f>(D9/(COUNTIF('3way'!$Z$3:$Z$7690,"="&amp;A9)))</f>
        <v>0.16304347826086957</v>
      </c>
      <c r="K9" s="6">
        <f>(E9/(COUNTIF('3way'!$Z$3:$Z$7690,"="&amp;A9)))</f>
        <v>0.27173913043478259</v>
      </c>
      <c r="L9" s="6">
        <f>(F9/(COUNTIF('3way'!$Z$3:$Z$7690,"="&amp;A9)))</f>
        <v>0.14130434782608695</v>
      </c>
      <c r="M9" s="6">
        <f>(G9/(COUNTIF('3way'!$Z$3:$Z$7690,"="&amp;A9)))</f>
        <v>0.60869565217391308</v>
      </c>
      <c r="N9" s="68">
        <f>COUNTIFS('3way'!$R$3:$R$7690,"&gt;=  45% ",'3way'!$AE$3:$AE$7690,"1",'3way'!$Z$3:$Z$7690,"="  &amp;A9)</f>
        <v>16</v>
      </c>
      <c r="O9">
        <f>COUNTIFS('3way'!$R$3:$R$7690,"&gt;=  45% ",'3way'!$AE$3:$AE$7690,"&lt;&gt;1",'3way'!$Z$3:$Z$7690,"="  &amp;A9)</f>
        <v>28</v>
      </c>
      <c r="P9">
        <f>COUNTIFS('3way'!$S$3:$S$7690,"&gt;=  26% ",'3way'!$AE$3:$AE$7690,"X",'3way'!$Z$3:$Z$7690,"="  &amp;A9)</f>
        <v>25</v>
      </c>
      <c r="Q9">
        <f>COUNTIFS('3way'!$S$3:$S$7690,"&gt;=  26% ",'3way'!$AE$3:$AE$7690,"&lt;&gt;X",'3way'!$Z$3:$Z$7690,"="  &amp;A9)</f>
        <v>57</v>
      </c>
      <c r="R9">
        <f>COUNTIFS('3way'!$T$3:$T$7690,"&gt;=  28% ",'3way'!$AE$3:$AE$7690,"2",'3way'!$Z$3:$Z$7690,"="  &amp;A9)</f>
        <v>16</v>
      </c>
      <c r="S9" s="83">
        <f>COUNTIFS('3way'!$T$3:$T$7690,"&gt;=  28% ",'3way'!$AE$3:$AE$7690,"&lt;&gt;2",'3way'!$Z$3:$Z$7690,"="  &amp;A9)</f>
        <v>57</v>
      </c>
      <c r="T9" s="6">
        <f>(N9/(COUNTIF('3way'!$Z$3:$Z$7690,"="&amp;A9)))</f>
        <v>0.17391304347826086</v>
      </c>
      <c r="U9" s="6">
        <f>(O9/(COUNTIF('3way'!$Z$3:$Z$7690,"="&amp;A9)))</f>
        <v>0.30434782608695654</v>
      </c>
      <c r="V9" s="6">
        <f>(P9/(COUNTIF('3way'!$Z$3:$Z$7690,"="&amp;A9)))</f>
        <v>0.27173913043478259</v>
      </c>
      <c r="W9" s="6">
        <f>(Q9/(COUNTIF('3way'!$Z$3:$Z$7690,"="&amp;A9)))</f>
        <v>0.61956521739130432</v>
      </c>
      <c r="X9" s="6">
        <f>(R9/(COUNTIF('3way'!$Z$3:$Z$7690,"="&amp;A9)))</f>
        <v>0.17391304347826086</v>
      </c>
      <c r="Y9" s="6">
        <f>(S9/(COUNTIF('3way'!$Z$3:$Z$7690,"="&amp;A9)))</f>
        <v>0.61956521739130432</v>
      </c>
      <c r="Z9">
        <f t="shared" si="0"/>
        <v>42</v>
      </c>
      <c r="AA9" s="6">
        <f>(Z9/(COUNTIF('3way'!$Z$3:$Z$7690,"="&amp;A9)))</f>
        <v>0.45652173913043476</v>
      </c>
      <c r="AB9">
        <f t="shared" si="1"/>
        <v>57</v>
      </c>
      <c r="AC9" s="6">
        <f>(AB9/(COUNTIF('3way'!$Z$3:$Z$7690,"="&amp;A9)))</f>
        <v>0.61956521739130432</v>
      </c>
      <c r="AD9">
        <f t="shared" si="2"/>
        <v>111</v>
      </c>
      <c r="AE9" s="6">
        <f>(AD9/(COUNTIF('3way'!$Z$3:$Z$7690,"="&amp;A9)))</f>
        <v>1.2065217391304348</v>
      </c>
      <c r="AF9">
        <f t="shared" si="3"/>
        <v>142</v>
      </c>
      <c r="AG9" s="6">
        <f>(AF9/(COUNTIF('3way'!$Z$3:$Z$7690,"="&amp;A9)))</f>
        <v>1.5434782608695652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13</v>
      </c>
      <c r="C10" s="68">
        <f>COUNTIFS('3way'!$A$3:$A$7690,"&gt;=  45% ",'3way'!$AE$3:$AE$7690,"&lt;&gt;1",'3way'!$Z$3:$Z$7690,"="  &amp;A10)</f>
        <v>31</v>
      </c>
      <c r="D10" s="68">
        <f>COUNTIFS('3way'!$B$3:$B$7690,"&gt;=  26% ",'3way'!$AE$3:$AE$7690,"X",'3way'!$Z$3:$Z$7690,"="  &amp;A10)</f>
        <v>17</v>
      </c>
      <c r="E10" s="68">
        <f>COUNTIFS('3way'!$B$3:$B$7690,"&gt;=  26% ",'3way'!$AE$3:$AE$7690,"&lt;&gt;X",'3way'!$Z$3:$Z$7690,"="  &amp;A10)</f>
        <v>35</v>
      </c>
      <c r="F10" s="68">
        <f>COUNTIFS('3way'!$C$3:$C$7690,"&gt;=  28% ",'3way'!$AE$3:$AE$7690,"2",'3way'!$Z$3:$Z$7690,"="  &amp;A10)</f>
        <v>17</v>
      </c>
      <c r="G10" s="68">
        <f>COUNTIFS('3way'!$C$3:$C$7690,"&gt;=  28% ",'3way'!$AE$3:$AE$7690,"&lt;&gt;2",'3way'!$Z$3:$Z$7690,"="  &amp;A10)</f>
        <v>53</v>
      </c>
      <c r="H10" s="6">
        <f>(B10/((COUNTIF('3way'!$Z$3:$Z$7690,"="&amp;A10))))</f>
        <v>0.1368421052631579</v>
      </c>
      <c r="I10" s="6">
        <f>(C10/(COUNTIF('3way'!$Z$3:$Z$7690,"="&amp;A10)))</f>
        <v>0.32631578947368423</v>
      </c>
      <c r="J10" s="6">
        <f>(D10/(COUNTIF('3way'!$Z$3:$Z$7690,"="&amp;A10)))</f>
        <v>0.17894736842105263</v>
      </c>
      <c r="K10" s="6">
        <f>(E10/(COUNTIF('3way'!$Z$3:$Z$7690,"="&amp;A10)))</f>
        <v>0.36842105263157893</v>
      </c>
      <c r="L10" s="6">
        <f>(F10/(COUNTIF('3way'!$Z$3:$Z$7690,"="&amp;A10)))</f>
        <v>0.17894736842105263</v>
      </c>
      <c r="M10" s="6">
        <f>(G10/(COUNTIF('3way'!$Z$3:$Z$7690,"="&amp;A10)))</f>
        <v>0.55789473684210522</v>
      </c>
      <c r="N10" s="68">
        <f>COUNTIFS('3way'!$R$3:$R$7690,"&gt;=  45% ",'3way'!$AE$3:$AE$7690,"1",'3way'!$Z$3:$Z$7690,"="  &amp;A10)</f>
        <v>11</v>
      </c>
      <c r="O10">
        <f>COUNTIFS('3way'!$R$3:$R$7690,"&gt;=  45% ",'3way'!$AE$3:$AE$7690,"&lt;&gt;1",'3way'!$Z$3:$Z$7690,"="  &amp;A10)</f>
        <v>25</v>
      </c>
      <c r="P10">
        <f>COUNTIFS('3way'!$S$3:$S$7690,"&gt;=  26% ",'3way'!$AE$3:$AE$7690,"X",'3way'!$Z$3:$Z$7690,"="  &amp;A10)</f>
        <v>28</v>
      </c>
      <c r="Q10">
        <f>COUNTIFS('3way'!$S$3:$S$7690,"&gt;=  26% ",'3way'!$AE$3:$AE$7690,"&lt;&gt;X",'3way'!$Z$3:$Z$7690,"="  &amp;A10)</f>
        <v>64</v>
      </c>
      <c r="R10">
        <f>COUNTIFS('3way'!$T$3:$T$7690,"&gt;=  28% ",'3way'!$AE$3:$AE$7690,"2",'3way'!$Z$3:$Z$7690,"="  &amp;A10)</f>
        <v>16</v>
      </c>
      <c r="S10" s="83">
        <f>COUNTIFS('3way'!$T$3:$T$7690,"&gt;=  28% ",'3way'!$AE$3:$AE$7690,"&lt;&gt;2",'3way'!$Z$3:$Z$7690,"="  &amp;A10)</f>
        <v>62</v>
      </c>
      <c r="T10" s="6">
        <f>(N10/(COUNTIF('3way'!$Z$3:$Z$7690,"="&amp;A10)))</f>
        <v>0.11578947368421053</v>
      </c>
      <c r="U10" s="6">
        <f>(O10/(COUNTIF('3way'!$Z$3:$Z$7690,"="&amp;A10)))</f>
        <v>0.26315789473684209</v>
      </c>
      <c r="V10" s="6">
        <f>(P10/(COUNTIF('3way'!$Z$3:$Z$7690,"="&amp;A10)))</f>
        <v>0.29473684210526313</v>
      </c>
      <c r="W10" s="6">
        <f>(Q10/(COUNTIF('3way'!$Z$3:$Z$7690,"="&amp;A10)))</f>
        <v>0.67368421052631577</v>
      </c>
      <c r="X10" s="6">
        <f>(R10/(COUNTIF('3way'!$Z$3:$Z$7690,"="&amp;A10)))</f>
        <v>0.16842105263157894</v>
      </c>
      <c r="Y10" s="6">
        <f>(S10/(COUNTIF('3way'!$Z$3:$Z$7690,"="&amp;A10)))</f>
        <v>0.65263157894736845</v>
      </c>
      <c r="Z10">
        <f t="shared" si="0"/>
        <v>47</v>
      </c>
      <c r="AA10" s="6">
        <f>(Z10/(COUNTIF('3way'!$Z$3:$Z$7690,"="&amp;A10)))</f>
        <v>0.49473684210526314</v>
      </c>
      <c r="AB10">
        <f t="shared" si="1"/>
        <v>55</v>
      </c>
      <c r="AC10" s="6">
        <f>(AB10/(COUNTIF('3way'!$Z$3:$Z$7690,"="&amp;A10)))</f>
        <v>0.57894736842105265</v>
      </c>
      <c r="AD10">
        <f t="shared" si="2"/>
        <v>119</v>
      </c>
      <c r="AE10" s="6">
        <f>(AD10/(COUNTIF('3way'!$Z$3:$Z$7690,"="&amp;A10)))</f>
        <v>1.2526315789473683</v>
      </c>
      <c r="AF10">
        <f t="shared" si="3"/>
        <v>151</v>
      </c>
      <c r="AG10" s="6">
        <f>(AF10/(COUNTIF('3way'!$Z$3:$Z$7690,"="&amp;A10)))</f>
        <v>1.5894736842105264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14</v>
      </c>
      <c r="C11" s="68">
        <f>COUNTIFS('3way'!$A$3:$A$7690,"&gt;=  45% ",'3way'!$AE$3:$AE$7690,"&lt;&gt;1",'3way'!$Z$3:$Z$7690,"="  &amp;A11)</f>
        <v>28</v>
      </c>
      <c r="D11" s="68">
        <f>COUNTIFS('3way'!$B$3:$B$7690,"&gt;=  26% ",'3way'!$AE$3:$AE$7690,"X",'3way'!$Z$3:$Z$7690,"="  &amp;A11)</f>
        <v>5</v>
      </c>
      <c r="E11" s="68">
        <f>COUNTIFS('3way'!$B$3:$B$7690,"&gt;=  26% ",'3way'!$AE$3:$AE$7690,"&lt;&gt;X",'3way'!$Z$3:$Z$7690,"="  &amp;A11)</f>
        <v>15</v>
      </c>
      <c r="F11" s="68">
        <f>COUNTIFS('3way'!$C$3:$C$7690,"&gt;=  28% ",'3way'!$AE$3:$AE$7690,"2",'3way'!$Z$3:$Z$7690,"="  &amp;A11)</f>
        <v>18</v>
      </c>
      <c r="G11" s="68">
        <f>COUNTIFS('3way'!$C$3:$C$7690,"&gt;=  28% ",'3way'!$AE$3:$AE$7690,"&lt;&gt;2",'3way'!$Z$3:$Z$7690,"="  &amp;A11)</f>
        <v>41</v>
      </c>
      <c r="H11" s="6">
        <f>(B11/((COUNTIF('3way'!$Z$3:$Z$7690,"="&amp;A11))))</f>
        <v>0.19444444444444445</v>
      </c>
      <c r="I11" s="6">
        <f>(C11/(COUNTIF('3way'!$Z$3:$Z$7690,"="&amp;A11)))</f>
        <v>0.3888888888888889</v>
      </c>
      <c r="J11" s="6">
        <f>(D11/(COUNTIF('3way'!$Z$3:$Z$7690,"="&amp;A11)))</f>
        <v>6.9444444444444448E-2</v>
      </c>
      <c r="K11" s="6">
        <f>(E11/(COUNTIF('3way'!$Z$3:$Z$7690,"="&amp;A11)))</f>
        <v>0.20833333333333334</v>
      </c>
      <c r="L11" s="6">
        <f>(F11/(COUNTIF('3way'!$Z$3:$Z$7690,"="&amp;A11)))</f>
        <v>0.25</v>
      </c>
      <c r="M11" s="6">
        <f>(G11/(COUNTIF('3way'!$Z$3:$Z$7690,"="&amp;A11)))</f>
        <v>0.56944444444444442</v>
      </c>
      <c r="N11" s="68">
        <f>COUNTIFS('3way'!$R$3:$R$7690,"&gt;=  45% ",'3way'!$AE$3:$AE$7690,"1",'3way'!$Z$3:$Z$7690,"="  &amp;A11)</f>
        <v>15</v>
      </c>
      <c r="O11">
        <f>COUNTIFS('3way'!$R$3:$R$7690,"&gt;=  45% ",'3way'!$AE$3:$AE$7690,"&lt;&gt;1",'3way'!$Z$3:$Z$7690,"="  &amp;A11)</f>
        <v>30</v>
      </c>
      <c r="P11">
        <f>COUNTIFS('3way'!$S$3:$S$7690,"&gt;=  26% ",'3way'!$AE$3:$AE$7690,"X",'3way'!$Z$3:$Z$7690,"="  &amp;A11)</f>
        <v>8</v>
      </c>
      <c r="Q11">
        <f>COUNTIFS('3way'!$S$3:$S$7690,"&gt;=  26% ",'3way'!$AE$3:$AE$7690,"&lt;&gt;X",'3way'!$Z$3:$Z$7690,"="  &amp;A11)</f>
        <v>21</v>
      </c>
      <c r="R11">
        <f>COUNTIFS('3way'!$T$3:$T$7690,"&gt;=  28% ",'3way'!$AE$3:$AE$7690,"2",'3way'!$Z$3:$Z$7690,"="  &amp;A11)</f>
        <v>21</v>
      </c>
      <c r="S11" s="83">
        <f>COUNTIFS('3way'!$T$3:$T$7690,"&gt;=  28% ",'3way'!$AE$3:$AE$7690,"&lt;&gt;2",'3way'!$Z$3:$Z$7690,"="  &amp;A11)</f>
        <v>43</v>
      </c>
      <c r="T11" s="6">
        <f>(N11/(COUNTIF('3way'!$Z$3:$Z$7690,"="&amp;A11)))</f>
        <v>0.20833333333333334</v>
      </c>
      <c r="U11" s="6">
        <f>(O11/(COUNTIF('3way'!$Z$3:$Z$7690,"="&amp;A11)))</f>
        <v>0.41666666666666669</v>
      </c>
      <c r="V11" s="6">
        <f>(P11/(COUNTIF('3way'!$Z$3:$Z$7690,"="&amp;A11)))</f>
        <v>0.1111111111111111</v>
      </c>
      <c r="W11" s="6">
        <f>(Q11/(COUNTIF('3way'!$Z$3:$Z$7690,"="&amp;A11)))</f>
        <v>0.29166666666666669</v>
      </c>
      <c r="X11" s="6">
        <f>(R11/(COUNTIF('3way'!$Z$3:$Z$7690,"="&amp;A11)))</f>
        <v>0.29166666666666669</v>
      </c>
      <c r="Y11" s="6">
        <f>(S11/(COUNTIF('3way'!$Z$3:$Z$7690,"="&amp;A11)))</f>
        <v>0.59722222222222221</v>
      </c>
      <c r="Z11">
        <f t="shared" si="0"/>
        <v>37</v>
      </c>
      <c r="AA11" s="6">
        <f>(Z11/(COUNTIF('3way'!$Z$3:$Z$7690,"="&amp;A11)))</f>
        <v>0.51388888888888884</v>
      </c>
      <c r="AB11">
        <f t="shared" si="1"/>
        <v>44</v>
      </c>
      <c r="AC11" s="6">
        <f>(AB11/(COUNTIF('3way'!$Z$3:$Z$7690,"="&amp;A11)))</f>
        <v>0.61111111111111116</v>
      </c>
      <c r="AD11">
        <f t="shared" si="2"/>
        <v>84</v>
      </c>
      <c r="AE11" s="6">
        <f>(AD11/(COUNTIF('3way'!$Z$3:$Z$7690,"="&amp;A11)))</f>
        <v>1.1666666666666667</v>
      </c>
      <c r="AF11">
        <f t="shared" si="3"/>
        <v>94</v>
      </c>
      <c r="AG11" s="6">
        <f>(AF11/(COUNTIF('3way'!$Z$3:$Z$7690,"="&amp;A11)))</f>
        <v>1.3055555555555556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10</v>
      </c>
      <c r="C12" s="68">
        <f>COUNTIFS('3way'!$A$3:$A$7690,"&gt;=  45% ",'3way'!$AE$3:$AE$7690,"&lt;&gt;1",'3way'!$Z$3:$Z$7690,"="  &amp;A12)</f>
        <v>27</v>
      </c>
      <c r="D12" s="68">
        <f>COUNTIFS('3way'!$B$3:$B$7690,"&gt;=  26% ",'3way'!$AE$3:$AE$7690,"X",'3way'!$Z$3:$Z$7690,"="  &amp;A12)</f>
        <v>6</v>
      </c>
      <c r="E12" s="68">
        <f>COUNTIFS('3way'!$B$3:$B$7690,"&gt;=  26% ",'3way'!$AE$3:$AE$7690,"&lt;&gt;X",'3way'!$Z$3:$Z$7690,"="  &amp;A12)</f>
        <v>20</v>
      </c>
      <c r="F12" s="68">
        <f>COUNTIFS('3way'!$C$3:$C$7690,"&gt;=  28% ",'3way'!$AE$3:$AE$7690,"2",'3way'!$Z$3:$Z$7690,"="  &amp;A12)</f>
        <v>14</v>
      </c>
      <c r="G12" s="68">
        <f>COUNTIFS('3way'!$C$3:$C$7690,"&gt;=  28% ",'3way'!$AE$3:$AE$7690,"&lt;&gt;2",'3way'!$Z$3:$Z$7690,"="  &amp;A12)</f>
        <v>41</v>
      </c>
      <c r="H12" s="6">
        <f>(B12/((COUNTIF('3way'!$Z$3:$Z$7690,"="&amp;A12))))</f>
        <v>0.14285714285714285</v>
      </c>
      <c r="I12" s="6">
        <f>(C12/(COUNTIF('3way'!$Z$3:$Z$7690,"="&amp;A12)))</f>
        <v>0.38571428571428573</v>
      </c>
      <c r="J12" s="6">
        <f>(D12/(COUNTIF('3way'!$Z$3:$Z$7690,"="&amp;A12)))</f>
        <v>8.5714285714285715E-2</v>
      </c>
      <c r="K12" s="6">
        <f>(E12/(COUNTIF('3way'!$Z$3:$Z$7690,"="&amp;A12)))</f>
        <v>0.2857142857142857</v>
      </c>
      <c r="L12" s="6">
        <f>(F12/(COUNTIF('3way'!$Z$3:$Z$7690,"="&amp;A12)))</f>
        <v>0.2</v>
      </c>
      <c r="M12" s="6">
        <f>(G12/(COUNTIF('3way'!$Z$3:$Z$7690,"="&amp;A12)))</f>
        <v>0.58571428571428574</v>
      </c>
      <c r="N12" s="68">
        <f>COUNTIFS('3way'!$R$3:$R$7690,"&gt;=  45% ",'3way'!$AE$3:$AE$7690,"1",'3way'!$Z$3:$Z$7690,"="  &amp;A12)</f>
        <v>16</v>
      </c>
      <c r="O12">
        <f>COUNTIFS('3way'!$R$3:$R$7690,"&gt;=  45% ",'3way'!$AE$3:$AE$7690,"&lt;&gt;1",'3way'!$Z$3:$Z$7690,"="  &amp;A12)</f>
        <v>37</v>
      </c>
      <c r="P12">
        <f>COUNTIFS('3way'!$S$3:$S$7690,"&gt;=  26% ",'3way'!$AE$3:$AE$7690,"X",'3way'!$Z$3:$Z$7690,"="  &amp;A12)</f>
        <v>15</v>
      </c>
      <c r="Q12">
        <f>COUNTIFS('3way'!$S$3:$S$7690,"&gt;=  26% ",'3way'!$AE$3:$AE$7690,"&lt;&gt;X",'3way'!$Z$3:$Z$7690,"="  &amp;A12)</f>
        <v>28</v>
      </c>
      <c r="R12">
        <f>COUNTIFS('3way'!$T$3:$T$7690,"&gt;=  28% ",'3way'!$AE$3:$AE$7690,"2",'3way'!$Z$3:$Z$7690,"="  &amp;A12)</f>
        <v>10</v>
      </c>
      <c r="S12" s="83">
        <f>COUNTIFS('3way'!$T$3:$T$7690,"&gt;=  28% ",'3way'!$AE$3:$AE$7690,"&lt;&gt;2",'3way'!$Z$3:$Z$7690,"="  &amp;A12)</f>
        <v>30</v>
      </c>
      <c r="T12" s="6">
        <f>(N12/(COUNTIF('3way'!$Z$3:$Z$7690,"="&amp;A12)))</f>
        <v>0.22857142857142856</v>
      </c>
      <c r="U12" s="6">
        <f>(O12/(COUNTIF('3way'!$Z$3:$Z$7690,"="&amp;A12)))</f>
        <v>0.52857142857142858</v>
      </c>
      <c r="V12" s="6">
        <f>(P12/(COUNTIF('3way'!$Z$3:$Z$7690,"="&amp;A12)))</f>
        <v>0.21428571428571427</v>
      </c>
      <c r="W12" s="6">
        <f>(Q12/(COUNTIF('3way'!$Z$3:$Z$7690,"="&amp;A12)))</f>
        <v>0.4</v>
      </c>
      <c r="X12" s="6">
        <f>(R12/(COUNTIF('3way'!$Z$3:$Z$7690,"="&amp;A12)))</f>
        <v>0.14285714285714285</v>
      </c>
      <c r="Y12" s="6">
        <f>(S12/(COUNTIF('3way'!$Z$3:$Z$7690,"="&amp;A12)))</f>
        <v>0.42857142857142855</v>
      </c>
      <c r="Z12">
        <f t="shared" si="0"/>
        <v>30</v>
      </c>
      <c r="AA12" s="6">
        <f>(Z12/(COUNTIF('3way'!$Z$3:$Z$7690,"="&amp;A12)))</f>
        <v>0.42857142857142855</v>
      </c>
      <c r="AB12">
        <f t="shared" si="1"/>
        <v>41</v>
      </c>
      <c r="AC12" s="6">
        <f>(AB12/(COUNTIF('3way'!$Z$3:$Z$7690,"="&amp;A12)))</f>
        <v>0.58571428571428574</v>
      </c>
      <c r="AD12">
        <f t="shared" si="2"/>
        <v>88</v>
      </c>
      <c r="AE12" s="6">
        <f>(AD12/(COUNTIF('3way'!$Z$3:$Z$7690,"="&amp;A12)))</f>
        <v>1.2571428571428571</v>
      </c>
      <c r="AF12">
        <f t="shared" si="3"/>
        <v>95</v>
      </c>
      <c r="AG12" s="6">
        <f>(AF12/(COUNTIF('3way'!$Z$3:$Z$7690,"="&amp;A12)))</f>
        <v>1.3571428571428572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11</v>
      </c>
      <c r="C13" s="68">
        <f>COUNTIFS('3way'!$A$3:$A$7690,"&gt;=  45% ",'3way'!$AE$3:$AE$7690,"&lt;&gt;1",'3way'!$Z$3:$Z$7690,"="  &amp;A13)</f>
        <v>27</v>
      </c>
      <c r="D13" s="68">
        <f>COUNTIFS('3way'!$B$3:$B$7690,"&gt;=  26% ",'3way'!$AE$3:$AE$7690,"X",'3way'!$Z$3:$Z$7690,"="  &amp;A13)</f>
        <v>12</v>
      </c>
      <c r="E13" s="68">
        <f>COUNTIFS('3way'!$B$3:$B$7690,"&gt;=  26% ",'3way'!$AE$3:$AE$7690,"&lt;&gt;X",'3way'!$Z$3:$Z$7690,"="  &amp;A13)</f>
        <v>33</v>
      </c>
      <c r="F13" s="68">
        <f>COUNTIFS('3way'!$C$3:$C$7690,"&gt;=  28% ",'3way'!$AE$3:$AE$7690,"2",'3way'!$Z$3:$Z$7690,"="  &amp;A13)</f>
        <v>15</v>
      </c>
      <c r="G13" s="68">
        <f>COUNTIFS('3way'!$C$3:$C$7690,"&gt;=  28% ",'3way'!$AE$3:$AE$7690,"&lt;&gt;2",'3way'!$Z$3:$Z$7690,"="  &amp;A13)</f>
        <v>42</v>
      </c>
      <c r="H13" s="6">
        <f>(B13/((COUNTIF('3way'!$Z$3:$Z$7690,"="&amp;A13))))</f>
        <v>0.12222222222222222</v>
      </c>
      <c r="I13" s="6">
        <f>(C13/(COUNTIF('3way'!$Z$3:$Z$7690,"="&amp;A13)))</f>
        <v>0.3</v>
      </c>
      <c r="J13" s="6">
        <f>(D13/(COUNTIF('3way'!$Z$3:$Z$7690,"="&amp;A13)))</f>
        <v>0.13333333333333333</v>
      </c>
      <c r="K13" s="6">
        <f>(E13/(COUNTIF('3way'!$Z$3:$Z$7690,"="&amp;A13)))</f>
        <v>0.36666666666666664</v>
      </c>
      <c r="L13" s="6">
        <f>(F13/(COUNTIF('3way'!$Z$3:$Z$7690,"="&amp;A13)))</f>
        <v>0.16666666666666666</v>
      </c>
      <c r="M13" s="6">
        <f>(G13/(COUNTIF('3way'!$Z$3:$Z$7690,"="&amp;A13)))</f>
        <v>0.46666666666666667</v>
      </c>
      <c r="N13" s="68">
        <f>COUNTIFS('3way'!$R$3:$R$7690,"&gt;=  45% ",'3way'!$AE$3:$AE$7690,"1",'3way'!$Z$3:$Z$7690,"="  &amp;A13)</f>
        <v>16</v>
      </c>
      <c r="O13">
        <f>COUNTIFS('3way'!$R$3:$R$7690,"&gt;=  45% ",'3way'!$AE$3:$AE$7690,"&lt;&gt;1",'3way'!$Z$3:$Z$7690,"="  &amp;A13)</f>
        <v>29</v>
      </c>
      <c r="P13">
        <f>COUNTIFS('3way'!$S$3:$S$7690,"&gt;=  26% ",'3way'!$AE$3:$AE$7690,"X",'3way'!$Z$3:$Z$7690,"="  &amp;A13)</f>
        <v>28</v>
      </c>
      <c r="Q13">
        <f>COUNTIFS('3way'!$S$3:$S$7690,"&gt;=  26% ",'3way'!$AE$3:$AE$7690,"&lt;&gt;X",'3way'!$Z$3:$Z$7690,"="  &amp;A13)</f>
        <v>59</v>
      </c>
      <c r="R13">
        <f>COUNTIFS('3way'!$T$3:$T$7690,"&gt;=  28% ",'3way'!$AE$3:$AE$7690,"2",'3way'!$Z$3:$Z$7690,"="  &amp;A13)</f>
        <v>20</v>
      </c>
      <c r="S13" s="83">
        <f>COUNTIFS('3way'!$T$3:$T$7690,"&gt;=  28% ",'3way'!$AE$3:$AE$7690,"&lt;&gt;2",'3way'!$Z$3:$Z$7690,"="  &amp;A13)</f>
        <v>47</v>
      </c>
      <c r="T13" s="6">
        <f>(N13/(COUNTIF('3way'!$Z$3:$Z$7690,"="&amp;A13)))</f>
        <v>0.17777777777777778</v>
      </c>
      <c r="U13" s="6">
        <f>(O13/(COUNTIF('3way'!$Z$3:$Z$7690,"="&amp;A13)))</f>
        <v>0.32222222222222224</v>
      </c>
      <c r="V13" s="6">
        <f>(P13/(COUNTIF('3way'!$Z$3:$Z$7690,"="&amp;A13)))</f>
        <v>0.31111111111111112</v>
      </c>
      <c r="W13" s="6">
        <f>(Q13/(COUNTIF('3way'!$Z$3:$Z$7690,"="&amp;A13)))</f>
        <v>0.65555555555555556</v>
      </c>
      <c r="X13" s="6">
        <f>(R13/(COUNTIF('3way'!$Z$3:$Z$7690,"="&amp;A13)))</f>
        <v>0.22222222222222221</v>
      </c>
      <c r="Y13" s="6">
        <f>(S13/(COUNTIF('3way'!$Z$3:$Z$7690,"="&amp;A13)))</f>
        <v>0.52222222222222225</v>
      </c>
      <c r="Z13">
        <f t="shared" si="0"/>
        <v>38</v>
      </c>
      <c r="AA13" s="6">
        <f>(Z13/(COUNTIF('3way'!$Z$3:$Z$7690,"="&amp;A13)))</f>
        <v>0.42222222222222222</v>
      </c>
      <c r="AB13">
        <f t="shared" si="1"/>
        <v>64</v>
      </c>
      <c r="AC13" s="6">
        <f>(AB13/(COUNTIF('3way'!$Z$3:$Z$7690,"="&amp;A13)))</f>
        <v>0.71111111111111114</v>
      </c>
      <c r="AD13">
        <f t="shared" si="2"/>
        <v>102</v>
      </c>
      <c r="AE13" s="6">
        <f>(AD13/(COUNTIF('3way'!$Z$3:$Z$7690,"="&amp;A13)))</f>
        <v>1.1333333333333333</v>
      </c>
      <c r="AF13">
        <f t="shared" si="3"/>
        <v>135</v>
      </c>
      <c r="AG13" s="6">
        <f>(AF13/(COUNTIF('3way'!$Z$3:$Z$7690,"="&amp;A13)))</f>
        <v>1.5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1</v>
      </c>
      <c r="C14" s="68">
        <f>COUNTIFS('3way'!$A$3:$A$7690,"&gt;=  45% ",'3way'!$AE$3:$AE$7690,"&lt;&gt;1",'3way'!$Z$3:$Z$7690,"="  &amp;A14)</f>
        <v>4</v>
      </c>
      <c r="D14" s="68">
        <f>COUNTIFS('3way'!$B$3:$B$7690,"&gt;=  26% ",'3way'!$AE$3:$AE$7690,"X",'3way'!$Z$3:$Z$7690,"="  &amp;A14)</f>
        <v>1</v>
      </c>
      <c r="E14" s="68">
        <f>COUNTIFS('3way'!$B$3:$B$7690,"&gt;=  26% ",'3way'!$AE$3:$AE$7690,"&lt;&gt;X",'3way'!$Z$3:$Z$7690,"="  &amp;A14)</f>
        <v>10</v>
      </c>
      <c r="F14" s="68">
        <f>COUNTIFS('3way'!$C$3:$C$7690,"&gt;=  28% ",'3way'!$AE$3:$AE$7690,"2",'3way'!$Z$3:$Z$7690,"="  &amp;A14)</f>
        <v>4</v>
      </c>
      <c r="G14" s="68">
        <f>COUNTIFS('3way'!$C$3:$C$7690,"&gt;=  28% ",'3way'!$AE$3:$AE$7690,"&lt;&gt;2",'3way'!$Z$3:$Z$7690,"="  &amp;A14)</f>
        <v>6</v>
      </c>
      <c r="H14" s="6">
        <f>(B14/((COUNTIF('3way'!$Z$3:$Z$7690,"="&amp;A14))))</f>
        <v>4.7619047619047616E-2</v>
      </c>
      <c r="I14" s="6">
        <f>(C14/(COUNTIF('3way'!$Z$3:$Z$7690,"="&amp;A14)))</f>
        <v>0.19047619047619047</v>
      </c>
      <c r="J14" s="6">
        <f>(D14/(COUNTIF('3way'!$Z$3:$Z$7690,"="&amp;A14)))</f>
        <v>4.7619047619047616E-2</v>
      </c>
      <c r="K14" s="6">
        <f>(E14/(COUNTIF('3way'!$Z$3:$Z$7690,"="&amp;A14)))</f>
        <v>0.47619047619047616</v>
      </c>
      <c r="L14" s="6">
        <f>(F14/(COUNTIF('3way'!$Z$3:$Z$7690,"="&amp;A14)))</f>
        <v>0.19047619047619047</v>
      </c>
      <c r="M14" s="6">
        <f>(G14/(COUNTIF('3way'!$Z$3:$Z$7690,"="&amp;A14)))</f>
        <v>0.2857142857142857</v>
      </c>
      <c r="N14" s="68">
        <f>COUNTIFS('3way'!$R$3:$R$7690,"&gt;=  45% ",'3way'!$AE$3:$AE$7690,"1",'3way'!$Z$3:$Z$7690,"="  &amp;A14)</f>
        <v>6</v>
      </c>
      <c r="O14">
        <f>COUNTIFS('3way'!$R$3:$R$7690,"&gt;=  45% ",'3way'!$AE$3:$AE$7690,"&lt;&gt;1",'3way'!$Z$3:$Z$7690,"="  &amp;A14)</f>
        <v>10</v>
      </c>
      <c r="P14">
        <f>COUNTIFS('3way'!$S$3:$S$7690,"&gt;=  26% ",'3way'!$AE$3:$AE$7690,"X",'3way'!$Z$3:$Z$7690,"="  &amp;A14)</f>
        <v>3</v>
      </c>
      <c r="Q14">
        <f>COUNTIFS('3way'!$S$3:$S$7690,"&gt;=  26% ",'3way'!$AE$3:$AE$7690,"&lt;&gt;X",'3way'!$Z$3:$Z$7690,"="  &amp;A14)</f>
        <v>7</v>
      </c>
      <c r="R14">
        <f>COUNTIFS('3way'!$T$3:$T$7690,"&gt;=  28% ",'3way'!$AE$3:$AE$7690,"2",'3way'!$Z$3:$Z$7690,"="  &amp;A14)</f>
        <v>4</v>
      </c>
      <c r="S14" s="83">
        <f>COUNTIFS('3way'!$T$3:$T$7690,"&gt;=  28% ",'3way'!$AE$3:$AE$7690,"&lt;&gt;2",'3way'!$Z$3:$Z$7690,"="  &amp;A14)</f>
        <v>11</v>
      </c>
      <c r="T14" s="6">
        <f>(N14/(COUNTIF('3way'!$Z$3:$Z$7690,"="&amp;A14)))</f>
        <v>0.2857142857142857</v>
      </c>
      <c r="U14" s="6">
        <f>(O14/(COUNTIF('3way'!$Z$3:$Z$7690,"="&amp;A14)))</f>
        <v>0.47619047619047616</v>
      </c>
      <c r="V14" s="6">
        <f>(P14/(COUNTIF('3way'!$Z$3:$Z$7690,"="&amp;A14)))</f>
        <v>0.14285714285714285</v>
      </c>
      <c r="W14" s="6">
        <f>(Q14/(COUNTIF('3way'!$Z$3:$Z$7690,"="&amp;A14)))</f>
        <v>0.33333333333333331</v>
      </c>
      <c r="X14" s="6">
        <f>(R14/(COUNTIF('3way'!$Z$3:$Z$7690,"="&amp;A14)))</f>
        <v>0.19047619047619047</v>
      </c>
      <c r="Y14" s="6">
        <f>(S14/(COUNTIF('3way'!$Z$3:$Z$7690,"="&amp;A14)))</f>
        <v>0.52380952380952384</v>
      </c>
      <c r="Z14">
        <f t="shared" si="0"/>
        <v>6</v>
      </c>
      <c r="AA14" s="6">
        <f>(Z14/(COUNTIF('3way'!$Z$3:$Z$7690,"="&amp;A14)))</f>
        <v>0.2857142857142857</v>
      </c>
      <c r="AB14">
        <f t="shared" si="1"/>
        <v>13</v>
      </c>
      <c r="AC14" s="6">
        <f>(AB14/(COUNTIF('3way'!$Z$3:$Z$7690,"="&amp;A14)))</f>
        <v>0.61904761904761907</v>
      </c>
      <c r="AD14">
        <f t="shared" si="2"/>
        <v>20</v>
      </c>
      <c r="AE14" s="6">
        <f>(AD14/(COUNTIF('3way'!$Z$3:$Z$7690,"="&amp;A14)))</f>
        <v>0.95238095238095233</v>
      </c>
      <c r="AF14">
        <f t="shared" si="3"/>
        <v>28</v>
      </c>
      <c r="AG14" s="6">
        <f>(AF14/(COUNTIF('3way'!$Z$3:$Z$7690,"="&amp;A14)))</f>
        <v>1.3333333333333333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8</v>
      </c>
      <c r="C15" s="68">
        <f>COUNTIFS('3way'!$A$3:$A$7690,"&gt;=  45% ",'3way'!$AE$3:$AE$7690,"&lt;&gt;1",'3way'!$Z$3:$Z$7690,"="  &amp;A15)</f>
        <v>22</v>
      </c>
      <c r="D15" s="68">
        <f>COUNTIFS('3way'!$B$3:$B$7690,"&gt;=  26% ",'3way'!$AE$3:$AE$7690,"X",'3way'!$Z$3:$Z$7690,"="  &amp;A15)</f>
        <v>3</v>
      </c>
      <c r="E15" s="68">
        <f>COUNTIFS('3way'!$B$3:$B$7690,"&gt;=  26% ",'3way'!$AE$3:$AE$7690,"&lt;&gt;X",'3way'!$Z$3:$Z$7690,"="  &amp;A15)</f>
        <v>12</v>
      </c>
      <c r="F15" s="68">
        <f>COUNTIFS('3way'!$C$3:$C$7690,"&gt;=  28% ",'3way'!$AE$3:$AE$7690,"2",'3way'!$Z$3:$Z$7690,"="  &amp;A15)</f>
        <v>14</v>
      </c>
      <c r="G15" s="68">
        <f>COUNTIFS('3way'!$C$3:$C$7690,"&gt;=  28% ",'3way'!$AE$3:$AE$7690,"&lt;&gt;2",'3way'!$Z$3:$Z$7690,"="  &amp;A15)</f>
        <v>27</v>
      </c>
      <c r="H15" s="6">
        <f>(B15/((COUNTIF('3way'!$Z$3:$Z$7690,"="&amp;A15))))</f>
        <v>0.16</v>
      </c>
      <c r="I15" s="6">
        <f>(C15/(COUNTIF('3way'!$Z$3:$Z$7690,"="&amp;A15)))</f>
        <v>0.44</v>
      </c>
      <c r="J15" s="6">
        <f>(D15/(COUNTIF('3way'!$Z$3:$Z$7690,"="&amp;A15)))</f>
        <v>0.06</v>
      </c>
      <c r="K15" s="6">
        <f>(E15/(COUNTIF('3way'!$Z$3:$Z$7690,"="&amp;A15)))</f>
        <v>0.24</v>
      </c>
      <c r="L15" s="6">
        <f>(F15/(COUNTIF('3way'!$Z$3:$Z$7690,"="&amp;A15)))</f>
        <v>0.28000000000000003</v>
      </c>
      <c r="M15" s="6">
        <f>(G15/(COUNTIF('3way'!$Z$3:$Z$7690,"="&amp;A15)))</f>
        <v>0.54</v>
      </c>
      <c r="N15" s="68">
        <f>COUNTIFS('3way'!$R$3:$R$7690,"&gt;=  45% ",'3way'!$AE$3:$AE$7690,"1",'3way'!$Z$3:$Z$7690,"="  &amp;A15)</f>
        <v>13</v>
      </c>
      <c r="O15">
        <f>COUNTIFS('3way'!$R$3:$R$7690,"&gt;=  45% ",'3way'!$AE$3:$AE$7690,"&lt;&gt;1",'3way'!$Z$3:$Z$7690,"="  &amp;A15)</f>
        <v>25</v>
      </c>
      <c r="P15">
        <f>COUNTIFS('3way'!$S$3:$S$7690,"&gt;=  26% ",'3way'!$AE$3:$AE$7690,"X",'3way'!$Z$3:$Z$7690,"="  &amp;A15)</f>
        <v>4</v>
      </c>
      <c r="Q15">
        <f>COUNTIFS('3way'!$S$3:$S$7690,"&gt;=  26% ",'3way'!$AE$3:$AE$7690,"&lt;&gt;X",'3way'!$Z$3:$Z$7690,"="  &amp;A15)</f>
        <v>12</v>
      </c>
      <c r="R15">
        <f>COUNTIFS('3way'!$T$3:$T$7690,"&gt;=  28% ",'3way'!$AE$3:$AE$7690,"2",'3way'!$Z$3:$Z$7690,"="  &amp;A15)</f>
        <v>16</v>
      </c>
      <c r="S15" s="83">
        <f>COUNTIFS('3way'!$T$3:$T$7690,"&gt;=  28% ",'3way'!$AE$3:$AE$7690,"&lt;&gt;2",'3way'!$Z$3:$Z$7690,"="  &amp;A15)</f>
        <v>24</v>
      </c>
      <c r="T15" s="6">
        <f>(N15/(COUNTIF('3way'!$Z$3:$Z$7690,"="&amp;A15)))</f>
        <v>0.26</v>
      </c>
      <c r="U15" s="6">
        <f>(O15/(COUNTIF('3way'!$Z$3:$Z$7690,"="&amp;A15)))</f>
        <v>0.5</v>
      </c>
      <c r="V15" s="6">
        <f>(P15/(COUNTIF('3way'!$Z$3:$Z$7690,"="&amp;A15)))</f>
        <v>0.08</v>
      </c>
      <c r="W15" s="6">
        <f>(Q15/(COUNTIF('3way'!$Z$3:$Z$7690,"="&amp;A15)))</f>
        <v>0.24</v>
      </c>
      <c r="X15" s="6">
        <f>(R15/(COUNTIF('3way'!$Z$3:$Z$7690,"="&amp;A15)))</f>
        <v>0.32</v>
      </c>
      <c r="Y15" s="6">
        <f>(S15/(COUNTIF('3way'!$Z$3:$Z$7690,"="&amp;A15)))</f>
        <v>0.48</v>
      </c>
      <c r="Z15">
        <f t="shared" si="0"/>
        <v>25</v>
      </c>
      <c r="AA15" s="6">
        <f>(Z15/(COUNTIF('3way'!$Z$3:$Z$7690,"="&amp;A15)))</f>
        <v>0.5</v>
      </c>
      <c r="AB15">
        <f t="shared" si="1"/>
        <v>33</v>
      </c>
      <c r="AC15" s="6">
        <f>(AB15/(COUNTIF('3way'!$Z$3:$Z$7690,"="&amp;A15)))</f>
        <v>0.66</v>
      </c>
      <c r="AD15">
        <f t="shared" si="2"/>
        <v>61</v>
      </c>
      <c r="AE15" s="6">
        <f>(AD15/(COUNTIF('3way'!$Z$3:$Z$7690,"="&amp;A15)))</f>
        <v>1.22</v>
      </c>
      <c r="AF15">
        <f t="shared" si="3"/>
        <v>61</v>
      </c>
      <c r="AG15" s="6">
        <f>(AF15/(COUNTIF('3way'!$Z$3:$Z$7690,"="&amp;A15)))</f>
        <v>1.22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9</v>
      </c>
      <c r="C16" s="68">
        <f>COUNTIFS('3way'!$A$3:$A$7690,"&gt;=  45% ",'3way'!$AE$3:$AE$7690,"&lt;&gt;1",'3way'!$Z$3:$Z$7690,"="  &amp;A16)</f>
        <v>12</v>
      </c>
      <c r="D16" s="68">
        <f>COUNTIFS('3way'!$B$3:$B$7690,"&gt;=  26% ",'3way'!$AE$3:$AE$7690,"X",'3way'!$Z$3:$Z$7690,"="  &amp;A16)</f>
        <v>4</v>
      </c>
      <c r="E16" s="68">
        <f>COUNTIFS('3way'!$B$3:$B$7690,"&gt;=  26% ",'3way'!$AE$3:$AE$7690,"&lt;&gt;X",'3way'!$Z$3:$Z$7690,"="  &amp;A16)</f>
        <v>14</v>
      </c>
      <c r="F16" s="68">
        <f>COUNTIFS('3way'!$C$3:$C$7690,"&gt;=  28% ",'3way'!$AE$3:$AE$7690,"2",'3way'!$Z$3:$Z$7690,"="  &amp;A16)</f>
        <v>4</v>
      </c>
      <c r="G16" s="68">
        <f>COUNTIFS('3way'!$C$3:$C$7690,"&gt;=  28% ",'3way'!$AE$3:$AE$7690,"&lt;&gt;2",'3way'!$Z$3:$Z$7690,"="  &amp;A16)</f>
        <v>15</v>
      </c>
      <c r="H16" s="6">
        <f>(B16/((COUNTIF('3way'!$Z$3:$Z$7690,"="&amp;A16))))</f>
        <v>0.18367346938775511</v>
      </c>
      <c r="I16" s="6">
        <f>(C16/(COUNTIF('3way'!$Z$3:$Z$7690,"="&amp;A16)))</f>
        <v>0.24489795918367346</v>
      </c>
      <c r="J16" s="6">
        <f>(D16/(COUNTIF('3way'!$Z$3:$Z$7690,"="&amp;A16)))</f>
        <v>8.1632653061224483E-2</v>
      </c>
      <c r="K16" s="6">
        <f>(E16/(COUNTIF('3way'!$Z$3:$Z$7690,"="&amp;A16)))</f>
        <v>0.2857142857142857</v>
      </c>
      <c r="L16" s="6">
        <f>(F16/(COUNTIF('3way'!$Z$3:$Z$7690,"="&amp;A16)))</f>
        <v>8.1632653061224483E-2</v>
      </c>
      <c r="M16" s="6">
        <f>(G16/(COUNTIF('3way'!$Z$3:$Z$7690,"="&amp;A16)))</f>
        <v>0.30612244897959184</v>
      </c>
      <c r="N16" s="68">
        <f>COUNTIFS('3way'!$R$3:$R$7690,"&gt;=  45% ",'3way'!$AE$3:$AE$7690,"1",'3way'!$Z$3:$Z$7690,"="  &amp;A16)</f>
        <v>8</v>
      </c>
      <c r="O16">
        <f>COUNTIFS('3way'!$R$3:$R$7690,"&gt;=  45% ",'3way'!$AE$3:$AE$7690,"&lt;&gt;1",'3way'!$Z$3:$Z$7690,"="  &amp;A16)</f>
        <v>16</v>
      </c>
      <c r="P16">
        <f>COUNTIFS('3way'!$S$3:$S$7690,"&gt;=  26% ",'3way'!$AE$3:$AE$7690,"X",'3way'!$Z$3:$Z$7690,"="  &amp;A16)</f>
        <v>12</v>
      </c>
      <c r="Q16">
        <f>COUNTIFS('3way'!$S$3:$S$7690,"&gt;=  26% ",'3way'!$AE$3:$AE$7690,"&lt;&gt;X",'3way'!$Z$3:$Z$7690,"="  &amp;A16)</f>
        <v>34</v>
      </c>
      <c r="R16">
        <f>COUNTIFS('3way'!$T$3:$T$7690,"&gt;=  28% ",'3way'!$AE$3:$AE$7690,"2",'3way'!$Z$3:$Z$7690,"="  &amp;A16)</f>
        <v>13</v>
      </c>
      <c r="S16" s="83">
        <f>COUNTIFS('3way'!$T$3:$T$7690,"&gt;=  28% ",'3way'!$AE$3:$AE$7690,"&lt;&gt;2",'3way'!$Z$3:$Z$7690,"="  &amp;A16)</f>
        <v>27</v>
      </c>
      <c r="T16" s="6">
        <f>(N16/(COUNTIF('3way'!$Z$3:$Z$7690,"="&amp;A16)))</f>
        <v>0.16326530612244897</v>
      </c>
      <c r="U16" s="6">
        <f>(O16/(COUNTIF('3way'!$Z$3:$Z$7690,"="&amp;A16)))</f>
        <v>0.32653061224489793</v>
      </c>
      <c r="V16" s="6">
        <f>(P16/(COUNTIF('3way'!$Z$3:$Z$7690,"="&amp;A16)))</f>
        <v>0.24489795918367346</v>
      </c>
      <c r="W16" s="6">
        <f>(Q16/(COUNTIF('3way'!$Z$3:$Z$7690,"="&amp;A16)))</f>
        <v>0.69387755102040816</v>
      </c>
      <c r="X16" s="6">
        <f>(R16/(COUNTIF('3way'!$Z$3:$Z$7690,"="&amp;A16)))</f>
        <v>0.26530612244897961</v>
      </c>
      <c r="Y16" s="6">
        <f>(S16/(COUNTIF('3way'!$Z$3:$Z$7690,"="&amp;A16)))</f>
        <v>0.55102040816326525</v>
      </c>
      <c r="Z16">
        <f t="shared" si="0"/>
        <v>17</v>
      </c>
      <c r="AA16" s="6">
        <f>(Z16/(COUNTIF('3way'!$Z$3:$Z$7690,"="&amp;A16)))</f>
        <v>0.34693877551020408</v>
      </c>
      <c r="AB16">
        <f t="shared" si="1"/>
        <v>33</v>
      </c>
      <c r="AC16" s="6">
        <f>(AB16/(COUNTIF('3way'!$Z$3:$Z$7690,"="&amp;A16)))</f>
        <v>0.67346938775510201</v>
      </c>
      <c r="AD16">
        <f t="shared" si="2"/>
        <v>41</v>
      </c>
      <c r="AE16" s="6">
        <f>(AD16/(COUNTIF('3way'!$Z$3:$Z$7690,"="&amp;A16)))</f>
        <v>0.83673469387755106</v>
      </c>
      <c r="AF16">
        <f t="shared" si="3"/>
        <v>77</v>
      </c>
      <c r="AG16" s="6">
        <f>(AF16/(COUNTIF('3way'!$Z$3:$Z$7690,"="&amp;A16)))</f>
        <v>1.5714285714285714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4</v>
      </c>
      <c r="C17" s="68">
        <f>COUNTIFS('3way'!$A$3:$A$7690,"&gt;=  45% ",'3way'!$AE$3:$AE$7690,"&lt;&gt;1",'3way'!$Z$3:$Z$7690,"="  &amp;A17)</f>
        <v>12</v>
      </c>
      <c r="D17" s="68">
        <f>COUNTIFS('3way'!$B$3:$B$7690,"&gt;=  26% ",'3way'!$AE$3:$AE$7690,"X",'3way'!$Z$3:$Z$7690,"="  &amp;A17)</f>
        <v>3</v>
      </c>
      <c r="E17" s="68">
        <f>COUNTIFS('3way'!$B$3:$B$7690,"&gt;=  26% ",'3way'!$AE$3:$AE$7690,"&lt;&gt;X",'3way'!$Z$3:$Z$7690,"="  &amp;A17)</f>
        <v>10</v>
      </c>
      <c r="F17" s="68">
        <f>COUNTIFS('3way'!$C$3:$C$7690,"&gt;=  28% ",'3way'!$AE$3:$AE$7690,"2",'3way'!$Z$3:$Z$7690,"="  &amp;A17)</f>
        <v>9</v>
      </c>
      <c r="G17" s="68">
        <f>COUNTIFS('3way'!$C$3:$C$7690,"&gt;=  28% ",'3way'!$AE$3:$AE$7690,"&lt;&gt;2",'3way'!$Z$3:$Z$7690,"="  &amp;A17)</f>
        <v>21</v>
      </c>
      <c r="H17" s="6">
        <f>(B17/((COUNTIF('3way'!$Z$3:$Z$7690,"="&amp;A17))))</f>
        <v>7.6923076923076927E-2</v>
      </c>
      <c r="I17" s="6">
        <f>(C17/(COUNTIF('3way'!$Z$3:$Z$7690,"="&amp;A17)))</f>
        <v>0.23076923076923078</v>
      </c>
      <c r="J17" s="6">
        <f>(D17/(COUNTIF('3way'!$Z$3:$Z$7690,"="&amp;A17)))</f>
        <v>5.7692307692307696E-2</v>
      </c>
      <c r="K17" s="6">
        <f>(E17/(COUNTIF('3way'!$Z$3:$Z$7690,"="&amp;A17)))</f>
        <v>0.19230769230769232</v>
      </c>
      <c r="L17" s="6">
        <f>(F17/(COUNTIF('3way'!$Z$3:$Z$7690,"="&amp;A17)))</f>
        <v>0.17307692307692307</v>
      </c>
      <c r="M17" s="6">
        <f>(G17/(COUNTIF('3way'!$Z$3:$Z$7690,"="&amp;A17)))</f>
        <v>0.40384615384615385</v>
      </c>
      <c r="N17" s="68">
        <f>COUNTIFS('3way'!$R$3:$R$7690,"&gt;=  45% ",'3way'!$AE$3:$AE$7690,"1",'3way'!$Z$3:$Z$7690,"="  &amp;A17)</f>
        <v>12</v>
      </c>
      <c r="O17">
        <f>COUNTIFS('3way'!$R$3:$R$7690,"&gt;=  45% ",'3way'!$AE$3:$AE$7690,"&lt;&gt;1",'3way'!$Z$3:$Z$7690,"="  &amp;A17)</f>
        <v>20</v>
      </c>
      <c r="P17">
        <f>COUNTIFS('3way'!$S$3:$S$7690,"&gt;=  26% ",'3way'!$AE$3:$AE$7690,"X",'3way'!$Z$3:$Z$7690,"="  &amp;A17)</f>
        <v>5</v>
      </c>
      <c r="Q17">
        <f>COUNTIFS('3way'!$S$3:$S$7690,"&gt;=  26% ",'3way'!$AE$3:$AE$7690,"&lt;&gt;X",'3way'!$Z$3:$Z$7690,"="  &amp;A17)</f>
        <v>16</v>
      </c>
      <c r="R17">
        <f>COUNTIFS('3way'!$T$3:$T$7690,"&gt;=  28% ",'3way'!$AE$3:$AE$7690,"2",'3way'!$Z$3:$Z$7690,"="  &amp;A17)</f>
        <v>14</v>
      </c>
      <c r="S17" s="83">
        <f>COUNTIFS('3way'!$T$3:$T$7690,"&gt;=  28% ",'3way'!$AE$3:$AE$7690,"&lt;&gt;2",'3way'!$Z$3:$Z$7690,"="  &amp;A17)</f>
        <v>30</v>
      </c>
      <c r="T17" s="6">
        <f>(N17/(COUNTIF('3way'!$Z$3:$Z$7690,"="&amp;A17)))</f>
        <v>0.23076923076923078</v>
      </c>
      <c r="U17" s="6">
        <f>(O17/(COUNTIF('3way'!$Z$3:$Z$7690,"="&amp;A17)))</f>
        <v>0.38461538461538464</v>
      </c>
      <c r="V17" s="6">
        <f>(P17/(COUNTIF('3way'!$Z$3:$Z$7690,"="&amp;A17)))</f>
        <v>9.6153846153846159E-2</v>
      </c>
      <c r="W17" s="6">
        <f>(Q17/(COUNTIF('3way'!$Z$3:$Z$7690,"="&amp;A17)))</f>
        <v>0.30769230769230771</v>
      </c>
      <c r="X17" s="6">
        <f>(R17/(COUNTIF('3way'!$Z$3:$Z$7690,"="&amp;A17)))</f>
        <v>0.26923076923076922</v>
      </c>
      <c r="Y17" s="6">
        <f>(S17/(COUNTIF('3way'!$Z$3:$Z$7690,"="&amp;A17)))</f>
        <v>0.57692307692307687</v>
      </c>
      <c r="Z17">
        <f t="shared" si="0"/>
        <v>16</v>
      </c>
      <c r="AA17" s="6">
        <f>(Z17/(COUNTIF('3way'!$Z$3:$Z$7690,"="&amp;A17)))</f>
        <v>0.30769230769230771</v>
      </c>
      <c r="AB17">
        <f t="shared" si="1"/>
        <v>31</v>
      </c>
      <c r="AC17" s="6">
        <f>(AB17/(COUNTIF('3way'!$Z$3:$Z$7690,"="&amp;A17)))</f>
        <v>0.59615384615384615</v>
      </c>
      <c r="AD17">
        <f t="shared" si="2"/>
        <v>43</v>
      </c>
      <c r="AE17" s="6">
        <f>(AD17/(COUNTIF('3way'!$Z$3:$Z$7690,"="&amp;A17)))</f>
        <v>0.82692307692307687</v>
      </c>
      <c r="AF17">
        <f t="shared" si="3"/>
        <v>66</v>
      </c>
      <c r="AG17" s="6">
        <f>(AF17/(COUNTIF('3way'!$Z$3:$Z$7690,"="&amp;A17)))</f>
        <v>1.2692307692307692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7</v>
      </c>
      <c r="C18" s="68">
        <f>COUNTIFS('3way'!$A$3:$A$7690,"&gt;=  45% ",'3way'!$AE$3:$AE$7690,"&lt;&gt;1",'3way'!$Z$3:$Z$7690,"="  &amp;A18)</f>
        <v>9</v>
      </c>
      <c r="D18" s="68">
        <f>COUNTIFS('3way'!$B$3:$B$7690,"&gt;=  26% ",'3way'!$AE$3:$AE$7690,"X",'3way'!$Z$3:$Z$7690,"="  &amp;A18)</f>
        <v>8</v>
      </c>
      <c r="E18" s="68">
        <f>COUNTIFS('3way'!$B$3:$B$7690,"&gt;=  26% ",'3way'!$AE$3:$AE$7690,"&lt;&gt;X",'3way'!$Z$3:$Z$7690,"="  &amp;A18)</f>
        <v>11</v>
      </c>
      <c r="F18" s="68">
        <f>COUNTIFS('3way'!$C$3:$C$7690,"&gt;=  28% ",'3way'!$AE$3:$AE$7690,"2",'3way'!$Z$3:$Z$7690,"="  &amp;A18)</f>
        <v>10</v>
      </c>
      <c r="G18" s="68">
        <f>COUNTIFS('3way'!$C$3:$C$7690,"&gt;=  28% ",'3way'!$AE$3:$AE$7690,"&lt;&gt;2",'3way'!$Z$3:$Z$7690,"="  &amp;A18)</f>
        <v>23</v>
      </c>
      <c r="H18" s="6">
        <f>(B18/((COUNTIF('3way'!$Z$3:$Z$7690,"="&amp;A18))))</f>
        <v>0.12962962962962962</v>
      </c>
      <c r="I18" s="6">
        <f>(C18/(COUNTIF('3way'!$Z$3:$Z$7690,"="&amp;A18)))</f>
        <v>0.16666666666666666</v>
      </c>
      <c r="J18" s="6">
        <f>(D18/(COUNTIF('3way'!$Z$3:$Z$7690,"="&amp;A18)))</f>
        <v>0.14814814814814814</v>
      </c>
      <c r="K18" s="6">
        <f>(E18/(COUNTIF('3way'!$Z$3:$Z$7690,"="&amp;A18)))</f>
        <v>0.20370370370370369</v>
      </c>
      <c r="L18" s="6">
        <f>(F18/(COUNTIF('3way'!$Z$3:$Z$7690,"="&amp;A18)))</f>
        <v>0.18518518518518517</v>
      </c>
      <c r="M18" s="6">
        <f>(G18/(COUNTIF('3way'!$Z$3:$Z$7690,"="&amp;A18)))</f>
        <v>0.42592592592592593</v>
      </c>
      <c r="N18" s="68">
        <f>COUNTIFS('3way'!$R$3:$R$7690,"&gt;=  45% ",'3way'!$AE$3:$AE$7690,"1",'3way'!$Z$3:$Z$7690,"="  &amp;A18)</f>
        <v>11</v>
      </c>
      <c r="O18">
        <f>COUNTIFS('3way'!$R$3:$R$7690,"&gt;=  45% ",'3way'!$AE$3:$AE$7690,"&lt;&gt;1",'3way'!$Z$3:$Z$7690,"="  &amp;A18)</f>
        <v>17</v>
      </c>
      <c r="P18">
        <f>COUNTIFS('3way'!$S$3:$S$7690,"&gt;=  26% ",'3way'!$AE$3:$AE$7690,"X",'3way'!$Z$3:$Z$7690,"="  &amp;A18)</f>
        <v>14</v>
      </c>
      <c r="Q18">
        <f>COUNTIFS('3way'!$S$3:$S$7690,"&gt;=  26% ",'3way'!$AE$3:$AE$7690,"&lt;&gt;X",'3way'!$Z$3:$Z$7690,"="  &amp;A18)</f>
        <v>20</v>
      </c>
      <c r="R18">
        <f>COUNTIFS('3way'!$T$3:$T$7690,"&gt;=  28% ",'3way'!$AE$3:$AE$7690,"2",'3way'!$Z$3:$Z$7690,"="  &amp;A18)</f>
        <v>13</v>
      </c>
      <c r="S18" s="83">
        <f>COUNTIFS('3way'!$T$3:$T$7690,"&gt;=  28% ",'3way'!$AE$3:$AE$7690,"&lt;&gt;2",'3way'!$Z$3:$Z$7690,"="  &amp;A18)</f>
        <v>33</v>
      </c>
      <c r="T18" s="6">
        <f>(N18/(COUNTIF('3way'!$Z$3:$Z$7690,"="&amp;A18)))</f>
        <v>0.20370370370370369</v>
      </c>
      <c r="U18" s="6">
        <f>(O18/(COUNTIF('3way'!$Z$3:$Z$7690,"="&amp;A18)))</f>
        <v>0.31481481481481483</v>
      </c>
      <c r="V18" s="6">
        <f>(P18/(COUNTIF('3way'!$Z$3:$Z$7690,"="&amp;A18)))</f>
        <v>0.25925925925925924</v>
      </c>
      <c r="W18" s="6">
        <f>(Q18/(COUNTIF('3way'!$Z$3:$Z$7690,"="&amp;A18)))</f>
        <v>0.37037037037037035</v>
      </c>
      <c r="X18" s="6">
        <f>(R18/(COUNTIF('3way'!$Z$3:$Z$7690,"="&amp;A18)))</f>
        <v>0.24074074074074073</v>
      </c>
      <c r="Y18" s="6">
        <f>(S18/(COUNTIF('3way'!$Z$3:$Z$7690,"="&amp;A18)))</f>
        <v>0.61111111111111116</v>
      </c>
      <c r="Z18">
        <f t="shared" si="0"/>
        <v>25</v>
      </c>
      <c r="AA18" s="6">
        <f>(Z18/(COUNTIF('3way'!$Z$3:$Z$7690,"="&amp;A18)))</f>
        <v>0.46296296296296297</v>
      </c>
      <c r="AB18">
        <f t="shared" si="1"/>
        <v>38</v>
      </c>
      <c r="AC18" s="6">
        <f>(AB18/(COUNTIF('3way'!$Z$3:$Z$7690,"="&amp;A18)))</f>
        <v>0.70370370370370372</v>
      </c>
      <c r="AD18">
        <f t="shared" si="2"/>
        <v>43</v>
      </c>
      <c r="AE18" s="6">
        <f>(AD18/(COUNTIF('3way'!$Z$3:$Z$7690,"="&amp;A18)))</f>
        <v>0.79629629629629628</v>
      </c>
      <c r="AF18">
        <f t="shared" si="3"/>
        <v>70</v>
      </c>
      <c r="AG18" s="6">
        <f>(AF18/(COUNTIF('3way'!$Z$3:$Z$7690,"="&amp;A18)))</f>
        <v>1.2962962962962963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7</v>
      </c>
      <c r="C19" s="68">
        <f>COUNTIFS('3way'!$A$3:$A$7690,"&gt;=  45% ",'3way'!$AE$3:$AE$7690,"&lt;&gt;1",'3way'!$Z$3:$Z$7690,"="  &amp;A19)</f>
        <v>12</v>
      </c>
      <c r="D19" s="68">
        <f>COUNTIFS('3way'!$B$3:$B$7690,"&gt;=  26% ",'3way'!$AE$3:$AE$7690,"X",'3way'!$Z$3:$Z$7690,"="  &amp;A19)</f>
        <v>6</v>
      </c>
      <c r="E19" s="68">
        <f>COUNTIFS('3way'!$B$3:$B$7690,"&gt;=  26% ",'3way'!$AE$3:$AE$7690,"&lt;&gt;X",'3way'!$Z$3:$Z$7690,"="  &amp;A19)</f>
        <v>10</v>
      </c>
      <c r="F19" s="68">
        <f>COUNTIFS('3way'!$C$3:$C$7690,"&gt;=  28% ",'3way'!$AE$3:$AE$7690,"2",'3way'!$Z$3:$Z$7690,"="  &amp;A19)</f>
        <v>7</v>
      </c>
      <c r="G19" s="68">
        <f>COUNTIFS('3way'!$C$3:$C$7690,"&gt;=  28% ",'3way'!$AE$3:$AE$7690,"&lt;&gt;2",'3way'!$Z$3:$Z$7690,"="  &amp;A19)</f>
        <v>22</v>
      </c>
      <c r="H19" s="6">
        <f>(B19/((COUNTIF('3way'!$Z$3:$Z$7690,"="&amp;A19))))</f>
        <v>0.19444444444444445</v>
      </c>
      <c r="I19" s="6">
        <f>(C19/(COUNTIF('3way'!$Z$3:$Z$7690,"="&amp;A19)))</f>
        <v>0.33333333333333331</v>
      </c>
      <c r="J19" s="6">
        <f>(D19/(COUNTIF('3way'!$Z$3:$Z$7690,"="&amp;A19)))</f>
        <v>0.16666666666666666</v>
      </c>
      <c r="K19" s="6">
        <f>(E19/(COUNTIF('3way'!$Z$3:$Z$7690,"="&amp;A19)))</f>
        <v>0.27777777777777779</v>
      </c>
      <c r="L19" s="6">
        <f>(F19/(COUNTIF('3way'!$Z$3:$Z$7690,"="&amp;A19)))</f>
        <v>0.19444444444444445</v>
      </c>
      <c r="M19" s="6">
        <f>(G19/(COUNTIF('3way'!$Z$3:$Z$7690,"="&amp;A19)))</f>
        <v>0.61111111111111116</v>
      </c>
      <c r="N19" s="68">
        <f>COUNTIFS('3way'!$R$3:$R$7690,"&gt;=  45% ",'3way'!$AE$3:$AE$7690,"1",'3way'!$Z$3:$Z$7690,"="  &amp;A19)</f>
        <v>7</v>
      </c>
      <c r="O19">
        <f>COUNTIFS('3way'!$R$3:$R$7690,"&gt;=  45% ",'3way'!$AE$3:$AE$7690,"&lt;&gt;1",'3way'!$Z$3:$Z$7690,"="  &amp;A19)</f>
        <v>13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12</v>
      </c>
      <c r="R19">
        <f>COUNTIFS('3way'!$T$3:$T$7690,"&gt;=  28% ",'3way'!$AE$3:$AE$7690,"2",'3way'!$Z$3:$Z$7690,"="  &amp;A19)</f>
        <v>8</v>
      </c>
      <c r="S19" s="83">
        <f>COUNTIFS('3way'!$T$3:$T$7690,"&gt;=  28% ",'3way'!$AE$3:$AE$7690,"&lt;&gt;2",'3way'!$Z$3:$Z$7690,"="  &amp;A19)</f>
        <v>23</v>
      </c>
      <c r="T19" s="6">
        <f>(N19/(COUNTIF('3way'!$Z$3:$Z$7690,"="&amp;A19)))</f>
        <v>0.19444444444444445</v>
      </c>
      <c r="U19" s="6">
        <f>(O19/(COUNTIF('3way'!$Z$3:$Z$7690,"="&amp;A19)))</f>
        <v>0.3611111111111111</v>
      </c>
      <c r="V19" s="6">
        <f>(P19/(COUNTIF('3way'!$Z$3:$Z$7690,"="&amp;A19)))</f>
        <v>0.22222222222222221</v>
      </c>
      <c r="W19" s="6">
        <f>(Q19/(COUNTIF('3way'!$Z$3:$Z$7690,"="&amp;A19)))</f>
        <v>0.33333333333333331</v>
      </c>
      <c r="X19" s="6">
        <f>(R19/(COUNTIF('3way'!$Z$3:$Z$7690,"="&amp;A19)))</f>
        <v>0.22222222222222221</v>
      </c>
      <c r="Y19" s="6">
        <f>(S19/(COUNTIF('3way'!$Z$3:$Z$7690,"="&amp;A19)))</f>
        <v>0.63888888888888884</v>
      </c>
      <c r="Z19">
        <f t="shared" si="0"/>
        <v>20</v>
      </c>
      <c r="AA19" s="6">
        <f>(Z19/(COUNTIF('3way'!$Z$3:$Z$7690,"="&amp;A19)))</f>
        <v>0.55555555555555558</v>
      </c>
      <c r="AB19">
        <f t="shared" si="1"/>
        <v>23</v>
      </c>
      <c r="AC19" s="6">
        <f>(AB19/(COUNTIF('3way'!$Z$3:$Z$7690,"="&amp;A19)))</f>
        <v>0.63888888888888884</v>
      </c>
      <c r="AD19">
        <f t="shared" si="2"/>
        <v>44</v>
      </c>
      <c r="AE19" s="6">
        <f>(AD19/(COUNTIF('3way'!$Z$3:$Z$7690,"="&amp;A19)))</f>
        <v>1.2222222222222223</v>
      </c>
      <c r="AF19">
        <f t="shared" si="3"/>
        <v>48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5</v>
      </c>
      <c r="C20" s="68">
        <f>COUNTIFS('3way'!$A$3:$A$7690,"&gt;=  45% ",'3way'!$AE$3:$AE$7690,"&lt;&gt;1",'3way'!$Z$3:$Z$7690,"="  &amp;A20)</f>
        <v>12</v>
      </c>
      <c r="D20" s="68">
        <f>COUNTIFS('3way'!$B$3:$B$7690,"&gt;=  26% ",'3way'!$AE$3:$AE$7690,"X",'3way'!$Z$3:$Z$7690,"="  &amp;A20)</f>
        <v>3</v>
      </c>
      <c r="E20" s="68">
        <f>COUNTIFS('3way'!$B$3:$B$7690,"&gt;=  26% ",'3way'!$AE$3:$AE$7690,"&lt;&gt;X",'3way'!$Z$3:$Z$7690,"="  &amp;A20)</f>
        <v>11</v>
      </c>
      <c r="F20" s="68">
        <f>COUNTIFS('3way'!$C$3:$C$7690,"&gt;=  28% ",'3way'!$AE$3:$AE$7690,"2",'3way'!$Z$3:$Z$7690,"="  &amp;A20)</f>
        <v>10</v>
      </c>
      <c r="G20" s="68">
        <f>COUNTIFS('3way'!$C$3:$C$7690,"&gt;=  28% ",'3way'!$AE$3:$AE$7690,"&lt;&gt;2",'3way'!$Z$3:$Z$7690,"="  &amp;A20)</f>
        <v>17</v>
      </c>
      <c r="H20" s="6">
        <f>(B20/((COUNTIF('3way'!$Z$3:$Z$7690,"="&amp;A20))))</f>
        <v>0.17241379310344829</v>
      </c>
      <c r="I20" s="6">
        <f>(C20/(COUNTIF('3way'!$Z$3:$Z$7690,"="&amp;A20)))</f>
        <v>0.41379310344827586</v>
      </c>
      <c r="J20" s="6">
        <f>(D20/(COUNTIF('3way'!$Z$3:$Z$7690,"="&amp;A20)))</f>
        <v>0.10344827586206896</v>
      </c>
      <c r="K20" s="6">
        <f>(E20/(COUNTIF('3way'!$Z$3:$Z$7690,"="&amp;A20)))</f>
        <v>0.37931034482758619</v>
      </c>
      <c r="L20" s="6">
        <f>(F20/(COUNTIF('3way'!$Z$3:$Z$7690,"="&amp;A20)))</f>
        <v>0.34482758620689657</v>
      </c>
      <c r="M20" s="6">
        <f>(G20/(COUNTIF('3way'!$Z$3:$Z$7690,"="&amp;A20)))</f>
        <v>0.58620689655172409</v>
      </c>
      <c r="N20" s="68">
        <f>COUNTIFS('3way'!$R$3:$R$7690,"&gt;=  45% ",'3way'!$AE$3:$AE$7690,"1",'3way'!$Z$3:$Z$7690,"="  &amp;A20)</f>
        <v>5</v>
      </c>
      <c r="O20">
        <f>COUNTIFS('3way'!$R$3:$R$7690,"&gt;=  45% ",'3way'!$AE$3:$AE$7690,"&lt;&gt;1",'3way'!$Z$3:$Z$7690,"="  &amp;A20)</f>
        <v>9</v>
      </c>
      <c r="P20">
        <f>COUNTIFS('3way'!$S$3:$S$7690,"&gt;=  26% ",'3way'!$AE$3:$AE$7690,"X",'3way'!$Z$3:$Z$7690,"="  &amp;A20)</f>
        <v>3</v>
      </c>
      <c r="Q20">
        <f>COUNTIFS('3way'!$S$3:$S$7690,"&gt;=  26% ",'3way'!$AE$3:$AE$7690,"&lt;&gt;X",'3way'!$Z$3:$Z$7690,"="  &amp;A20)</f>
        <v>15</v>
      </c>
      <c r="R20">
        <f>COUNTIFS('3way'!$T$3:$T$7690,"&gt;=  28% ",'3way'!$AE$3:$AE$7690,"2",'3way'!$Z$3:$Z$7690,"="  &amp;A20)</f>
        <v>10</v>
      </c>
      <c r="S20" s="83">
        <f>COUNTIFS('3way'!$T$3:$T$7690,"&gt;=  28% ",'3way'!$AE$3:$AE$7690,"&lt;&gt;2",'3way'!$Z$3:$Z$7690,"="  &amp;A20)</f>
        <v>19</v>
      </c>
      <c r="T20" s="6">
        <f>(N20/(COUNTIF('3way'!$Z$3:$Z$7690,"="&amp;A20)))</f>
        <v>0.17241379310344829</v>
      </c>
      <c r="U20" s="6">
        <f>(O20/(COUNTIF('3way'!$Z$3:$Z$7690,"="&amp;A20)))</f>
        <v>0.31034482758620691</v>
      </c>
      <c r="V20" s="6">
        <f>(P20/(COUNTIF('3way'!$Z$3:$Z$7690,"="&amp;A20)))</f>
        <v>0.10344827586206896</v>
      </c>
      <c r="W20" s="6">
        <f>(Q20/(COUNTIF('3way'!$Z$3:$Z$7690,"="&amp;A20)))</f>
        <v>0.51724137931034486</v>
      </c>
      <c r="X20" s="6">
        <f>(R20/(COUNTIF('3way'!$Z$3:$Z$7690,"="&amp;A20)))</f>
        <v>0.34482758620689657</v>
      </c>
      <c r="Y20" s="6">
        <f>(S20/(COUNTIF('3way'!$Z$3:$Z$7690,"="&amp;A20)))</f>
        <v>0.65517241379310343</v>
      </c>
      <c r="Z20">
        <f t="shared" si="0"/>
        <v>18</v>
      </c>
      <c r="AA20" s="6">
        <f>(Z20/(COUNTIF('3way'!$Z$3:$Z$7690,"="&amp;A20)))</f>
        <v>0.62068965517241381</v>
      </c>
      <c r="AB20">
        <f t="shared" si="1"/>
        <v>18</v>
      </c>
      <c r="AC20" s="6">
        <f>(AB20/(COUNTIF('3way'!$Z$3:$Z$7690,"="&amp;A20)))</f>
        <v>0.62068965517241381</v>
      </c>
      <c r="AD20">
        <f t="shared" si="2"/>
        <v>40</v>
      </c>
      <c r="AE20" s="6">
        <f>(AD20/(COUNTIF('3way'!$Z$3:$Z$7690,"="&amp;A20)))</f>
        <v>1.3793103448275863</v>
      </c>
      <c r="AF20">
        <f t="shared" si="3"/>
        <v>43</v>
      </c>
      <c r="AG20" s="6">
        <f>(AF20/(COUNTIF('3way'!$Z$3:$Z$7690,"="&amp;A20)))</f>
        <v>1.4827586206896552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9</v>
      </c>
      <c r="C21" s="68">
        <f>COUNTIFS('3way'!$A$3:$A$7690,"&gt;=  45% ",'3way'!$AE$3:$AE$7690,"&lt;&gt;1",'3way'!$Z$3:$Z$7690,"="  &amp;A21)</f>
        <v>19</v>
      </c>
      <c r="D21" s="68">
        <f>COUNTIFS('3way'!$B$3:$B$7690,"&gt;=  26% ",'3way'!$AE$3:$AE$7690,"X",'3way'!$Z$3:$Z$7690,"="  &amp;A21)</f>
        <v>2</v>
      </c>
      <c r="E21" s="68">
        <f>COUNTIFS('3way'!$B$3:$B$7690,"&gt;=  26% ",'3way'!$AE$3:$AE$7690,"&lt;&gt;X",'3way'!$Z$3:$Z$7690,"="  &amp;A21)</f>
        <v>13</v>
      </c>
      <c r="F21" s="68">
        <f>COUNTIFS('3way'!$C$3:$C$7690,"&gt;=  28% ",'3way'!$AE$3:$AE$7690,"2",'3way'!$Z$3:$Z$7690,"="  &amp;A21)</f>
        <v>4</v>
      </c>
      <c r="G21" s="68">
        <f>COUNTIFS('3way'!$C$3:$C$7690,"&gt;=  28% ",'3way'!$AE$3:$AE$7690,"&lt;&gt;2",'3way'!$Z$3:$Z$7690,"="  &amp;A21)</f>
        <v>14</v>
      </c>
      <c r="H21" s="6">
        <f>(B21/((COUNTIF('3way'!$Z$3:$Z$7690,"="&amp;A21))))</f>
        <v>0.25714285714285712</v>
      </c>
      <c r="I21" s="6">
        <f>(C21/(COUNTIF('3way'!$Z$3:$Z$7690,"="&amp;A21)))</f>
        <v>0.54285714285714282</v>
      </c>
      <c r="J21" s="6">
        <f>(D21/(COUNTIF('3way'!$Z$3:$Z$7690,"="&amp;A21)))</f>
        <v>5.7142857142857141E-2</v>
      </c>
      <c r="K21" s="6">
        <f>(E21/(COUNTIF('3way'!$Z$3:$Z$7690,"="&amp;A21)))</f>
        <v>0.37142857142857144</v>
      </c>
      <c r="L21" s="6">
        <f>(F21/(COUNTIF('3way'!$Z$3:$Z$7690,"="&amp;A21)))</f>
        <v>0.11428571428571428</v>
      </c>
      <c r="M21" s="6">
        <f>(G21/(COUNTIF('3way'!$Z$3:$Z$7690,"="&amp;A21)))</f>
        <v>0.4</v>
      </c>
      <c r="N21" s="68">
        <f>COUNTIFS('3way'!$R$3:$R$7690,"&gt;=  45% ",'3way'!$AE$3:$AE$7690,"1",'3way'!$Z$3:$Z$7690,"="  &amp;A21)</f>
        <v>7</v>
      </c>
      <c r="O21">
        <f>COUNTIFS('3way'!$R$3:$R$7690,"&gt;=  45% ",'3way'!$AE$3:$AE$7690,"&lt;&gt;1",'3way'!$Z$3:$Z$7690,"="  &amp;A21)</f>
        <v>13</v>
      </c>
      <c r="P21">
        <f>COUNTIFS('3way'!$S$3:$S$7690,"&gt;=  26% ",'3way'!$AE$3:$AE$7690,"X",'3way'!$Z$3:$Z$7690,"="  &amp;A21)</f>
        <v>3</v>
      </c>
      <c r="Q21">
        <f>COUNTIFS('3way'!$S$3:$S$7690,"&gt;=  26% ",'3way'!$AE$3:$AE$7690,"&lt;&gt;X",'3way'!$Z$3:$Z$7690,"="  &amp;A21)</f>
        <v>16</v>
      </c>
      <c r="R21">
        <f>COUNTIFS('3way'!$T$3:$T$7690,"&gt;=  28% ",'3way'!$AE$3:$AE$7690,"2",'3way'!$Z$3:$Z$7690,"="  &amp;A21)</f>
        <v>7</v>
      </c>
      <c r="S21" s="83">
        <f>COUNTIFS('3way'!$T$3:$T$7690,"&gt;=  28% ",'3way'!$AE$3:$AE$7690,"&lt;&gt;2",'3way'!$Z$3:$Z$7690,"="  &amp;A21)</f>
        <v>21</v>
      </c>
      <c r="T21" s="6">
        <f>(N21/(COUNTIF('3way'!$Z$3:$Z$7690,"="&amp;A21)))</f>
        <v>0.2</v>
      </c>
      <c r="U21" s="6">
        <f>(O21/(COUNTIF('3way'!$Z$3:$Z$7690,"="&amp;A21)))</f>
        <v>0.37142857142857144</v>
      </c>
      <c r="V21" s="6">
        <f>(P21/(COUNTIF('3way'!$Z$3:$Z$7690,"="&amp;A21)))</f>
        <v>8.5714285714285715E-2</v>
      </c>
      <c r="W21" s="6">
        <f>(Q21/(COUNTIF('3way'!$Z$3:$Z$7690,"="&amp;A21)))</f>
        <v>0.45714285714285713</v>
      </c>
      <c r="X21" s="6">
        <f>(R21/(COUNTIF('3way'!$Z$3:$Z$7690,"="&amp;A21)))</f>
        <v>0.2</v>
      </c>
      <c r="Y21" s="6">
        <f>(S21/(COUNTIF('3way'!$Z$3:$Z$7690,"="&amp;A21)))</f>
        <v>0.6</v>
      </c>
      <c r="Z21">
        <f t="shared" si="0"/>
        <v>15</v>
      </c>
      <c r="AA21" s="6">
        <f>(Z21/(COUNTIF('3way'!$Z$3:$Z$7690,"="&amp;A21)))</f>
        <v>0.42857142857142855</v>
      </c>
      <c r="AB21">
        <f t="shared" si="1"/>
        <v>17</v>
      </c>
      <c r="AC21" s="6">
        <f>(AB21/(COUNTIF('3way'!$Z$3:$Z$7690,"="&amp;A21)))</f>
        <v>0.48571428571428571</v>
      </c>
      <c r="AD21">
        <f t="shared" si="2"/>
        <v>46</v>
      </c>
      <c r="AE21" s="6">
        <f>(AD21/(COUNTIF('3way'!$Z$3:$Z$7690,"="&amp;A21)))</f>
        <v>1.3142857142857143</v>
      </c>
      <c r="AF21">
        <f t="shared" si="3"/>
        <v>50</v>
      </c>
      <c r="AG21" s="6">
        <f>(AF21/(COUNTIF('3way'!$Z$3:$Z$7690,"="&amp;A21)))</f>
        <v>1.4285714285714286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7</v>
      </c>
      <c r="D22" s="68">
        <f>COUNTIFS('3way'!$B$3:$B$7690,"&gt;=  26% ",'3way'!$AE$3:$AE$7690,"X",'3way'!$Z$3:$Z$7690,"="  &amp;A22)</f>
        <v>3</v>
      </c>
      <c r="E22" s="68">
        <f>COUNTIFS('3way'!$B$3:$B$7690,"&gt;=  26% ",'3way'!$AE$3:$AE$7690,"&lt;&gt;X",'3way'!$Z$3:$Z$7690,"="  &amp;A22)</f>
        <v>8</v>
      </c>
      <c r="F22" s="68">
        <f>COUNTIFS('3way'!$C$3:$C$7690,"&gt;=  28% ",'3way'!$AE$3:$AE$7690,"2",'3way'!$Z$3:$Z$7690,"="  &amp;A22)</f>
        <v>5</v>
      </c>
      <c r="G22" s="68">
        <f>COUNTIFS('3way'!$C$3:$C$7690,"&gt;=  28% ",'3way'!$AE$3:$AE$7690,"&lt;&gt;2",'3way'!$Z$3:$Z$7690,"="  &amp;A22)</f>
        <v>16</v>
      </c>
      <c r="H22" s="6">
        <f>(B22/((COUNTIF('3way'!$Z$3:$Z$7690,"="&amp;A22))))</f>
        <v>8.5714285714285715E-2</v>
      </c>
      <c r="I22" s="6">
        <f>(C22/(COUNTIF('3way'!$Z$3:$Z$7690,"="&amp;A22)))</f>
        <v>0.2</v>
      </c>
      <c r="J22" s="6">
        <f>(D22/(COUNTIF('3way'!$Z$3:$Z$7690,"="&amp;A22)))</f>
        <v>8.5714285714285715E-2</v>
      </c>
      <c r="K22" s="6">
        <f>(E22/(COUNTIF('3way'!$Z$3:$Z$7690,"="&amp;A22)))</f>
        <v>0.22857142857142856</v>
      </c>
      <c r="L22" s="6">
        <f>(F22/(COUNTIF('3way'!$Z$3:$Z$7690,"="&amp;A22)))</f>
        <v>0.14285714285714285</v>
      </c>
      <c r="M22" s="6">
        <f>(G22/(COUNTIF('3way'!$Z$3:$Z$7690,"="&amp;A22)))</f>
        <v>0.45714285714285713</v>
      </c>
      <c r="N22" s="68">
        <f>COUNTIFS('3way'!$R$3:$R$7690,"&gt;=  45% ",'3way'!$AE$3:$AE$7690,"1",'3way'!$Z$3:$Z$7690,"="  &amp;A22)</f>
        <v>5</v>
      </c>
      <c r="O22">
        <f>COUNTIFS('3way'!$R$3:$R$7690,"&gt;=  45% ",'3way'!$AE$3:$AE$7690,"&lt;&gt;1",'3way'!$Z$3:$Z$7690,"="  &amp;A22)</f>
        <v>10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14</v>
      </c>
      <c r="R22">
        <f>COUNTIFS('3way'!$T$3:$T$7690,"&gt;=  28% ",'3way'!$AE$3:$AE$7690,"2",'3way'!$Z$3:$Z$7690,"="  &amp;A22)</f>
        <v>9</v>
      </c>
      <c r="S22" s="83">
        <f>COUNTIFS('3way'!$T$3:$T$7690,"&gt;=  28% ",'3way'!$AE$3:$AE$7690,"&lt;&gt;2",'3way'!$Z$3:$Z$7690,"="  &amp;A22)</f>
        <v>26</v>
      </c>
      <c r="T22" s="6">
        <f>(N22/(COUNTIF('3way'!$Z$3:$Z$7690,"="&amp;A22)))</f>
        <v>0.14285714285714285</v>
      </c>
      <c r="U22" s="6">
        <f>(O22/(COUNTIF('3way'!$Z$3:$Z$7690,"="&amp;A22)))</f>
        <v>0.2857142857142857</v>
      </c>
      <c r="V22" s="6">
        <f>(P22/(COUNTIF('3way'!$Z$3:$Z$7690,"="&amp;A22)))</f>
        <v>0.14285714285714285</v>
      </c>
      <c r="W22" s="6">
        <f>(Q22/(COUNTIF('3way'!$Z$3:$Z$7690,"="&amp;A22)))</f>
        <v>0.4</v>
      </c>
      <c r="X22" s="6">
        <f>(R22/(COUNTIF('3way'!$Z$3:$Z$7690,"="&amp;A22)))</f>
        <v>0.25714285714285712</v>
      </c>
      <c r="Y22" s="6">
        <f>(S22/(COUNTIF('3way'!$Z$3:$Z$7690,"="&amp;A22)))</f>
        <v>0.74285714285714288</v>
      </c>
      <c r="Z22">
        <f t="shared" si="0"/>
        <v>11</v>
      </c>
      <c r="AA22" s="6">
        <f>(Z22/(COUNTIF('3way'!$Z$3:$Z$7690,"="&amp;A22)))</f>
        <v>0.31428571428571428</v>
      </c>
      <c r="AB22">
        <f t="shared" si="1"/>
        <v>19</v>
      </c>
      <c r="AC22" s="6">
        <f>(AB22/(COUNTIF('3way'!$Z$3:$Z$7690,"="&amp;A22)))</f>
        <v>0.54285714285714282</v>
      </c>
      <c r="AD22">
        <f t="shared" si="2"/>
        <v>31</v>
      </c>
      <c r="AE22" s="6">
        <f>(AD22/(COUNTIF('3way'!$Z$3:$Z$7690,"="&amp;A22)))</f>
        <v>0.88571428571428568</v>
      </c>
      <c r="AF22">
        <f t="shared" si="3"/>
        <v>50</v>
      </c>
      <c r="AG22" s="6">
        <f>(AF22/(COUNTIF('3way'!$Z$3:$Z$7690,"="&amp;A22)))</f>
        <v>1.4285714285714286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12</v>
      </c>
      <c r="C23" s="68">
        <f>COUNTIFS('3way'!$A$3:$A$7690,"&gt;=  45% ",'3way'!$AE$3:$AE$7690,"&lt;&gt;1",'3way'!$Z$3:$Z$7690,"="  &amp;A23)</f>
        <v>25</v>
      </c>
      <c r="D23" s="68">
        <f>COUNTIFS('3way'!$B$3:$B$7690,"&gt;=  26% ",'3way'!$AE$3:$AE$7690,"X",'3way'!$Z$3:$Z$7690,"="  &amp;A23)</f>
        <v>6</v>
      </c>
      <c r="E23" s="68">
        <f>COUNTIFS('3way'!$B$3:$B$7690,"&gt;=  26% ",'3way'!$AE$3:$AE$7690,"&lt;&gt;X",'3way'!$Z$3:$Z$7690,"="  &amp;A23)</f>
        <v>13</v>
      </c>
      <c r="F23" s="68">
        <f>COUNTIFS('3way'!$C$3:$C$7690,"&gt;=  28% ",'3way'!$AE$3:$AE$7690,"2",'3way'!$Z$3:$Z$7690,"="  &amp;A23)</f>
        <v>15</v>
      </c>
      <c r="G23" s="68">
        <f>COUNTIFS('3way'!$C$3:$C$7690,"&gt;=  28% ",'3way'!$AE$3:$AE$7690,"&lt;&gt;2",'3way'!$Z$3:$Z$7690,"="  &amp;A23)</f>
        <v>31</v>
      </c>
      <c r="H23" s="6">
        <f>(B23/((COUNTIF('3way'!$Z$3:$Z$7690,"="&amp;A23))))</f>
        <v>0.20689655172413793</v>
      </c>
      <c r="I23" s="6">
        <f>(C23/(COUNTIF('3way'!$Z$3:$Z$7690,"="&amp;A23)))</f>
        <v>0.43103448275862066</v>
      </c>
      <c r="J23" s="6">
        <f>(D23/(COUNTIF('3way'!$Z$3:$Z$7690,"="&amp;A23)))</f>
        <v>0.10344827586206896</v>
      </c>
      <c r="K23" s="6">
        <f>(E23/(COUNTIF('3way'!$Z$3:$Z$7690,"="&amp;A23)))</f>
        <v>0.22413793103448276</v>
      </c>
      <c r="L23" s="6">
        <f>(F23/(COUNTIF('3way'!$Z$3:$Z$7690,"="&amp;A23)))</f>
        <v>0.25862068965517243</v>
      </c>
      <c r="M23" s="6">
        <f>(G23/(COUNTIF('3way'!$Z$3:$Z$7690,"="&amp;A23)))</f>
        <v>0.53448275862068961</v>
      </c>
      <c r="N23" s="68">
        <f>COUNTIFS('3way'!$R$3:$R$7690,"&gt;=  45% ",'3way'!$AE$3:$AE$7690,"1",'3way'!$Z$3:$Z$7690,"="  &amp;A23)</f>
        <v>13</v>
      </c>
      <c r="O23">
        <f>COUNTIFS('3way'!$R$3:$R$7690,"&gt;=  45% ",'3way'!$AE$3:$AE$7690,"&lt;&gt;1",'3way'!$Z$3:$Z$7690,"="  &amp;A23)</f>
        <v>23</v>
      </c>
      <c r="P23">
        <f>COUNTIFS('3way'!$S$3:$S$7690,"&gt;=  26% ",'3way'!$AE$3:$AE$7690,"X",'3way'!$Z$3:$Z$7690,"="  &amp;A23)</f>
        <v>16</v>
      </c>
      <c r="Q23">
        <f>COUNTIFS('3way'!$S$3:$S$7690,"&gt;=  26% ",'3way'!$AE$3:$AE$7690,"&lt;&gt;X",'3way'!$Z$3:$Z$7690,"="  &amp;A23)</f>
        <v>23</v>
      </c>
      <c r="R23">
        <f>COUNTIFS('3way'!$T$3:$T$7690,"&gt;=  28% ",'3way'!$AE$3:$AE$7690,"2",'3way'!$Z$3:$Z$7690,"="  &amp;A23)</f>
        <v>16</v>
      </c>
      <c r="S23" s="83">
        <f>COUNTIFS('3way'!$T$3:$T$7690,"&gt;=  28% ",'3way'!$AE$3:$AE$7690,"&lt;&gt;2",'3way'!$Z$3:$Z$7690,"="  &amp;A23)</f>
        <v>34</v>
      </c>
      <c r="T23" s="6">
        <f>(N23/(COUNTIF('3way'!$Z$3:$Z$7690,"="&amp;A23)))</f>
        <v>0.22413793103448276</v>
      </c>
      <c r="U23" s="6">
        <f>(O23/(COUNTIF('3way'!$Z$3:$Z$7690,"="&amp;A23)))</f>
        <v>0.39655172413793105</v>
      </c>
      <c r="V23" s="6">
        <f>(P23/(COUNTIF('3way'!$Z$3:$Z$7690,"="&amp;A23)))</f>
        <v>0.27586206896551724</v>
      </c>
      <c r="W23" s="6">
        <f>(Q23/(COUNTIF('3way'!$Z$3:$Z$7690,"="&amp;A23)))</f>
        <v>0.39655172413793105</v>
      </c>
      <c r="X23" s="6">
        <f>(R23/(COUNTIF('3way'!$Z$3:$Z$7690,"="&amp;A23)))</f>
        <v>0.27586206896551724</v>
      </c>
      <c r="Y23" s="6">
        <f>(S23/(COUNTIF('3way'!$Z$3:$Z$7690,"="&amp;A23)))</f>
        <v>0.58620689655172409</v>
      </c>
      <c r="Z23">
        <f t="shared" si="0"/>
        <v>33</v>
      </c>
      <c r="AA23" s="6">
        <f>(Z23/(COUNTIF('3way'!$Z$3:$Z$7690,"="&amp;A23)))</f>
        <v>0.56896551724137934</v>
      </c>
      <c r="AB23">
        <f t="shared" si="1"/>
        <v>45</v>
      </c>
      <c r="AC23" s="6">
        <f>(AB23/(COUNTIF('3way'!$Z$3:$Z$7690,"="&amp;A23)))</f>
        <v>0.77586206896551724</v>
      </c>
      <c r="AD23">
        <f t="shared" si="2"/>
        <v>69</v>
      </c>
      <c r="AE23" s="6">
        <f>(AD23/(COUNTIF('3way'!$Z$3:$Z$7690,"="&amp;A23)))</f>
        <v>1.1896551724137931</v>
      </c>
      <c r="AF23">
        <f t="shared" si="3"/>
        <v>80</v>
      </c>
      <c r="AG23" s="6">
        <f>(AF23/(COUNTIF('3way'!$Z$3:$Z$7690,"="&amp;A23)))</f>
        <v>1.3793103448275863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10</v>
      </c>
      <c r="C24" s="68">
        <f>COUNTIFS('3way'!$A$3:$A$7690,"&gt;=  45% ",'3way'!$AE$3:$AE$7690,"&lt;&gt;1",'3way'!$Z$3:$Z$7690,"="  &amp;A24)</f>
        <v>17</v>
      </c>
      <c r="D24" s="68">
        <f>COUNTIFS('3way'!$B$3:$B$7690,"&gt;=  26% ",'3way'!$AE$3:$AE$7690,"X",'3way'!$Z$3:$Z$7690,"="  &amp;A24)</f>
        <v>7</v>
      </c>
      <c r="E24" s="68">
        <f>COUNTIFS('3way'!$B$3:$B$7690,"&gt;=  26% ",'3way'!$AE$3:$AE$7690,"&lt;&gt;X",'3way'!$Z$3:$Z$7690,"="  &amp;A24)</f>
        <v>28</v>
      </c>
      <c r="F24" s="68">
        <f>COUNTIFS('3way'!$C$3:$C$7690,"&gt;=  28% ",'3way'!$AE$3:$AE$7690,"2",'3way'!$Z$3:$Z$7690,"="  &amp;A24)</f>
        <v>6</v>
      </c>
      <c r="G24" s="68">
        <f>COUNTIFS('3way'!$C$3:$C$7690,"&gt;=  28% ",'3way'!$AE$3:$AE$7690,"&lt;&gt;2",'3way'!$Z$3:$Z$7690,"="  &amp;A24)</f>
        <v>17</v>
      </c>
      <c r="H24" s="6">
        <f>(B24/((COUNTIF('3way'!$Z$3:$Z$7690,"="&amp;A24))))</f>
        <v>0.14925373134328357</v>
      </c>
      <c r="I24" s="6">
        <f>(C24/(COUNTIF('3way'!$Z$3:$Z$7690,"="&amp;A24)))</f>
        <v>0.2537313432835821</v>
      </c>
      <c r="J24" s="6">
        <f>(D24/(COUNTIF('3way'!$Z$3:$Z$7690,"="&amp;A24)))</f>
        <v>0.1044776119402985</v>
      </c>
      <c r="K24" s="6">
        <f>(E24/(COUNTIF('3way'!$Z$3:$Z$7690,"="&amp;A24)))</f>
        <v>0.41791044776119401</v>
      </c>
      <c r="L24" s="6">
        <f>(F24/(COUNTIF('3way'!$Z$3:$Z$7690,"="&amp;A24)))</f>
        <v>8.9552238805970144E-2</v>
      </c>
      <c r="M24" s="6">
        <f>(G24/(COUNTIF('3way'!$Z$3:$Z$7690,"="&amp;A24)))</f>
        <v>0.2537313432835821</v>
      </c>
      <c r="N24" s="68">
        <f>COUNTIFS('3way'!$R$3:$R$7690,"&gt;=  45% ",'3way'!$AE$3:$AE$7690,"1",'3way'!$Z$3:$Z$7690,"="  &amp;A24)</f>
        <v>10</v>
      </c>
      <c r="O24">
        <f>COUNTIFS('3way'!$R$3:$R$7690,"&gt;=  45% ",'3way'!$AE$3:$AE$7690,"&lt;&gt;1",'3way'!$Z$3:$Z$7690,"="  &amp;A24)</f>
        <v>20</v>
      </c>
      <c r="P24">
        <f>COUNTIFS('3way'!$S$3:$S$7690,"&gt;=  26% ",'3way'!$AE$3:$AE$7690,"X",'3way'!$Z$3:$Z$7690,"="  &amp;A24)</f>
        <v>21</v>
      </c>
      <c r="Q24">
        <f>COUNTIFS('3way'!$S$3:$S$7690,"&gt;=  26% ",'3way'!$AE$3:$AE$7690,"&lt;&gt;X",'3way'!$Z$3:$Z$7690,"="  &amp;A24)</f>
        <v>45</v>
      </c>
      <c r="R24">
        <f>COUNTIFS('3way'!$T$3:$T$7690,"&gt;=  28% ",'3way'!$AE$3:$AE$7690,"2",'3way'!$Z$3:$Z$7690,"="  &amp;A24)</f>
        <v>7</v>
      </c>
      <c r="S24" s="83">
        <f>COUNTIFS('3way'!$T$3:$T$7690,"&gt;=  28% ",'3way'!$AE$3:$AE$7690,"&lt;&gt;2",'3way'!$Z$3:$Z$7690,"="  &amp;A24)</f>
        <v>27</v>
      </c>
      <c r="T24" s="6">
        <f>(N24/(COUNTIF('3way'!$Z$3:$Z$7690,"="&amp;A24)))</f>
        <v>0.14925373134328357</v>
      </c>
      <c r="U24" s="6">
        <f>(O24/(COUNTIF('3way'!$Z$3:$Z$7690,"="&amp;A24)))</f>
        <v>0.29850746268656714</v>
      </c>
      <c r="V24" s="6">
        <f>(P24/(COUNTIF('3way'!$Z$3:$Z$7690,"="&amp;A24)))</f>
        <v>0.31343283582089554</v>
      </c>
      <c r="W24" s="6">
        <f>(Q24/(COUNTIF('3way'!$Z$3:$Z$7690,"="&amp;A24)))</f>
        <v>0.67164179104477617</v>
      </c>
      <c r="X24" s="6">
        <f>(R24/(COUNTIF('3way'!$Z$3:$Z$7690,"="&amp;A24)))</f>
        <v>0.1044776119402985</v>
      </c>
      <c r="Y24" s="6">
        <f>(S24/(COUNTIF('3way'!$Z$3:$Z$7690,"="&amp;A24)))</f>
        <v>0.40298507462686567</v>
      </c>
      <c r="Z24">
        <f t="shared" si="0"/>
        <v>23</v>
      </c>
      <c r="AA24" s="6">
        <f>(Z24/(COUNTIF('3way'!$Z$3:$Z$7690,"="&amp;A24)))</f>
        <v>0.34328358208955223</v>
      </c>
      <c r="AB24">
        <f t="shared" si="1"/>
        <v>38</v>
      </c>
      <c r="AC24" s="6">
        <f>(AB24/(COUNTIF('3way'!$Z$3:$Z$7690,"="&amp;A24)))</f>
        <v>0.56716417910447758</v>
      </c>
      <c r="AD24">
        <f t="shared" si="2"/>
        <v>62</v>
      </c>
      <c r="AE24" s="6">
        <f>(AD24/(COUNTIF('3way'!$Z$3:$Z$7690,"="&amp;A24)))</f>
        <v>0.92537313432835822</v>
      </c>
      <c r="AF24">
        <f t="shared" si="3"/>
        <v>92</v>
      </c>
      <c r="AG24" s="6">
        <f>(AF24/(COUNTIF('3way'!$Z$3:$Z$7690,"="&amp;A24)))</f>
        <v>1.3731343283582089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14</v>
      </c>
      <c r="C25" s="68">
        <f>COUNTIFS('3way'!$A$3:$A$7690,"&gt;=  45% ",'3way'!$AE$3:$AE$7690,"&lt;&gt;1",'3way'!$Z$3:$Z$7690,"="  &amp;A25)</f>
        <v>20</v>
      </c>
      <c r="D25" s="68">
        <f>COUNTIFS('3way'!$B$3:$B$7690,"&gt;=  26% ",'3way'!$AE$3:$AE$7690,"X",'3way'!$Z$3:$Z$7690,"="  &amp;A25)</f>
        <v>2</v>
      </c>
      <c r="E25" s="68">
        <f>COUNTIFS('3way'!$B$3:$B$7690,"&gt;=  26% ",'3way'!$AE$3:$AE$7690,"&lt;&gt;X",'3way'!$Z$3:$Z$7690,"="  &amp;A25)</f>
        <v>14</v>
      </c>
      <c r="F25" s="68">
        <f>COUNTIFS('3way'!$C$3:$C$7690,"&gt;=  28% ",'3way'!$AE$3:$AE$7690,"2",'3way'!$Z$3:$Z$7690,"="  &amp;A25)</f>
        <v>8</v>
      </c>
      <c r="G25" s="68">
        <f>COUNTIFS('3way'!$C$3:$C$7690,"&gt;=  28% ",'3way'!$AE$3:$AE$7690,"&lt;&gt;2",'3way'!$Z$3:$Z$7690,"="  &amp;A25)</f>
        <v>20</v>
      </c>
      <c r="H25" s="6">
        <f>(B25/((COUNTIF('3way'!$Z$3:$Z$7690,"="&amp;A25))))</f>
        <v>0.23333333333333334</v>
      </c>
      <c r="I25" s="6">
        <f>(C25/(COUNTIF('3way'!$Z$3:$Z$7690,"="&amp;A25)))</f>
        <v>0.33333333333333331</v>
      </c>
      <c r="J25" s="6">
        <f>(D25/(COUNTIF('3way'!$Z$3:$Z$7690,"="&amp;A25)))</f>
        <v>3.3333333333333333E-2</v>
      </c>
      <c r="K25" s="6">
        <f>(E25/(COUNTIF('3way'!$Z$3:$Z$7690,"="&amp;A25)))</f>
        <v>0.23333333333333334</v>
      </c>
      <c r="L25" s="6">
        <f>(F25/(COUNTIF('3way'!$Z$3:$Z$7690,"="&amp;A25)))</f>
        <v>0.13333333333333333</v>
      </c>
      <c r="M25" s="6">
        <f>(G25/(COUNTIF('3way'!$Z$3:$Z$7690,"="&amp;A25)))</f>
        <v>0.33333333333333331</v>
      </c>
      <c r="N25" s="68">
        <f>COUNTIFS('3way'!$R$3:$R$7690,"&gt;=  45% ",'3way'!$AE$3:$AE$7690,"1",'3way'!$Z$3:$Z$7690,"="  &amp;A25)</f>
        <v>14</v>
      </c>
      <c r="O25">
        <f>COUNTIFS('3way'!$R$3:$R$7690,"&gt;=  45% ",'3way'!$AE$3:$AE$7690,"&lt;&gt;1",'3way'!$Z$3:$Z$7690,"="  &amp;A25)</f>
        <v>24</v>
      </c>
      <c r="P25">
        <f>COUNTIFS('3way'!$S$3:$S$7690,"&gt;=  26% ",'3way'!$AE$3:$AE$7690,"X",'3way'!$Z$3:$Z$7690,"="  &amp;A25)</f>
        <v>11</v>
      </c>
      <c r="Q25">
        <f>COUNTIFS('3way'!$S$3:$S$7690,"&gt;=  26% ",'3way'!$AE$3:$AE$7690,"&lt;&gt;X",'3way'!$Z$3:$Z$7690,"="  &amp;A25)</f>
        <v>27</v>
      </c>
      <c r="R25">
        <f>COUNTIFS('3way'!$T$3:$T$7690,"&gt;=  28% ",'3way'!$AE$3:$AE$7690,"2",'3way'!$Z$3:$Z$7690,"="  &amp;A25)</f>
        <v>13</v>
      </c>
      <c r="S25" s="83">
        <f>COUNTIFS('3way'!$T$3:$T$7690,"&gt;=  28% ",'3way'!$AE$3:$AE$7690,"&lt;&gt;2",'3way'!$Z$3:$Z$7690,"="  &amp;A25)</f>
        <v>34</v>
      </c>
      <c r="T25" s="6">
        <f>(N25/(COUNTIF('3way'!$Z$3:$Z$7690,"="&amp;A25)))</f>
        <v>0.23333333333333334</v>
      </c>
      <c r="U25" s="6">
        <f>(O25/(COUNTIF('3way'!$Z$3:$Z$7690,"="&amp;A25)))</f>
        <v>0.4</v>
      </c>
      <c r="V25" s="6">
        <f>(P25/(COUNTIF('3way'!$Z$3:$Z$7690,"="&amp;A25)))</f>
        <v>0.18333333333333332</v>
      </c>
      <c r="W25" s="6">
        <f>(Q25/(COUNTIF('3way'!$Z$3:$Z$7690,"="&amp;A25)))</f>
        <v>0.45</v>
      </c>
      <c r="X25" s="6">
        <f>(R25/(COUNTIF('3way'!$Z$3:$Z$7690,"="&amp;A25)))</f>
        <v>0.21666666666666667</v>
      </c>
      <c r="Y25" s="6">
        <f>(S25/(COUNTIF('3way'!$Z$3:$Z$7690,"="&amp;A25)))</f>
        <v>0.56666666666666665</v>
      </c>
      <c r="Z25">
        <f t="shared" si="0"/>
        <v>24</v>
      </c>
      <c r="AA25" s="6">
        <f>(Z25/(COUNTIF('3way'!$Z$3:$Z$7690,"="&amp;A25)))</f>
        <v>0.4</v>
      </c>
      <c r="AB25">
        <f t="shared" si="1"/>
        <v>38</v>
      </c>
      <c r="AC25" s="6">
        <f>(AB25/(COUNTIF('3way'!$Z$3:$Z$7690,"="&amp;A25)))</f>
        <v>0.6333333333333333</v>
      </c>
      <c r="AD25">
        <f t="shared" si="2"/>
        <v>54</v>
      </c>
      <c r="AE25" s="6">
        <f>(AD25/(COUNTIF('3way'!$Z$3:$Z$7690,"="&amp;A25)))</f>
        <v>0.9</v>
      </c>
      <c r="AF25">
        <f t="shared" si="3"/>
        <v>85</v>
      </c>
      <c r="AG25" s="6">
        <f>(AF25/(COUNTIF('3way'!$Z$3:$Z$7690,"="&amp;A25)))</f>
        <v>1.4166666666666667</v>
      </c>
    </row>
    <row r="26" spans="1:33" s="2" customFormat="1" x14ac:dyDescent="0.25">
      <c r="A26" s="70" t="s">
        <v>469</v>
      </c>
      <c r="B26" s="2">
        <f t="shared" ref="B26:G26" si="4">SUM(B4:B25)</f>
        <v>202</v>
      </c>
      <c r="C26" s="2">
        <f t="shared" si="4"/>
        <v>426</v>
      </c>
      <c r="D26" s="2">
        <f t="shared" si="4"/>
        <v>140</v>
      </c>
      <c r="E26" s="2">
        <f t="shared" si="4"/>
        <v>356</v>
      </c>
      <c r="F26" s="2">
        <f t="shared" si="4"/>
        <v>231</v>
      </c>
      <c r="G26" s="2">
        <f t="shared" si="4"/>
        <v>622</v>
      </c>
      <c r="H26" s="6">
        <f>(B26/((COUNTIF('3way'!$Z$3:$Z$7690,"&lt;&gt;"))))</f>
        <v>0.15646785437645236</v>
      </c>
      <c r="I26" s="6">
        <f>(C26/((COUNTIF('3way'!$Z$3:$Z$7690,"&lt;&gt;"))))</f>
        <v>0.32997676219984506</v>
      </c>
      <c r="J26" s="6">
        <f>(D26/((COUNTIF('3way'!$Z$3:$Z$7690,"&lt;&gt;"))))</f>
        <v>0.10844306738962045</v>
      </c>
      <c r="K26" s="6">
        <f>(E26/((COUNTIF('3way'!$Z$3:$Z$7690,"&lt;&gt;"))))</f>
        <v>0.27575522850503487</v>
      </c>
      <c r="L26" s="6">
        <f>(F26/((COUNTIF('3way'!$Z$3:$Z$7690,"&lt;&gt;"))))</f>
        <v>0.17893106119287375</v>
      </c>
      <c r="M26" s="6">
        <f>(G26/((COUNTIF('3way'!$Z$3:$Z$7690,"&lt;&gt;"))))</f>
        <v>0.48179705654531368</v>
      </c>
      <c r="N26" s="2">
        <f t="shared" ref="N26:S26" si="5">SUM(N4:N25)</f>
        <v>253</v>
      </c>
      <c r="O26" s="2">
        <f t="shared" si="5"/>
        <v>474</v>
      </c>
      <c r="P26" s="2">
        <f t="shared" si="5"/>
        <v>267</v>
      </c>
      <c r="Q26" s="2">
        <f t="shared" si="5"/>
        <v>613</v>
      </c>
      <c r="R26" s="2">
        <f t="shared" si="5"/>
        <v>296</v>
      </c>
      <c r="S26" s="2">
        <f t="shared" si="5"/>
        <v>737</v>
      </c>
      <c r="T26" s="71">
        <f>(N26/((COUNTIF('3way'!$Z$3:$Z$7690,"&lt;&gt;"))))</f>
        <v>0.19597211463981409</v>
      </c>
      <c r="U26" s="71">
        <f>(O26/((COUNTIF('3way'!$Z$3:$Z$7690,"&lt;&gt;"))))</f>
        <v>0.36715724244771497</v>
      </c>
      <c r="V26" s="71">
        <f>(P26/((COUNTIF('3way'!$Z$3:$Z$7690,"&lt;&gt;"))))</f>
        <v>0.20681642137877615</v>
      </c>
      <c r="W26" s="71">
        <f>(Q26/((COUNTIF('3way'!$Z$3:$Z$7690,"&lt;&gt;"))))</f>
        <v>0.47482571649883809</v>
      </c>
      <c r="X26" s="71">
        <f>(R26/((COUNTIF('3way'!$Z$3:$Z$7690,"&lt;&gt;"))))</f>
        <v>0.22927962819519751</v>
      </c>
      <c r="Y26" s="71">
        <f>(S26/((COUNTIF('3way'!$Z$3:$Z$7690,"&lt;&gt;"))))</f>
        <v>0.57087529047250196</v>
      </c>
      <c r="Z26">
        <f t="shared" si="0"/>
        <v>573</v>
      </c>
      <c r="AA26" s="71">
        <f>(Z26/((COUNTIF('3way'!$Z$3:$Z$7690,"&lt;&gt;"))))</f>
        <v>0.44384198295894656</v>
      </c>
      <c r="AB26">
        <f t="shared" si="1"/>
        <v>816</v>
      </c>
      <c r="AC26" s="71">
        <f>(AB26/((COUNTIF('3way'!$Z$3:$Z$7690,"&lt;&gt;"))))</f>
        <v>0.63206816421378775</v>
      </c>
      <c r="AD26">
        <f t="shared" si="2"/>
        <v>1404</v>
      </c>
      <c r="AE26" s="71">
        <f>(AD26/((COUNTIF('3way'!$Z$3:$Z$7690,"&lt;&gt;"))))</f>
        <v>1.0875290472501937</v>
      </c>
      <c r="AF26">
        <f t="shared" si="3"/>
        <v>1824</v>
      </c>
      <c r="AG26" s="71">
        <f>(AF26/((COUNTIF('3way'!$Z$3:$Z$7690,"&lt;&gt;"))))</f>
        <v>1.4128582494190549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7" t="s">
        <v>149</v>
      </c>
      <c r="D1" s="147"/>
      <c r="E1" s="81" t="s">
        <v>473</v>
      </c>
      <c r="F1" s="152" t="s">
        <v>154</v>
      </c>
      <c r="G1" s="152"/>
      <c r="H1" s="81" t="s">
        <v>473</v>
      </c>
      <c r="I1" s="152" t="s">
        <v>152</v>
      </c>
      <c r="J1" s="152"/>
      <c r="K1" s="81" t="s">
        <v>473</v>
      </c>
      <c r="L1" s="152" t="s">
        <v>151</v>
      </c>
      <c r="M1" s="152"/>
      <c r="N1" s="81" t="s">
        <v>473</v>
      </c>
      <c r="O1" s="152" t="s">
        <v>170</v>
      </c>
      <c r="P1" s="152"/>
      <c r="Q1" s="81" t="s">
        <v>473</v>
      </c>
      <c r="R1" s="152" t="s">
        <v>153</v>
      </c>
      <c r="S1" s="152"/>
      <c r="T1" s="81" t="s">
        <v>473</v>
      </c>
      <c r="U1" s="152" t="s">
        <v>150</v>
      </c>
      <c r="V1" s="152"/>
      <c r="W1" s="81" t="s">
        <v>473</v>
      </c>
      <c r="X1" s="152" t="s">
        <v>162</v>
      </c>
      <c r="Y1" s="152"/>
      <c r="Z1" s="81" t="s">
        <v>473</v>
      </c>
      <c r="AA1" s="152" t="s">
        <v>155</v>
      </c>
      <c r="AB1" s="152"/>
      <c r="AC1" s="81" t="s">
        <v>473</v>
      </c>
      <c r="AD1" s="152" t="s">
        <v>169</v>
      </c>
      <c r="AE1" s="152"/>
      <c r="AF1" s="81" t="s">
        <v>473</v>
      </c>
      <c r="AG1" s="152" t="s">
        <v>176</v>
      </c>
      <c r="AH1" s="152"/>
      <c r="AI1" s="81" t="s">
        <v>473</v>
      </c>
      <c r="AJ1" s="152" t="s">
        <v>163</v>
      </c>
      <c r="AK1" s="152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72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5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9</v>
      </c>
      <c r="K4" s="79">
        <f>I4/J4</f>
        <v>0.1111111111111111</v>
      </c>
      <c r="L4">
        <f>COUNTIFS('2way'!$U$3:$U$7690,"1-1",'2way'!$W$3:$W$7690,"1-1",'2way'!$S$3:$S$7690,"=" &amp;A4)</f>
        <v>2</v>
      </c>
      <c r="M4">
        <f>COUNTIFS('2way'!$W$3:$W$7690,"1-1",'2way'!$S$3:$S$7690,"=" &amp;A4)</f>
        <v>9</v>
      </c>
      <c r="N4" s="79">
        <f>L4/M4</f>
        <v>0.22222222222222221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3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2</v>
      </c>
      <c r="T4" s="79">
        <f>R4/S4</f>
        <v>0</v>
      </c>
      <c r="U4">
        <f>COUNTIFS('2way'!$U$3:$U$7690,"2-2",'2way'!$W$3:$W$7690,"2-2",'2way'!$S$3:$S$7690,"=" &amp;A4)</f>
        <v>1</v>
      </c>
      <c r="V4">
        <f>COUNTIFS('2way'!$W$3:$W$7690,"2-2",'2way'!$S$3:$S$7690,"=" &amp;A4)</f>
        <v>5</v>
      </c>
      <c r="W4" s="79">
        <f>U4/V4</f>
        <v>0.2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7</v>
      </c>
      <c r="Z4" s="79">
        <f>X4/Y4</f>
        <v>0.14285714285714285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6</v>
      </c>
      <c r="AC4" s="79">
        <f>AA4/AB4</f>
        <v>0.33333333333333331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2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2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45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5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4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9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8</v>
      </c>
      <c r="N5" s="79">
        <f t="shared" ref="N5:N25" si="3">L5/M5</f>
        <v>0.125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4</v>
      </c>
      <c r="Z5" s="79">
        <f t="shared" ref="Z5:Z25" si="7">X5/Y5</f>
        <v>0.25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1</v>
      </c>
      <c r="AC5" s="79">
        <f t="shared" ref="AC5:AC25" si="8">AA5/AB5</f>
        <v>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63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7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2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5</v>
      </c>
      <c r="N6" s="79">
        <f t="shared" si="3"/>
        <v>0.2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4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5</v>
      </c>
      <c r="W6" s="79">
        <f t="shared" si="6"/>
        <v>0.2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4</v>
      </c>
      <c r="Z6" s="79">
        <f t="shared" si="7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2</v>
      </c>
      <c r="AC6" s="79">
        <f t="shared" si="8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6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50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3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4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5</v>
      </c>
      <c r="K7" s="79">
        <f t="shared" si="2"/>
        <v>0</v>
      </c>
      <c r="L7">
        <f>COUNTIFS('2way'!$U$3:$U$7690,"1-1",'2way'!$W$3:$W$7690,"1-1",'2way'!$S$3:$S$7690,"=" &amp;A7)</f>
        <v>1</v>
      </c>
      <c r="M7">
        <f>COUNTIFS('2way'!$W$3:$W$7690,"1-1",'2way'!$S$3:$S$7690,"=" &amp;A7)</f>
        <v>5</v>
      </c>
      <c r="N7" s="79">
        <f t="shared" si="3"/>
        <v>0.2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4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3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</v>
      </c>
      <c r="Z7" s="79">
        <f t="shared" si="7"/>
        <v>0</v>
      </c>
      <c r="AA7">
        <f>COUNTIFS('2way'!$U$3:$U$7690,"1-2",'2way'!$W$3:$W$7690,"1-2",'2way'!$S$3:$S$7690,"=" &amp;A7)</f>
        <v>1</v>
      </c>
      <c r="AB7">
        <f>COUNTIFS('2way'!$W$3:$W$7690,"1-2",'2way'!$S$3:$S$7690,"=" &amp;A7)</f>
        <v>3</v>
      </c>
      <c r="AC7" s="79">
        <f t="shared" si="8"/>
        <v>0.33333333333333331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79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96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10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6</v>
      </c>
      <c r="H8" s="79">
        <f t="shared" si="1"/>
        <v>0.16666666666666666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7</v>
      </c>
      <c r="K8" s="79">
        <f t="shared" si="2"/>
        <v>0.14285714285714285</v>
      </c>
      <c r="L8">
        <f>COUNTIFS('2way'!$U$3:$U$7690,"1-1",'2way'!$W$3:$W$7690,"1-1",'2way'!$S$3:$S$7690,"=" &amp;A8)</f>
        <v>10</v>
      </c>
      <c r="M8">
        <f>COUNTIFS('2way'!$W$3:$W$7690,"1-1",'2way'!$S$3:$S$7690,"=" &amp;A8)</f>
        <v>14</v>
      </c>
      <c r="N8" s="79">
        <f t="shared" si="3"/>
        <v>0.7142857142857143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5</v>
      </c>
      <c r="Q8" s="79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4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6</v>
      </c>
      <c r="W8" s="79">
        <f t="shared" si="6"/>
        <v>0</v>
      </c>
      <c r="X8">
        <f>COUNTIFS('2way'!$U$3:$U$7690,"2-1",'2way'!$W$3:$W$7690,"2-1",'2way'!$S$3:$S$7690,"=" &amp;A8)</f>
        <v>5</v>
      </c>
      <c r="Y8">
        <f>COUNTIFS('2way'!$W$3:$W$7690,"2-1",'2way'!$S$3:$S$7690,"=" &amp;A8)</f>
        <v>10</v>
      </c>
      <c r="Z8" s="79">
        <f t="shared" si="7"/>
        <v>0.5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4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2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92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15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6</v>
      </c>
      <c r="M9">
        <f>COUNTIFS('2way'!$W$3:$W$7690,"1-1",'2way'!$S$3:$S$7690,"=" &amp;A9)</f>
        <v>14</v>
      </c>
      <c r="N9" s="79">
        <f t="shared" si="3"/>
        <v>0.42857142857142855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8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3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6</v>
      </c>
      <c r="W9" s="79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14</v>
      </c>
      <c r="Z9" s="79">
        <f t="shared" si="7"/>
        <v>0.14285714285714285</v>
      </c>
      <c r="AA9">
        <f>COUNTIFS('2way'!$U$3:$U$7690,"1-2",'2way'!$W$3:$W$7690,"1-2",'2way'!$S$3:$S$7690,"=" &amp;A9)</f>
        <v>3</v>
      </c>
      <c r="AB9">
        <f>COUNTIFS('2way'!$W$3:$W$7690,"1-2",'2way'!$S$3:$S$7690,"=" &amp;A9)</f>
        <v>4</v>
      </c>
      <c r="AC9" s="79">
        <f t="shared" si="8"/>
        <v>0.75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2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95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11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15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6</v>
      </c>
      <c r="K10" s="79">
        <f t="shared" si="2"/>
        <v>0</v>
      </c>
      <c r="L10">
        <f>COUNTIFS('2way'!$U$3:$U$7690,"1-1",'2way'!$W$3:$W$7690,"1-1",'2way'!$S$3:$S$7690,"=" &amp;A10)</f>
        <v>8</v>
      </c>
      <c r="M10">
        <f>COUNTIFS('2way'!$W$3:$W$7690,"1-1",'2way'!$S$3:$S$7690,"=" &amp;A10)</f>
        <v>14</v>
      </c>
      <c r="N10" s="79">
        <f t="shared" si="3"/>
        <v>0.5714285714285714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6</v>
      </c>
      <c r="Q10" s="79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2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4</v>
      </c>
      <c r="W10" s="79">
        <f t="shared" si="6"/>
        <v>0</v>
      </c>
      <c r="X10">
        <f>COUNTIFS('2way'!$U$3:$U$7690,"2-1",'2way'!$W$3:$W$7690,"2-1",'2way'!$S$3:$S$7690,"=" &amp;A10)</f>
        <v>1</v>
      </c>
      <c r="Y10">
        <f>COUNTIFS('2way'!$W$3:$W$7690,"2-1",'2way'!$S$3:$S$7690,"=" &amp;A10)</f>
        <v>11</v>
      </c>
      <c r="Z10" s="79">
        <f t="shared" si="7"/>
        <v>9.0909090909090912E-2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5</v>
      </c>
      <c r="AC10" s="79">
        <f t="shared" si="8"/>
        <v>0.4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72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5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7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3</v>
      </c>
      <c r="K11" s="79">
        <f t="shared" si="2"/>
        <v>0</v>
      </c>
      <c r="L11">
        <f>COUNTIFS('2way'!$U$3:$U$7690,"1-1",'2way'!$W$3:$W$7690,"1-1",'2way'!$S$3:$S$7690,"=" &amp;A11)</f>
        <v>2</v>
      </c>
      <c r="M11">
        <f>COUNTIFS('2way'!$W$3:$W$7690,"1-1",'2way'!$S$3:$S$7690,"=" &amp;A11)</f>
        <v>6</v>
      </c>
      <c r="N11" s="79">
        <f t="shared" si="3"/>
        <v>0.33333333333333331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5</v>
      </c>
      <c r="Q11" s="79">
        <f t="shared" si="4"/>
        <v>0.2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7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6</v>
      </c>
      <c r="W11" s="79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1</v>
      </c>
      <c r="Z11" s="79">
        <f t="shared" si="7"/>
        <v>0</v>
      </c>
      <c r="AA11">
        <f>COUNTIFS('2way'!$U$3:$U$7690,"1-2",'2way'!$W$3:$W$7690,"1-2",'2way'!$S$3:$S$7690,"=" &amp;A11)</f>
        <v>2</v>
      </c>
      <c r="AB11">
        <f>COUNTIFS('2way'!$W$3:$W$7690,"1-2",'2way'!$S$3:$S$7690,"=" &amp;A11)</f>
        <v>6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2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70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4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3</v>
      </c>
      <c r="M12">
        <f>COUNTIFS('2way'!$W$3:$W$7690,"1-1",'2way'!$S$3:$S$7690,"=" &amp;A12)</f>
        <v>12</v>
      </c>
      <c r="N12" s="79">
        <f t="shared" si="3"/>
        <v>0.25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5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2</v>
      </c>
      <c r="Y12">
        <f>COUNTIFS('2way'!$W$3:$W$7690,"2-1",'2way'!$S$3:$S$7690,"=" &amp;A12)</f>
        <v>4</v>
      </c>
      <c r="Z12" s="79">
        <f t="shared" si="7"/>
        <v>0.5</v>
      </c>
      <c r="AA12">
        <f>COUNTIFS('2way'!$U$3:$U$7690,"1-2",'2way'!$W$3:$W$7690,"1-2",'2way'!$S$3:$S$7690,"=" &amp;A12)</f>
        <v>2</v>
      </c>
      <c r="AB12">
        <f>COUNTIFS('2way'!$W$3:$W$7690,"1-2",'2way'!$S$3:$S$7690,"=" &amp;A12)</f>
        <v>4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2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79" t="e">
        <f t="shared" si="11"/>
        <v>#DIV/0!</v>
      </c>
    </row>
    <row r="13" spans="1:38" x14ac:dyDescent="0.25">
      <c r="A13" s="68" t="s">
        <v>139</v>
      </c>
      <c r="B13" s="68">
        <f>COUNTIF('2way'!$S$3:$S$7690,"="&amp;A13)</f>
        <v>90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13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7</v>
      </c>
      <c r="K13" s="79">
        <f t="shared" si="2"/>
        <v>0</v>
      </c>
      <c r="L13">
        <f>COUNTIFS('2way'!$U$3:$U$7690,"1-1",'2way'!$W$3:$W$7690,"1-1",'2way'!$S$3:$S$7690,"=" &amp;A13)</f>
        <v>1</v>
      </c>
      <c r="M13">
        <f>COUNTIFS('2way'!$W$3:$W$7690,"1-1",'2way'!$S$3:$S$7690,"=" &amp;A13)</f>
        <v>11</v>
      </c>
      <c r="N13" s="79">
        <f t="shared" si="3"/>
        <v>9.0909090909090912E-2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7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5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3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8</v>
      </c>
      <c r="Z13" s="79">
        <f t="shared" si="7"/>
        <v>0.375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10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21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5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2</v>
      </c>
      <c r="K14" s="79">
        <f t="shared" si="2"/>
        <v>0</v>
      </c>
      <c r="L14">
        <f>COUNTIFS('2way'!$U$3:$U$7690,"1-1",'2way'!$W$3:$W$7690,"1-1",'2way'!$S$3:$S$7690,"=" &amp;A14)</f>
        <v>0</v>
      </c>
      <c r="M14">
        <f>COUNTIFS('2way'!$W$3:$W$7690,"1-1",'2way'!$S$3:$S$7690,"=" &amp;A14)</f>
        <v>0</v>
      </c>
      <c r="N14" s="79" t="e">
        <f t="shared" si="3"/>
        <v>#DIV/0!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0</v>
      </c>
      <c r="Q14" s="79" t="e">
        <f t="shared" si="4"/>
        <v>#DIV/0!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0</v>
      </c>
      <c r="T14" s="79" t="e">
        <f t="shared" si="5"/>
        <v>#DIV/0!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0</v>
      </c>
      <c r="W14" s="79" t="e">
        <f t="shared" si="6"/>
        <v>#DIV/0!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1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3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2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50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2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5</v>
      </c>
      <c r="K15" s="79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2</v>
      </c>
      <c r="N15" s="79">
        <f t="shared" si="3"/>
        <v>0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3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6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4</v>
      </c>
      <c r="Z15" s="79">
        <f t="shared" si="7"/>
        <v>0.5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6</v>
      </c>
      <c r="AC15" s="79">
        <f t="shared" si="8"/>
        <v>0.16666666666666666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79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49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3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6</v>
      </c>
      <c r="H16" s="79">
        <f t="shared" si="1"/>
        <v>0.16666666666666666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2</v>
      </c>
      <c r="K16" s="79">
        <f t="shared" si="2"/>
        <v>0</v>
      </c>
      <c r="L16">
        <f>COUNTIFS('2way'!$U$3:$U$7690,"1-1",'2way'!$W$3:$W$7690,"1-1",'2way'!$S$3:$S$7690,"=" &amp;A16)</f>
        <v>3</v>
      </c>
      <c r="M16">
        <f>COUNTIFS('2way'!$W$3:$W$7690,"1-1",'2way'!$S$3:$S$7690,"=" &amp;A16)</f>
        <v>6</v>
      </c>
      <c r="N16" s="79">
        <f t="shared" si="3"/>
        <v>0.5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3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3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3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1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52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5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79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5</v>
      </c>
      <c r="N17" s="79">
        <f t="shared" si="3"/>
        <v>0.4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2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2</v>
      </c>
      <c r="W17" s="79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3</v>
      </c>
      <c r="Z17" s="79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79" t="e">
        <f t="shared" si="10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54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5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1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4</v>
      </c>
      <c r="K18" s="79">
        <f t="shared" si="2"/>
        <v>0</v>
      </c>
      <c r="L18">
        <f>COUNTIFS('2way'!$U$3:$U$7690,"1-1",'2way'!$W$3:$W$7690,"1-1",'2way'!$S$3:$S$7690,"=" &amp;A18)</f>
        <v>4</v>
      </c>
      <c r="M18">
        <f>COUNTIFS('2way'!$W$3:$W$7690,"1-1",'2way'!$S$3:$S$7690,"=" &amp;A18)</f>
        <v>8</v>
      </c>
      <c r="N18" s="79">
        <f t="shared" si="3"/>
        <v>0.5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3</v>
      </c>
      <c r="T18" s="79">
        <f t="shared" si="5"/>
        <v>0.66666666666666663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5</v>
      </c>
      <c r="W18" s="79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5</v>
      </c>
      <c r="Z18" s="79">
        <f t="shared" si="7"/>
        <v>0</v>
      </c>
      <c r="AA18">
        <f>COUNTIFS('2way'!$U$3:$U$7690,"1-2",'2way'!$W$3:$W$7690,"1-2",'2way'!$S$3:$S$7690,"=" &amp;A18)</f>
        <v>1</v>
      </c>
      <c r="AB18">
        <f>COUNTIFS('2way'!$W$3:$W$7690,"1-2",'2way'!$S$3:$S$7690,"=" &amp;A18)</f>
        <v>5</v>
      </c>
      <c r="AC18" s="79">
        <f t="shared" si="8"/>
        <v>0.2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36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5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2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4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3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1</v>
      </c>
      <c r="Z19" s="79">
        <f t="shared" si="7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79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3</v>
      </c>
      <c r="AI19" s="79">
        <f t="shared" si="10"/>
        <v>0.33333333333333331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9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29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1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3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79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2</v>
      </c>
      <c r="W20" s="79">
        <f t="shared" si="6"/>
        <v>0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0</v>
      </c>
      <c r="Z20" s="79" t="e">
        <f t="shared" si="7"/>
        <v>#DIV/0!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35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1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1</v>
      </c>
      <c r="M21">
        <f>COUNTIFS('2way'!$W$3:$W$7690,"1-1",'2way'!$S$3:$S$7690,"=" &amp;A21)</f>
        <v>4</v>
      </c>
      <c r="N21" s="79">
        <f t="shared" si="3"/>
        <v>0.25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2</v>
      </c>
      <c r="T21" s="79">
        <f t="shared" si="5"/>
        <v>0</v>
      </c>
      <c r="U21">
        <f>COUNTIFS('2way'!$U$3:$U$7690,"2-2",'2way'!$W$3:$W$7690,"2-2",'2way'!$S$3:$S$7690,"=" &amp;A21)</f>
        <v>0</v>
      </c>
      <c r="V21">
        <f>COUNTIFS('2way'!$W$3:$W$7690,"2-2",'2way'!$S$3:$S$7690,"=" &amp;A21)</f>
        <v>3</v>
      </c>
      <c r="W21" s="79">
        <f t="shared" si="6"/>
        <v>0</v>
      </c>
      <c r="X21">
        <f>COUNTIFS('2way'!$U$3:$U$7690,"2-1",'2way'!$W$3:$W$7690,"2-1",'2way'!$S$3:$S$7690,"=" &amp;A21)</f>
        <v>1</v>
      </c>
      <c r="Y21">
        <f>COUNTIFS('2way'!$W$3:$W$7690,"2-1",'2way'!$S$3:$S$7690,"=" &amp;A21)</f>
        <v>4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35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3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1</v>
      </c>
      <c r="M22">
        <f>COUNTIFS('2way'!$W$3:$W$7690,"1-1",'2way'!$S$3:$S$7690,"=" &amp;A22)</f>
        <v>6</v>
      </c>
      <c r="N22" s="79">
        <f t="shared" si="3"/>
        <v>0.16666666666666666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5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2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2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1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58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9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6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5</v>
      </c>
      <c r="K23" s="79">
        <f t="shared" si="2"/>
        <v>0</v>
      </c>
      <c r="L23">
        <f>COUNTIFS('2way'!$U$3:$U$7690,"1-1",'2way'!$W$3:$W$7690,"1-1",'2way'!$S$3:$S$7690,"=" &amp;A23)</f>
        <v>3</v>
      </c>
      <c r="M23">
        <f>COUNTIFS('2way'!$W$3:$W$7690,"1-1",'2way'!$S$3:$S$7690,"=" &amp;A23)</f>
        <v>9</v>
      </c>
      <c r="N23" s="79">
        <f t="shared" si="3"/>
        <v>0.33333333333333331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1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79">
        <f t="shared" si="7"/>
        <v>0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7</v>
      </c>
      <c r="AC23" s="79">
        <f t="shared" si="8"/>
        <v>0.2857142857142857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3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67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10</v>
      </c>
      <c r="E24" s="79">
        <f t="shared" si="0"/>
        <v>0</v>
      </c>
      <c r="F24">
        <f>COUNTIFS('2way'!$U$3:$U$7690,"1-0",'2way'!$W$3:$W$7690,"1-0",'2way'!$S$3:$S$7690,"=" &amp;A24)</f>
        <v>1</v>
      </c>
      <c r="G24">
        <f>COUNTIFS('2way'!$W$3:$W$7690,"1-0",'2way'!$S$3:$S$7690,"=" &amp;A24)</f>
        <v>8</v>
      </c>
      <c r="H24" s="79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1</v>
      </c>
      <c r="M24">
        <f>COUNTIFS('2way'!$W$3:$W$7690,"1-1",'2way'!$S$3:$S$7690,"=" &amp;A24)</f>
        <v>8</v>
      </c>
      <c r="N24" s="79">
        <f t="shared" si="3"/>
        <v>0.125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9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3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3</v>
      </c>
      <c r="W24" s="79">
        <f t="shared" si="6"/>
        <v>0</v>
      </c>
      <c r="X24">
        <f>COUNTIFS('2way'!$U$3:$U$7690,"2-1",'2way'!$W$3:$W$7690,"2-1",'2way'!$S$3:$S$7690,"=" &amp;A24)</f>
        <v>2</v>
      </c>
      <c r="Y24">
        <f>COUNTIFS('2way'!$W$3:$W$7690,"2-1",'2way'!$S$3:$S$7690,"=" &amp;A24)</f>
        <v>7</v>
      </c>
      <c r="Z24" s="79">
        <f t="shared" si="7"/>
        <v>0.2857142857142857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6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9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60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3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9</v>
      </c>
      <c r="K25" s="79">
        <f t="shared" si="2"/>
        <v>0</v>
      </c>
      <c r="L25">
        <f>COUNTIFS('2way'!$U$3:$U$7690,"1-1",'2way'!$W$3:$W$7690,"1-1",'2way'!$S$3:$S$7690,"=" &amp;A25)</f>
        <v>2</v>
      </c>
      <c r="M25">
        <f>COUNTIFS('2way'!$W$3:$W$7690,"1-1",'2way'!$S$3:$S$7690,"=" &amp;A25)</f>
        <v>6</v>
      </c>
      <c r="N25" s="79">
        <f t="shared" si="3"/>
        <v>0.33333333333333331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7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4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4</v>
      </c>
      <c r="W25" s="79">
        <f t="shared" si="6"/>
        <v>0</v>
      </c>
      <c r="X25">
        <f>COUNTIFS('2way'!$U$3:$U$7690,"2-1",'2way'!$W$3:$W$7690,"2-1",'2way'!$S$3:$S$7690,"=" &amp;A25)</f>
        <v>3</v>
      </c>
      <c r="Y25">
        <f>COUNTIFS('2way'!$W$3:$W$7690,"2-1",'2way'!$S$3:$S$7690,"=" &amp;A25)</f>
        <v>7</v>
      </c>
      <c r="Z25" s="79">
        <f t="shared" si="7"/>
        <v>0.42857142857142855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1</v>
      </c>
      <c r="AC25" s="79">
        <f t="shared" si="8"/>
        <v>0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4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A23" sqref="A23:XFD23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7">
        <v>1</v>
      </c>
      <c r="D1" s="147"/>
      <c r="E1" s="2" t="s">
        <v>473</v>
      </c>
      <c r="F1" s="147" t="s">
        <v>166</v>
      </c>
      <c r="G1" s="147"/>
      <c r="H1" s="2" t="s">
        <v>473</v>
      </c>
      <c r="I1" s="147">
        <v>2</v>
      </c>
      <c r="J1" s="147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72</v>
      </c>
      <c r="C4">
        <f>COUNTIFS('3way'!$AA$3:$AA$7690,"1",'3way'!$AE$3:$AE$7690,"1",'3way'!$Z$3:$Z$7690,"=" &amp;A4)</f>
        <v>7</v>
      </c>
      <c r="D4">
        <f>COUNTIFS('3way'!$AE$3:$AE$7690,"1",'3way'!$Z$3:$Z$7690,"=" &amp;A4)</f>
        <v>27</v>
      </c>
      <c r="E4" s="6">
        <f>C4/D4</f>
        <v>0.25925925925925924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15</v>
      </c>
      <c r="H4" s="6">
        <f>F4/G4</f>
        <v>0.46666666666666667</v>
      </c>
      <c r="I4">
        <f>COUNTIFS('3way'!$AA$3:$AA$7690,"2",'3way'!$AE$3:$AE$7690,"2",'3way'!$Z$3:$Z$7690,"=" &amp;A4)</f>
        <v>5</v>
      </c>
      <c r="J4">
        <f>COUNTIFS('3way'!$AE$3:$AE$7690,"2",'3way'!$Z$3:$Z$7690,"=" &amp;A4)</f>
        <v>29</v>
      </c>
      <c r="K4" s="6">
        <f>I4/J4</f>
        <v>0.17241379310344829</v>
      </c>
    </row>
    <row r="5" spans="1:11" x14ac:dyDescent="0.25">
      <c r="A5" t="s">
        <v>305</v>
      </c>
      <c r="B5">
        <f>COUNTIF('3way'!$Z$3:$Z$7690,"="&amp;A5)</f>
        <v>45</v>
      </c>
      <c r="C5">
        <f>COUNTIFS('3way'!$AA$3:$AA$7690,"1",'3way'!$AE$3:$AE$7690,"1",'3way'!$Z$3:$Z$7690,"=" &amp;A5)</f>
        <v>10</v>
      </c>
      <c r="D5">
        <f>COUNTIFS('3way'!$AE$3:$AE$7690,"1",'3way'!$Z$3:$Z$7690,"=" &amp;A5)</f>
        <v>21</v>
      </c>
      <c r="E5" s="6">
        <f t="shared" ref="E5:E25" si="0">C5/D5</f>
        <v>0.47619047619047616</v>
      </c>
      <c r="F5">
        <f>COUNTIFS('3way'!$AA$3:$AA$7690,"X",'3way'!$AE$3:$AE$7690,"X",'3way'!$Z$3:$Z$7690,"=" &amp;A5)</f>
        <v>6</v>
      </c>
      <c r="G5">
        <f>COUNTIFS('3way'!$AE$3:$AE$7690,"X",'3way'!$Z$3:$Z$7690,"=" &amp;A5)</f>
        <v>14</v>
      </c>
      <c r="H5" s="6">
        <f t="shared" ref="H5:H25" si="1">F5/G5</f>
        <v>0.42857142857142855</v>
      </c>
      <c r="I5">
        <f>COUNTIFS('3way'!$AA$3:$AA$7690,"2",'3way'!$AE$3:$AE$7690,"2",'3way'!$Z$3:$Z$7690,"=" &amp;A5)</f>
        <v>2</v>
      </c>
      <c r="J5">
        <f>COUNTIFS('3way'!$AE$3:$AE$7690,"2",'3way'!$Z$3:$Z$7690,"=" &amp;A5)</f>
        <v>10</v>
      </c>
      <c r="K5" s="6">
        <f t="shared" ref="K5:K25" si="2">I5/J5</f>
        <v>0.2</v>
      </c>
    </row>
    <row r="6" spans="1:11" x14ac:dyDescent="0.25">
      <c r="A6" t="s">
        <v>320</v>
      </c>
      <c r="B6">
        <f>COUNTIF('3way'!$Z$3:$Z$7690,"="&amp;A6)</f>
        <v>63</v>
      </c>
      <c r="C6">
        <f>COUNTIFS('3way'!$AA$3:$AA$7690,"1",'3way'!$AE$3:$AE$7690,"1",'3way'!$Z$3:$Z$7690,"=" &amp;A6)</f>
        <v>8</v>
      </c>
      <c r="D6">
        <f>COUNTIFS('3way'!$AE$3:$AE$7690,"1",'3way'!$Z$3:$Z$7690,"=" &amp;A6)</f>
        <v>24</v>
      </c>
      <c r="E6" s="6">
        <f t="shared" si="0"/>
        <v>0.33333333333333331</v>
      </c>
      <c r="F6">
        <f>COUNTIFS('3way'!$AA$3:$AA$7690,"X",'3way'!$AE$3:$AE$7690,"X",'3way'!$Z$3:$Z$7690,"=" &amp;A6)</f>
        <v>7</v>
      </c>
      <c r="G6">
        <f>COUNTIFS('3way'!$AE$3:$AE$7690,"X",'3way'!$Z$3:$Z$7690,"=" &amp;A6)</f>
        <v>17</v>
      </c>
      <c r="H6" s="6">
        <f t="shared" si="1"/>
        <v>0.41176470588235292</v>
      </c>
      <c r="I6">
        <f>COUNTIFS('3way'!$AA$3:$AA$7690,"2",'3way'!$AE$3:$AE$7690,"2",'3way'!$Z$3:$Z$7690,"=" &amp;A6)</f>
        <v>4</v>
      </c>
      <c r="J6">
        <f>COUNTIFS('3way'!$AE$3:$AE$7690,"2",'3way'!$Z$3:$Z$7690,"=" &amp;A6)</f>
        <v>22</v>
      </c>
      <c r="K6" s="6">
        <f t="shared" si="2"/>
        <v>0.18181818181818182</v>
      </c>
    </row>
    <row r="7" spans="1:11" x14ac:dyDescent="0.25">
      <c r="A7" t="s">
        <v>189</v>
      </c>
      <c r="B7">
        <f>COUNTIF('3way'!$Z$3:$Z$7690,"="&amp;A7)</f>
        <v>50</v>
      </c>
      <c r="C7">
        <f>COUNTIFS('3way'!$AA$3:$AA$7690,"1",'3way'!$AE$3:$AE$7690,"1",'3way'!$Z$3:$Z$7690,"=" &amp;A7)</f>
        <v>11</v>
      </c>
      <c r="D7">
        <f>COUNTIFS('3way'!$AE$3:$AE$7690,"1",'3way'!$Z$3:$Z$7690,"=" &amp;A7)</f>
        <v>22</v>
      </c>
      <c r="E7" s="6">
        <f t="shared" si="0"/>
        <v>0.5</v>
      </c>
      <c r="F7">
        <f>COUNTIFS('3way'!$AA$3:$AA$7690,"X",'3way'!$AE$3:$AE$7690,"X",'3way'!$Z$3:$Z$7690,"=" &amp;A7)</f>
        <v>3</v>
      </c>
      <c r="G7">
        <f>COUNTIFS('3way'!$AE$3:$AE$7690,"X",'3way'!$Z$3:$Z$7690,"=" &amp;A7)</f>
        <v>11</v>
      </c>
      <c r="H7" s="6">
        <f t="shared" si="1"/>
        <v>0.27272727272727271</v>
      </c>
      <c r="I7">
        <f>COUNTIFS('3way'!$AA$3:$AA$7690,"2",'3way'!$AE$3:$AE$7690,"2",'3way'!$Z$3:$Z$7690,"=" &amp;A7)</f>
        <v>8</v>
      </c>
      <c r="J7">
        <f>COUNTIFS('3way'!$AE$3:$AE$7690,"2",'3way'!$Z$3:$Z$7690,"=" &amp;A7)</f>
        <v>17</v>
      </c>
      <c r="K7" s="6">
        <f t="shared" si="2"/>
        <v>0.47058823529411764</v>
      </c>
    </row>
    <row r="8" spans="1:11" x14ac:dyDescent="0.25">
      <c r="A8" t="s">
        <v>202</v>
      </c>
      <c r="B8">
        <f>COUNTIF('3way'!$Z$3:$Z$7690,"="&amp;A8)</f>
        <v>96</v>
      </c>
      <c r="C8">
        <f>COUNTIFS('3way'!$AA$3:$AA$7690,"1",'3way'!$AE$3:$AE$7690,"1",'3way'!$Z$3:$Z$7690,"=" &amp;A8)</f>
        <v>11</v>
      </c>
      <c r="D8">
        <f>COUNTIFS('3way'!$AE$3:$AE$7690,"1",'3way'!$Z$3:$Z$7690,"=" &amp;A8)</f>
        <v>33</v>
      </c>
      <c r="E8" s="6">
        <f t="shared" si="0"/>
        <v>0.33333333333333331</v>
      </c>
      <c r="F8">
        <f>COUNTIFS('3way'!$AA$3:$AA$7690,"X",'3way'!$AE$3:$AE$7690,"X",'3way'!$Z$3:$Z$7690,"=" &amp;A8)</f>
        <v>22</v>
      </c>
      <c r="G8">
        <f>COUNTIFS('3way'!$AE$3:$AE$7690,"X",'3way'!$Z$3:$Z$7690,"=" &amp;A8)</f>
        <v>32</v>
      </c>
      <c r="H8" s="6">
        <f t="shared" si="1"/>
        <v>0.6875</v>
      </c>
      <c r="I8">
        <f>COUNTIFS('3way'!$AA$3:$AA$7690,"2",'3way'!$AE$3:$AE$7690,"2",'3way'!$Z$3:$Z$7690,"=" &amp;A8)</f>
        <v>6</v>
      </c>
      <c r="J8">
        <f>COUNTIFS('3way'!$AE$3:$AE$7690,"2",'3way'!$Z$3:$Z$7690,"=" &amp;A8)</f>
        <v>31</v>
      </c>
      <c r="K8" s="6">
        <f t="shared" si="2"/>
        <v>0.19354838709677419</v>
      </c>
    </row>
    <row r="9" spans="1:11" x14ac:dyDescent="0.25">
      <c r="A9" t="s">
        <v>135</v>
      </c>
      <c r="B9">
        <f>COUNTIF('3way'!$Z$3:$Z$7690,"="&amp;A9)</f>
        <v>92</v>
      </c>
      <c r="C9">
        <f>COUNTIFS('3way'!$AA$3:$AA$7690,"1",'3way'!$AE$3:$AE$7690,"1",'3way'!$Z$3:$Z$7690,"=" &amp;A9)</f>
        <v>12</v>
      </c>
      <c r="D9">
        <f>COUNTIFS('3way'!$AE$3:$AE$7690,"1",'3way'!$Z$3:$Z$7690,"=" &amp;A9)</f>
        <v>43</v>
      </c>
      <c r="E9" s="6">
        <f t="shared" si="0"/>
        <v>0.27906976744186046</v>
      </c>
      <c r="F9">
        <f>COUNTIFS('3way'!$AA$3:$AA$7690,"X",'3way'!$AE$3:$AE$7690,"X",'3way'!$Z$3:$Z$7690,"=" &amp;A9)</f>
        <v>15</v>
      </c>
      <c r="G9">
        <f>COUNTIFS('3way'!$AE$3:$AE$7690,"X",'3way'!$Z$3:$Z$7690,"=" &amp;A9)</f>
        <v>26</v>
      </c>
      <c r="H9" s="6">
        <f t="shared" si="1"/>
        <v>0.57692307692307687</v>
      </c>
      <c r="I9">
        <f>COUNTIFS('3way'!$AA$3:$AA$7690,"2",'3way'!$AE$3:$AE$7690,"2",'3way'!$Z$3:$Z$7690,"=" &amp;A9)</f>
        <v>5</v>
      </c>
      <c r="J9">
        <f>COUNTIFS('3way'!$AE$3:$AE$7690,"2",'3way'!$Z$3:$Z$7690,"=" &amp;A9)</f>
        <v>23</v>
      </c>
      <c r="K9" s="6">
        <f t="shared" si="2"/>
        <v>0.21739130434782608</v>
      </c>
    </row>
    <row r="10" spans="1:11" x14ac:dyDescent="0.25">
      <c r="A10" t="s">
        <v>136</v>
      </c>
      <c r="B10">
        <f>COUNTIF('3way'!$Z$3:$Z$7690,"="&amp;A10)</f>
        <v>95</v>
      </c>
      <c r="C10">
        <f>COUNTIFS('3way'!$AA$3:$AA$7690,"1",'3way'!$AE$3:$AE$7690,"1",'3way'!$Z$3:$Z$7690,"=" &amp;A10)</f>
        <v>10</v>
      </c>
      <c r="D10">
        <f>COUNTIFS('3way'!$AE$3:$AE$7690,"1",'3way'!$Z$3:$Z$7690,"=" &amp;A10)</f>
        <v>41</v>
      </c>
      <c r="E10" s="6">
        <f t="shared" si="0"/>
        <v>0.24390243902439024</v>
      </c>
      <c r="F10">
        <f>COUNTIFS('3way'!$AA$3:$AA$7690,"X",'3way'!$AE$3:$AE$7690,"X",'3way'!$Z$3:$Z$7690,"=" &amp;A10)</f>
        <v>18</v>
      </c>
      <c r="G10">
        <f>COUNTIFS('3way'!$AE$3:$AE$7690,"X",'3way'!$Z$3:$Z$7690,"=" &amp;A10)</f>
        <v>29</v>
      </c>
      <c r="H10" s="6">
        <f t="shared" si="1"/>
        <v>0.62068965517241381</v>
      </c>
      <c r="I10">
        <f>COUNTIFS('3way'!$AA$3:$AA$7690,"2",'3way'!$AE$3:$AE$7690,"2",'3way'!$Z$3:$Z$7690,"=" &amp;A10)</f>
        <v>5</v>
      </c>
      <c r="J10">
        <f>COUNTIFS('3way'!$AE$3:$AE$7690,"2",'3way'!$Z$3:$Z$7690,"=" &amp;A10)</f>
        <v>24</v>
      </c>
      <c r="K10" s="6">
        <f t="shared" si="2"/>
        <v>0.20833333333333334</v>
      </c>
    </row>
    <row r="11" spans="1:11" x14ac:dyDescent="0.25">
      <c r="A11" t="s">
        <v>137</v>
      </c>
      <c r="B11">
        <f>COUNTIF('3way'!$Z$3:$Z$7690,"="&amp;A11)</f>
        <v>72</v>
      </c>
      <c r="C11">
        <f>COUNTIFS('3way'!$AA$3:$AA$7690,"1",'3way'!$AE$3:$AE$7690,"1",'3way'!$Z$3:$Z$7690,"=" &amp;A11)</f>
        <v>13</v>
      </c>
      <c r="D11">
        <f>COUNTIFS('3way'!$AE$3:$AE$7690,"1",'3way'!$Z$3:$Z$7690,"=" &amp;A11)</f>
        <v>27</v>
      </c>
      <c r="E11" s="6">
        <f t="shared" si="0"/>
        <v>0.48148148148148145</v>
      </c>
      <c r="F11">
        <f>COUNTIFS('3way'!$AA$3:$AA$7690,"X",'3way'!$AE$3:$AE$7690,"X",'3way'!$Z$3:$Z$7690,"=" &amp;A11)</f>
        <v>4</v>
      </c>
      <c r="G11">
        <f>COUNTIFS('3way'!$AE$3:$AE$7690,"X",'3way'!$Z$3:$Z$7690,"=" &amp;A11)</f>
        <v>18</v>
      </c>
      <c r="H11" s="6">
        <f t="shared" si="1"/>
        <v>0.22222222222222221</v>
      </c>
      <c r="I11">
        <f>COUNTIFS('3way'!$AA$3:$AA$7690,"2",'3way'!$AE$3:$AE$7690,"2",'3way'!$Z$3:$Z$7690,"=" &amp;A11)</f>
        <v>13</v>
      </c>
      <c r="J11">
        <f>COUNTIFS('3way'!$AE$3:$AE$7690,"2",'3way'!$Z$3:$Z$7690,"=" &amp;A11)</f>
        <v>27</v>
      </c>
      <c r="K11" s="6">
        <f t="shared" si="2"/>
        <v>0.48148148148148145</v>
      </c>
    </row>
    <row r="12" spans="1:11" x14ac:dyDescent="0.25">
      <c r="A12" t="s">
        <v>138</v>
      </c>
      <c r="B12">
        <f>COUNTIF('3way'!$Z$3:$Z$7690,"="&amp;A12)</f>
        <v>70</v>
      </c>
      <c r="C12">
        <f>COUNTIFS('3way'!$AA$3:$AA$7690,"1",'3way'!$AE$3:$AE$7690,"1",'3way'!$Z$3:$Z$7690,"=" &amp;A12)</f>
        <v>9</v>
      </c>
      <c r="D12">
        <f>COUNTIFS('3way'!$AE$3:$AE$7690,"1",'3way'!$Z$3:$Z$7690,"=" &amp;A12)</f>
        <v>26</v>
      </c>
      <c r="E12" s="6">
        <f t="shared" si="0"/>
        <v>0.34615384615384615</v>
      </c>
      <c r="F12">
        <f>COUNTIFS('3way'!$AA$3:$AA$7690,"X",'3way'!$AE$3:$AE$7690,"X",'3way'!$Z$3:$Z$7690,"=" &amp;A12)</f>
        <v>10</v>
      </c>
      <c r="G12">
        <f>COUNTIFS('3way'!$AE$3:$AE$7690,"X",'3way'!$Z$3:$Z$7690,"=" &amp;A12)</f>
        <v>24</v>
      </c>
      <c r="H12" s="6">
        <f t="shared" si="1"/>
        <v>0.41666666666666669</v>
      </c>
      <c r="I12">
        <f>COUNTIFS('3way'!$AA$3:$AA$7690,"2",'3way'!$AE$3:$AE$7690,"2",'3way'!$Z$3:$Z$7690,"=" &amp;A12)</f>
        <v>6</v>
      </c>
      <c r="J12">
        <f>COUNTIFS('3way'!$AE$3:$AE$7690,"2",'3way'!$Z$3:$Z$7690,"=" &amp;A12)</f>
        <v>19</v>
      </c>
      <c r="K12" s="6">
        <f t="shared" si="2"/>
        <v>0.31578947368421051</v>
      </c>
    </row>
    <row r="13" spans="1:11" x14ac:dyDescent="0.25">
      <c r="A13" t="s">
        <v>139</v>
      </c>
      <c r="B13">
        <f>COUNTIF('3way'!$Z$3:$Z$7690,"="&amp;A13)</f>
        <v>90</v>
      </c>
      <c r="C13">
        <f>COUNTIFS('3way'!$AA$3:$AA$7690,"1",'3way'!$AE$3:$AE$7690,"1",'3way'!$Z$3:$Z$7690,"=" &amp;A13)</f>
        <v>11</v>
      </c>
      <c r="D13">
        <f>COUNTIFS('3way'!$AE$3:$AE$7690,"1",'3way'!$Z$3:$Z$7690,"=" &amp;A13)</f>
        <v>32</v>
      </c>
      <c r="E13" s="6">
        <f t="shared" si="0"/>
        <v>0.34375</v>
      </c>
      <c r="F13">
        <f>COUNTIFS('3way'!$AA$3:$AA$7690,"X",'3way'!$AE$3:$AE$7690,"X",'3way'!$Z$3:$Z$7690,"=" &amp;A13)</f>
        <v>11</v>
      </c>
      <c r="G13">
        <f>COUNTIFS('3way'!$AE$3:$AE$7690,"X",'3way'!$Z$3:$Z$7690,"=" &amp;A13)</f>
        <v>28</v>
      </c>
      <c r="H13" s="6">
        <f t="shared" si="1"/>
        <v>0.39285714285714285</v>
      </c>
      <c r="I13">
        <f>COUNTIFS('3way'!$AA$3:$AA$7690,"2",'3way'!$AE$3:$AE$7690,"2",'3way'!$Z$3:$Z$7690,"=" &amp;A13)</f>
        <v>4</v>
      </c>
      <c r="J13">
        <f>COUNTIFS('3way'!$AE$3:$AE$7690,"2",'3way'!$Z$3:$Z$7690,"=" &amp;A13)</f>
        <v>29</v>
      </c>
      <c r="K13" s="6">
        <f t="shared" si="2"/>
        <v>0.13793103448275862</v>
      </c>
    </row>
    <row r="14" spans="1:11" x14ac:dyDescent="0.25">
      <c r="A14" t="s">
        <v>370</v>
      </c>
      <c r="B14">
        <f>COUNTIF('3way'!$Z$3:$Z$7690,"="&amp;A14)</f>
        <v>21</v>
      </c>
      <c r="C14">
        <f>COUNTIFS('3way'!$AA$3:$AA$7690,"1",'3way'!$AE$3:$AE$7690,"1",'3way'!$Z$3:$Z$7690,"=" &amp;A14)</f>
        <v>4</v>
      </c>
      <c r="D14">
        <f>COUNTIFS('3way'!$AE$3:$AE$7690,"1",'3way'!$Z$3:$Z$7690,"=" &amp;A14)</f>
        <v>9</v>
      </c>
      <c r="E14" s="6">
        <f t="shared" si="0"/>
        <v>0.44444444444444442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6</v>
      </c>
      <c r="H14" s="6">
        <f t="shared" si="1"/>
        <v>0</v>
      </c>
      <c r="I14">
        <f>COUNTIFS('3way'!$AA$3:$AA$7690,"2",'3way'!$AE$3:$AE$7690,"2",'3way'!$Z$3:$Z$7690,"=" &amp;A14)</f>
        <v>1</v>
      </c>
      <c r="J14">
        <f>COUNTIFS('3way'!$AE$3:$AE$7690,"2",'3way'!$Z$3:$Z$7690,"=" &amp;A14)</f>
        <v>6</v>
      </c>
      <c r="K14" s="6">
        <f t="shared" si="2"/>
        <v>0.16666666666666666</v>
      </c>
    </row>
    <row r="15" spans="1:11" x14ac:dyDescent="0.25">
      <c r="A15" t="s">
        <v>140</v>
      </c>
      <c r="B15">
        <f>COUNTIF('3way'!$Z$3:$Z$7690,"="&amp;A15)</f>
        <v>50</v>
      </c>
      <c r="C15">
        <f>COUNTIFS('3way'!$AA$3:$AA$7690,"1",'3way'!$AE$3:$AE$7690,"1",'3way'!$Z$3:$Z$7690,"=" &amp;A15)</f>
        <v>9</v>
      </c>
      <c r="D15">
        <f>COUNTIFS('3way'!$AE$3:$AE$7690,"1",'3way'!$Z$3:$Z$7690,"=" &amp;A15)</f>
        <v>18</v>
      </c>
      <c r="E15" s="6">
        <f t="shared" si="0"/>
        <v>0.5</v>
      </c>
      <c r="F15">
        <f>COUNTIFS('3way'!$AA$3:$AA$7690,"X",'3way'!$AE$3:$AE$7690,"X",'3way'!$Z$3:$Z$7690,"=" &amp;A15)</f>
        <v>3</v>
      </c>
      <c r="G15">
        <f>COUNTIFS('3way'!$AE$3:$AE$7690,"X",'3way'!$Z$3:$Z$7690,"=" &amp;A15)</f>
        <v>10</v>
      </c>
      <c r="H15" s="6">
        <f t="shared" si="1"/>
        <v>0.3</v>
      </c>
      <c r="I15">
        <f>COUNTIFS('3way'!$AA$3:$AA$7690,"2",'3way'!$AE$3:$AE$7690,"2",'3way'!$Z$3:$Z$7690,"=" &amp;A15)</f>
        <v>8</v>
      </c>
      <c r="J15">
        <f>COUNTIFS('3way'!$AE$3:$AE$7690,"2",'3way'!$Z$3:$Z$7690,"=" &amp;A15)</f>
        <v>22</v>
      </c>
      <c r="K15" s="6">
        <f t="shared" si="2"/>
        <v>0.36363636363636365</v>
      </c>
    </row>
    <row r="16" spans="1:11" x14ac:dyDescent="0.25">
      <c r="A16" t="s">
        <v>141</v>
      </c>
      <c r="B16">
        <f>COUNTIF('3way'!$Z$3:$Z$7690,"="&amp;A16)</f>
        <v>49</v>
      </c>
      <c r="C16">
        <f>COUNTIFS('3way'!$AA$3:$AA$7690,"1",'3way'!$AE$3:$AE$7690,"1",'3way'!$Z$3:$Z$7690,"=" &amp;A16)</f>
        <v>5</v>
      </c>
      <c r="D16">
        <f>COUNTIFS('3way'!$AE$3:$AE$7690,"1",'3way'!$Z$3:$Z$7690,"=" &amp;A16)</f>
        <v>22</v>
      </c>
      <c r="E16" s="6">
        <f t="shared" si="0"/>
        <v>0.22727272727272727</v>
      </c>
      <c r="F16">
        <f>COUNTIFS('3way'!$AA$3:$AA$7690,"X",'3way'!$AE$3:$AE$7690,"X",'3way'!$Z$3:$Z$7690,"=" &amp;A16)</f>
        <v>5</v>
      </c>
      <c r="G16">
        <f>COUNTIFS('3way'!$AE$3:$AE$7690,"X",'3way'!$Z$3:$Z$7690,"=" &amp;A16)</f>
        <v>12</v>
      </c>
      <c r="H16" s="6">
        <f t="shared" si="1"/>
        <v>0.41666666666666669</v>
      </c>
      <c r="I16">
        <f>COUNTIFS('3way'!$AA$3:$AA$7690,"2",'3way'!$AE$3:$AE$7690,"2",'3way'!$Z$3:$Z$7690,"=" &amp;A16)</f>
        <v>1</v>
      </c>
      <c r="J16">
        <f>COUNTIFS('3way'!$AE$3:$AE$7690,"2",'3way'!$Z$3:$Z$7690,"=" &amp;A16)</f>
        <v>15</v>
      </c>
      <c r="K16" s="6">
        <f t="shared" si="2"/>
        <v>6.6666666666666666E-2</v>
      </c>
    </row>
    <row r="17" spans="1:11" x14ac:dyDescent="0.25">
      <c r="A17" t="s">
        <v>409</v>
      </c>
      <c r="B17">
        <f>COUNTIF('3way'!$Z$3:$Z$7690,"="&amp;A17)</f>
        <v>52</v>
      </c>
      <c r="C17">
        <f>COUNTIFS('3way'!$AA$3:$AA$7690,"1",'3way'!$AE$3:$AE$7690,"1",'3way'!$Z$3:$Z$7690,"=" &amp;A17)</f>
        <v>3</v>
      </c>
      <c r="D17">
        <f>COUNTIFS('3way'!$AE$3:$AE$7690,"1",'3way'!$Z$3:$Z$7690,"=" &amp;A17)</f>
        <v>25</v>
      </c>
      <c r="E17" s="6">
        <f t="shared" si="0"/>
        <v>0.12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9</v>
      </c>
      <c r="H17" s="6">
        <f t="shared" si="1"/>
        <v>0.33333333333333331</v>
      </c>
      <c r="I17">
        <f>COUNTIFS('3way'!$AA$3:$AA$7690,"2",'3way'!$AE$3:$AE$7690,"2",'3way'!$Z$3:$Z$7690,"=" &amp;A17)</f>
        <v>5</v>
      </c>
      <c r="J17">
        <f>COUNTIFS('3way'!$AE$3:$AE$7690,"2",'3way'!$Z$3:$Z$7690,"=" &amp;A17)</f>
        <v>18</v>
      </c>
      <c r="K17" s="6">
        <f t="shared" si="2"/>
        <v>0.27777777777777779</v>
      </c>
    </row>
    <row r="18" spans="1:11" x14ac:dyDescent="0.25">
      <c r="A18" t="s">
        <v>142</v>
      </c>
      <c r="B18">
        <f>COUNTIF('3way'!$Z$3:$Z$7690,"="&amp;A18)</f>
        <v>54</v>
      </c>
      <c r="C18">
        <f>COUNTIFS('3way'!$AA$3:$AA$7690,"1",'3way'!$AE$3:$AE$7690,"1",'3way'!$Z$3:$Z$7690,"=" &amp;A18)</f>
        <v>8</v>
      </c>
      <c r="D18">
        <f>COUNTIFS('3way'!$AE$3:$AE$7690,"1",'3way'!$Z$3:$Z$7690,"=" &amp;A18)</f>
        <v>20</v>
      </c>
      <c r="E18" s="6">
        <f t="shared" si="0"/>
        <v>0.4</v>
      </c>
      <c r="F18">
        <f>COUNTIFS('3way'!$AA$3:$AA$7690,"X",'3way'!$AE$3:$AE$7690,"X",'3way'!$Z$3:$Z$7690,"=" &amp;A18)</f>
        <v>9</v>
      </c>
      <c r="G18">
        <f>COUNTIFS('3way'!$AE$3:$AE$7690,"X",'3way'!$Z$3:$Z$7690,"=" &amp;A18)</f>
        <v>18</v>
      </c>
      <c r="H18" s="6">
        <f t="shared" si="1"/>
        <v>0.5</v>
      </c>
      <c r="I18">
        <f>COUNTIFS('3way'!$AA$3:$AA$7690,"2",'3way'!$AE$3:$AE$7690,"2",'3way'!$Z$3:$Z$7690,"=" &amp;A18)</f>
        <v>6</v>
      </c>
      <c r="J18">
        <f>COUNTIFS('3way'!$AE$3:$AE$7690,"2",'3way'!$Z$3:$Z$7690,"=" &amp;A18)</f>
        <v>16</v>
      </c>
      <c r="K18" s="6">
        <f t="shared" si="2"/>
        <v>0.375</v>
      </c>
    </row>
    <row r="19" spans="1:11" x14ac:dyDescent="0.25">
      <c r="A19" t="s">
        <v>143</v>
      </c>
      <c r="B19">
        <f>COUNTIF('3way'!$Z$3:$Z$7690,"="&amp;A19)</f>
        <v>36</v>
      </c>
      <c r="C19">
        <f>COUNTIFS('3way'!$AA$3:$AA$7690,"1",'3way'!$AE$3:$AE$7690,"1",'3way'!$Z$3:$Z$7690,"=" &amp;A19)</f>
        <v>6</v>
      </c>
      <c r="D19">
        <f>COUNTIFS('3way'!$AE$3:$AE$7690,"1",'3way'!$Z$3:$Z$7690,"=" &amp;A19)</f>
        <v>14</v>
      </c>
      <c r="E19" s="6">
        <f t="shared" si="0"/>
        <v>0.42857142857142855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13</v>
      </c>
      <c r="H19" s="6">
        <f t="shared" si="1"/>
        <v>0.46153846153846156</v>
      </c>
      <c r="I19">
        <f>COUNTIFS('3way'!$AA$3:$AA$7690,"2",'3way'!$AE$3:$AE$7690,"2",'3way'!$Z$3:$Z$7690,"=" &amp;A19)</f>
        <v>5</v>
      </c>
      <c r="J19">
        <f>COUNTIFS('3way'!$AE$3:$AE$7690,"2",'3way'!$Z$3:$Z$7690,"=" &amp;A19)</f>
        <v>9</v>
      </c>
      <c r="K19" s="6">
        <f t="shared" si="2"/>
        <v>0.55555555555555558</v>
      </c>
    </row>
    <row r="20" spans="1:11" x14ac:dyDescent="0.25">
      <c r="A20" t="s">
        <v>262</v>
      </c>
      <c r="B20">
        <f>COUNTIF('3way'!$Z$3:$Z$7690,"="&amp;A20)</f>
        <v>29</v>
      </c>
      <c r="C20">
        <f>COUNTIFS('3way'!$AA$3:$AA$7690,"1",'3way'!$AE$3:$AE$7690,"1",'3way'!$Z$3:$Z$7690,"=" &amp;A20)</f>
        <v>3</v>
      </c>
      <c r="D20">
        <f>COUNTIFS('3way'!$AE$3:$AE$7690,"1",'3way'!$Z$3:$Z$7690,"=" &amp;A20)</f>
        <v>10</v>
      </c>
      <c r="E20" s="6">
        <f t="shared" si="0"/>
        <v>0.3</v>
      </c>
      <c r="F20">
        <f>COUNTIFS('3way'!$AA$3:$AA$7690,"X",'3way'!$AE$3:$AE$7690,"X",'3way'!$Z$3:$Z$7690,"=" &amp;A20)</f>
        <v>3</v>
      </c>
      <c r="G20">
        <f>COUNTIFS('3way'!$AE$3:$AE$7690,"X",'3way'!$Z$3:$Z$7690,"=" &amp;A20)</f>
        <v>4</v>
      </c>
      <c r="H20" s="6">
        <f t="shared" si="1"/>
        <v>0.75</v>
      </c>
      <c r="I20">
        <f>COUNTIFS('3way'!$AA$3:$AA$7690,"2",'3way'!$AE$3:$AE$7690,"2",'3way'!$Z$3:$Z$7690,"=" &amp;A20)</f>
        <v>4</v>
      </c>
      <c r="J20">
        <f>COUNTIFS('3way'!$AE$3:$AE$7690,"2",'3way'!$Z$3:$Z$7690,"=" &amp;A20)</f>
        <v>14</v>
      </c>
      <c r="K20" s="6">
        <f t="shared" si="2"/>
        <v>0.2857142857142857</v>
      </c>
    </row>
    <row r="21" spans="1:11" x14ac:dyDescent="0.25">
      <c r="A21" t="s">
        <v>144</v>
      </c>
      <c r="B21">
        <f>COUNTIF('3way'!$Z$3:$Z$7690,"="&amp;A21)</f>
        <v>35</v>
      </c>
      <c r="C21">
        <f>COUNTIFS('3way'!$AA$3:$AA$7690,"1",'3way'!$AE$3:$AE$7690,"1",'3way'!$Z$3:$Z$7690,"=" &amp;A21)</f>
        <v>9</v>
      </c>
      <c r="D21">
        <f>COUNTIFS('3way'!$AE$3:$AE$7690,"1",'3way'!$Z$3:$Z$7690,"=" &amp;A21)</f>
        <v>16</v>
      </c>
      <c r="E21" s="6">
        <f t="shared" si="0"/>
        <v>0.5625</v>
      </c>
      <c r="F21">
        <f>COUNTIFS('3way'!$AA$3:$AA$7690,"X",'3way'!$AE$3:$AE$7690,"X",'3way'!$Z$3:$Z$7690,"=" &amp;A21)</f>
        <v>2</v>
      </c>
      <c r="G21">
        <f>COUNTIFS('3way'!$AE$3:$AE$7690,"X",'3way'!$Z$3:$Z$7690,"=" &amp;A21)</f>
        <v>8</v>
      </c>
      <c r="H21" s="6">
        <f t="shared" si="1"/>
        <v>0.25</v>
      </c>
      <c r="I21">
        <f>COUNTIFS('3way'!$AA$3:$AA$7690,"2",'3way'!$AE$3:$AE$7690,"2",'3way'!$Z$3:$Z$7690,"=" &amp;A21)</f>
        <v>2</v>
      </c>
      <c r="J21">
        <f>COUNTIFS('3way'!$AE$3:$AE$7690,"2",'3way'!$Z$3:$Z$7690,"=" &amp;A21)</f>
        <v>11</v>
      </c>
      <c r="K21" s="6">
        <f t="shared" si="2"/>
        <v>0.18181818181818182</v>
      </c>
    </row>
    <row r="22" spans="1:11" x14ac:dyDescent="0.25">
      <c r="A22" t="s">
        <v>145</v>
      </c>
      <c r="B22">
        <f>COUNTIF('3way'!$Z$3:$Z$7690,"="&amp;A22)</f>
        <v>35</v>
      </c>
      <c r="C22">
        <f>COUNTIFS('3way'!$AA$3:$AA$7690,"1",'3way'!$AE$3:$AE$7690,"1",'3way'!$Z$3:$Z$7690,"=" &amp;A22)</f>
        <v>3</v>
      </c>
      <c r="D22">
        <f>COUNTIFS('3way'!$AE$3:$AE$7690,"1",'3way'!$Z$3:$Z$7690,"=" &amp;A22)</f>
        <v>13</v>
      </c>
      <c r="E22" s="6">
        <f t="shared" si="0"/>
        <v>0.23076923076923078</v>
      </c>
      <c r="F22">
        <f>COUNTIFS('3way'!$AA$3:$AA$7690,"X",'3way'!$AE$3:$AE$7690,"X",'3way'!$Z$3:$Z$7690,"=" &amp;A22)</f>
        <v>2</v>
      </c>
      <c r="G22">
        <f>COUNTIFS('3way'!$AE$3:$AE$7690,"X",'3way'!$Z$3:$Z$7690,"=" &amp;A22)</f>
        <v>9</v>
      </c>
      <c r="H22" s="6">
        <f t="shared" si="1"/>
        <v>0.22222222222222221</v>
      </c>
      <c r="I22">
        <f>COUNTIFS('3way'!$AA$3:$AA$7690,"2",'3way'!$AE$3:$AE$7690,"2",'3way'!$Z$3:$Z$7690,"=" &amp;A22)</f>
        <v>2</v>
      </c>
      <c r="J22">
        <f>COUNTIFS('3way'!$AE$3:$AE$7690,"2",'3way'!$Z$3:$Z$7690,"=" &amp;A22)</f>
        <v>12</v>
      </c>
      <c r="K22" s="6">
        <f t="shared" si="2"/>
        <v>0.16666666666666666</v>
      </c>
    </row>
    <row r="23" spans="1:11" x14ac:dyDescent="0.25">
      <c r="A23" t="s">
        <v>146</v>
      </c>
      <c r="B23">
        <f>COUNTIF('3way'!$Z$3:$Z$7690,"="&amp;A23)</f>
        <v>58</v>
      </c>
      <c r="C23">
        <f>COUNTIFS('3way'!$AA$3:$AA$7690,"1",'3way'!$AE$3:$AE$7690,"1",'3way'!$Z$3:$Z$7690,"=" &amp;A23)</f>
        <v>13</v>
      </c>
      <c r="D23">
        <f>COUNTIFS('3way'!$AE$3:$AE$7690,"1",'3way'!$Z$3:$Z$7690,"=" &amp;A23)</f>
        <v>17</v>
      </c>
      <c r="E23" s="6">
        <f t="shared" si="0"/>
        <v>0.76470588235294112</v>
      </c>
      <c r="F23">
        <f>COUNTIFS('3way'!$AA$3:$AA$7690,"X",'3way'!$AE$3:$AE$7690,"X",'3way'!$Z$3:$Z$7690,"=" &amp;A23)</f>
        <v>6</v>
      </c>
      <c r="G23">
        <f>COUNTIFS('3way'!$AE$3:$AE$7690,"X",'3way'!$Z$3:$Z$7690,"=" &amp;A23)</f>
        <v>21</v>
      </c>
      <c r="H23" s="6">
        <f t="shared" si="1"/>
        <v>0.2857142857142857</v>
      </c>
      <c r="I23">
        <f>COUNTIFS('3way'!$AA$3:$AA$7690,"2",'3way'!$AE$3:$AE$7690,"2",'3way'!$Z$3:$Z$7690,"=" &amp;A23)</f>
        <v>8</v>
      </c>
      <c r="J23">
        <f>COUNTIFS('3way'!$AE$3:$AE$7690,"2",'3way'!$Z$3:$Z$7690,"=" &amp;A23)</f>
        <v>20</v>
      </c>
      <c r="K23" s="6">
        <f t="shared" si="2"/>
        <v>0.4</v>
      </c>
    </row>
    <row r="24" spans="1:11" x14ac:dyDescent="0.25">
      <c r="A24" t="s">
        <v>349</v>
      </c>
      <c r="B24">
        <f>COUNTIF('3way'!$Z$3:$Z$7690,"="&amp;A24)</f>
        <v>67</v>
      </c>
      <c r="C24">
        <f>COUNTIFS('3way'!$AA$3:$AA$7690,"1",'3way'!$AE$3:$AE$7690,"1",'3way'!$Z$3:$Z$7690,"=" &amp;A24)</f>
        <v>4</v>
      </c>
      <c r="D24">
        <f>COUNTIFS('3way'!$AE$3:$AE$7690,"1",'3way'!$Z$3:$Z$7690,"=" &amp;A24)</f>
        <v>29</v>
      </c>
      <c r="E24" s="6">
        <f t="shared" si="0"/>
        <v>0.13793103448275862</v>
      </c>
      <c r="F24">
        <f>COUNTIFS('3way'!$AA$3:$AA$7690,"X",'3way'!$AE$3:$AE$7690,"X",'3way'!$Z$3:$Z$7690,"=" &amp;A24)</f>
        <v>5</v>
      </c>
      <c r="G24">
        <f>COUNTIFS('3way'!$AE$3:$AE$7690,"X",'3way'!$Z$3:$Z$7690,"=" &amp;A24)</f>
        <v>21</v>
      </c>
      <c r="H24" s="6">
        <f t="shared" si="1"/>
        <v>0.23809523809523808</v>
      </c>
      <c r="I24">
        <f>COUNTIFS('3way'!$AA$3:$AA$7690,"2",'3way'!$AE$3:$AE$7690,"2",'3way'!$Z$3:$Z$7690,"=" &amp;A24)</f>
        <v>1</v>
      </c>
      <c r="J24">
        <f>COUNTIFS('3way'!$AE$3:$AE$7690,"2",'3way'!$Z$3:$Z$7690,"=" &amp;A24)</f>
        <v>17</v>
      </c>
      <c r="K24" s="6">
        <f t="shared" si="2"/>
        <v>5.8823529411764705E-2</v>
      </c>
    </row>
    <row r="25" spans="1:11" x14ac:dyDescent="0.25">
      <c r="A25" t="s">
        <v>147</v>
      </c>
      <c r="B25">
        <f>COUNTIF('3way'!$Z$3:$Z$7690,"="&amp;A25)</f>
        <v>60</v>
      </c>
      <c r="C25">
        <f>COUNTIFS('3way'!$AA$3:$AA$7690,"1",'3way'!$AE$3:$AE$7690,"1",'3way'!$Z$3:$Z$7690,"=" &amp;A25)</f>
        <v>11</v>
      </c>
      <c r="D25">
        <f>COUNTIFS('3way'!$AE$3:$AE$7690,"1",'3way'!$Z$3:$Z$7690,"=" &amp;A25)</f>
        <v>27</v>
      </c>
      <c r="E25" s="6">
        <f t="shared" si="0"/>
        <v>0.40740740740740738</v>
      </c>
      <c r="F25">
        <f>COUNTIFS('3way'!$AA$3:$AA$7690,"X",'3way'!$AE$3:$AE$7690,"X",'3way'!$Z$3:$Z$7690,"=" &amp;A25)</f>
        <v>7</v>
      </c>
      <c r="G25">
        <f>COUNTIFS('3way'!$AE$3:$AE$7690,"X",'3way'!$Z$3:$Z$7690,"=" &amp;A25)</f>
        <v>15</v>
      </c>
      <c r="H25" s="6">
        <f t="shared" si="1"/>
        <v>0.46666666666666667</v>
      </c>
      <c r="I25">
        <f>COUNTIFS('3way'!$AA$3:$AA$7690,"2",'3way'!$AE$3:$AE$7690,"2",'3way'!$Z$3:$Z$7690,"=" &amp;A25)</f>
        <v>3</v>
      </c>
      <c r="J25">
        <f>COUNTIFS('3way'!$AE$3:$AE$7690,"2",'3way'!$Z$3:$Z$7690,"=" &amp;A25)</f>
        <v>18</v>
      </c>
      <c r="K25" s="6">
        <f t="shared" si="2"/>
        <v>0.16666666666666666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13" sqref="N13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3" t="s">
        <v>503</v>
      </c>
      <c r="C1" s="153"/>
      <c r="D1" s="153"/>
      <c r="E1" s="153" t="s">
        <v>453</v>
      </c>
      <c r="F1" s="153"/>
      <c r="G1" s="153"/>
      <c r="H1" s="153" t="s">
        <v>454</v>
      </c>
      <c r="I1" s="153"/>
      <c r="J1" s="153"/>
      <c r="K1" s="89"/>
      <c r="L1" s="89"/>
      <c r="M1" s="89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7200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7200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7200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4500</v>
      </c>
      <c r="C4">
        <f>SUMIFS('2way'!$AB$3:$AB$7690,'2way'!$S$3:$S$7690,"="&amp;A4,'2way'!$Z$3:$Z$7690,"&lt;&gt;P")</f>
        <v>249</v>
      </c>
      <c r="D4" s="79">
        <f t="shared" ref="D4:D24" si="0">C4/B4</f>
        <v>5.5333333333333332E-2</v>
      </c>
      <c r="E4">
        <f>SUMIFS('2way'!$Z$3:$Z$7690,'2way'!$S$3:$S$7690,"=" &amp;A4,'2way'!$Y$3:$Y$7690,"&lt;&gt;P")</f>
        <v>4500</v>
      </c>
      <c r="F4">
        <f>SUMIFS('2way'!$AD$3:$AD$7690,'2way'!$S$3:$S$7690,"="&amp;A4,'2way'!$Y$3:$Y$7690,"&lt;&gt;P")</f>
        <v>-2494</v>
      </c>
      <c r="G4" s="79">
        <f t="shared" ref="G4:G24" si="1">F4/E4</f>
        <v>-0.55422222222222217</v>
      </c>
      <c r="H4">
        <f>SUMIFS('2way'!$Z$3:$Z$7690,'2way'!$S$3:$S$7690,"=" &amp;A4,'2way'!$Y$3:$Y$7690,"&lt;&gt;P")</f>
        <v>4500</v>
      </c>
      <c r="I4">
        <f>SUMIFS('2way'!$AF$3:$AF$7690,'2way'!$S$3:$S$7690,"="&amp;A4,'2way'!$Y$3:$Y$7690,"&lt;&gt;P")</f>
        <v>-2326</v>
      </c>
      <c r="J4" s="79">
        <f t="shared" ref="J4:J24" si="2">I4/H4</f>
        <v>-0.51688888888888884</v>
      </c>
    </row>
    <row r="5" spans="1:13" x14ac:dyDescent="0.25">
      <c r="A5" s="68" t="s">
        <v>320</v>
      </c>
      <c r="B5">
        <f>SUMIFS('2way'!$Z$3:$Z$7690,'2way'!$S$3:$S$7690,"=" &amp;A5,'2way'!$Y$3:$Y$7690,"&lt;&gt;P")</f>
        <v>6300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6300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6300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5000</v>
      </c>
      <c r="C6">
        <f>SUMIFS('2way'!$AB$3:$AB$7690,'2way'!$S$3:$S$7690,"="&amp;A6,'2way'!$Z$3:$Z$7690,"&lt;&gt;P")</f>
        <v>-629</v>
      </c>
      <c r="D6" s="79">
        <f t="shared" si="0"/>
        <v>-0.1258</v>
      </c>
      <c r="E6">
        <f>SUMIFS('2way'!$Z$3:$Z$7690,'2way'!$S$3:$S$7690,"=" &amp;A6,'2way'!$Y$3:$Y$7690,"&lt;&gt;P")</f>
        <v>5000</v>
      </c>
      <c r="F6">
        <f>SUMIFS('2way'!$AD$3:$AD$7690,'2way'!$S$3:$S$7690,"="&amp;A6,'2way'!$Y$3:$Y$7690,"&lt;&gt;P")</f>
        <v>-2487</v>
      </c>
      <c r="G6" s="79">
        <f t="shared" si="1"/>
        <v>-0.49740000000000001</v>
      </c>
      <c r="H6">
        <f>SUMIFS('2way'!$Z$3:$Z$7690,'2way'!$S$3:$S$7690,"=" &amp;A6,'2way'!$Y$3:$Y$7690,"&lt;&gt;P")</f>
        <v>5000</v>
      </c>
      <c r="I6">
        <f>SUMIFS('2way'!$AF$3:$AF$7690,'2way'!$S$3:$S$7690,"="&amp;A6,'2way'!$Y$3:$Y$7690,"&lt;&gt;P")</f>
        <v>-2746</v>
      </c>
      <c r="J6" s="79">
        <f t="shared" si="2"/>
        <v>-0.54920000000000002</v>
      </c>
    </row>
    <row r="7" spans="1:13" x14ac:dyDescent="0.25">
      <c r="A7" s="68" t="s">
        <v>202</v>
      </c>
      <c r="B7">
        <f>SUMIFS('2way'!$Z$3:$Z$7690,'2way'!$S$3:$S$7690,"=" &amp;A7,'2way'!$Y$3:$Y$7690,"&lt;&gt;P")</f>
        <v>9600</v>
      </c>
      <c r="C7">
        <f>SUMIFS('2way'!$AB$3:$AB$7690,'2way'!$S$3:$S$7690,"="&amp;A7,'2way'!$Z$3:$Z$7690,"&lt;&gt;P")</f>
        <v>83</v>
      </c>
      <c r="D7" s="79">
        <f t="shared" si="0"/>
        <v>8.6458333333333335E-3</v>
      </c>
      <c r="E7">
        <f>SUMIFS('2way'!$Z$3:$Z$7690,'2way'!$S$3:$S$7690,"=" &amp;A7,'2way'!$Y$3:$Y$7690,"&lt;&gt;P")</f>
        <v>9600</v>
      </c>
      <c r="F7">
        <f>SUMIFS('2way'!$AD$3:$AD$7690,'2way'!$S$3:$S$7690,"="&amp;A7,'2way'!$Y$3:$Y$7690,"&lt;&gt;P")</f>
        <v>-6669</v>
      </c>
      <c r="G7" s="79">
        <f t="shared" si="1"/>
        <v>-0.69468750000000001</v>
      </c>
      <c r="H7">
        <f>SUMIFS('2way'!$Z$3:$Z$7690,'2way'!$S$3:$S$7690,"=" &amp;A7,'2way'!$Y$3:$Y$7690,"&lt;&gt;P")</f>
        <v>9600</v>
      </c>
      <c r="I7">
        <f>SUMIFS('2way'!$AF$3:$AF$7690,'2way'!$S$3:$S$7690,"="&amp;A7,'2way'!$Y$3:$Y$7690,"&lt;&gt;P")</f>
        <v>-2962</v>
      </c>
      <c r="J7" s="79">
        <f t="shared" si="2"/>
        <v>-0.30854166666666666</v>
      </c>
    </row>
    <row r="8" spans="1:13" x14ac:dyDescent="0.25">
      <c r="A8" s="68" t="s">
        <v>135</v>
      </c>
      <c r="B8">
        <f>SUMIFS('2way'!$Z$3:$Z$7690,'2way'!$S$3:$S$7690,"=" &amp;A8,'2way'!$Y$3:$Y$7690,"&lt;&gt;P")</f>
        <v>9200</v>
      </c>
      <c r="C8">
        <f>SUMIFS('2way'!$AB$3:$AB$7690,'2way'!$S$3:$S$7690,"="&amp;A8,'2way'!$Z$3:$Z$7690,"&lt;&gt;P")</f>
        <v>-501</v>
      </c>
      <c r="D8" s="79">
        <f t="shared" si="0"/>
        <v>-5.4456521739130438E-2</v>
      </c>
      <c r="E8">
        <f>SUMIFS('2way'!$Z$3:$Z$7690,'2way'!$S$3:$S$7690,"=" &amp;A8,'2way'!$Y$3:$Y$7690,"&lt;&gt;P")</f>
        <v>9200</v>
      </c>
      <c r="F8">
        <f>SUMIFS('2way'!$AD$3:$AD$7690,'2way'!$S$3:$S$7690,"="&amp;A8,'2way'!$Y$3:$Y$7690,"&lt;&gt;P")</f>
        <v>-5509</v>
      </c>
      <c r="G8" s="79">
        <f t="shared" si="1"/>
        <v>-0.59880434782608694</v>
      </c>
      <c r="H8">
        <f>SUMIFS('2way'!$Z$3:$Z$7690,'2way'!$S$3:$S$7690,"=" &amp;A8,'2way'!$Y$3:$Y$7690,"&lt;&gt;P")</f>
        <v>9200</v>
      </c>
      <c r="I8">
        <f>SUMIFS('2way'!$AF$3:$AF$7690,'2way'!$S$3:$S$7690,"="&amp;A8,'2way'!$Y$3:$Y$7690,"&lt;&gt;P")</f>
        <v>-4284</v>
      </c>
      <c r="J8" s="79">
        <f t="shared" si="2"/>
        <v>-0.46565217391304348</v>
      </c>
    </row>
    <row r="9" spans="1:13" x14ac:dyDescent="0.25">
      <c r="A9" s="68" t="s">
        <v>136</v>
      </c>
      <c r="B9">
        <f>SUMIFS('2way'!$Z$3:$Z$7690,'2way'!$S$3:$S$7690,"=" &amp;A9,'2way'!$Y$3:$Y$7690,"&lt;&gt;P")</f>
        <v>9500</v>
      </c>
      <c r="C9">
        <f>SUMIFS('2way'!$AB$3:$AB$7690,'2way'!$S$3:$S$7690,"="&amp;A9,'2way'!$Z$3:$Z$7690,"&lt;&gt;P")</f>
        <v>-451</v>
      </c>
      <c r="D9" s="79">
        <f t="shared" si="0"/>
        <v>-4.7473684210526314E-2</v>
      </c>
      <c r="E9">
        <f>SUMIFS('2way'!$Z$3:$Z$7690,'2way'!$S$3:$S$7690,"=" &amp;A9,'2way'!$Y$3:$Y$7690,"&lt;&gt;P")</f>
        <v>9500</v>
      </c>
      <c r="F9">
        <f>SUMIFS('2way'!$AD$3:$AD$7690,'2way'!$S$3:$S$7690,"="&amp;A9,'2way'!$Y$3:$Y$7690,"&lt;&gt;P")</f>
        <v>-7024</v>
      </c>
      <c r="G9" s="79">
        <f t="shared" si="1"/>
        <v>-0.73936842105263156</v>
      </c>
      <c r="H9">
        <f>SUMIFS('2way'!$Z$3:$Z$7690,'2way'!$S$3:$S$7690,"=" &amp;A9,'2way'!$Y$3:$Y$7690,"&lt;&gt;P")</f>
        <v>9500</v>
      </c>
      <c r="I9">
        <f>SUMIFS('2way'!$AF$3:$AF$7690,'2way'!$S$3:$S$7690,"="&amp;A9,'2way'!$Y$3:$Y$7690,"&lt;&gt;P")</f>
        <v>-2334</v>
      </c>
      <c r="J9" s="79">
        <f t="shared" si="2"/>
        <v>-0.24568421052631578</v>
      </c>
    </row>
    <row r="10" spans="1:13" x14ac:dyDescent="0.25">
      <c r="A10" s="68" t="s">
        <v>137</v>
      </c>
      <c r="B10">
        <f>SUMIFS('2way'!$Z$3:$Z$7690,'2way'!$S$3:$S$7690,"=" &amp;A10,'2way'!$Y$3:$Y$7690,"&lt;&gt;P")</f>
        <v>7200</v>
      </c>
      <c r="C10">
        <f>SUMIFS('2way'!$AB$3:$AB$7690,'2way'!$S$3:$S$7690,"="&amp;A10,'2way'!$Z$3:$Z$7690,"&lt;&gt;P")</f>
        <v>435.99999999999989</v>
      </c>
      <c r="D10" s="79">
        <f t="shared" si="0"/>
        <v>6.0555555555555543E-2</v>
      </c>
      <c r="E10">
        <f>SUMIFS('2way'!$Z$3:$Z$7690,'2way'!$S$3:$S$7690,"=" &amp;A10,'2way'!$Y$3:$Y$7690,"&lt;&gt;P")</f>
        <v>7200</v>
      </c>
      <c r="F10">
        <f>SUMIFS('2way'!$AD$3:$AD$7690,'2way'!$S$3:$S$7690,"="&amp;A10,'2way'!$Y$3:$Y$7690,"&lt;&gt;P")</f>
        <v>-4126</v>
      </c>
      <c r="G10" s="79">
        <f t="shared" si="1"/>
        <v>-0.57305555555555554</v>
      </c>
      <c r="H10">
        <f>SUMIFS('2way'!$Z$3:$Z$7690,'2way'!$S$3:$S$7690,"=" &amp;A10,'2way'!$Y$3:$Y$7690,"&lt;&gt;P")</f>
        <v>7200</v>
      </c>
      <c r="I10">
        <f>SUMIFS('2way'!$AF$3:$AF$7690,'2way'!$S$3:$S$7690,"="&amp;A10,'2way'!$Y$3:$Y$7690,"&lt;&gt;P")</f>
        <v>-3693</v>
      </c>
      <c r="J10" s="79">
        <f t="shared" si="2"/>
        <v>-0.51291666666666669</v>
      </c>
    </row>
    <row r="11" spans="1:13" x14ac:dyDescent="0.25">
      <c r="A11" s="68" t="s">
        <v>138</v>
      </c>
      <c r="B11">
        <f>SUMIFS('2way'!$Z$3:$Z$7690,'2way'!$S$3:$S$7690,"=" &amp;A11,'2way'!$Y$3:$Y$7690,"&lt;&gt;P")</f>
        <v>7000</v>
      </c>
      <c r="C11">
        <f>SUMIFS('2way'!$AB$3:$AB$7690,'2way'!$S$3:$S$7690,"="&amp;A11,'2way'!$Z$3:$Z$7690,"&lt;&gt;P")</f>
        <v>-1093</v>
      </c>
      <c r="D11" s="79">
        <f t="shared" si="0"/>
        <v>-0.15614285714285714</v>
      </c>
      <c r="E11">
        <f>SUMIFS('2way'!$Z$3:$Z$7690,'2way'!$S$3:$S$7690,"=" &amp;A11,'2way'!$Y$3:$Y$7690,"&lt;&gt;P")</f>
        <v>7000</v>
      </c>
      <c r="F11">
        <f>SUMIFS('2way'!$AD$3:$AD$7690,'2way'!$S$3:$S$7690,"="&amp;A11,'2way'!$Y$3:$Y$7690,"&lt;&gt;P")</f>
        <v>-3626</v>
      </c>
      <c r="G11" s="79">
        <f t="shared" si="1"/>
        <v>-0.51800000000000002</v>
      </c>
      <c r="H11">
        <f>SUMIFS('2way'!$Z$3:$Z$7690,'2way'!$S$3:$S$7690,"=" &amp;A11,'2way'!$Y$3:$Y$7690,"&lt;&gt;P")</f>
        <v>7000</v>
      </c>
      <c r="I11">
        <f>SUMIFS('2way'!$AF$3:$AF$7690,'2way'!$S$3:$S$7690,"="&amp;A11,'2way'!$Y$3:$Y$7690,"&lt;&gt;P")</f>
        <v>-3669</v>
      </c>
      <c r="J11" s="79">
        <f t="shared" si="2"/>
        <v>-0.52414285714285713</v>
      </c>
    </row>
    <row r="12" spans="1:13" x14ac:dyDescent="0.25">
      <c r="A12" s="68" t="s">
        <v>139</v>
      </c>
      <c r="B12">
        <f>SUMIFS('2way'!$Z$3:$Z$7690,'2way'!$S$3:$S$7690,"=" &amp;A12,'2way'!$Y$3:$Y$7690,"&lt;&gt;P")</f>
        <v>9000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9000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9000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2100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2100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2100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5000</v>
      </c>
      <c r="C14">
        <f>SUMIFS('2way'!$AB$3:$AB$7690,'2way'!$S$3:$S$7690,"="&amp;A14,'2way'!$Z$3:$Z$7690,"&lt;&gt;P")</f>
        <v>870</v>
      </c>
      <c r="D14" s="79">
        <f t="shared" si="0"/>
        <v>0.17399999999999999</v>
      </c>
      <c r="E14">
        <f>SUMIFS('2way'!$Z$3:$Z$7690,'2way'!$S$3:$S$7690,"=" &amp;A14,'2way'!$Y$3:$Y$7690,"&lt;&gt;P")</f>
        <v>5000</v>
      </c>
      <c r="F14">
        <f>SUMIFS('2way'!$AD$3:$AD$7690,'2way'!$S$3:$S$7690,"="&amp;A14,'2way'!$Y$3:$Y$7690,"&lt;&gt;P")</f>
        <v>-1066</v>
      </c>
      <c r="G14" s="79">
        <f t="shared" si="1"/>
        <v>-0.2132</v>
      </c>
      <c r="H14">
        <f>SUMIFS('2way'!$Z$3:$Z$7690,'2way'!$S$3:$S$7690,"=" &amp;A14,'2way'!$Y$3:$Y$7690,"&lt;&gt;P")</f>
        <v>5000</v>
      </c>
      <c r="I14">
        <f>SUMIFS('2way'!$AF$3:$AF$7690,'2way'!$S$3:$S$7690,"="&amp;A14,'2way'!$Y$3:$Y$7690,"&lt;&gt;P")</f>
        <v>-4287</v>
      </c>
      <c r="J14" s="79">
        <f t="shared" si="2"/>
        <v>-0.85740000000000005</v>
      </c>
    </row>
    <row r="15" spans="1:13" x14ac:dyDescent="0.25">
      <c r="A15" s="68" t="s">
        <v>141</v>
      </c>
      <c r="B15">
        <f>SUMIFS('2way'!$Z$3:$Z$7690,'2way'!$S$3:$S$7690,"=" &amp;A15,'2way'!$Y$3:$Y$7690,"&lt;&gt;P")</f>
        <v>4900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4900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4900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5200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5200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5200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5400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5400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5400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3600</v>
      </c>
      <c r="C18">
        <f>SUMIFS('2way'!$AB$3:$AB$7690,'2way'!$S$3:$S$7690,"="&amp;A18,'2way'!$Z$3:$Z$7690,"&lt;&gt;P")</f>
        <v>-655</v>
      </c>
      <c r="D18" s="79">
        <f t="shared" si="0"/>
        <v>-0.18194444444444444</v>
      </c>
      <c r="E18">
        <f>SUMIFS('2way'!$Z$3:$Z$7690,'2way'!$S$3:$S$7690,"=" &amp;A18,'2way'!$Y$3:$Y$7690,"&lt;&gt;P")</f>
        <v>3600</v>
      </c>
      <c r="F18">
        <f>SUMIFS('2way'!$AD$3:$AD$7690,'2way'!$S$3:$S$7690,"="&amp;A18,'2way'!$Y$3:$Y$7690,"&lt;&gt;P")</f>
        <v>-2556</v>
      </c>
      <c r="G18" s="79">
        <f t="shared" si="1"/>
        <v>-0.71</v>
      </c>
      <c r="H18">
        <f>SUMIFS('2way'!$Z$3:$Z$7690,'2way'!$S$3:$S$7690,"=" &amp;A18,'2way'!$Y$3:$Y$7690,"&lt;&gt;P")</f>
        <v>3600</v>
      </c>
      <c r="I18">
        <f>SUMIFS('2way'!$AF$3:$AF$7690,'2way'!$S$3:$S$7690,"="&amp;A18,'2way'!$Y$3:$Y$7690,"&lt;&gt;P")</f>
        <v>-1685</v>
      </c>
      <c r="J18" s="79">
        <f t="shared" si="2"/>
        <v>-0.46805555555555556</v>
      </c>
    </row>
    <row r="19" spans="1:10" x14ac:dyDescent="0.25">
      <c r="A19" s="68" t="s">
        <v>262</v>
      </c>
      <c r="B19">
        <f>SUMIFS('2way'!$Z$3:$Z$7690,'2way'!$S$3:$S$7690,"=" &amp;A19,'2way'!$Y$3:$Y$7690,"&lt;&gt;P")</f>
        <v>2900</v>
      </c>
      <c r="C19">
        <f>SUMIFS('2way'!$AB$3:$AB$7690,'2way'!$S$3:$S$7690,"="&amp;A19,'2way'!$Z$3:$Z$7690,"&lt;&gt;P")</f>
        <v>-28</v>
      </c>
      <c r="D19" s="79">
        <f t="shared" si="0"/>
        <v>-9.655172413793104E-3</v>
      </c>
      <c r="E19">
        <f>SUMIFS('2way'!$Z$3:$Z$7690,'2way'!$S$3:$S$7690,"=" &amp;A19,'2way'!$Y$3:$Y$7690,"&lt;&gt;P")</f>
        <v>2900</v>
      </c>
      <c r="F19">
        <f>SUMIFS('2way'!$AD$3:$AD$7690,'2way'!$S$3:$S$7690,"="&amp;A19,'2way'!$Y$3:$Y$7690,"&lt;&gt;P")</f>
        <v>-2122</v>
      </c>
      <c r="G19" s="79">
        <f t="shared" si="1"/>
        <v>-0.73172413793103452</v>
      </c>
      <c r="H19">
        <f>SUMIFS('2way'!$Z$3:$Z$7690,'2way'!$S$3:$S$7690,"=" &amp;A19,'2way'!$Y$3:$Y$7690,"&lt;&gt;P")</f>
        <v>2900</v>
      </c>
      <c r="I19">
        <f>SUMIFS('2way'!$AF$3:$AF$7690,'2way'!$S$3:$S$7690,"="&amp;A19,'2way'!$Y$3:$Y$7690,"&lt;&gt;P")</f>
        <v>-1225</v>
      </c>
      <c r="J19" s="79">
        <f t="shared" si="2"/>
        <v>-0.42241379310344829</v>
      </c>
    </row>
    <row r="20" spans="1:10" x14ac:dyDescent="0.25">
      <c r="A20" s="68" t="s">
        <v>144</v>
      </c>
      <c r="B20">
        <f>SUMIFS('2way'!$Z$3:$Z$7690,'2way'!$S$3:$S$7690,"=" &amp;A20,'2way'!$Y$3:$Y$7690,"&lt;&gt;P")</f>
        <v>3500</v>
      </c>
      <c r="C20">
        <f>SUMIFS('2way'!$AB$3:$AB$7690,'2way'!$S$3:$S$7690,"="&amp;A20,'2way'!$Z$3:$Z$7690,"&lt;&gt;P")</f>
        <v>-151</v>
      </c>
      <c r="D20" s="79">
        <f t="shared" si="0"/>
        <v>-4.3142857142857143E-2</v>
      </c>
      <c r="E20">
        <f>SUMIFS('2way'!$Z$3:$Z$7690,'2way'!$S$3:$S$7690,"=" &amp;A20,'2way'!$Y$3:$Y$7690,"&lt;&gt;P")</f>
        <v>3500</v>
      </c>
      <c r="F20">
        <f>SUMIFS('2way'!$AD$3:$AD$7690,'2way'!$S$3:$S$7690,"="&amp;A20,'2way'!$Y$3:$Y$7690,"&lt;&gt;P")</f>
        <v>-1278</v>
      </c>
      <c r="G20" s="79">
        <f t="shared" si="1"/>
        <v>-0.36514285714285716</v>
      </c>
      <c r="H20">
        <f>SUMIFS('2way'!$Z$3:$Z$7690,'2way'!$S$3:$S$7690,"=" &amp;A20,'2way'!$Y$3:$Y$7690,"&lt;&gt;P")</f>
        <v>3500</v>
      </c>
      <c r="I20">
        <f>SUMIFS('2way'!$AF$3:$AF$7690,'2way'!$S$3:$S$7690,"="&amp;A20,'2way'!$Y$3:$Y$7690,"&lt;&gt;P")</f>
        <v>-2373</v>
      </c>
      <c r="J20" s="79">
        <f t="shared" si="2"/>
        <v>-0.67800000000000005</v>
      </c>
    </row>
    <row r="21" spans="1:10" x14ac:dyDescent="0.25">
      <c r="A21" s="68" t="s">
        <v>145</v>
      </c>
      <c r="B21">
        <f>SUMIFS('2way'!$Z$3:$Z$7690,'2way'!$S$3:$S$7690,"=" &amp;A21,'2way'!$Y$3:$Y$7690,"&lt;&gt;P")</f>
        <v>3500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3500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3500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5800</v>
      </c>
      <c r="C22">
        <f>SUMIFS('2way'!$AB$3:$AB$7690,'2way'!$S$3:$S$7690,"="&amp;A22,'2way'!$Z$3:$Z$7690,"&lt;&gt;P")</f>
        <v>-70</v>
      </c>
      <c r="D22" s="79">
        <f t="shared" si="0"/>
        <v>-1.2068965517241379E-2</v>
      </c>
      <c r="E22">
        <f>SUMIFS('2way'!$Z$3:$Z$7690,'2way'!$S$3:$S$7690,"=" &amp;A22,'2way'!$Y$3:$Y$7690,"&lt;&gt;P")</f>
        <v>5800</v>
      </c>
      <c r="F22">
        <f>SUMIFS('2way'!$AD$3:$AD$7690,'2way'!$S$3:$S$7690,"="&amp;A22,'2way'!$Y$3:$Y$7690,"&lt;&gt;P")</f>
        <v>-2928</v>
      </c>
      <c r="G22" s="79">
        <f t="shared" si="1"/>
        <v>-0.50482758620689661</v>
      </c>
      <c r="H22">
        <f>SUMIFS('2way'!$Z$3:$Z$7690,'2way'!$S$3:$S$7690,"=" &amp;A22,'2way'!$Y$3:$Y$7690,"&lt;&gt;P")</f>
        <v>5800</v>
      </c>
      <c r="I22">
        <f>SUMIFS('2way'!$AF$3:$AF$7690,'2way'!$S$3:$S$7690,"="&amp;A22,'2way'!$Y$3:$Y$7690,"&lt;&gt;P")</f>
        <v>-2930</v>
      </c>
      <c r="J22" s="79">
        <f t="shared" si="2"/>
        <v>-0.5051724137931034</v>
      </c>
    </row>
    <row r="23" spans="1:10" x14ac:dyDescent="0.25">
      <c r="A23" s="68" t="s">
        <v>349</v>
      </c>
      <c r="B23">
        <f>SUMIFS('2way'!$Z$3:$Z$7690,'2way'!$S$3:$S$7690,"=" &amp;A23,'2way'!$Y$3:$Y$7690,"&lt;&gt;P")</f>
        <v>6700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6700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6700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6000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6000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6000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tabSelected="1" zoomScale="80" zoomScaleNormal="80" workbookViewId="0">
      <selection activeCell="O201" sqref="O201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3" t="s">
        <v>503</v>
      </c>
      <c r="D1" s="153"/>
      <c r="E1" s="153"/>
      <c r="F1" s="153" t="s">
        <v>453</v>
      </c>
      <c r="G1" s="153"/>
      <c r="H1" s="153"/>
      <c r="I1" s="153" t="s">
        <v>454</v>
      </c>
      <c r="J1" s="153"/>
      <c r="K1" s="153"/>
      <c r="L1" s="89"/>
      <c r="M1" s="89"/>
      <c r="N1" s="89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500</v>
      </c>
      <c r="D3">
        <f>SUMIFS('2way'!$AB$3:$AB$7690,'2way'!$Q$3:$Q$7690,"="&amp;B3,'2way'!$Y$3:$Y$7690,"&lt;&gt;P") + SUMIFS('2way'!$AB$3:$AB$7690,'2way'!$R$3:$R$7690,"="&amp;B3,'2way'!$Y$3:$Y$7690,"&lt;&gt;P")</f>
        <v>-500</v>
      </c>
      <c r="E3" s="79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500</v>
      </c>
      <c r="G3">
        <f>SUMIFS('2way'!$AD$3:$AD$7690,'2way'!$Q$3:$Q$7690,"="&amp;B3,'2way'!$Y$3:$Y$7690,"&lt;&gt;P") + SUMIFS('2way'!$AD$3:$AD$7690,'2way'!$R$3:$R$7690,"="&amp;D3,'2way'!$Y$3:$Y$7690,"&lt;&gt;P")</f>
        <v>-200</v>
      </c>
      <c r="H3" s="79">
        <f>G3/F3</f>
        <v>-0.4</v>
      </c>
      <c r="I3">
        <f>SUMIFS('2way'!$Z$3:$Z$7690,'2way'!$Q$3:$Q$7690,"=" &amp;B3,'2way'!$Y$3:$Y$7690,"&lt;&gt;P") + SUMIFS('2way'!$Z$3:$Z$7690,'2way'!$R$3:$R$7690,"=" &amp;B3,'2way'!$Y$3:$Y$7690,"&lt;&gt;P")</f>
        <v>500</v>
      </c>
      <c r="J3">
        <f>SUMIFS('2way'!$AF$3:$AF$7690,'2way'!$Q$3:$Q$7690,"="&amp;B3,'2way'!$Y$3:$Y$7690,"&lt;&gt;P") + SUMIFS('2way'!$AF$3:$AF$7690,'2way'!$R$3:$R$7690,"="&amp;B3,'2way'!$Y$3:$Y$7690,"&lt;&gt;P")</f>
        <v>-169</v>
      </c>
      <c r="K3" s="79">
        <f>J3/I3</f>
        <v>-0.33800000000000002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500</v>
      </c>
      <c r="D4">
        <f>SUMIFS('2way'!$AB$3:$AB$7690,'2way'!$Q$3:$Q$7690,"="&amp;B4,'2way'!$Y$3:$Y$7690,"&lt;&gt;P") + SUMIFS('2way'!$AB$3:$AB$7690,'2way'!$R$3:$R$7690,"="&amp;B4,'2way'!$Y$3:$Y$7690,"&lt;&gt;P")</f>
        <v>66</v>
      </c>
      <c r="E4" s="79">
        <f t="shared" ref="E4:E67" si="0">D4/C4</f>
        <v>0.13200000000000001</v>
      </c>
      <c r="F4">
        <f>SUMIFS('2way'!$Z$3:$Z$7690,'2way'!$Q$3:$Q$7690,"=" &amp;B4,'2way'!$Y$3:$Y$7690,"&lt;&gt;P") + SUMIFS('2way'!$Z$3:$Z$7690,'2way'!$R$3:$R$7690,"=" &amp;B4,'2way'!$Y$3:$Y$7690,"&lt;&gt;P")</f>
        <v>500</v>
      </c>
      <c r="G4">
        <f>SUMIFS('2way'!$AD$3:$AD$7690,'2way'!$Q$3:$Q$7690,"="&amp;B4,'2way'!$Y$3:$Y$7690,"&lt;&gt;P") + SUMIFS('2way'!$AD$3:$AD$7690,'2way'!$R$3:$R$7690,"="&amp;D4,'2way'!$Y$3:$Y$7690,"&lt;&gt;P")</f>
        <v>111</v>
      </c>
      <c r="H4" s="79">
        <f t="shared" ref="H4:H67" si="1">G4/F4</f>
        <v>0.222</v>
      </c>
      <c r="I4">
        <f>SUMIFS('2way'!$Z$3:$Z$7690,'2way'!$Q$3:$Q$7690,"=" &amp;B4,'2way'!$Y$3:$Y$7690,"&lt;&gt;P") + SUMIFS('2way'!$Z$3:$Z$7690,'2way'!$R$3:$R$7690,"=" &amp;B4,'2way'!$Y$3:$Y$7690,"&lt;&gt;P")</f>
        <v>500</v>
      </c>
      <c r="J4">
        <f>SUMIFS('2way'!$AF$3:$AF$7690,'2way'!$Q$3:$Q$7690,"="&amp;B4,'2way'!$Y$3:$Y$7690,"&lt;&gt;P") + SUMIFS('2way'!$AF$3:$AF$7690,'2way'!$R$3:$R$7690,"="&amp;B4,'2way'!$Y$3:$Y$7690,"&lt;&gt;P")</f>
        <v>-316</v>
      </c>
      <c r="K4" s="79">
        <f t="shared" ref="K4:K67" si="2">J4/I4</f>
        <v>-0.63200000000000001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500</v>
      </c>
      <c r="D5">
        <f>SUMIFS('2way'!$AB$3:$AB$7690,'2way'!$Q$3:$Q$7690,"="&amp;B5,'2way'!$Y$3:$Y$7690,"&lt;&gt;P") + SUMIFS('2way'!$AB$3:$AB$7690,'2way'!$R$3:$R$7690,"="&amp;B5,'2way'!$Y$3:$Y$7690,"&lt;&gt;P")</f>
        <v>157.99999999999997</v>
      </c>
      <c r="E5" s="79">
        <f t="shared" si="0"/>
        <v>0.31599999999999995</v>
      </c>
      <c r="F5">
        <f>SUMIFS('2way'!$Z$3:$Z$7690,'2way'!$Q$3:$Q$7690,"=" &amp;B5,'2way'!$Y$3:$Y$7690,"&lt;&gt;P") + SUMIFS('2way'!$Z$3:$Z$7690,'2way'!$R$3:$R$7690,"=" &amp;B5,'2way'!$Y$3:$Y$7690,"&lt;&gt;P")</f>
        <v>500</v>
      </c>
      <c r="G5">
        <f>SUMIFS('2way'!$AD$3:$AD$7690,'2way'!$Q$3:$Q$7690,"="&amp;B5,'2way'!$Y$3:$Y$7690,"&lt;&gt;P") + SUMIFS('2way'!$AD$3:$AD$7690,'2way'!$R$3:$R$7690,"="&amp;D5,'2way'!$Y$3:$Y$7690,"&lt;&gt;P")</f>
        <v>-300</v>
      </c>
      <c r="H5" s="79">
        <f t="shared" si="1"/>
        <v>-0.6</v>
      </c>
      <c r="I5">
        <f>SUMIFS('2way'!$Z$3:$Z$7690,'2way'!$Q$3:$Q$7690,"=" &amp;B5,'2way'!$Y$3:$Y$7690,"&lt;&gt;P") + SUMIFS('2way'!$Z$3:$Z$7690,'2way'!$R$3:$R$7690,"=" &amp;B5,'2way'!$Y$3:$Y$7690,"&lt;&gt;P")</f>
        <v>500</v>
      </c>
      <c r="J5">
        <f>SUMIFS('2way'!$AF$3:$AF$7690,'2way'!$Q$3:$Q$7690,"="&amp;B5,'2way'!$Y$3:$Y$7690,"&lt;&gt;P") + SUMIFS('2way'!$AF$3:$AF$7690,'2way'!$R$3:$R$7690,"="&amp;B5,'2way'!$Y$3:$Y$7690,"&lt;&gt;P")</f>
        <v>-56.000000000000028</v>
      </c>
      <c r="K5" s="79">
        <f t="shared" si="2"/>
        <v>-0.11200000000000006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500</v>
      </c>
      <c r="D6">
        <f>SUMIFS('2way'!$AB$3:$AB$7690,'2way'!$Q$3:$Q$7690,"="&amp;B6,'2way'!$Y$3:$Y$7690,"&lt;&gt;P") + SUMIFS('2way'!$AB$3:$AB$7690,'2way'!$R$3:$R$7690,"="&amp;B6,'2way'!$Y$3:$Y$7690,"&lt;&gt;P")</f>
        <v>48</v>
      </c>
      <c r="E6" s="79">
        <f t="shared" si="0"/>
        <v>9.6000000000000002E-2</v>
      </c>
      <c r="F6">
        <f>SUMIFS('2way'!$Z$3:$Z$7690,'2way'!$Q$3:$Q$7690,"=" &amp;B6,'2way'!$Y$3:$Y$7690,"&lt;&gt;P") + SUMIFS('2way'!$Z$3:$Z$7690,'2way'!$R$3:$R$7690,"=" &amp;B6,'2way'!$Y$3:$Y$7690,"&lt;&gt;P")</f>
        <v>500</v>
      </c>
      <c r="G6">
        <f>SUMIFS('2way'!$AD$3:$AD$7690,'2way'!$Q$3:$Q$7690,"="&amp;B6,'2way'!$Y$3:$Y$7690,"&lt;&gt;P") + SUMIFS('2way'!$AD$3:$AD$7690,'2way'!$R$3:$R$7690,"="&amp;D6,'2way'!$Y$3:$Y$7690,"&lt;&gt;P")</f>
        <v>-20</v>
      </c>
      <c r="H6" s="79">
        <f t="shared" si="1"/>
        <v>-0.04</v>
      </c>
      <c r="I6">
        <f>SUMIFS('2way'!$Z$3:$Z$7690,'2way'!$Q$3:$Q$7690,"=" &amp;B6,'2way'!$Y$3:$Y$7690,"&lt;&gt;P") + SUMIFS('2way'!$Z$3:$Z$7690,'2way'!$R$3:$R$7690,"=" &amp;B6,'2way'!$Y$3:$Y$7690,"&lt;&gt;P")</f>
        <v>500</v>
      </c>
      <c r="J6">
        <f>SUMIFS('2way'!$AF$3:$AF$7690,'2way'!$Q$3:$Q$7690,"="&amp;B6,'2way'!$Y$3:$Y$7690,"&lt;&gt;P") + SUMIFS('2way'!$AF$3:$AF$7690,'2way'!$R$3:$R$7690,"="&amp;B6,'2way'!$Y$3:$Y$7690,"&lt;&gt;P")</f>
        <v>-132</v>
      </c>
      <c r="K6" s="79">
        <f t="shared" si="2"/>
        <v>-0.26400000000000001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500</v>
      </c>
      <c r="D7">
        <f>SUMIFS('2way'!$AB$3:$AB$7690,'2way'!$Q$3:$Q$7690,"="&amp;B7,'2way'!$Y$3:$Y$7690,"&lt;&gt;P") + SUMIFS('2way'!$AB$3:$AB$7690,'2way'!$R$3:$R$7690,"="&amp;B7,'2way'!$Y$3:$Y$7690,"&lt;&gt;P")</f>
        <v>-116</v>
      </c>
      <c r="E7" s="79">
        <f t="shared" si="0"/>
        <v>-0.23200000000000001</v>
      </c>
      <c r="F7">
        <f>SUMIFS('2way'!$Z$3:$Z$7690,'2way'!$Q$3:$Q$7690,"=" &amp;B7,'2way'!$Y$3:$Y$7690,"&lt;&gt;P") + SUMIFS('2way'!$Z$3:$Z$7690,'2way'!$R$3:$R$7690,"=" &amp;B7,'2way'!$Y$3:$Y$7690,"&lt;&gt;P")</f>
        <v>500</v>
      </c>
      <c r="G7">
        <f>SUMIFS('2way'!$AD$3:$AD$7690,'2way'!$Q$3:$Q$7690,"="&amp;B7,'2way'!$Y$3:$Y$7690,"&lt;&gt;P") + SUMIFS('2way'!$AD$3:$AD$7690,'2way'!$R$3:$R$7690,"="&amp;D7,'2way'!$Y$3:$Y$7690,"&lt;&gt;P")</f>
        <v>14</v>
      </c>
      <c r="H7" s="79">
        <f t="shared" si="1"/>
        <v>2.8000000000000001E-2</v>
      </c>
      <c r="I7">
        <f>SUMIFS('2way'!$Z$3:$Z$7690,'2way'!$Q$3:$Q$7690,"=" &amp;B7,'2way'!$Y$3:$Y$7690,"&lt;&gt;P") + SUMIFS('2way'!$Z$3:$Z$7690,'2way'!$R$3:$R$7690,"=" &amp;B7,'2way'!$Y$3:$Y$7690,"&lt;&gt;P")</f>
        <v>500</v>
      </c>
      <c r="J7">
        <f>SUMIFS('2way'!$AF$3:$AF$7690,'2way'!$Q$3:$Q$7690,"="&amp;B7,'2way'!$Y$3:$Y$7690,"&lt;&gt;P") + SUMIFS('2way'!$AF$3:$AF$7690,'2way'!$R$3:$R$7690,"="&amp;B7,'2way'!$Y$3:$Y$7690,"&lt;&gt;P")</f>
        <v>-330</v>
      </c>
      <c r="K7" s="79">
        <f t="shared" si="2"/>
        <v>-0.66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500</v>
      </c>
      <c r="D8">
        <f>SUMIFS('2way'!$AB$3:$AB$7690,'2way'!$Q$3:$Q$7690,"="&amp;B8,'2way'!$Z$3:$Z$7690,"&lt;&gt;P") + SUMIFS('2way'!$AB$3:$AB$7690,'2way'!$R$3:$R$7690,"="&amp;B8,'2way'!$Z$3:$Z$7690,"&lt;&gt;P")</f>
        <v>-317</v>
      </c>
      <c r="E8" s="79">
        <f t="shared" si="0"/>
        <v>-0.63400000000000001</v>
      </c>
      <c r="F8">
        <f>SUMIFS('2way'!$Z$3:$Z$7690,'2way'!$Q$3:$Q$7690,"=" &amp;B8,'2way'!$Y$3:$Y$7690,"&lt;&gt;P") + SUMIFS('2way'!$Z$3:$Z$7690,'2way'!$R$3:$R$7690,"=" &amp;B8,'2way'!$Y$3:$Y$7690,"&lt;&gt;P")</f>
        <v>500</v>
      </c>
      <c r="G8">
        <f>SUMIFS('2way'!$AD$3:$AD$7690,'2way'!$Q$3:$Q$7690,"="&amp;B8,'2way'!$Y$3:$Y$7690,"&lt;&gt;P") + SUMIFS('2way'!$AD$3:$AD$7690,'2way'!$R$3:$R$7690,"="&amp;D8,'2way'!$Y$3:$Y$7690,"&lt;&gt;P")</f>
        <v>-200</v>
      </c>
      <c r="H8" s="79">
        <f t="shared" si="1"/>
        <v>-0.4</v>
      </c>
      <c r="I8">
        <f>SUMIFS('2way'!$Z$3:$Z$7690,'2way'!$Q$3:$Q$7690,"=" &amp;B8,'2way'!$Y$3:$Y$7690,"&lt;&gt;P") + SUMIFS('2way'!$Z$3:$Z$7690,'2way'!$R$3:$R$7690,"=" &amp;B8,'2way'!$Y$3:$Y$7690,"&lt;&gt;P")</f>
        <v>500</v>
      </c>
      <c r="J8">
        <f>SUMIFS('2way'!$AF$3:$AF$7690,'2way'!$Q$3:$Q$7690,"="&amp;B8,'2way'!$Y$3:$Y$7690,"&lt;&gt;P") + SUMIFS('2way'!$AF$3:$AF$7690,'2way'!$R$3:$R$7690,"="&amp;B8,'2way'!$Y$3:$Y$7690,"&lt;&gt;P")</f>
        <v>-500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500</v>
      </c>
      <c r="D9">
        <f>SUMIFS('2way'!$AB$3:$AB$7690,'2way'!$Q$3:$Q$7690,"="&amp;B9,'2way'!$Z$3:$Z$7690,"&lt;&gt;P") + SUMIFS('2way'!$AB$3:$AB$7690,'2way'!$R$3:$R$7690,"="&amp;B9,'2way'!$Z$3:$Z$7690,"&lt;&gt;P")</f>
        <v>-129</v>
      </c>
      <c r="E9" s="79">
        <f t="shared" si="0"/>
        <v>-0.25800000000000001</v>
      </c>
      <c r="F9">
        <f>SUMIFS('2way'!$Z$3:$Z$7690,'2way'!$Q$3:$Q$7690,"=" &amp;B9,'2way'!$Y$3:$Y$7690,"&lt;&gt;P") + SUMIFS('2way'!$Z$3:$Z$7690,'2way'!$R$3:$R$7690,"=" &amp;B9,'2way'!$Y$3:$Y$7690,"&lt;&gt;P")</f>
        <v>500</v>
      </c>
      <c r="G9">
        <f>SUMIFS('2way'!$AD$3:$AD$7690,'2way'!$Q$3:$Q$7690,"="&amp;B9,'2way'!$Y$3:$Y$7690,"&lt;&gt;P") + SUMIFS('2way'!$AD$3:$AD$7690,'2way'!$R$3:$R$7690,"="&amp;D9,'2way'!$Y$3:$Y$7690,"&lt;&gt;P")</f>
        <v>-200</v>
      </c>
      <c r="H9" s="79">
        <f t="shared" si="1"/>
        <v>-0.4</v>
      </c>
      <c r="I9">
        <f>SUMIFS('2way'!$Z$3:$Z$7690,'2way'!$Q$3:$Q$7690,"=" &amp;B9,'2way'!$Y$3:$Y$7690,"&lt;&gt;P") + SUMIFS('2way'!$Z$3:$Z$7690,'2way'!$R$3:$R$7690,"=" &amp;B9,'2way'!$Y$3:$Y$7690,"&lt;&gt;P")</f>
        <v>500</v>
      </c>
      <c r="J9">
        <f>SUMIFS('2way'!$AF$3:$AF$7690,'2way'!$Q$3:$Q$7690,"="&amp;B9,'2way'!$Y$3:$Y$7690,"&lt;&gt;P") + SUMIFS('2way'!$AF$3:$AF$7690,'2way'!$R$3:$R$7690,"="&amp;B9,'2way'!$Y$3:$Y$7690,"&lt;&gt;P")</f>
        <v>36</v>
      </c>
      <c r="K9" s="79">
        <f t="shared" si="2"/>
        <v>7.1999999999999995E-2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500</v>
      </c>
      <c r="D10">
        <f>SUMIFS('2way'!$AB$3:$AB$7690,'2way'!$Q$3:$Q$7690,"="&amp;B10,'2way'!$Z$3:$Z$7690,"&lt;&gt;P") + SUMIFS('2way'!$AB$3:$AB$7690,'2way'!$R$3:$R$7690,"="&amp;B10,'2way'!$Z$3:$Z$7690,"&lt;&gt;P")</f>
        <v>-279</v>
      </c>
      <c r="E10" s="79">
        <f t="shared" si="0"/>
        <v>-0.55800000000000005</v>
      </c>
      <c r="F10">
        <f>SUMIFS('2way'!$Z$3:$Z$7690,'2way'!$Q$3:$Q$7690,"=" &amp;B10,'2way'!$Y$3:$Y$7690,"&lt;&gt;P") + SUMIFS('2way'!$Z$3:$Z$7690,'2way'!$R$3:$R$7690,"=" &amp;B10,'2way'!$Y$3:$Y$7690,"&lt;&gt;P")</f>
        <v>500</v>
      </c>
      <c r="G10">
        <f>SUMIFS('2way'!$AD$3:$AD$7690,'2way'!$Q$3:$Q$7690,"="&amp;B10,'2way'!$Y$3:$Y$7690,"&lt;&gt;P") + SUMIFS('2way'!$AD$3:$AD$7690,'2way'!$R$3:$R$7690,"="&amp;D10,'2way'!$Y$3:$Y$7690,"&lt;&gt;P")</f>
        <v>-144</v>
      </c>
      <c r="H10" s="79">
        <f t="shared" si="1"/>
        <v>-0.28799999999999998</v>
      </c>
      <c r="I10">
        <f>SUMIFS('2way'!$Z$3:$Z$7690,'2way'!$Q$3:$Q$7690,"=" &amp;B10,'2way'!$Y$3:$Y$7690,"&lt;&gt;P") + SUMIFS('2way'!$Z$3:$Z$7690,'2way'!$R$3:$R$7690,"=" &amp;B10,'2way'!$Y$3:$Y$7690,"&lt;&gt;P")</f>
        <v>500</v>
      </c>
      <c r="J10">
        <f>SUMIFS('2way'!$AF$3:$AF$7690,'2way'!$Q$3:$Q$7690,"="&amp;B10,'2way'!$Y$3:$Y$7690,"&lt;&gt;P") + SUMIFS('2way'!$AF$3:$AF$7690,'2way'!$R$3:$R$7690,"="&amp;B10,'2way'!$Y$3:$Y$7690,"&lt;&gt;P")</f>
        <v>-279</v>
      </c>
      <c r="K10" s="79">
        <f t="shared" si="2"/>
        <v>-0.55800000000000005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500</v>
      </c>
      <c r="D11">
        <f>SUMIFS('2way'!$AB$3:$AB$7690,'2way'!$Q$3:$Q$7690,"="&amp;B11,'2way'!$Z$3:$Z$7690,"&lt;&gt;P") + SUMIFS('2way'!$AB$3:$AB$7690,'2way'!$R$3:$R$7690,"="&amp;B11,'2way'!$Z$3:$Z$7690,"&lt;&gt;P")</f>
        <v>98</v>
      </c>
      <c r="E11" s="79">
        <f t="shared" si="0"/>
        <v>0.19600000000000001</v>
      </c>
      <c r="F11">
        <f>SUMIFS('2way'!$Z$3:$Z$7690,'2way'!$Q$3:$Q$7690,"=" &amp;B11,'2way'!$Y$3:$Y$7690,"&lt;&gt;P") + SUMIFS('2way'!$Z$3:$Z$7690,'2way'!$R$3:$R$7690,"=" &amp;B11,'2way'!$Y$3:$Y$7690,"&lt;&gt;P")</f>
        <v>500</v>
      </c>
      <c r="G11">
        <f>SUMIFS('2way'!$AD$3:$AD$7690,'2way'!$Q$3:$Q$7690,"="&amp;B11,'2way'!$Y$3:$Y$7690,"&lt;&gt;P") + SUMIFS('2way'!$AD$3:$AD$7690,'2way'!$R$3:$R$7690,"="&amp;D11,'2way'!$Y$3:$Y$7690,"&lt;&gt;P")</f>
        <v>83</v>
      </c>
      <c r="H11" s="79">
        <f t="shared" si="1"/>
        <v>0.16600000000000001</v>
      </c>
      <c r="I11">
        <f>SUMIFS('2way'!$Z$3:$Z$7690,'2way'!$Q$3:$Q$7690,"=" &amp;B11,'2way'!$Y$3:$Y$7690,"&lt;&gt;P") + SUMIFS('2way'!$Z$3:$Z$7690,'2way'!$R$3:$R$7690,"=" &amp;B11,'2way'!$Y$3:$Y$7690,"&lt;&gt;P")</f>
        <v>500</v>
      </c>
      <c r="J11">
        <f>SUMIFS('2way'!$AF$3:$AF$7690,'2way'!$Q$3:$Q$7690,"="&amp;B11,'2way'!$Y$3:$Y$7690,"&lt;&gt;P") + SUMIFS('2way'!$AF$3:$AF$7690,'2way'!$R$3:$R$7690,"="&amp;B11,'2way'!$Y$3:$Y$7690,"&lt;&gt;P")</f>
        <v>-500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500</v>
      </c>
      <c r="D12">
        <f>SUMIFS('2way'!$AB$3:$AB$7690,'2way'!$Q$3:$Q$7690,"="&amp;B12,'2way'!$Z$3:$Z$7690,"&lt;&gt;P") + SUMIFS('2way'!$AB$3:$AB$7690,'2way'!$R$3:$R$7690,"="&amp;B12,'2way'!$Z$3:$Z$7690,"&lt;&gt;P")</f>
        <v>351</v>
      </c>
      <c r="E12" s="79">
        <f t="shared" si="0"/>
        <v>0.70199999999999996</v>
      </c>
      <c r="F12">
        <f>SUMIFS('2way'!$Z$3:$Z$7690,'2way'!$Q$3:$Q$7690,"=" &amp;B12,'2way'!$Y$3:$Y$7690,"&lt;&gt;P") + SUMIFS('2way'!$Z$3:$Z$7690,'2way'!$R$3:$R$7690,"=" &amp;B12,'2way'!$Y$3:$Y$7690,"&lt;&gt;P")</f>
        <v>500</v>
      </c>
      <c r="G12">
        <f>SUMIFS('2way'!$AD$3:$AD$7690,'2way'!$Q$3:$Q$7690,"="&amp;B12,'2way'!$Y$3:$Y$7690,"&lt;&gt;P") + SUMIFS('2way'!$AD$3:$AD$7690,'2way'!$R$3:$R$7690,"="&amp;D12,'2way'!$Y$3:$Y$7690,"&lt;&gt;P")</f>
        <v>-300</v>
      </c>
      <c r="H12" s="79">
        <f t="shared" si="1"/>
        <v>-0.6</v>
      </c>
      <c r="I12">
        <f>SUMIFS('2way'!$Z$3:$Z$7690,'2way'!$Q$3:$Q$7690,"=" &amp;B12,'2way'!$Y$3:$Y$7690,"&lt;&gt;P") + SUMIFS('2way'!$Z$3:$Z$7690,'2way'!$R$3:$R$7690,"=" &amp;B12,'2way'!$Y$3:$Y$7690,"&lt;&gt;P")</f>
        <v>500</v>
      </c>
      <c r="J12">
        <f>SUMIFS('2way'!$AF$3:$AF$7690,'2way'!$Q$3:$Q$7690,"="&amp;B12,'2way'!$Y$3:$Y$7690,"&lt;&gt;P") + SUMIFS('2way'!$AF$3:$AF$7690,'2way'!$R$3:$R$7690,"="&amp;B12,'2way'!$Y$3:$Y$7690,"&lt;&gt;P")</f>
        <v>-298</v>
      </c>
      <c r="K12" s="79">
        <f t="shared" si="2"/>
        <v>-0.59599999999999997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500</v>
      </c>
      <c r="D13">
        <f>SUMIFS('2way'!$AB$3:$AB$7690,'2way'!$Q$3:$Q$7690,"="&amp;B13,'2way'!$Z$3:$Z$7690,"&lt;&gt;P") + SUMIFS('2way'!$AB$3:$AB$7690,'2way'!$R$3:$R$7690,"="&amp;B13,'2way'!$Z$3:$Z$7690,"&lt;&gt;P")</f>
        <v>-56.000000000000028</v>
      </c>
      <c r="E13" s="79">
        <f t="shared" si="0"/>
        <v>-0.11200000000000006</v>
      </c>
      <c r="F13">
        <f>SUMIFS('2way'!$Z$3:$Z$7690,'2way'!$Q$3:$Q$7690,"=" &amp;B13,'2way'!$Y$3:$Y$7690,"&lt;&gt;P") + SUMIFS('2way'!$Z$3:$Z$7690,'2way'!$R$3:$R$7690,"=" &amp;B13,'2way'!$Y$3:$Y$7690,"&lt;&gt;P")</f>
        <v>500</v>
      </c>
      <c r="G13">
        <f>SUMIFS('2way'!$AD$3:$AD$7690,'2way'!$Q$3:$Q$7690,"="&amp;B13,'2way'!$Y$3:$Y$7690,"&lt;&gt;P") + SUMIFS('2way'!$AD$3:$AD$7690,'2way'!$R$3:$R$7690,"="&amp;D13,'2way'!$Y$3:$Y$7690,"&lt;&gt;P")</f>
        <v>-148</v>
      </c>
      <c r="H13" s="79">
        <f t="shared" si="1"/>
        <v>-0.29599999999999999</v>
      </c>
      <c r="I13">
        <f>SUMIFS('2way'!$Z$3:$Z$7690,'2way'!$Q$3:$Q$7690,"=" &amp;B13,'2way'!$Y$3:$Y$7690,"&lt;&gt;P") + SUMIFS('2way'!$Z$3:$Z$7690,'2way'!$R$3:$R$7690,"=" &amp;B13,'2way'!$Y$3:$Y$7690,"&lt;&gt;P")</f>
        <v>500</v>
      </c>
      <c r="J13">
        <f>SUMIFS('2way'!$AF$3:$AF$7690,'2way'!$Q$3:$Q$7690,"="&amp;B13,'2way'!$Y$3:$Y$7690,"&lt;&gt;P") + SUMIFS('2way'!$AF$3:$AF$7690,'2way'!$R$3:$R$7690,"="&amp;B13,'2way'!$Y$3:$Y$7690,"&lt;&gt;P")</f>
        <v>-56.000000000000028</v>
      </c>
      <c r="K13" s="79">
        <f t="shared" si="2"/>
        <v>-0.11200000000000006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500</v>
      </c>
      <c r="D14">
        <f>SUMIFS('2way'!$AB$3:$AB$7690,'2way'!$Q$3:$Q$7690,"="&amp;B14,'2way'!$Z$3:$Z$7690,"&lt;&gt;P") + SUMIFS('2way'!$AB$3:$AB$7690,'2way'!$R$3:$R$7690,"="&amp;B14,'2way'!$Z$3:$Z$7690,"&lt;&gt;P")</f>
        <v>-285</v>
      </c>
      <c r="E14" s="79">
        <f t="shared" si="0"/>
        <v>-0.56999999999999995</v>
      </c>
      <c r="F14">
        <f>SUMIFS('2way'!$Z$3:$Z$7690,'2way'!$Q$3:$Q$7690,"=" &amp;B14,'2way'!$Y$3:$Y$7690,"&lt;&gt;P") + SUMIFS('2way'!$Z$3:$Z$7690,'2way'!$R$3:$R$7690,"=" &amp;B14,'2way'!$Y$3:$Y$7690,"&lt;&gt;P")</f>
        <v>500</v>
      </c>
      <c r="G14">
        <f>SUMIFS('2way'!$AD$3:$AD$7690,'2way'!$Q$3:$Q$7690,"="&amp;B14,'2way'!$Y$3:$Y$7690,"&lt;&gt;P") + SUMIFS('2way'!$AD$3:$AD$7690,'2way'!$R$3:$R$7690,"="&amp;D14,'2way'!$Y$3:$Y$7690,"&lt;&gt;P")</f>
        <v>-300</v>
      </c>
      <c r="H14" s="79">
        <f t="shared" si="1"/>
        <v>-0.6</v>
      </c>
      <c r="I14">
        <f>SUMIFS('2way'!$Z$3:$Z$7690,'2way'!$Q$3:$Q$7690,"=" &amp;B14,'2way'!$Y$3:$Y$7690,"&lt;&gt;P") + SUMIFS('2way'!$Z$3:$Z$7690,'2way'!$R$3:$R$7690,"=" &amp;B14,'2way'!$Y$3:$Y$7690,"&lt;&gt;P")</f>
        <v>500</v>
      </c>
      <c r="J14">
        <f>SUMIFS('2way'!$AF$3:$AF$7690,'2way'!$Q$3:$Q$7690,"="&amp;B14,'2way'!$Y$3:$Y$7690,"&lt;&gt;P") + SUMIFS('2way'!$AF$3:$AF$7690,'2way'!$R$3:$R$7690,"="&amp;B14,'2way'!$Y$3:$Y$7690,"&lt;&gt;P")</f>
        <v>-500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500</v>
      </c>
      <c r="D15">
        <f>SUMIFS('2way'!$AB$3:$AB$7690,'2way'!$Q$3:$Q$7690,"="&amp;B15,'2way'!$Z$3:$Z$7690,"&lt;&gt;P") + SUMIFS('2way'!$AB$3:$AB$7690,'2way'!$R$3:$R$7690,"="&amp;B15,'2way'!$Z$3:$Z$7690,"&lt;&gt;P")</f>
        <v>91.000000000000028</v>
      </c>
      <c r="E15" s="79">
        <f t="shared" si="0"/>
        <v>0.18200000000000005</v>
      </c>
      <c r="F15">
        <f>SUMIFS('2way'!$Z$3:$Z$7690,'2way'!$Q$3:$Q$7690,"=" &amp;B15,'2way'!$Y$3:$Y$7690,"&lt;&gt;P") + SUMIFS('2way'!$Z$3:$Z$7690,'2way'!$R$3:$R$7690,"=" &amp;B15,'2way'!$Y$3:$Y$7690,"&lt;&gt;P")</f>
        <v>500</v>
      </c>
      <c r="G15">
        <f>SUMIFS('2way'!$AD$3:$AD$7690,'2way'!$Q$3:$Q$7690,"="&amp;B15,'2way'!$Y$3:$Y$7690,"&lt;&gt;P") + SUMIFS('2way'!$AD$3:$AD$7690,'2way'!$R$3:$R$7690,"="&amp;D15,'2way'!$Y$3:$Y$7690,"&lt;&gt;P")</f>
        <v>18.000000000000028</v>
      </c>
      <c r="H15" s="79">
        <f t="shared" si="1"/>
        <v>3.600000000000006E-2</v>
      </c>
      <c r="I15">
        <f>SUMIFS('2way'!$Z$3:$Z$7690,'2way'!$Q$3:$Q$7690,"=" &amp;B15,'2way'!$Y$3:$Y$7690,"&lt;&gt;P") + SUMIFS('2way'!$Z$3:$Z$7690,'2way'!$R$3:$R$7690,"=" &amp;B15,'2way'!$Y$3:$Y$7690,"&lt;&gt;P")</f>
        <v>500</v>
      </c>
      <c r="J15">
        <f>SUMIFS('2way'!$AF$3:$AF$7690,'2way'!$Q$3:$Q$7690,"="&amp;B15,'2way'!$Y$3:$Y$7690,"&lt;&gt;P") + SUMIFS('2way'!$AF$3:$AF$7690,'2way'!$R$3:$R$7690,"="&amp;B15,'2way'!$Y$3:$Y$7690,"&lt;&gt;P")</f>
        <v>-500</v>
      </c>
      <c r="K15" s="79">
        <f t="shared" si="2"/>
        <v>-1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500</v>
      </c>
      <c r="D16">
        <f>SUMIFS('2way'!$AB$3:$AB$7690,'2way'!$Q$3:$Q$7690,"="&amp;B16,'2way'!$Z$3:$Z$7690,"&lt;&gt;P") + SUMIFS('2way'!$AB$3:$AB$7690,'2way'!$R$3:$R$7690,"="&amp;B16,'2way'!$Z$3:$Z$7690,"&lt;&gt;P")</f>
        <v>-119</v>
      </c>
      <c r="E16" s="79">
        <f t="shared" si="0"/>
        <v>-0.23799999999999999</v>
      </c>
      <c r="F16">
        <f>SUMIFS('2way'!$Z$3:$Z$7690,'2way'!$Q$3:$Q$7690,"=" &amp;B16,'2way'!$Y$3:$Y$7690,"&lt;&gt;P") + SUMIFS('2way'!$Z$3:$Z$7690,'2way'!$R$3:$R$7690,"=" &amp;B16,'2way'!$Y$3:$Y$7690,"&lt;&gt;P")</f>
        <v>500</v>
      </c>
      <c r="G16">
        <f>SUMIFS('2way'!$AD$3:$AD$7690,'2way'!$Q$3:$Q$7690,"="&amp;B16,'2way'!$Y$3:$Y$7690,"&lt;&gt;P") + SUMIFS('2way'!$AD$3:$AD$7690,'2way'!$R$3:$R$7690,"="&amp;D16,'2way'!$Y$3:$Y$7690,"&lt;&gt;P")</f>
        <v>-41</v>
      </c>
      <c r="H16" s="79">
        <f t="shared" si="1"/>
        <v>-8.2000000000000003E-2</v>
      </c>
      <c r="I16">
        <f>SUMIFS('2way'!$Z$3:$Z$7690,'2way'!$Q$3:$Q$7690,"=" &amp;B16,'2way'!$Y$3:$Y$7690,"&lt;&gt;P") + SUMIFS('2way'!$Z$3:$Z$7690,'2way'!$R$3:$R$7690,"=" &amp;B16,'2way'!$Y$3:$Y$7690,"&lt;&gt;P")</f>
        <v>500</v>
      </c>
      <c r="J16">
        <f>SUMIFS('2way'!$AF$3:$AF$7690,'2way'!$Q$3:$Q$7690,"="&amp;B16,'2way'!$Y$3:$Y$7690,"&lt;&gt;P") + SUMIFS('2way'!$AF$3:$AF$7690,'2way'!$R$3:$R$7690,"="&amp;B16,'2way'!$Y$3:$Y$7690,"&lt;&gt;P")</f>
        <v>-500</v>
      </c>
      <c r="K16" s="79">
        <f t="shared" si="2"/>
        <v>-1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500</v>
      </c>
      <c r="D17">
        <f>SUMIFS('2way'!$AB$3:$AB$7690,'2way'!$Q$3:$Q$7690,"="&amp;B17,'2way'!$Z$3:$Z$7690,"&lt;&gt;P") + SUMIFS('2way'!$AB$3:$AB$7690,'2way'!$R$3:$R$7690,"="&amp;B17,'2way'!$Z$3:$Z$7690,"&lt;&gt;P")</f>
        <v>-298</v>
      </c>
      <c r="E17" s="79">
        <f t="shared" si="0"/>
        <v>-0.59599999999999997</v>
      </c>
      <c r="F17">
        <f>SUMIFS('2way'!$Z$3:$Z$7690,'2way'!$Q$3:$Q$7690,"=" &amp;B17,'2way'!$Y$3:$Y$7690,"&lt;&gt;P") + SUMIFS('2way'!$Z$3:$Z$7690,'2way'!$R$3:$R$7690,"=" &amp;B17,'2way'!$Y$3:$Y$7690,"&lt;&gt;P")</f>
        <v>500</v>
      </c>
      <c r="G17">
        <f>SUMIFS('2way'!$AD$3:$AD$7690,'2way'!$Q$3:$Q$7690,"="&amp;B17,'2way'!$Y$3:$Y$7690,"&lt;&gt;P") + SUMIFS('2way'!$AD$3:$AD$7690,'2way'!$R$3:$R$7690,"="&amp;D17,'2way'!$Y$3:$Y$7690,"&lt;&gt;P")</f>
        <v>-165</v>
      </c>
      <c r="H17" s="79">
        <f t="shared" si="1"/>
        <v>-0.33</v>
      </c>
      <c r="I17">
        <f>SUMIFS('2way'!$Z$3:$Z$7690,'2way'!$Q$3:$Q$7690,"=" &amp;B17,'2way'!$Y$3:$Y$7690,"&lt;&gt;P") + SUMIFS('2way'!$Z$3:$Z$7690,'2way'!$R$3:$R$7690,"=" &amp;B17,'2way'!$Y$3:$Y$7690,"&lt;&gt;P")</f>
        <v>500</v>
      </c>
      <c r="J17">
        <f>SUMIFS('2way'!$AF$3:$AF$7690,'2way'!$Q$3:$Q$7690,"="&amp;B17,'2way'!$Y$3:$Y$7690,"&lt;&gt;P") + SUMIFS('2way'!$AF$3:$AF$7690,'2way'!$R$3:$R$7690,"="&amp;B17,'2way'!$Y$3:$Y$7690,"&lt;&gt;P")</f>
        <v>-500</v>
      </c>
      <c r="K17" s="79">
        <f t="shared" si="2"/>
        <v>-1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500</v>
      </c>
      <c r="D18">
        <f>SUMIFS('2way'!$AB$3:$AB$7690,'2way'!$Q$3:$Q$7690,"="&amp;B18,'2way'!$Z$3:$Z$7690,"&lt;&gt;P") + SUMIFS('2way'!$AB$3:$AB$7690,'2way'!$R$3:$R$7690,"="&amp;B18,'2way'!$Z$3:$Z$7690,"&lt;&gt;P")</f>
        <v>-161</v>
      </c>
      <c r="E18" s="79">
        <f t="shared" si="0"/>
        <v>-0.32200000000000001</v>
      </c>
      <c r="F18">
        <f>SUMIFS('2way'!$Z$3:$Z$7690,'2way'!$Q$3:$Q$7690,"=" &amp;B18,'2way'!$Y$3:$Y$7690,"&lt;&gt;P") + SUMIFS('2way'!$Z$3:$Z$7690,'2way'!$R$3:$R$7690,"=" &amp;B18,'2way'!$Y$3:$Y$7690,"&lt;&gt;P")</f>
        <v>500</v>
      </c>
      <c r="G18">
        <f>SUMIFS('2way'!$AD$3:$AD$7690,'2way'!$Q$3:$Q$7690,"="&amp;B18,'2way'!$Y$3:$Y$7690,"&lt;&gt;P") + SUMIFS('2way'!$AD$3:$AD$7690,'2way'!$R$3:$R$7690,"="&amp;D18,'2way'!$Y$3:$Y$7690,"&lt;&gt;P")</f>
        <v>-300</v>
      </c>
      <c r="H18" s="79">
        <f t="shared" si="1"/>
        <v>-0.6</v>
      </c>
      <c r="I18">
        <f>SUMIFS('2way'!$Z$3:$Z$7690,'2way'!$Q$3:$Q$7690,"=" &amp;B18,'2way'!$Y$3:$Y$7690,"&lt;&gt;P") + SUMIFS('2way'!$Z$3:$Z$7690,'2way'!$R$3:$R$7690,"=" &amp;B18,'2way'!$Y$3:$Y$7690,"&lt;&gt;P")</f>
        <v>500</v>
      </c>
      <c r="J18">
        <f>SUMIFS('2way'!$AF$3:$AF$7690,'2way'!$Q$3:$Q$7690,"="&amp;B18,'2way'!$Y$3:$Y$7690,"&lt;&gt;P") + SUMIFS('2way'!$AF$3:$AF$7690,'2way'!$R$3:$R$7690,"="&amp;B18,'2way'!$Y$3:$Y$7690,"&lt;&gt;P")</f>
        <v>-3</v>
      </c>
      <c r="K18" s="79">
        <f t="shared" si="2"/>
        <v>-6.0000000000000001E-3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500</v>
      </c>
      <c r="D19">
        <f>SUMIFS('2way'!$AB$3:$AB$7690,'2way'!$Q$3:$Q$7690,"="&amp;B19,'2way'!$Z$3:$Z$7690,"&lt;&gt;P") + SUMIFS('2way'!$AB$3:$AB$7690,'2way'!$R$3:$R$7690,"="&amp;B19,'2way'!$Z$3:$Z$7690,"&lt;&gt;P")</f>
        <v>114</v>
      </c>
      <c r="E19" s="79">
        <f t="shared" si="0"/>
        <v>0.22800000000000001</v>
      </c>
      <c r="F19">
        <f>SUMIFS('2way'!$Z$3:$Z$7690,'2way'!$Q$3:$Q$7690,"=" &amp;B19,'2way'!$Y$3:$Y$7690,"&lt;&gt;P") + SUMIFS('2way'!$Z$3:$Z$7690,'2way'!$R$3:$R$7690,"=" &amp;B19,'2way'!$Y$3:$Y$7690,"&lt;&gt;P")</f>
        <v>500</v>
      </c>
      <c r="G19">
        <f>SUMIFS('2way'!$AD$3:$AD$7690,'2way'!$Q$3:$Q$7690,"="&amp;B19,'2way'!$Y$3:$Y$7690,"&lt;&gt;P") + SUMIFS('2way'!$AD$3:$AD$7690,'2way'!$R$3:$R$7690,"="&amp;D19,'2way'!$Y$3:$Y$7690,"&lt;&gt;P")</f>
        <v>-200</v>
      </c>
      <c r="H19" s="79">
        <f t="shared" si="1"/>
        <v>-0.4</v>
      </c>
      <c r="I19">
        <f>SUMIFS('2way'!$Z$3:$Z$7690,'2way'!$Q$3:$Q$7690,"=" &amp;B19,'2way'!$Y$3:$Y$7690,"&lt;&gt;P") + SUMIFS('2way'!$Z$3:$Z$7690,'2way'!$R$3:$R$7690,"=" &amp;B19,'2way'!$Y$3:$Y$7690,"&lt;&gt;P")</f>
        <v>500</v>
      </c>
      <c r="J19">
        <f>SUMIFS('2way'!$AF$3:$AF$7690,'2way'!$Q$3:$Q$7690,"="&amp;B19,'2way'!$Y$3:$Y$7690,"&lt;&gt;P") + SUMIFS('2way'!$AF$3:$AF$7690,'2way'!$R$3:$R$7690,"="&amp;B19,'2way'!$Y$3:$Y$7690,"&lt;&gt;P")</f>
        <v>-500</v>
      </c>
      <c r="K19" s="79">
        <f t="shared" si="2"/>
        <v>-1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500</v>
      </c>
      <c r="D20">
        <f>SUMIFS('2way'!$AB$3:$AB$7690,'2way'!$Q$3:$Q$7690,"="&amp;B20,'2way'!$Z$3:$Z$7690,"&lt;&gt;P") + SUMIFS('2way'!$AB$3:$AB$7690,'2way'!$R$3:$R$7690,"="&amp;B20,'2way'!$Z$3:$Z$7690,"&lt;&gt;P")</f>
        <v>-87</v>
      </c>
      <c r="E20" s="79">
        <f t="shared" si="0"/>
        <v>-0.17399999999999999</v>
      </c>
      <c r="F20">
        <f>SUMIFS('2way'!$Z$3:$Z$7690,'2way'!$Q$3:$Q$7690,"=" &amp;B20,'2way'!$Y$3:$Y$7690,"&lt;&gt;P") + SUMIFS('2way'!$Z$3:$Z$7690,'2way'!$R$3:$R$7690,"=" &amp;B20,'2way'!$Y$3:$Y$7690,"&lt;&gt;P")</f>
        <v>500</v>
      </c>
      <c r="G20">
        <f>SUMIFS('2way'!$AD$3:$AD$7690,'2way'!$Q$3:$Q$7690,"="&amp;B20,'2way'!$Y$3:$Y$7690,"&lt;&gt;P") + SUMIFS('2way'!$AD$3:$AD$7690,'2way'!$R$3:$R$7690,"="&amp;D20,'2way'!$Y$3:$Y$7690,"&lt;&gt;P")</f>
        <v>-71</v>
      </c>
      <c r="H20" s="79">
        <f t="shared" si="1"/>
        <v>-0.14199999999999999</v>
      </c>
      <c r="I20">
        <f>SUMIFS('2way'!$Z$3:$Z$7690,'2way'!$Q$3:$Q$7690,"=" &amp;B20,'2way'!$Y$3:$Y$7690,"&lt;&gt;P") + SUMIFS('2way'!$Z$3:$Z$7690,'2way'!$R$3:$R$7690,"=" &amp;B20,'2way'!$Y$3:$Y$7690,"&lt;&gt;P")</f>
        <v>500</v>
      </c>
      <c r="J20">
        <f>SUMIFS('2way'!$AF$3:$AF$7690,'2way'!$Q$3:$Q$7690,"="&amp;B20,'2way'!$Y$3:$Y$7690,"&lt;&gt;P") + SUMIFS('2way'!$AF$3:$AF$7690,'2way'!$R$3:$R$7690,"="&amp;B20,'2way'!$Y$3:$Y$7690,"&lt;&gt;P")</f>
        <v>-151</v>
      </c>
      <c r="K20" s="79">
        <f t="shared" si="2"/>
        <v>-0.30199999999999999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500</v>
      </c>
      <c r="D21">
        <f>SUMIFS('2way'!$AB$3:$AB$7690,'2way'!$Q$3:$Q$7690,"="&amp;B21,'2way'!$Z$3:$Z$7690,"&lt;&gt;P") + SUMIFS('2way'!$AB$3:$AB$7690,'2way'!$R$3:$R$7690,"="&amp;B21,'2way'!$Z$3:$Z$7690,"&lt;&gt;P")</f>
        <v>89</v>
      </c>
      <c r="E21" s="79">
        <f t="shared" si="0"/>
        <v>0.17799999999999999</v>
      </c>
      <c r="F21">
        <f>SUMIFS('2way'!$Z$3:$Z$7690,'2way'!$Q$3:$Q$7690,"=" &amp;B21,'2way'!$Y$3:$Y$7690,"&lt;&gt;P") + SUMIFS('2way'!$Z$3:$Z$7690,'2way'!$R$3:$R$7690,"=" &amp;B21,'2way'!$Y$3:$Y$7690,"&lt;&gt;P")</f>
        <v>500</v>
      </c>
      <c r="G21">
        <f>SUMIFS('2way'!$AD$3:$AD$7690,'2way'!$Q$3:$Q$7690,"="&amp;B21,'2way'!$Y$3:$Y$7690,"&lt;&gt;P") + SUMIFS('2way'!$AD$3:$AD$7690,'2way'!$R$3:$R$7690,"="&amp;D21,'2way'!$Y$3:$Y$7690,"&lt;&gt;P")</f>
        <v>-200</v>
      </c>
      <c r="H21" s="79">
        <f t="shared" si="1"/>
        <v>-0.4</v>
      </c>
      <c r="I21">
        <f>SUMIFS('2way'!$Z$3:$Z$7690,'2way'!$Q$3:$Q$7690,"=" &amp;B21,'2way'!$Y$3:$Y$7690,"&lt;&gt;P") + SUMIFS('2way'!$Z$3:$Z$7690,'2way'!$R$3:$R$7690,"=" &amp;B21,'2way'!$Y$3:$Y$7690,"&lt;&gt;P")</f>
        <v>500</v>
      </c>
      <c r="J21">
        <f>SUMIFS('2way'!$AF$3:$AF$7690,'2way'!$Q$3:$Q$7690,"="&amp;B21,'2way'!$Y$3:$Y$7690,"&lt;&gt;P") + SUMIFS('2way'!$AF$3:$AF$7690,'2way'!$R$3:$R$7690,"="&amp;B21,'2way'!$Y$3:$Y$7690,"&lt;&gt;P")</f>
        <v>262</v>
      </c>
      <c r="K21" s="79">
        <f t="shared" si="2"/>
        <v>0.52400000000000002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500</v>
      </c>
      <c r="D22">
        <f>SUMIFS('2way'!$AB$3:$AB$7690,'2way'!$Q$3:$Q$7690,"="&amp;B22,'2way'!$Z$3:$Z$7690,"&lt;&gt;P") + SUMIFS('2way'!$AB$3:$AB$7690,'2way'!$R$3:$R$7690,"="&amp;B22,'2way'!$Z$3:$Z$7690,"&lt;&gt;P")</f>
        <v>74</v>
      </c>
      <c r="E22" s="79">
        <f t="shared" si="0"/>
        <v>0.14799999999999999</v>
      </c>
      <c r="F22">
        <f>SUMIFS('2way'!$Z$3:$Z$7690,'2way'!$Q$3:$Q$7690,"=" &amp;B22,'2way'!$Y$3:$Y$7690,"&lt;&gt;P") + SUMIFS('2way'!$Z$3:$Z$7690,'2way'!$R$3:$R$7690,"=" &amp;B22,'2way'!$Y$3:$Y$7690,"&lt;&gt;P")</f>
        <v>500</v>
      </c>
      <c r="G22">
        <f>SUMIFS('2way'!$AD$3:$AD$7690,'2way'!$Q$3:$Q$7690,"="&amp;B22,'2way'!$Y$3:$Y$7690,"&lt;&gt;P") + SUMIFS('2way'!$AD$3:$AD$7690,'2way'!$R$3:$R$7690,"="&amp;D22,'2way'!$Y$3:$Y$7690,"&lt;&gt;P")</f>
        <v>76</v>
      </c>
      <c r="H22" s="79">
        <f t="shared" si="1"/>
        <v>0.152</v>
      </c>
      <c r="I22">
        <f>SUMIFS('2way'!$Z$3:$Z$7690,'2way'!$Q$3:$Q$7690,"=" &amp;B22,'2way'!$Y$3:$Y$7690,"&lt;&gt;P") + SUMIFS('2way'!$Z$3:$Z$7690,'2way'!$R$3:$R$7690,"=" &amp;B22,'2way'!$Y$3:$Y$7690,"&lt;&gt;P")</f>
        <v>500</v>
      </c>
      <c r="J22">
        <f>SUMIFS('2way'!$AF$3:$AF$7690,'2way'!$Q$3:$Q$7690,"="&amp;B22,'2way'!$Y$3:$Y$7690,"&lt;&gt;P") + SUMIFS('2way'!$AF$3:$AF$7690,'2way'!$R$3:$R$7690,"="&amp;B22,'2way'!$Y$3:$Y$7690,"&lt;&gt;P")</f>
        <v>-500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800</v>
      </c>
      <c r="D23">
        <f>SUMIFS('2way'!$AB$3:$AB$7690,'2way'!$Q$3:$Q$7690,"="&amp;B23,'2way'!$Z$3:$Z$7690,"&lt;&gt;P") + SUMIFS('2way'!$AB$3:$AB$7690,'2way'!$R$3:$R$7690,"="&amp;B23,'2way'!$Z$3:$Z$7690,"&lt;&gt;P")</f>
        <v>-206</v>
      </c>
      <c r="E23" s="79">
        <f t="shared" si="0"/>
        <v>-0.25750000000000001</v>
      </c>
      <c r="F23">
        <f>SUMIFS('2way'!$Z$3:$Z$7690,'2way'!$Q$3:$Q$7690,"=" &amp;B23,'2way'!$Y$3:$Y$7690,"&lt;&gt;P") + SUMIFS('2way'!$Z$3:$Z$7690,'2way'!$R$3:$R$7690,"=" &amp;B23,'2way'!$Y$3:$Y$7690,"&lt;&gt;P")</f>
        <v>800</v>
      </c>
      <c r="G23">
        <f>SUMIFS('2way'!$AD$3:$AD$7690,'2way'!$Q$3:$Q$7690,"="&amp;B23,'2way'!$Y$3:$Y$7690,"&lt;&gt;P") + SUMIFS('2way'!$AD$3:$AD$7690,'2way'!$R$3:$R$7690,"="&amp;D23,'2way'!$Y$3:$Y$7690,"&lt;&gt;P")</f>
        <v>190</v>
      </c>
      <c r="H23" s="79">
        <f t="shared" si="1"/>
        <v>0.23749999999999999</v>
      </c>
      <c r="I23">
        <f>SUMIFS('2way'!$Z$3:$Z$7690,'2way'!$Q$3:$Q$7690,"=" &amp;B23,'2way'!$Y$3:$Y$7690,"&lt;&gt;P") + SUMIFS('2way'!$Z$3:$Z$7690,'2way'!$R$3:$R$7690,"=" &amp;B23,'2way'!$Y$3:$Y$7690,"&lt;&gt;P")</f>
        <v>800</v>
      </c>
      <c r="J23">
        <f>SUMIFS('2way'!$AF$3:$AF$7690,'2way'!$Q$3:$Q$7690,"="&amp;B23,'2way'!$Y$3:$Y$7690,"&lt;&gt;P") + SUMIFS('2way'!$AF$3:$AF$7690,'2way'!$R$3:$R$7690,"="&amp;B23,'2way'!$Y$3:$Y$7690,"&lt;&gt;P")</f>
        <v>-628</v>
      </c>
      <c r="K23" s="79">
        <f t="shared" si="2"/>
        <v>-0.78500000000000003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800</v>
      </c>
      <c r="D24">
        <f>SUMIFS('2way'!$AB$3:$AB$7690,'2way'!$Q$3:$Q$7690,"="&amp;B24,'2way'!$Z$3:$Z$7690,"&lt;&gt;P") + SUMIFS('2way'!$AB$3:$AB$7690,'2way'!$R$3:$R$7690,"="&amp;B24,'2way'!$Z$3:$Z$7690,"&lt;&gt;P")</f>
        <v>147</v>
      </c>
      <c r="E24" s="79">
        <f t="shared" si="0"/>
        <v>0.18375</v>
      </c>
      <c r="F24">
        <f>SUMIFS('2way'!$Z$3:$Z$7690,'2way'!$Q$3:$Q$7690,"=" &amp;B24,'2way'!$Y$3:$Y$7690,"&lt;&gt;P") + SUMIFS('2way'!$Z$3:$Z$7690,'2way'!$R$3:$R$7690,"=" &amp;B24,'2way'!$Y$3:$Y$7690,"&lt;&gt;P")</f>
        <v>800</v>
      </c>
      <c r="G24">
        <f>SUMIFS('2way'!$AD$3:$AD$7690,'2way'!$Q$3:$Q$7690,"="&amp;B24,'2way'!$Y$3:$Y$7690,"&lt;&gt;P") + SUMIFS('2way'!$AD$3:$AD$7690,'2way'!$R$3:$R$7690,"="&amp;D24,'2way'!$Y$3:$Y$7690,"&lt;&gt;P")</f>
        <v>39</v>
      </c>
      <c r="H24" s="79">
        <f t="shared" si="1"/>
        <v>4.8750000000000002E-2</v>
      </c>
      <c r="I24">
        <f>SUMIFS('2way'!$Z$3:$Z$7690,'2way'!$Q$3:$Q$7690,"=" &amp;B24,'2way'!$Y$3:$Y$7690,"&lt;&gt;P") + SUMIFS('2way'!$Z$3:$Z$7690,'2way'!$R$3:$R$7690,"=" &amp;B24,'2way'!$Y$3:$Y$7690,"&lt;&gt;P")</f>
        <v>800</v>
      </c>
      <c r="J24">
        <f>SUMIFS('2way'!$AF$3:$AF$7690,'2way'!$Q$3:$Q$7690,"="&amp;B24,'2way'!$Y$3:$Y$7690,"&lt;&gt;P") + SUMIFS('2way'!$AF$3:$AF$7690,'2way'!$R$3:$R$7690,"="&amp;B24,'2way'!$Y$3:$Y$7690,"&lt;&gt;P")</f>
        <v>-292</v>
      </c>
      <c r="K24" s="79">
        <f t="shared" si="2"/>
        <v>-0.36499999999999999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800</v>
      </c>
      <c r="D25">
        <f>SUMIFS('2way'!$AB$3:$AB$7690,'2way'!$Q$3:$Q$7690,"="&amp;B25,'2way'!$Z$3:$Z$7690,"&lt;&gt;P") + SUMIFS('2way'!$AB$3:$AB$7690,'2way'!$R$3:$R$7690,"="&amp;B25,'2way'!$Z$3:$Z$7690,"&lt;&gt;P")</f>
        <v>730</v>
      </c>
      <c r="E25" s="79">
        <f t="shared" si="0"/>
        <v>0.91249999999999998</v>
      </c>
      <c r="F25">
        <f>SUMIFS('2way'!$Z$3:$Z$7690,'2way'!$Q$3:$Q$7690,"=" &amp;B25,'2way'!$Y$3:$Y$7690,"&lt;&gt;P") + SUMIFS('2way'!$Z$3:$Z$7690,'2way'!$R$3:$R$7690,"=" &amp;B25,'2way'!$Y$3:$Y$7690,"&lt;&gt;P")</f>
        <v>800</v>
      </c>
      <c r="G25">
        <f>SUMIFS('2way'!$AD$3:$AD$7690,'2way'!$Q$3:$Q$7690,"="&amp;B25,'2way'!$Y$3:$Y$7690,"&lt;&gt;P") + SUMIFS('2way'!$AD$3:$AD$7690,'2way'!$R$3:$R$7690,"="&amp;D25,'2way'!$Y$3:$Y$7690,"&lt;&gt;P")</f>
        <v>-400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800</v>
      </c>
      <c r="J25">
        <f>SUMIFS('2way'!$AF$3:$AF$7690,'2way'!$Q$3:$Q$7690,"="&amp;B25,'2way'!$Y$3:$Y$7690,"&lt;&gt;P") + SUMIFS('2way'!$AF$3:$AF$7690,'2way'!$R$3:$R$7690,"="&amp;B25,'2way'!$Y$3:$Y$7690,"&lt;&gt;P")</f>
        <v>-123</v>
      </c>
      <c r="K25" s="79">
        <f t="shared" si="2"/>
        <v>-0.15375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800</v>
      </c>
      <c r="D26">
        <f>SUMIFS('2way'!$AB$3:$AB$7690,'2way'!$Q$3:$Q$7690,"="&amp;B26,'2way'!$Z$3:$Z$7690,"&lt;&gt;P") + SUMIFS('2way'!$AB$3:$AB$7690,'2way'!$R$3:$R$7690,"="&amp;B26,'2way'!$Z$3:$Z$7690,"&lt;&gt;P")</f>
        <v>231</v>
      </c>
      <c r="E26" s="79">
        <f t="shared" si="0"/>
        <v>0.28875000000000001</v>
      </c>
      <c r="F26">
        <f>SUMIFS('2way'!$Z$3:$Z$7690,'2way'!$Q$3:$Q$7690,"=" &amp;B26,'2way'!$Y$3:$Y$7690,"&lt;&gt;P") + SUMIFS('2way'!$Z$3:$Z$7690,'2way'!$R$3:$R$7690,"=" &amp;B26,'2way'!$Y$3:$Y$7690,"&lt;&gt;P")</f>
        <v>800</v>
      </c>
      <c r="G26">
        <f>SUMIFS('2way'!$AD$3:$AD$7690,'2way'!$Q$3:$Q$7690,"="&amp;B26,'2way'!$Y$3:$Y$7690,"&lt;&gt;P") + SUMIFS('2way'!$AD$3:$AD$7690,'2way'!$R$3:$R$7690,"="&amp;D26,'2way'!$Y$3:$Y$7690,"&lt;&gt;P")</f>
        <v>-186</v>
      </c>
      <c r="H26" s="79">
        <f t="shared" si="1"/>
        <v>-0.23250000000000001</v>
      </c>
      <c r="I26">
        <f>SUMIFS('2way'!$Z$3:$Z$7690,'2way'!$Q$3:$Q$7690,"=" &amp;B26,'2way'!$Y$3:$Y$7690,"&lt;&gt;P") + SUMIFS('2way'!$Z$3:$Z$7690,'2way'!$R$3:$R$7690,"=" &amp;B26,'2way'!$Y$3:$Y$7690,"&lt;&gt;P")</f>
        <v>800</v>
      </c>
      <c r="J26">
        <f>SUMIFS('2way'!$AF$3:$AF$7690,'2way'!$Q$3:$Q$7690,"="&amp;B26,'2way'!$Y$3:$Y$7690,"&lt;&gt;P") + SUMIFS('2way'!$AF$3:$AF$7690,'2way'!$R$3:$R$7690,"="&amp;B26,'2way'!$Y$3:$Y$7690,"&lt;&gt;P")</f>
        <v>-462</v>
      </c>
      <c r="K26" s="79">
        <f t="shared" si="2"/>
        <v>-0.57750000000000001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800</v>
      </c>
      <c r="D27">
        <f>SUMIFS('2way'!$AB$3:$AB$7690,'2way'!$Q$3:$Q$7690,"="&amp;B27,'2way'!$Z$3:$Z$7690,"&lt;&gt;P") + SUMIFS('2way'!$AB$3:$AB$7690,'2way'!$R$3:$R$7690,"="&amp;B27,'2way'!$Z$3:$Z$7690,"&lt;&gt;P")</f>
        <v>269</v>
      </c>
      <c r="E27" s="79">
        <f t="shared" si="0"/>
        <v>0.33624999999999999</v>
      </c>
      <c r="F27">
        <f>SUMIFS('2way'!$Z$3:$Z$7690,'2way'!$Q$3:$Q$7690,"=" &amp;B27,'2way'!$Y$3:$Y$7690,"&lt;&gt;P") + SUMIFS('2way'!$Z$3:$Z$7690,'2way'!$R$3:$R$7690,"=" &amp;B27,'2way'!$Y$3:$Y$7690,"&lt;&gt;P")</f>
        <v>800</v>
      </c>
      <c r="G27">
        <f>SUMIFS('2way'!$AD$3:$AD$7690,'2way'!$Q$3:$Q$7690,"="&amp;B27,'2way'!$Y$3:$Y$7690,"&lt;&gt;P") + SUMIFS('2way'!$AD$3:$AD$7690,'2way'!$R$3:$R$7690,"="&amp;D27,'2way'!$Y$3:$Y$7690,"&lt;&gt;P")</f>
        <v>-400</v>
      </c>
      <c r="H27" s="79">
        <f t="shared" si="1"/>
        <v>-0.5</v>
      </c>
      <c r="I27">
        <f>SUMIFS('2way'!$Z$3:$Z$7690,'2way'!$Q$3:$Q$7690,"=" &amp;B27,'2way'!$Y$3:$Y$7690,"&lt;&gt;P") + SUMIFS('2way'!$Z$3:$Z$7690,'2way'!$R$3:$R$7690,"=" &amp;B27,'2way'!$Y$3:$Y$7690,"&lt;&gt;P")</f>
        <v>800</v>
      </c>
      <c r="J27">
        <f>SUMIFS('2way'!$AF$3:$AF$7690,'2way'!$Q$3:$Q$7690,"="&amp;B27,'2way'!$Y$3:$Y$7690,"&lt;&gt;P") + SUMIFS('2way'!$AF$3:$AF$7690,'2way'!$R$3:$R$7690,"="&amp;B27,'2way'!$Y$3:$Y$7690,"&lt;&gt;P")</f>
        <v>49</v>
      </c>
      <c r="K27" s="79">
        <f t="shared" si="2"/>
        <v>6.1249999999999999E-2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800</v>
      </c>
      <c r="D28">
        <f>SUMIFS('2way'!$AB$3:$AB$7690,'2way'!$Q$3:$Q$7690,"="&amp;B28,'2way'!$Z$3:$Z$7690,"&lt;&gt;P") + SUMIFS('2way'!$AB$3:$AB$7690,'2way'!$R$3:$R$7690,"="&amp;B28,'2way'!$Z$3:$Z$7690,"&lt;&gt;P")</f>
        <v>-302</v>
      </c>
      <c r="E28" s="79">
        <f t="shared" si="0"/>
        <v>-0.3775</v>
      </c>
      <c r="F28">
        <f>SUMIFS('2way'!$Z$3:$Z$7690,'2way'!$Q$3:$Q$7690,"=" &amp;B28,'2way'!$Y$3:$Y$7690,"&lt;&gt;P") + SUMIFS('2way'!$Z$3:$Z$7690,'2way'!$R$3:$R$7690,"=" &amp;B28,'2way'!$Y$3:$Y$7690,"&lt;&gt;P")</f>
        <v>800</v>
      </c>
      <c r="G28">
        <f>SUMIFS('2way'!$AD$3:$AD$7690,'2way'!$Q$3:$Q$7690,"="&amp;B28,'2way'!$Y$3:$Y$7690,"&lt;&gt;P") + SUMIFS('2way'!$AD$3:$AD$7690,'2way'!$R$3:$R$7690,"="&amp;D28,'2way'!$Y$3:$Y$7690,"&lt;&gt;P")</f>
        <v>-400</v>
      </c>
      <c r="H28" s="79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800</v>
      </c>
      <c r="J28">
        <f>SUMIFS('2way'!$AF$3:$AF$7690,'2way'!$Q$3:$Q$7690,"="&amp;B28,'2way'!$Y$3:$Y$7690,"&lt;&gt;P") + SUMIFS('2way'!$AF$3:$AF$7690,'2way'!$R$3:$R$7690,"="&amp;B28,'2way'!$Y$3:$Y$7690,"&lt;&gt;P")</f>
        <v>-302</v>
      </c>
      <c r="K28" s="79">
        <f t="shared" si="2"/>
        <v>-0.3775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800</v>
      </c>
      <c r="D29">
        <f>SUMIFS('2way'!$AB$3:$AB$7690,'2way'!$Q$3:$Q$7690,"="&amp;B29,'2way'!$Z$3:$Z$7690,"&lt;&gt;P") + SUMIFS('2way'!$AB$3:$AB$7690,'2way'!$R$3:$R$7690,"="&amp;B29,'2way'!$Z$3:$Z$7690,"&lt;&gt;P")</f>
        <v>-58</v>
      </c>
      <c r="E29" s="79">
        <f t="shared" si="0"/>
        <v>-7.2499999999999995E-2</v>
      </c>
      <c r="F29">
        <f>SUMIFS('2way'!$Z$3:$Z$7690,'2way'!$Q$3:$Q$7690,"=" &amp;B29,'2way'!$Y$3:$Y$7690,"&lt;&gt;P") + SUMIFS('2way'!$Z$3:$Z$7690,'2way'!$R$3:$R$7690,"=" &amp;B29,'2way'!$Y$3:$Y$7690,"&lt;&gt;P")</f>
        <v>800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79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800</v>
      </c>
      <c r="J29">
        <f>SUMIFS('2way'!$AF$3:$AF$7690,'2way'!$Q$3:$Q$7690,"="&amp;B29,'2way'!$Y$3:$Y$7690,"&lt;&gt;P") + SUMIFS('2way'!$AF$3:$AF$7690,'2way'!$R$3:$R$7690,"="&amp;B29,'2way'!$Y$3:$Y$7690,"&lt;&gt;P")</f>
        <v>-107</v>
      </c>
      <c r="K29" s="79">
        <f t="shared" si="2"/>
        <v>-0.13375000000000001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800</v>
      </c>
      <c r="D30">
        <f>SUMIFS('2way'!$AB$3:$AB$7690,'2way'!$Q$3:$Q$7690,"="&amp;B30,'2way'!$Z$3:$Z$7690,"&lt;&gt;P") + SUMIFS('2way'!$AB$3:$AB$7690,'2way'!$R$3:$R$7690,"="&amp;B30,'2way'!$Z$3:$Z$7690,"&lt;&gt;P")</f>
        <v>-217.00000000000003</v>
      </c>
      <c r="E30" s="79">
        <f t="shared" si="0"/>
        <v>-0.27125000000000005</v>
      </c>
      <c r="F30">
        <f>SUMIFS('2way'!$Z$3:$Z$7690,'2way'!$Q$3:$Q$7690,"=" &amp;B30,'2way'!$Y$3:$Y$7690,"&lt;&gt;P") + SUMIFS('2way'!$Z$3:$Z$7690,'2way'!$R$3:$R$7690,"=" &amp;B30,'2way'!$Y$3:$Y$7690,"&lt;&gt;P")</f>
        <v>800</v>
      </c>
      <c r="G30">
        <f>SUMIFS('2way'!$AD$3:$AD$7690,'2way'!$Q$3:$Q$7690,"="&amp;B30,'2way'!$Y$3:$Y$7690,"&lt;&gt;P") + SUMIFS('2way'!$AD$3:$AD$7690,'2way'!$R$3:$R$7690,"="&amp;D30,'2way'!$Y$3:$Y$7690,"&lt;&gt;P")</f>
        <v>-4.0000000000000284</v>
      </c>
      <c r="H30" s="79">
        <f t="shared" si="1"/>
        <v>-5.0000000000000357E-3</v>
      </c>
      <c r="I30">
        <f>SUMIFS('2way'!$Z$3:$Z$7690,'2way'!$Q$3:$Q$7690,"=" &amp;B30,'2way'!$Y$3:$Y$7690,"&lt;&gt;P") + SUMIFS('2way'!$Z$3:$Z$7690,'2way'!$R$3:$R$7690,"=" &amp;B30,'2way'!$Y$3:$Y$7690,"&lt;&gt;P")</f>
        <v>800</v>
      </c>
      <c r="J30">
        <f>SUMIFS('2way'!$AF$3:$AF$7690,'2way'!$Q$3:$Q$7690,"="&amp;B30,'2way'!$Y$3:$Y$7690,"&lt;&gt;P") + SUMIFS('2way'!$AF$3:$AF$7690,'2way'!$R$3:$R$7690,"="&amp;B30,'2way'!$Y$3:$Y$7690,"&lt;&gt;P")</f>
        <v>-630</v>
      </c>
      <c r="K30" s="79">
        <f t="shared" si="2"/>
        <v>-0.78749999999999998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800</v>
      </c>
      <c r="D31">
        <f>SUMIFS('2way'!$AB$3:$AB$7690,'2way'!$Q$3:$Q$7690,"="&amp;B31,'2way'!$Z$3:$Z$7690,"&lt;&gt;P") + SUMIFS('2way'!$AB$3:$AB$7690,'2way'!$R$3:$R$7690,"="&amp;B31,'2way'!$Z$3:$Z$7690,"&lt;&gt;P")</f>
        <v>-12</v>
      </c>
      <c r="E31" s="79">
        <f t="shared" si="0"/>
        <v>-1.4999999999999999E-2</v>
      </c>
      <c r="F31">
        <f>SUMIFS('2way'!$Z$3:$Z$7690,'2way'!$Q$3:$Q$7690,"=" &amp;B31,'2way'!$Y$3:$Y$7690,"&lt;&gt;P") + SUMIFS('2way'!$Z$3:$Z$7690,'2way'!$R$3:$R$7690,"=" &amp;B31,'2way'!$Y$3:$Y$7690,"&lt;&gt;P")</f>
        <v>800</v>
      </c>
      <c r="G31">
        <f>SUMIFS('2way'!$AD$3:$AD$7690,'2way'!$Q$3:$Q$7690,"="&amp;B31,'2way'!$Y$3:$Y$7690,"&lt;&gt;P") + SUMIFS('2way'!$AD$3:$AD$7690,'2way'!$R$3:$R$7690,"="&amp;D31,'2way'!$Y$3:$Y$7690,"&lt;&gt;P")</f>
        <v>-177.99999999999997</v>
      </c>
      <c r="H31" s="79">
        <f t="shared" si="1"/>
        <v>-0.22249999999999998</v>
      </c>
      <c r="I31">
        <f>SUMIFS('2way'!$Z$3:$Z$7690,'2way'!$Q$3:$Q$7690,"=" &amp;B31,'2way'!$Y$3:$Y$7690,"&lt;&gt;P") + SUMIFS('2way'!$Z$3:$Z$7690,'2way'!$R$3:$R$7690,"=" &amp;B31,'2way'!$Y$3:$Y$7690,"&lt;&gt;P")</f>
        <v>800</v>
      </c>
      <c r="J31">
        <f>SUMIFS('2way'!$AF$3:$AF$7690,'2way'!$Q$3:$Q$7690,"="&amp;B31,'2way'!$Y$3:$Y$7690,"&lt;&gt;P") + SUMIFS('2way'!$AF$3:$AF$7690,'2way'!$R$3:$R$7690,"="&amp;B31,'2way'!$Y$3:$Y$7690,"&lt;&gt;P")</f>
        <v>-316</v>
      </c>
      <c r="K31" s="79">
        <f t="shared" si="2"/>
        <v>-0.39500000000000002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800</v>
      </c>
      <c r="D32">
        <f>SUMIFS('2way'!$AB$3:$AB$7690,'2way'!$Q$3:$Q$7690,"="&amp;B32,'2way'!$Z$3:$Z$7690,"&lt;&gt;P") + SUMIFS('2way'!$AB$3:$AB$7690,'2way'!$R$3:$R$7690,"="&amp;B32,'2way'!$Z$3:$Z$7690,"&lt;&gt;P")</f>
        <v>-303</v>
      </c>
      <c r="E32" s="79">
        <f t="shared" si="0"/>
        <v>-0.37874999999999998</v>
      </c>
      <c r="F32">
        <f>SUMIFS('2way'!$Z$3:$Z$7690,'2way'!$Q$3:$Q$7690,"=" &amp;B32,'2way'!$Y$3:$Y$7690,"&lt;&gt;P") + SUMIFS('2way'!$Z$3:$Z$7690,'2way'!$R$3:$R$7690,"=" &amp;B32,'2way'!$Y$3:$Y$7690,"&lt;&gt;P")</f>
        <v>800</v>
      </c>
      <c r="G32">
        <f>SUMIFS('2way'!$AD$3:$AD$7690,'2way'!$Q$3:$Q$7690,"="&amp;B32,'2way'!$Y$3:$Y$7690,"&lt;&gt;P") + SUMIFS('2way'!$AD$3:$AD$7690,'2way'!$R$3:$R$7690,"="&amp;D32,'2way'!$Y$3:$Y$7690,"&lt;&gt;P")</f>
        <v>-400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800</v>
      </c>
      <c r="J32">
        <f>SUMIFS('2way'!$AF$3:$AF$7690,'2way'!$Q$3:$Q$7690,"="&amp;B32,'2way'!$Y$3:$Y$7690,"&lt;&gt;P") + SUMIFS('2way'!$AF$3:$AF$7690,'2way'!$R$3:$R$7690,"="&amp;B32,'2way'!$Y$3:$Y$7690,"&lt;&gt;P")</f>
        <v>-303</v>
      </c>
      <c r="K32" s="79">
        <f t="shared" si="2"/>
        <v>-0.37874999999999998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800</v>
      </c>
      <c r="D33">
        <f>SUMIFS('2way'!$AB$3:$AB$7690,'2way'!$Q$3:$Q$7690,"="&amp;B33,'2way'!$Z$3:$Z$7690,"&lt;&gt;P") + SUMIFS('2way'!$AB$3:$AB$7690,'2way'!$R$3:$R$7690,"="&amp;B33,'2way'!$Z$3:$Z$7690,"&lt;&gt;P")</f>
        <v>-222.00000000000003</v>
      </c>
      <c r="E33" s="79">
        <f t="shared" si="0"/>
        <v>-0.27750000000000002</v>
      </c>
      <c r="F33">
        <f>SUMIFS('2way'!$Z$3:$Z$7690,'2way'!$Q$3:$Q$7690,"=" &amp;B33,'2way'!$Y$3:$Y$7690,"&lt;&gt;P") + SUMIFS('2way'!$Z$3:$Z$7690,'2way'!$R$3:$R$7690,"=" &amp;B33,'2way'!$Y$3:$Y$7690,"&lt;&gt;P")</f>
        <v>800</v>
      </c>
      <c r="G33">
        <f>SUMIFS('2way'!$AD$3:$AD$7690,'2way'!$Q$3:$Q$7690,"="&amp;B33,'2way'!$Y$3:$Y$7690,"&lt;&gt;P") + SUMIFS('2way'!$AD$3:$AD$7690,'2way'!$R$3:$R$7690,"="&amp;D33,'2way'!$Y$3:$Y$7690,"&lt;&gt;P")</f>
        <v>-400</v>
      </c>
      <c r="H33" s="79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800</v>
      </c>
      <c r="J33">
        <f>SUMIFS('2way'!$AF$3:$AF$7690,'2way'!$Q$3:$Q$7690,"="&amp;B33,'2way'!$Y$3:$Y$7690,"&lt;&gt;P") + SUMIFS('2way'!$AF$3:$AF$7690,'2way'!$R$3:$R$7690,"="&amp;B33,'2way'!$Y$3:$Y$7690,"&lt;&gt;P")</f>
        <v>-222.00000000000003</v>
      </c>
      <c r="K33" s="79">
        <f t="shared" si="2"/>
        <v>-0.27750000000000002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800</v>
      </c>
      <c r="D34">
        <f>SUMIFS('2way'!$AB$3:$AB$7690,'2way'!$Q$3:$Q$7690,"="&amp;B34,'2way'!$Z$3:$Z$7690,"&lt;&gt;P") + SUMIFS('2way'!$AB$3:$AB$7690,'2way'!$R$3:$R$7690,"="&amp;B34,'2way'!$Z$3:$Z$7690,"&lt;&gt;P")</f>
        <v>-145</v>
      </c>
      <c r="E34" s="79">
        <f t="shared" si="0"/>
        <v>-0.18124999999999999</v>
      </c>
      <c r="F34">
        <f>SUMIFS('2way'!$Z$3:$Z$7690,'2way'!$Q$3:$Q$7690,"=" &amp;B34,'2way'!$Y$3:$Y$7690,"&lt;&gt;P") + SUMIFS('2way'!$Z$3:$Z$7690,'2way'!$R$3:$R$7690,"=" &amp;B34,'2way'!$Y$3:$Y$7690,"&lt;&gt;P")</f>
        <v>800</v>
      </c>
      <c r="G34">
        <f>SUMIFS('2way'!$AD$3:$AD$7690,'2way'!$Q$3:$Q$7690,"="&amp;B34,'2way'!$Y$3:$Y$7690,"&lt;&gt;P") + SUMIFS('2way'!$AD$3:$AD$7690,'2way'!$R$3:$R$7690,"="&amp;D34,'2way'!$Y$3:$Y$7690,"&lt;&gt;P")</f>
        <v>-400</v>
      </c>
      <c r="H34" s="79">
        <f t="shared" si="1"/>
        <v>-0.5</v>
      </c>
      <c r="I34">
        <f>SUMIFS('2way'!$Z$3:$Z$7690,'2way'!$Q$3:$Q$7690,"=" &amp;B34,'2way'!$Y$3:$Y$7690,"&lt;&gt;P") + SUMIFS('2way'!$Z$3:$Z$7690,'2way'!$R$3:$R$7690,"=" &amp;B34,'2way'!$Y$3:$Y$7690,"&lt;&gt;P")</f>
        <v>800</v>
      </c>
      <c r="J34">
        <f>SUMIFS('2way'!$AF$3:$AF$7690,'2way'!$Q$3:$Q$7690,"="&amp;B34,'2way'!$Y$3:$Y$7690,"&lt;&gt;P") + SUMIFS('2way'!$AF$3:$AF$7690,'2way'!$R$3:$R$7690,"="&amp;B34,'2way'!$Y$3:$Y$7690,"&lt;&gt;P")</f>
        <v>22</v>
      </c>
      <c r="K34" s="79">
        <f t="shared" si="2"/>
        <v>2.75E-2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800</v>
      </c>
      <c r="D35">
        <f>SUMIFS('2way'!$AB$3:$AB$7690,'2way'!$Q$3:$Q$7690,"="&amp;B35,'2way'!$Z$3:$Z$7690,"&lt;&gt;P") + SUMIFS('2way'!$AB$3:$AB$7690,'2way'!$R$3:$R$7690,"="&amp;B35,'2way'!$Z$3:$Z$7690,"&lt;&gt;P")</f>
        <v>-179</v>
      </c>
      <c r="E35" s="79">
        <f t="shared" si="0"/>
        <v>-0.22375</v>
      </c>
      <c r="F35">
        <f>SUMIFS('2way'!$Z$3:$Z$7690,'2way'!$Q$3:$Q$7690,"=" &amp;B35,'2way'!$Y$3:$Y$7690,"&lt;&gt;P") + SUMIFS('2way'!$Z$3:$Z$7690,'2way'!$R$3:$R$7690,"=" &amp;B35,'2way'!$Y$3:$Y$7690,"&lt;&gt;P")</f>
        <v>800</v>
      </c>
      <c r="G35">
        <f>SUMIFS('2way'!$AD$3:$AD$7690,'2way'!$Q$3:$Q$7690,"="&amp;B35,'2way'!$Y$3:$Y$7690,"&lt;&gt;P") + SUMIFS('2way'!$AD$3:$AD$7690,'2way'!$R$3:$R$7690,"="&amp;D35,'2way'!$Y$3:$Y$7690,"&lt;&gt;P")</f>
        <v>-179.99999999999997</v>
      </c>
      <c r="H35" s="79">
        <f t="shared" si="1"/>
        <v>-0.22499999999999998</v>
      </c>
      <c r="I35">
        <f>SUMIFS('2way'!$Z$3:$Z$7690,'2way'!$Q$3:$Q$7690,"=" &amp;B35,'2way'!$Y$3:$Y$7690,"&lt;&gt;P") + SUMIFS('2way'!$Z$3:$Z$7690,'2way'!$R$3:$R$7690,"=" &amp;B35,'2way'!$Y$3:$Y$7690,"&lt;&gt;P")</f>
        <v>800</v>
      </c>
      <c r="J35">
        <f>SUMIFS('2way'!$AF$3:$AF$7690,'2way'!$Q$3:$Q$7690,"="&amp;B35,'2way'!$Y$3:$Y$7690,"&lt;&gt;P") + SUMIFS('2way'!$AF$3:$AF$7690,'2way'!$R$3:$R$7690,"="&amp;B35,'2way'!$Y$3:$Y$7690,"&lt;&gt;P")</f>
        <v>-631</v>
      </c>
      <c r="K35" s="79">
        <f t="shared" si="2"/>
        <v>-0.78874999999999995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800</v>
      </c>
      <c r="D36">
        <f>SUMIFS('2way'!$AB$3:$AB$7690,'2way'!$Q$3:$Q$7690,"="&amp;B36,'2way'!$Z$3:$Z$7690,"&lt;&gt;P") + SUMIFS('2way'!$AB$3:$AB$7690,'2way'!$R$3:$R$7690,"="&amp;B36,'2way'!$Z$3:$Z$7690,"&lt;&gt;P")</f>
        <v>113.99999999999997</v>
      </c>
      <c r="E36" s="79">
        <f t="shared" si="0"/>
        <v>0.14249999999999996</v>
      </c>
      <c r="F36">
        <f>SUMIFS('2way'!$Z$3:$Z$7690,'2way'!$Q$3:$Q$7690,"=" &amp;B36,'2way'!$Y$3:$Y$7690,"&lt;&gt;P") + SUMIFS('2way'!$Z$3:$Z$7690,'2way'!$R$3:$R$7690,"=" &amp;B36,'2way'!$Y$3:$Y$7690,"&lt;&gt;P")</f>
        <v>800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800</v>
      </c>
      <c r="J36">
        <f>SUMIFS('2way'!$AF$3:$AF$7690,'2way'!$Q$3:$Q$7690,"="&amp;B36,'2way'!$Y$3:$Y$7690,"&lt;&gt;P") + SUMIFS('2way'!$AF$3:$AF$7690,'2way'!$R$3:$R$7690,"="&amp;B36,'2way'!$Y$3:$Y$7690,"&lt;&gt;P")</f>
        <v>28</v>
      </c>
      <c r="K36" s="79">
        <f t="shared" si="2"/>
        <v>3.5000000000000003E-2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800</v>
      </c>
      <c r="D37">
        <f>SUMIFS('2way'!$AB$3:$AB$7690,'2way'!$Q$3:$Q$7690,"="&amp;B37,'2way'!$Z$3:$Z$7690,"&lt;&gt;P") + SUMIFS('2way'!$AB$3:$AB$7690,'2way'!$R$3:$R$7690,"="&amp;B37,'2way'!$Z$3:$Z$7690,"&lt;&gt;P")</f>
        <v>-158</v>
      </c>
      <c r="E37" s="79">
        <f t="shared" si="0"/>
        <v>-0.19750000000000001</v>
      </c>
      <c r="F37">
        <f>SUMIFS('2way'!$Z$3:$Z$7690,'2way'!$Q$3:$Q$7690,"=" &amp;B37,'2way'!$Y$3:$Y$7690,"&lt;&gt;P") + SUMIFS('2way'!$Z$3:$Z$7690,'2way'!$R$3:$R$7690,"=" &amp;B37,'2way'!$Y$3:$Y$7690,"&lt;&gt;P")</f>
        <v>800</v>
      </c>
      <c r="G37">
        <f>SUMIFS('2way'!$AD$3:$AD$7690,'2way'!$Q$3:$Q$7690,"="&amp;B37,'2way'!$Y$3:$Y$7690,"&lt;&gt;P") + SUMIFS('2way'!$AD$3:$AD$7690,'2way'!$R$3:$R$7690,"="&amp;D37,'2way'!$Y$3:$Y$7690,"&lt;&gt;P")</f>
        <v>-400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800</v>
      </c>
      <c r="J37">
        <f>SUMIFS('2way'!$AF$3:$AF$7690,'2way'!$Q$3:$Q$7690,"="&amp;B37,'2way'!$Y$3:$Y$7690,"&lt;&gt;P") + SUMIFS('2way'!$AF$3:$AF$7690,'2way'!$R$3:$R$7690,"="&amp;B37,'2way'!$Y$3:$Y$7690,"&lt;&gt;P")</f>
        <v>-158</v>
      </c>
      <c r="K37" s="79">
        <f t="shared" si="2"/>
        <v>-0.19750000000000001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800</v>
      </c>
      <c r="D38">
        <f>SUMIFS('2way'!$AB$3:$AB$7690,'2way'!$Q$3:$Q$7690,"="&amp;B38,'2way'!$Z$3:$Z$7690,"&lt;&gt;P") + SUMIFS('2way'!$AB$3:$AB$7690,'2way'!$R$3:$R$7690,"="&amp;B38,'2way'!$Z$3:$Z$7690,"&lt;&gt;P")</f>
        <v>116</v>
      </c>
      <c r="E38" s="79">
        <f t="shared" si="0"/>
        <v>0.14499999999999999</v>
      </c>
      <c r="F38">
        <f>SUMIFS('2way'!$Z$3:$Z$7690,'2way'!$Q$3:$Q$7690,"=" &amp;B38,'2way'!$Y$3:$Y$7690,"&lt;&gt;P") + SUMIFS('2way'!$Z$3:$Z$7690,'2way'!$R$3:$R$7690,"=" &amp;B38,'2way'!$Y$3:$Y$7690,"&lt;&gt;P")</f>
        <v>800</v>
      </c>
      <c r="G38">
        <f>SUMIFS('2way'!$AD$3:$AD$7690,'2way'!$Q$3:$Q$7690,"="&amp;B38,'2way'!$Y$3:$Y$7690,"&lt;&gt;P") + SUMIFS('2way'!$AD$3:$AD$7690,'2way'!$R$3:$R$7690,"="&amp;D38,'2way'!$Y$3:$Y$7690,"&lt;&gt;P")</f>
        <v>-400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800</v>
      </c>
      <c r="J38">
        <f>SUMIFS('2way'!$AF$3:$AF$7690,'2way'!$Q$3:$Q$7690,"="&amp;B38,'2way'!$Y$3:$Y$7690,"&lt;&gt;P") + SUMIFS('2way'!$AF$3:$AF$7690,'2way'!$R$3:$R$7690,"="&amp;B38,'2way'!$Y$3:$Y$7690,"&lt;&gt;P")</f>
        <v>-106</v>
      </c>
      <c r="K38" s="79">
        <f t="shared" si="2"/>
        <v>-0.13250000000000001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800</v>
      </c>
      <c r="D39">
        <f>SUMIFS('2way'!$AB$3:$AB$7690,'2way'!$Q$3:$Q$7690,"="&amp;B39,'2way'!$Z$3:$Z$7690,"&lt;&gt;P") + SUMIFS('2way'!$AB$3:$AB$7690,'2way'!$R$3:$R$7690,"="&amp;B39,'2way'!$Z$3:$Z$7690,"&lt;&gt;P")</f>
        <v>-182.99999999999994</v>
      </c>
      <c r="E39" s="79">
        <f t="shared" si="0"/>
        <v>-0.22874999999999993</v>
      </c>
      <c r="F39">
        <f>SUMIFS('2way'!$Z$3:$Z$7690,'2way'!$Q$3:$Q$7690,"=" &amp;B39,'2way'!$Y$3:$Y$7690,"&lt;&gt;P") + SUMIFS('2way'!$Z$3:$Z$7690,'2way'!$R$3:$R$7690,"=" &amp;B39,'2way'!$Y$3:$Y$7690,"&lt;&gt;P")</f>
        <v>800</v>
      </c>
      <c r="G39">
        <f>SUMIFS('2way'!$AD$3:$AD$7690,'2way'!$Q$3:$Q$7690,"="&amp;B39,'2way'!$Y$3:$Y$7690,"&lt;&gt;P") + SUMIFS('2way'!$AD$3:$AD$7690,'2way'!$R$3:$R$7690,"="&amp;D39,'2way'!$Y$3:$Y$7690,"&lt;&gt;P")</f>
        <v>-400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800</v>
      </c>
      <c r="J39">
        <f>SUMIFS('2way'!$AF$3:$AF$7690,'2way'!$Q$3:$Q$7690,"="&amp;B39,'2way'!$Y$3:$Y$7690,"&lt;&gt;P") + SUMIFS('2way'!$AF$3:$AF$7690,'2way'!$R$3:$R$7690,"="&amp;B39,'2way'!$Y$3:$Y$7690,"&lt;&gt;P")</f>
        <v>-463</v>
      </c>
      <c r="K39" s="79">
        <f t="shared" si="2"/>
        <v>-0.57874999999999999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800</v>
      </c>
      <c r="D40">
        <f>SUMIFS('2way'!$AB$3:$AB$7690,'2way'!$Q$3:$Q$7690,"="&amp;B40,'2way'!$Z$3:$Z$7690,"&lt;&gt;P") + SUMIFS('2way'!$AB$3:$AB$7690,'2way'!$R$3:$R$7690,"="&amp;B40,'2way'!$Z$3:$Z$7690,"&lt;&gt;P")</f>
        <v>-71.000000000000028</v>
      </c>
      <c r="E40" s="79">
        <f t="shared" si="0"/>
        <v>-8.8750000000000037E-2</v>
      </c>
      <c r="F40">
        <f>SUMIFS('2way'!$Z$3:$Z$7690,'2way'!$Q$3:$Q$7690,"=" &amp;B40,'2way'!$Y$3:$Y$7690,"&lt;&gt;P") + SUMIFS('2way'!$Z$3:$Z$7690,'2way'!$R$3:$R$7690,"=" &amp;B40,'2way'!$Y$3:$Y$7690,"&lt;&gt;P")</f>
        <v>800</v>
      </c>
      <c r="G40">
        <f>SUMIFS('2way'!$AD$3:$AD$7690,'2way'!$Q$3:$Q$7690,"="&amp;B40,'2way'!$Y$3:$Y$7690,"&lt;&gt;P") + SUMIFS('2way'!$AD$3:$AD$7690,'2way'!$R$3:$R$7690,"="&amp;D40,'2way'!$Y$3:$Y$7690,"&lt;&gt;P")</f>
        <v>-400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800</v>
      </c>
      <c r="J40">
        <f>SUMIFS('2way'!$AF$3:$AF$7690,'2way'!$Q$3:$Q$7690,"="&amp;B40,'2way'!$Y$3:$Y$7690,"&lt;&gt;P") + SUMIFS('2way'!$AF$3:$AF$7690,'2way'!$R$3:$R$7690,"="&amp;B40,'2way'!$Y$3:$Y$7690,"&lt;&gt;P")</f>
        <v>-71.000000000000028</v>
      </c>
      <c r="K40" s="79">
        <f t="shared" si="2"/>
        <v>-8.8750000000000037E-2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800</v>
      </c>
      <c r="D41">
        <f>SUMIFS('2way'!$AB$3:$AB$7690,'2way'!$Q$3:$Q$7690,"="&amp;B41,'2way'!$Z$3:$Z$7690,"&lt;&gt;P") + SUMIFS('2way'!$AB$3:$AB$7690,'2way'!$R$3:$R$7690,"="&amp;B41,'2way'!$Z$3:$Z$7690,"&lt;&gt;P")</f>
        <v>258</v>
      </c>
      <c r="E41" s="79">
        <f t="shared" si="0"/>
        <v>0.32250000000000001</v>
      </c>
      <c r="F41">
        <f>SUMIFS('2way'!$Z$3:$Z$7690,'2way'!$Q$3:$Q$7690,"=" &amp;B41,'2way'!$Y$3:$Y$7690,"&lt;&gt;P") + SUMIFS('2way'!$Z$3:$Z$7690,'2way'!$R$3:$R$7690,"=" &amp;B41,'2way'!$Y$3:$Y$7690,"&lt;&gt;P")</f>
        <v>800</v>
      </c>
      <c r="G41">
        <f>SUMIFS('2way'!$AD$3:$AD$7690,'2way'!$Q$3:$Q$7690,"="&amp;B41,'2way'!$Y$3:$Y$7690,"&lt;&gt;P") + SUMIFS('2way'!$AD$3:$AD$7690,'2way'!$R$3:$R$7690,"="&amp;D41,'2way'!$Y$3:$Y$7690,"&lt;&gt;P")</f>
        <v>-177</v>
      </c>
      <c r="H41" s="79">
        <f t="shared" si="1"/>
        <v>-0.22125</v>
      </c>
      <c r="I41">
        <f>SUMIFS('2way'!$Z$3:$Z$7690,'2way'!$Q$3:$Q$7690,"=" &amp;B41,'2way'!$Y$3:$Y$7690,"&lt;&gt;P") + SUMIFS('2way'!$Z$3:$Z$7690,'2way'!$R$3:$R$7690,"=" &amp;B41,'2way'!$Y$3:$Y$7690,"&lt;&gt;P")</f>
        <v>800</v>
      </c>
      <c r="J41">
        <f>SUMIFS('2way'!$AF$3:$AF$7690,'2way'!$Q$3:$Q$7690,"="&amp;B41,'2way'!$Y$3:$Y$7690,"&lt;&gt;P") + SUMIFS('2way'!$AF$3:$AF$7690,'2way'!$R$3:$R$7690,"="&amp;B41,'2way'!$Y$3:$Y$7690,"&lt;&gt;P")</f>
        <v>35</v>
      </c>
      <c r="K41" s="79">
        <f t="shared" si="2"/>
        <v>4.3749999999999997E-2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800</v>
      </c>
      <c r="D42">
        <f>SUMIFS('2way'!$AB$3:$AB$7690,'2way'!$Q$3:$Q$7690,"="&amp;B42,'2way'!$Z$3:$Z$7690,"&lt;&gt;P") + SUMIFS('2way'!$AB$3:$AB$7690,'2way'!$R$3:$R$7690,"="&amp;B42,'2way'!$Z$3:$Z$7690,"&lt;&gt;P")</f>
        <v>130.00000000000003</v>
      </c>
      <c r="E42" s="79">
        <f t="shared" si="0"/>
        <v>0.16250000000000003</v>
      </c>
      <c r="F42">
        <f>SUMIFS('2way'!$Z$3:$Z$7690,'2way'!$Q$3:$Q$7690,"=" &amp;B42,'2way'!$Y$3:$Y$7690,"&lt;&gt;P") + SUMIFS('2way'!$Z$3:$Z$7690,'2way'!$R$3:$R$7690,"=" &amp;B42,'2way'!$Y$3:$Y$7690,"&lt;&gt;P")</f>
        <v>800</v>
      </c>
      <c r="G42">
        <f>SUMIFS('2way'!$AD$3:$AD$7690,'2way'!$Q$3:$Q$7690,"="&amp;B42,'2way'!$Y$3:$Y$7690,"&lt;&gt;P") + SUMIFS('2way'!$AD$3:$AD$7690,'2way'!$R$3:$R$7690,"="&amp;D42,'2way'!$Y$3:$Y$7690,"&lt;&gt;P")</f>
        <v>-400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800</v>
      </c>
      <c r="J42">
        <f>SUMIFS('2way'!$AF$3:$AF$7690,'2way'!$Q$3:$Q$7690,"="&amp;B42,'2way'!$Y$3:$Y$7690,"&lt;&gt;P") + SUMIFS('2way'!$AF$3:$AF$7690,'2way'!$R$3:$R$7690,"="&amp;B42,'2way'!$Y$3:$Y$7690,"&lt;&gt;P")</f>
        <v>53</v>
      </c>
      <c r="K42" s="79">
        <f t="shared" si="2"/>
        <v>6.6250000000000003E-2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800</v>
      </c>
      <c r="D43">
        <f>SUMIFS('2way'!$AB$3:$AB$7690,'2way'!$Q$3:$Q$7690,"="&amp;B43,'2way'!$Z$3:$Z$7690,"&lt;&gt;P") + SUMIFS('2way'!$AB$3:$AB$7690,'2way'!$R$3:$R$7690,"="&amp;B43,'2way'!$Z$3:$Z$7690,"&lt;&gt;P")</f>
        <v>-155</v>
      </c>
      <c r="E43" s="79">
        <f t="shared" si="0"/>
        <v>-0.19375000000000001</v>
      </c>
      <c r="F43">
        <f>SUMIFS('2way'!$Z$3:$Z$7690,'2way'!$Q$3:$Q$7690,"=" &amp;B43,'2way'!$Y$3:$Y$7690,"&lt;&gt;P") + SUMIFS('2way'!$Z$3:$Z$7690,'2way'!$R$3:$R$7690,"=" &amp;B43,'2way'!$Y$3:$Y$7690,"&lt;&gt;P")</f>
        <v>800</v>
      </c>
      <c r="G43">
        <f>SUMIFS('2way'!$AD$3:$AD$7690,'2way'!$Q$3:$Q$7690,"="&amp;B43,'2way'!$Y$3:$Y$7690,"&lt;&gt;P") + SUMIFS('2way'!$AD$3:$AD$7690,'2way'!$R$3:$R$7690,"="&amp;D43,'2way'!$Y$3:$Y$7690,"&lt;&gt;P")</f>
        <v>-400</v>
      </c>
      <c r="H43" s="79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800</v>
      </c>
      <c r="J43">
        <f>SUMIFS('2way'!$AF$3:$AF$7690,'2way'!$Q$3:$Q$7690,"="&amp;B43,'2way'!$Y$3:$Y$7690,"&lt;&gt;P") + SUMIFS('2way'!$AF$3:$AF$7690,'2way'!$R$3:$R$7690,"="&amp;B43,'2way'!$Y$3:$Y$7690,"&lt;&gt;P")</f>
        <v>-155</v>
      </c>
      <c r="K43" s="79">
        <f t="shared" si="2"/>
        <v>-0.19375000000000001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800</v>
      </c>
      <c r="D44">
        <f>SUMIFS('2way'!$AB$3:$AB$7690,'2way'!$Q$3:$Q$7690,"="&amp;B44,'2way'!$Z$3:$Z$7690,"&lt;&gt;P") + SUMIFS('2way'!$AB$3:$AB$7690,'2way'!$R$3:$R$7690,"="&amp;B44,'2way'!$Z$3:$Z$7690,"&lt;&gt;P")</f>
        <v>75</v>
      </c>
      <c r="E44" s="79">
        <f t="shared" si="0"/>
        <v>9.375E-2</v>
      </c>
      <c r="F44">
        <f>SUMIFS('2way'!$Z$3:$Z$7690,'2way'!$Q$3:$Q$7690,"=" &amp;B44,'2way'!$Y$3:$Y$7690,"&lt;&gt;P") + SUMIFS('2way'!$Z$3:$Z$7690,'2way'!$R$3:$R$7690,"=" &amp;B44,'2way'!$Y$3:$Y$7690,"&lt;&gt;P")</f>
        <v>800</v>
      </c>
      <c r="G44">
        <f>SUMIFS('2way'!$AD$3:$AD$7690,'2way'!$Q$3:$Q$7690,"="&amp;B44,'2way'!$Y$3:$Y$7690,"&lt;&gt;P") + SUMIFS('2way'!$AD$3:$AD$7690,'2way'!$R$3:$R$7690,"="&amp;D44,'2way'!$Y$3:$Y$7690,"&lt;&gt;P")</f>
        <v>227</v>
      </c>
      <c r="H44" s="79">
        <f t="shared" si="1"/>
        <v>0.28375</v>
      </c>
      <c r="I44">
        <f>SUMIFS('2way'!$Z$3:$Z$7690,'2way'!$Q$3:$Q$7690,"=" &amp;B44,'2way'!$Y$3:$Y$7690,"&lt;&gt;P") + SUMIFS('2way'!$Z$3:$Z$7690,'2way'!$R$3:$R$7690,"=" &amp;B44,'2way'!$Y$3:$Y$7690,"&lt;&gt;P")</f>
        <v>800</v>
      </c>
      <c r="J44">
        <f>SUMIFS('2way'!$AF$3:$AF$7690,'2way'!$Q$3:$Q$7690,"="&amp;B44,'2way'!$Y$3:$Y$7690,"&lt;&gt;P") + SUMIFS('2way'!$AF$3:$AF$7690,'2way'!$R$3:$R$7690,"="&amp;B44,'2way'!$Y$3:$Y$7690,"&lt;&gt;P")</f>
        <v>-800</v>
      </c>
      <c r="K44" s="79">
        <f t="shared" si="2"/>
        <v>-1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800</v>
      </c>
      <c r="D45">
        <f>SUMIFS('2way'!$AB$3:$AB$7690,'2way'!$Q$3:$Q$7690,"="&amp;B45,'2way'!$Z$3:$Z$7690,"&lt;&gt;P") + SUMIFS('2way'!$AB$3:$AB$7690,'2way'!$R$3:$R$7690,"="&amp;B45,'2way'!$Z$3:$Z$7690,"&lt;&gt;P")</f>
        <v>203</v>
      </c>
      <c r="E45" s="79">
        <f t="shared" si="0"/>
        <v>0.25374999999999998</v>
      </c>
      <c r="F45">
        <f>SUMIFS('2way'!$Z$3:$Z$7690,'2way'!$Q$3:$Q$7690,"=" &amp;B45,'2way'!$Y$3:$Y$7690,"&lt;&gt;P") + SUMIFS('2way'!$Z$3:$Z$7690,'2way'!$R$3:$R$7690,"=" &amp;B45,'2way'!$Y$3:$Y$7690,"&lt;&gt;P")</f>
        <v>800</v>
      </c>
      <c r="G45">
        <f>SUMIFS('2way'!$AD$3:$AD$7690,'2way'!$Q$3:$Q$7690,"="&amp;B45,'2way'!$Y$3:$Y$7690,"&lt;&gt;P") + SUMIFS('2way'!$AD$3:$AD$7690,'2way'!$R$3:$R$7690,"="&amp;D45,'2way'!$Y$3:$Y$7690,"&lt;&gt;P")</f>
        <v>-400</v>
      </c>
      <c r="H45" s="79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800</v>
      </c>
      <c r="J45">
        <f>SUMIFS('2way'!$AF$3:$AF$7690,'2way'!$Q$3:$Q$7690,"="&amp;B45,'2way'!$Y$3:$Y$7690,"&lt;&gt;P") + SUMIFS('2way'!$AF$3:$AF$7690,'2way'!$R$3:$R$7690,"="&amp;B45,'2way'!$Y$3:$Y$7690,"&lt;&gt;P")</f>
        <v>-215</v>
      </c>
      <c r="K45" s="79">
        <f t="shared" si="2"/>
        <v>-0.26874999999999999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800</v>
      </c>
      <c r="D46">
        <f>SUMIFS('2way'!$AB$3:$AB$7690,'2way'!$Q$3:$Q$7690,"="&amp;B46,'2way'!$Z$3:$Z$7690,"&lt;&gt;P") + SUMIFS('2way'!$AB$3:$AB$7690,'2way'!$R$3:$R$7690,"="&amp;B46,'2way'!$Z$3:$Z$7690,"&lt;&gt;P")</f>
        <v>104</v>
      </c>
      <c r="E46" s="79">
        <f t="shared" si="0"/>
        <v>0.13</v>
      </c>
      <c r="F46">
        <f>SUMIFS('2way'!$Z$3:$Z$7690,'2way'!$Q$3:$Q$7690,"=" &amp;B46,'2way'!$Y$3:$Y$7690,"&lt;&gt;P") + SUMIFS('2way'!$Z$3:$Z$7690,'2way'!$R$3:$R$7690,"=" &amp;B46,'2way'!$Y$3:$Y$7690,"&lt;&gt;P")</f>
        <v>800</v>
      </c>
      <c r="G46">
        <f>SUMIFS('2way'!$AD$3:$AD$7690,'2way'!$Q$3:$Q$7690,"="&amp;B46,'2way'!$Y$3:$Y$7690,"&lt;&gt;P") + SUMIFS('2way'!$AD$3:$AD$7690,'2way'!$R$3:$R$7690,"="&amp;D46,'2way'!$Y$3:$Y$7690,"&lt;&gt;P")</f>
        <v>-400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800</v>
      </c>
      <c r="J46">
        <f>SUMIFS('2way'!$AF$3:$AF$7690,'2way'!$Q$3:$Q$7690,"="&amp;B46,'2way'!$Y$3:$Y$7690,"&lt;&gt;P") + SUMIFS('2way'!$AF$3:$AF$7690,'2way'!$R$3:$R$7690,"="&amp;B46,'2way'!$Y$3:$Y$7690,"&lt;&gt;P")</f>
        <v>-127</v>
      </c>
      <c r="K46" s="79">
        <f t="shared" si="2"/>
        <v>-0.15875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800</v>
      </c>
      <c r="D47">
        <f>SUMIFS('2way'!$AB$3:$AB$7690,'2way'!$Q$3:$Q$7690,"="&amp;B47,'2way'!$Z$3:$Z$7690,"&lt;&gt;P") + SUMIFS('2way'!$AB$3:$AB$7690,'2way'!$R$3:$R$7690,"="&amp;B47,'2way'!$Z$3:$Z$7690,"&lt;&gt;P")</f>
        <v>173</v>
      </c>
      <c r="E47" s="79">
        <f t="shared" si="0"/>
        <v>0.21625</v>
      </c>
      <c r="F47">
        <f>SUMIFS('2way'!$Z$3:$Z$7690,'2way'!$Q$3:$Q$7690,"=" &amp;B47,'2way'!$Y$3:$Y$7690,"&lt;&gt;P") + SUMIFS('2way'!$Z$3:$Z$7690,'2way'!$R$3:$R$7690,"=" &amp;B47,'2way'!$Y$3:$Y$7690,"&lt;&gt;P")</f>
        <v>800</v>
      </c>
      <c r="G47">
        <f>SUMIFS('2way'!$AD$3:$AD$7690,'2way'!$Q$3:$Q$7690,"="&amp;B47,'2way'!$Y$3:$Y$7690,"&lt;&gt;P") + SUMIFS('2way'!$AD$3:$AD$7690,'2way'!$R$3:$R$7690,"="&amp;D47,'2way'!$Y$3:$Y$7690,"&lt;&gt;P")</f>
        <v>-210</v>
      </c>
      <c r="H47" s="79">
        <f t="shared" si="1"/>
        <v>-0.26250000000000001</v>
      </c>
      <c r="I47">
        <f>SUMIFS('2way'!$Z$3:$Z$7690,'2way'!$Q$3:$Q$7690,"=" &amp;B47,'2way'!$Y$3:$Y$7690,"&lt;&gt;P") + SUMIFS('2way'!$Z$3:$Z$7690,'2way'!$R$3:$R$7690,"=" &amp;B47,'2way'!$Y$3:$Y$7690,"&lt;&gt;P")</f>
        <v>800</v>
      </c>
      <c r="J47">
        <f>SUMIFS('2way'!$AF$3:$AF$7690,'2way'!$Q$3:$Q$7690,"="&amp;B47,'2way'!$Y$3:$Y$7690,"&lt;&gt;P") + SUMIFS('2way'!$AF$3:$AF$7690,'2way'!$R$3:$R$7690,"="&amp;B47,'2way'!$Y$3:$Y$7690,"&lt;&gt;P")</f>
        <v>-231</v>
      </c>
      <c r="K47" s="79">
        <f t="shared" si="2"/>
        <v>-0.28875000000000001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700</v>
      </c>
      <c r="D48">
        <f>SUMIFS('2way'!$AB$3:$AB$7690,'2way'!$Q$3:$Q$7690,"="&amp;B48,'2way'!$Z$3:$Z$7690,"&lt;&gt;P") + SUMIFS('2way'!$AB$3:$AB$7690,'2way'!$R$3:$R$7690,"="&amp;B48,'2way'!$Z$3:$Z$7690,"&lt;&gt;P")</f>
        <v>78</v>
      </c>
      <c r="E48" s="79">
        <f t="shared" si="0"/>
        <v>0.11142857142857143</v>
      </c>
      <c r="F48">
        <f>SUMIFS('2way'!$Z$3:$Z$7690,'2way'!$Q$3:$Q$7690,"=" &amp;B48,'2way'!$Y$3:$Y$7690,"&lt;&gt;P") + SUMIFS('2way'!$Z$3:$Z$7690,'2way'!$R$3:$R$7690,"=" &amp;B48,'2way'!$Y$3:$Y$7690,"&lt;&gt;P")</f>
        <v>700</v>
      </c>
      <c r="G48">
        <f>SUMIFS('2way'!$AD$3:$AD$7690,'2way'!$Q$3:$Q$7690,"="&amp;B48,'2way'!$Y$3:$Y$7690,"&lt;&gt;P") + SUMIFS('2way'!$AD$3:$AD$7690,'2way'!$R$3:$R$7690,"="&amp;D48,'2way'!$Y$3:$Y$7690,"&lt;&gt;P")</f>
        <v>-400</v>
      </c>
      <c r="H48" s="79">
        <f t="shared" si="1"/>
        <v>-0.5714285714285714</v>
      </c>
      <c r="I48">
        <f>SUMIFS('2way'!$Z$3:$Z$7690,'2way'!$Q$3:$Q$7690,"=" &amp;B48,'2way'!$Y$3:$Y$7690,"&lt;&gt;P") + SUMIFS('2way'!$Z$3:$Z$7690,'2way'!$R$3:$R$7690,"=" &amp;B48,'2way'!$Y$3:$Y$7690,"&lt;&gt;P")</f>
        <v>700</v>
      </c>
      <c r="J48">
        <f>SUMIFS('2way'!$AF$3:$AF$7690,'2way'!$Q$3:$Q$7690,"="&amp;B48,'2way'!$Y$3:$Y$7690,"&lt;&gt;P") + SUMIFS('2way'!$AF$3:$AF$7690,'2way'!$R$3:$R$7690,"="&amp;B48,'2way'!$Y$3:$Y$7690,"&lt;&gt;P")</f>
        <v>-506</v>
      </c>
      <c r="K48" s="79">
        <f t="shared" si="2"/>
        <v>-0.72285714285714286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800</v>
      </c>
      <c r="D49">
        <f>SUMIFS('2way'!$AB$3:$AB$7690,'2way'!$Q$3:$Q$7690,"="&amp;B49,'2way'!$Z$3:$Z$7690,"&lt;&gt;P") + SUMIFS('2way'!$AB$3:$AB$7690,'2way'!$R$3:$R$7690,"="&amp;B49,'2way'!$Z$3:$Z$7690,"&lt;&gt;P")</f>
        <v>324</v>
      </c>
      <c r="E49" s="79">
        <f t="shared" si="0"/>
        <v>0.40500000000000003</v>
      </c>
      <c r="F49">
        <f>SUMIFS('2way'!$Z$3:$Z$7690,'2way'!$Q$3:$Q$7690,"=" &amp;B49,'2way'!$Y$3:$Y$7690,"&lt;&gt;P") + SUMIFS('2way'!$Z$3:$Z$7690,'2way'!$R$3:$R$7690,"=" &amp;B49,'2way'!$Y$3:$Y$7690,"&lt;&gt;P")</f>
        <v>800</v>
      </c>
      <c r="G49">
        <f>SUMIFS('2way'!$AD$3:$AD$7690,'2way'!$Q$3:$Q$7690,"="&amp;B49,'2way'!$Y$3:$Y$7690,"&lt;&gt;P") + SUMIFS('2way'!$AD$3:$AD$7690,'2way'!$R$3:$R$7690,"="&amp;D49,'2way'!$Y$3:$Y$7690,"&lt;&gt;P")</f>
        <v>-185</v>
      </c>
      <c r="H49" s="79">
        <f t="shared" si="1"/>
        <v>-0.23125000000000001</v>
      </c>
      <c r="I49">
        <f>SUMIFS('2way'!$Z$3:$Z$7690,'2way'!$Q$3:$Q$7690,"=" &amp;B49,'2way'!$Y$3:$Y$7690,"&lt;&gt;P") + SUMIFS('2way'!$Z$3:$Z$7690,'2way'!$R$3:$R$7690,"=" &amp;B49,'2way'!$Y$3:$Y$7690,"&lt;&gt;P")</f>
        <v>800</v>
      </c>
      <c r="J49">
        <f>SUMIFS('2way'!$AF$3:$AF$7690,'2way'!$Q$3:$Q$7690,"="&amp;B49,'2way'!$Y$3:$Y$7690,"&lt;&gt;P") + SUMIFS('2way'!$AF$3:$AF$7690,'2way'!$R$3:$R$7690,"="&amp;B49,'2way'!$Y$3:$Y$7690,"&lt;&gt;P")</f>
        <v>109</v>
      </c>
      <c r="K49" s="79">
        <f t="shared" si="2"/>
        <v>0.13625000000000001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700</v>
      </c>
      <c r="D50">
        <f>SUMIFS('2way'!$AB$3:$AB$7690,'2way'!$Q$3:$Q$7690,"="&amp;B50,'2way'!$Z$3:$Z$7690,"&lt;&gt;P") + SUMIFS('2way'!$AB$3:$AB$7690,'2way'!$R$3:$R$7690,"="&amp;B50,'2way'!$Z$3:$Z$7690,"&lt;&gt;P")</f>
        <v>-104</v>
      </c>
      <c r="E50" s="79">
        <f t="shared" si="0"/>
        <v>-0.14857142857142858</v>
      </c>
      <c r="F50">
        <f>SUMIFS('2way'!$Z$3:$Z$7690,'2way'!$Q$3:$Q$7690,"=" &amp;B50,'2way'!$Y$3:$Y$7690,"&lt;&gt;P") + SUMIFS('2way'!$Z$3:$Z$7690,'2way'!$R$3:$R$7690,"=" &amp;B50,'2way'!$Y$3:$Y$7690,"&lt;&gt;P")</f>
        <v>700</v>
      </c>
      <c r="G50">
        <f>SUMIFS('2way'!$AD$3:$AD$7690,'2way'!$Q$3:$Q$7690,"="&amp;B50,'2way'!$Y$3:$Y$7690,"&lt;&gt;P") + SUMIFS('2way'!$AD$3:$AD$7690,'2way'!$R$3:$R$7690,"="&amp;D50,'2way'!$Y$3:$Y$7690,"&lt;&gt;P")</f>
        <v>-94</v>
      </c>
      <c r="H50" s="79">
        <f t="shared" si="1"/>
        <v>-0.13428571428571429</v>
      </c>
      <c r="I50">
        <f>SUMIFS('2way'!$Z$3:$Z$7690,'2way'!$Q$3:$Q$7690,"=" &amp;B50,'2way'!$Y$3:$Y$7690,"&lt;&gt;P") + SUMIFS('2way'!$Z$3:$Z$7690,'2way'!$R$3:$R$7690,"=" &amp;B50,'2way'!$Y$3:$Y$7690,"&lt;&gt;P")</f>
        <v>700</v>
      </c>
      <c r="J50">
        <f>SUMIFS('2way'!$AF$3:$AF$7690,'2way'!$Q$3:$Q$7690,"="&amp;B50,'2way'!$Y$3:$Y$7690,"&lt;&gt;P") + SUMIFS('2way'!$AF$3:$AF$7690,'2way'!$R$3:$R$7690,"="&amp;B50,'2way'!$Y$3:$Y$7690,"&lt;&gt;P")</f>
        <v>-512</v>
      </c>
      <c r="K50" s="79">
        <f t="shared" si="2"/>
        <v>-0.73142857142857143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700</v>
      </c>
      <c r="D51">
        <f>SUMIFS('2way'!$AB$3:$AB$7690,'2way'!$Q$3:$Q$7690,"="&amp;B51,'2way'!$Z$3:$Z$7690,"&lt;&gt;P") + SUMIFS('2way'!$AB$3:$AB$7690,'2way'!$R$3:$R$7690,"="&amp;B51,'2way'!$Z$3:$Z$7690,"&lt;&gt;P")</f>
        <v>-329</v>
      </c>
      <c r="E51" s="79">
        <f t="shared" si="0"/>
        <v>-0.47</v>
      </c>
      <c r="F51">
        <f>SUMIFS('2way'!$Z$3:$Z$7690,'2way'!$Q$3:$Q$7690,"=" &amp;B51,'2way'!$Y$3:$Y$7690,"&lt;&gt;P") + SUMIFS('2way'!$Z$3:$Z$7690,'2way'!$R$3:$R$7690,"=" &amp;B51,'2way'!$Y$3:$Y$7690,"&lt;&gt;P")</f>
        <v>700</v>
      </c>
      <c r="G51">
        <f>SUMIFS('2way'!$AD$3:$AD$7690,'2way'!$Q$3:$Q$7690,"="&amp;B51,'2way'!$Y$3:$Y$7690,"&lt;&gt;P") + SUMIFS('2way'!$AD$3:$AD$7690,'2way'!$R$3:$R$7690,"="&amp;D51,'2way'!$Y$3:$Y$7690,"&lt;&gt;P")</f>
        <v>-300</v>
      </c>
      <c r="H51" s="79">
        <f t="shared" si="1"/>
        <v>-0.42857142857142855</v>
      </c>
      <c r="I51">
        <f>SUMIFS('2way'!$Z$3:$Z$7690,'2way'!$Q$3:$Q$7690,"=" &amp;B51,'2way'!$Y$3:$Y$7690,"&lt;&gt;P") + SUMIFS('2way'!$Z$3:$Z$7690,'2way'!$R$3:$R$7690,"=" &amp;B51,'2way'!$Y$3:$Y$7690,"&lt;&gt;P")</f>
        <v>700</v>
      </c>
      <c r="J51">
        <f>SUMIFS('2way'!$AF$3:$AF$7690,'2way'!$Q$3:$Q$7690,"="&amp;B51,'2way'!$Y$3:$Y$7690,"&lt;&gt;P") + SUMIFS('2way'!$AF$3:$AF$7690,'2way'!$R$3:$R$7690,"="&amp;B51,'2way'!$Y$3:$Y$7690,"&lt;&gt;P")</f>
        <v>-363</v>
      </c>
      <c r="K51" s="79">
        <f t="shared" si="2"/>
        <v>-0.51857142857142857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800</v>
      </c>
      <c r="D52">
        <f>SUMIFS('2way'!$AB$3:$AB$7690,'2way'!$Q$3:$Q$7690,"="&amp;B52,'2way'!$Z$3:$Z$7690,"&lt;&gt;P") + SUMIFS('2way'!$AB$3:$AB$7690,'2way'!$R$3:$R$7690,"="&amp;B52,'2way'!$Z$3:$Z$7690,"&lt;&gt;P")</f>
        <v>205.99999999999997</v>
      </c>
      <c r="E52" s="79">
        <f t="shared" si="0"/>
        <v>0.25749999999999995</v>
      </c>
      <c r="F52">
        <f>SUMIFS('2way'!$Z$3:$Z$7690,'2way'!$Q$3:$Q$7690,"=" &amp;B52,'2way'!$Y$3:$Y$7690,"&lt;&gt;P") + SUMIFS('2way'!$Z$3:$Z$7690,'2way'!$R$3:$R$7690,"=" &amp;B52,'2way'!$Y$3:$Y$7690,"&lt;&gt;P")</f>
        <v>800</v>
      </c>
      <c r="G52">
        <f>SUMIFS('2way'!$AD$3:$AD$7690,'2way'!$Q$3:$Q$7690,"="&amp;B52,'2way'!$Y$3:$Y$7690,"&lt;&gt;P") + SUMIFS('2way'!$AD$3:$AD$7690,'2way'!$R$3:$R$7690,"="&amp;D52,'2way'!$Y$3:$Y$7690,"&lt;&gt;P")</f>
        <v>-7.0000000000000284</v>
      </c>
      <c r="H52" s="79">
        <f t="shared" si="1"/>
        <v>-8.7500000000000355E-3</v>
      </c>
      <c r="I52">
        <f>SUMIFS('2way'!$Z$3:$Z$7690,'2way'!$Q$3:$Q$7690,"=" &amp;B52,'2way'!$Y$3:$Y$7690,"&lt;&gt;P") + SUMIFS('2way'!$Z$3:$Z$7690,'2way'!$R$3:$R$7690,"=" &amp;B52,'2way'!$Y$3:$Y$7690,"&lt;&gt;P")</f>
        <v>800</v>
      </c>
      <c r="J52">
        <f>SUMIFS('2way'!$AF$3:$AF$7690,'2way'!$Q$3:$Q$7690,"="&amp;B52,'2way'!$Y$3:$Y$7690,"&lt;&gt;P") + SUMIFS('2way'!$AF$3:$AF$7690,'2way'!$R$3:$R$7690,"="&amp;B52,'2way'!$Y$3:$Y$7690,"&lt;&gt;P")</f>
        <v>-243</v>
      </c>
      <c r="K52" s="79">
        <f t="shared" si="2"/>
        <v>-0.30375000000000002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700</v>
      </c>
      <c r="D53">
        <f>SUMIFS('2way'!$AB$3:$AB$7690,'2way'!$Q$3:$Q$7690,"="&amp;B53,'2way'!$Z$3:$Z$7690,"&lt;&gt;P") + SUMIFS('2way'!$AB$3:$AB$7690,'2way'!$R$3:$R$7690,"="&amp;B53,'2way'!$Z$3:$Z$7690,"&lt;&gt;P")</f>
        <v>-49</v>
      </c>
      <c r="E53" s="79">
        <f t="shared" si="0"/>
        <v>-7.0000000000000007E-2</v>
      </c>
      <c r="F53">
        <f>SUMIFS('2way'!$Z$3:$Z$7690,'2way'!$Q$3:$Q$7690,"=" &amp;B53,'2way'!$Y$3:$Y$7690,"&lt;&gt;P") + SUMIFS('2way'!$Z$3:$Z$7690,'2way'!$R$3:$R$7690,"=" &amp;B53,'2way'!$Y$3:$Y$7690,"&lt;&gt;P")</f>
        <v>700</v>
      </c>
      <c r="G53">
        <f>SUMIFS('2way'!$AD$3:$AD$7690,'2way'!$Q$3:$Q$7690,"="&amp;B53,'2way'!$Y$3:$Y$7690,"&lt;&gt;P") + SUMIFS('2way'!$AD$3:$AD$7690,'2way'!$R$3:$R$7690,"="&amp;D53,'2way'!$Y$3:$Y$7690,"&lt;&gt;P")</f>
        <v>-400</v>
      </c>
      <c r="H53" s="79">
        <f t="shared" si="1"/>
        <v>-0.5714285714285714</v>
      </c>
      <c r="I53">
        <f>SUMIFS('2way'!$Z$3:$Z$7690,'2way'!$Q$3:$Q$7690,"=" &amp;B53,'2way'!$Y$3:$Y$7690,"&lt;&gt;P") + SUMIFS('2way'!$Z$3:$Z$7690,'2way'!$R$3:$R$7690,"=" &amp;B53,'2way'!$Y$3:$Y$7690,"&lt;&gt;P")</f>
        <v>700</v>
      </c>
      <c r="J53">
        <f>SUMIFS('2way'!$AF$3:$AF$7690,'2way'!$Q$3:$Q$7690,"="&amp;B53,'2way'!$Y$3:$Y$7690,"&lt;&gt;P") + SUMIFS('2way'!$AF$3:$AF$7690,'2way'!$R$3:$R$7690,"="&amp;B53,'2way'!$Y$3:$Y$7690,"&lt;&gt;P")</f>
        <v>-512</v>
      </c>
      <c r="K53" s="79">
        <f t="shared" si="2"/>
        <v>-0.73142857142857143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800</v>
      </c>
      <c r="D54">
        <f>SUMIFS('2way'!$AB$3:$AB$7690,'2way'!$Q$3:$Q$7690,"="&amp;B54,'2way'!$Z$3:$Z$7690,"&lt;&gt;P") + SUMIFS('2way'!$AB$3:$AB$7690,'2way'!$R$3:$R$7690,"="&amp;B54,'2way'!$Z$3:$Z$7690,"&lt;&gt;P")</f>
        <v>412</v>
      </c>
      <c r="E54" s="79">
        <f t="shared" si="0"/>
        <v>0.51500000000000001</v>
      </c>
      <c r="F54">
        <f>SUMIFS('2way'!$Z$3:$Z$7690,'2way'!$Q$3:$Q$7690,"=" &amp;B54,'2way'!$Y$3:$Y$7690,"&lt;&gt;P") + SUMIFS('2way'!$Z$3:$Z$7690,'2way'!$R$3:$R$7690,"=" &amp;B54,'2way'!$Y$3:$Y$7690,"&lt;&gt;P")</f>
        <v>800</v>
      </c>
      <c r="G54">
        <f>SUMIFS('2way'!$AD$3:$AD$7690,'2way'!$Q$3:$Q$7690,"="&amp;B54,'2way'!$Y$3:$Y$7690,"&lt;&gt;P") + SUMIFS('2way'!$AD$3:$AD$7690,'2way'!$R$3:$R$7690,"="&amp;D54,'2way'!$Y$3:$Y$7690,"&lt;&gt;P")</f>
        <v>-156</v>
      </c>
      <c r="H54" s="79">
        <f t="shared" si="1"/>
        <v>-0.19500000000000001</v>
      </c>
      <c r="I54">
        <f>SUMIFS('2way'!$Z$3:$Z$7690,'2way'!$Q$3:$Q$7690,"=" &amp;B54,'2way'!$Y$3:$Y$7690,"&lt;&gt;P") + SUMIFS('2way'!$Z$3:$Z$7690,'2way'!$R$3:$R$7690,"=" &amp;B54,'2way'!$Y$3:$Y$7690,"&lt;&gt;P")</f>
        <v>800</v>
      </c>
      <c r="J54">
        <f>SUMIFS('2way'!$AF$3:$AF$7690,'2way'!$Q$3:$Q$7690,"="&amp;B54,'2way'!$Y$3:$Y$7690,"&lt;&gt;P") + SUMIFS('2way'!$AF$3:$AF$7690,'2way'!$R$3:$R$7690,"="&amp;B54,'2way'!$Y$3:$Y$7690,"&lt;&gt;P")</f>
        <v>-47</v>
      </c>
      <c r="K54" s="79">
        <f t="shared" si="2"/>
        <v>-5.8749999999999997E-2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800</v>
      </c>
      <c r="D55">
        <f>SUMIFS('2way'!$AB$3:$AB$7690,'2way'!$Q$3:$Q$7690,"="&amp;B55,'2way'!$Z$3:$Z$7690,"&lt;&gt;P") + SUMIFS('2way'!$AB$3:$AB$7690,'2way'!$R$3:$R$7690,"="&amp;B55,'2way'!$Z$3:$Z$7690,"&lt;&gt;P")</f>
        <v>163</v>
      </c>
      <c r="E55" s="79">
        <f t="shared" si="0"/>
        <v>0.20374999999999999</v>
      </c>
      <c r="F55">
        <f>SUMIFS('2way'!$Z$3:$Z$7690,'2way'!$Q$3:$Q$7690,"=" &amp;B55,'2way'!$Y$3:$Y$7690,"&lt;&gt;P") + SUMIFS('2way'!$Z$3:$Z$7690,'2way'!$R$3:$R$7690,"=" &amp;B55,'2way'!$Y$3:$Y$7690,"&lt;&gt;P")</f>
        <v>800</v>
      </c>
      <c r="G55">
        <f>SUMIFS('2way'!$AD$3:$AD$7690,'2way'!$Q$3:$Q$7690,"="&amp;B55,'2way'!$Y$3:$Y$7690,"&lt;&gt;P") + SUMIFS('2way'!$AD$3:$AD$7690,'2way'!$R$3:$R$7690,"="&amp;D55,'2way'!$Y$3:$Y$7690,"&lt;&gt;P")</f>
        <v>-400</v>
      </c>
      <c r="H55" s="79">
        <f t="shared" si="1"/>
        <v>-0.5</v>
      </c>
      <c r="I55">
        <f>SUMIFS('2way'!$Z$3:$Z$7690,'2way'!$Q$3:$Q$7690,"=" &amp;B55,'2way'!$Y$3:$Y$7690,"&lt;&gt;P") + SUMIFS('2way'!$Z$3:$Z$7690,'2way'!$R$3:$R$7690,"=" &amp;B55,'2way'!$Y$3:$Y$7690,"&lt;&gt;P")</f>
        <v>800</v>
      </c>
      <c r="J55">
        <f>SUMIFS('2way'!$AF$3:$AF$7690,'2way'!$Q$3:$Q$7690,"="&amp;B55,'2way'!$Y$3:$Y$7690,"&lt;&gt;P") + SUMIFS('2way'!$AF$3:$AF$7690,'2way'!$R$3:$R$7690,"="&amp;B55,'2way'!$Y$3:$Y$7690,"&lt;&gt;P")</f>
        <v>213</v>
      </c>
      <c r="K55" s="79">
        <f t="shared" si="2"/>
        <v>0.26624999999999999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700</v>
      </c>
      <c r="D56">
        <f>SUMIFS('2way'!$AB$3:$AB$7690,'2way'!$Q$3:$Q$7690,"="&amp;B56,'2way'!$Z$3:$Z$7690,"&lt;&gt;P") + SUMIFS('2way'!$AB$3:$AB$7690,'2way'!$R$3:$R$7690,"="&amp;B56,'2way'!$Z$3:$Z$7690,"&lt;&gt;P")</f>
        <v>-496</v>
      </c>
      <c r="E56" s="79">
        <f t="shared" si="0"/>
        <v>-0.70857142857142852</v>
      </c>
      <c r="F56">
        <f>SUMIFS('2way'!$Z$3:$Z$7690,'2way'!$Q$3:$Q$7690,"=" &amp;B56,'2way'!$Y$3:$Y$7690,"&lt;&gt;P") + SUMIFS('2way'!$Z$3:$Z$7690,'2way'!$R$3:$R$7690,"=" &amp;B56,'2way'!$Y$3:$Y$7690,"&lt;&gt;P")</f>
        <v>700</v>
      </c>
      <c r="G56">
        <f>SUMIFS('2way'!$AD$3:$AD$7690,'2way'!$Q$3:$Q$7690,"="&amp;B56,'2way'!$Y$3:$Y$7690,"&lt;&gt;P") + SUMIFS('2way'!$AD$3:$AD$7690,'2way'!$R$3:$R$7690,"="&amp;D56,'2way'!$Y$3:$Y$7690,"&lt;&gt;P")</f>
        <v>-196</v>
      </c>
      <c r="H56" s="79">
        <f t="shared" si="1"/>
        <v>-0.28000000000000003</v>
      </c>
      <c r="I56">
        <f>SUMIFS('2way'!$Z$3:$Z$7690,'2way'!$Q$3:$Q$7690,"=" &amp;B56,'2way'!$Y$3:$Y$7690,"&lt;&gt;P") + SUMIFS('2way'!$Z$3:$Z$7690,'2way'!$R$3:$R$7690,"=" &amp;B56,'2way'!$Y$3:$Y$7690,"&lt;&gt;P")</f>
        <v>700</v>
      </c>
      <c r="J56">
        <f>SUMIFS('2way'!$AF$3:$AF$7690,'2way'!$Q$3:$Q$7690,"="&amp;B56,'2way'!$Y$3:$Y$7690,"&lt;&gt;P") + SUMIFS('2way'!$AF$3:$AF$7690,'2way'!$R$3:$R$7690,"="&amp;B56,'2way'!$Y$3:$Y$7690,"&lt;&gt;P")</f>
        <v>-700</v>
      </c>
      <c r="K56" s="79">
        <f t="shared" si="2"/>
        <v>-1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700</v>
      </c>
      <c r="D57">
        <f>SUMIFS('2way'!$AB$3:$AB$7690,'2way'!$Q$3:$Q$7690,"="&amp;B57,'2way'!$Z$3:$Z$7690,"&lt;&gt;P") + SUMIFS('2way'!$AB$3:$AB$7690,'2way'!$R$3:$R$7690,"="&amp;B57,'2way'!$Z$3:$Z$7690,"&lt;&gt;P")</f>
        <v>-87.999999999999972</v>
      </c>
      <c r="E57" s="79">
        <f t="shared" si="0"/>
        <v>-0.12571428571428567</v>
      </c>
      <c r="F57">
        <f>SUMIFS('2way'!$Z$3:$Z$7690,'2way'!$Q$3:$Q$7690,"=" &amp;B57,'2way'!$Y$3:$Y$7690,"&lt;&gt;P") + SUMIFS('2way'!$Z$3:$Z$7690,'2way'!$R$3:$R$7690,"=" &amp;B57,'2way'!$Y$3:$Y$7690,"&lt;&gt;P")</f>
        <v>700</v>
      </c>
      <c r="G57">
        <f>SUMIFS('2way'!$AD$3:$AD$7690,'2way'!$Q$3:$Q$7690,"="&amp;B57,'2way'!$Y$3:$Y$7690,"&lt;&gt;P") + SUMIFS('2way'!$AD$3:$AD$7690,'2way'!$R$3:$R$7690,"="&amp;D57,'2way'!$Y$3:$Y$7690,"&lt;&gt;P")</f>
        <v>-300</v>
      </c>
      <c r="H57" s="79">
        <f t="shared" si="1"/>
        <v>-0.42857142857142855</v>
      </c>
      <c r="I57">
        <f>SUMIFS('2way'!$Z$3:$Z$7690,'2way'!$Q$3:$Q$7690,"=" &amp;B57,'2way'!$Y$3:$Y$7690,"&lt;&gt;P") + SUMIFS('2way'!$Z$3:$Z$7690,'2way'!$R$3:$R$7690,"=" &amp;B57,'2way'!$Y$3:$Y$7690,"&lt;&gt;P")</f>
        <v>700</v>
      </c>
      <c r="J57">
        <f>SUMIFS('2way'!$AF$3:$AF$7690,'2way'!$Q$3:$Q$7690,"="&amp;B57,'2way'!$Y$3:$Y$7690,"&lt;&gt;P") + SUMIFS('2way'!$AF$3:$AF$7690,'2way'!$R$3:$R$7690,"="&amp;B57,'2way'!$Y$3:$Y$7690,"&lt;&gt;P")</f>
        <v>-512</v>
      </c>
      <c r="K57" s="79">
        <f t="shared" si="2"/>
        <v>-0.73142857142857143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800</v>
      </c>
      <c r="D58">
        <f>SUMIFS('2way'!$AB$3:$AB$7690,'2way'!$Q$3:$Q$7690,"="&amp;B58,'2way'!$Z$3:$Z$7690,"&lt;&gt;P") + SUMIFS('2way'!$AB$3:$AB$7690,'2way'!$R$3:$R$7690,"="&amp;B58,'2way'!$Z$3:$Z$7690,"&lt;&gt;P")</f>
        <v>-409</v>
      </c>
      <c r="E58" s="79">
        <f t="shared" si="0"/>
        <v>-0.51124999999999998</v>
      </c>
      <c r="F58">
        <f>SUMIFS('2way'!$Z$3:$Z$7690,'2way'!$Q$3:$Q$7690,"=" &amp;B58,'2way'!$Y$3:$Y$7690,"&lt;&gt;P") + SUMIFS('2way'!$Z$3:$Z$7690,'2way'!$R$3:$R$7690,"=" &amp;B58,'2way'!$Y$3:$Y$7690,"&lt;&gt;P")</f>
        <v>800</v>
      </c>
      <c r="G58">
        <f>SUMIFS('2way'!$AD$3:$AD$7690,'2way'!$Q$3:$Q$7690,"="&amp;B58,'2way'!$Y$3:$Y$7690,"&lt;&gt;P") + SUMIFS('2way'!$AD$3:$AD$7690,'2way'!$R$3:$R$7690,"="&amp;D58,'2way'!$Y$3:$Y$7690,"&lt;&gt;P")</f>
        <v>-197.00000000000003</v>
      </c>
      <c r="H58" s="79">
        <f t="shared" si="1"/>
        <v>-0.24625000000000002</v>
      </c>
      <c r="I58">
        <f>SUMIFS('2way'!$Z$3:$Z$7690,'2way'!$Q$3:$Q$7690,"=" &amp;B58,'2way'!$Y$3:$Y$7690,"&lt;&gt;P") + SUMIFS('2way'!$Z$3:$Z$7690,'2way'!$R$3:$R$7690,"=" &amp;B58,'2way'!$Y$3:$Y$7690,"&lt;&gt;P")</f>
        <v>800</v>
      </c>
      <c r="J58">
        <f>SUMIFS('2way'!$AF$3:$AF$7690,'2way'!$Q$3:$Q$7690,"="&amp;B58,'2way'!$Y$3:$Y$7690,"&lt;&gt;P") + SUMIFS('2way'!$AF$3:$AF$7690,'2way'!$R$3:$R$7690,"="&amp;B58,'2way'!$Y$3:$Y$7690,"&lt;&gt;P")</f>
        <v>-612</v>
      </c>
      <c r="K58" s="79">
        <f t="shared" si="2"/>
        <v>-0.76500000000000001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800</v>
      </c>
      <c r="D59">
        <f>SUMIFS('2way'!$AB$3:$AB$7690,'2way'!$Q$3:$Q$7690,"="&amp;B59,'2way'!$Z$3:$Z$7690,"&lt;&gt;P") + SUMIFS('2way'!$AB$3:$AB$7690,'2way'!$R$3:$R$7690,"="&amp;B59,'2way'!$Z$3:$Z$7690,"&lt;&gt;P")</f>
        <v>2</v>
      </c>
      <c r="E59" s="79">
        <f t="shared" si="0"/>
        <v>2.5000000000000001E-3</v>
      </c>
      <c r="F59">
        <f>SUMIFS('2way'!$Z$3:$Z$7690,'2way'!$Q$3:$Q$7690,"=" &amp;B59,'2way'!$Y$3:$Y$7690,"&lt;&gt;P") + SUMIFS('2way'!$Z$3:$Z$7690,'2way'!$R$3:$R$7690,"=" &amp;B59,'2way'!$Y$3:$Y$7690,"&lt;&gt;P")</f>
        <v>800</v>
      </c>
      <c r="G59">
        <f>SUMIFS('2way'!$AD$3:$AD$7690,'2way'!$Q$3:$Q$7690,"="&amp;B59,'2way'!$Y$3:$Y$7690,"&lt;&gt;P") + SUMIFS('2way'!$AD$3:$AD$7690,'2way'!$R$3:$R$7690,"="&amp;D59,'2way'!$Y$3:$Y$7690,"&lt;&gt;P")</f>
        <v>6</v>
      </c>
      <c r="H59" s="79">
        <f t="shared" si="1"/>
        <v>7.4999999999999997E-3</v>
      </c>
      <c r="I59">
        <f>SUMIFS('2way'!$Z$3:$Z$7690,'2way'!$Q$3:$Q$7690,"=" &amp;B59,'2way'!$Y$3:$Y$7690,"&lt;&gt;P") + SUMIFS('2way'!$Z$3:$Z$7690,'2way'!$R$3:$R$7690,"=" &amp;B59,'2way'!$Y$3:$Y$7690,"&lt;&gt;P")</f>
        <v>800</v>
      </c>
      <c r="J59">
        <f>SUMIFS('2way'!$AF$3:$AF$7690,'2way'!$Q$3:$Q$7690,"="&amp;B59,'2way'!$Y$3:$Y$7690,"&lt;&gt;P") + SUMIFS('2way'!$AF$3:$AF$7690,'2way'!$R$3:$R$7690,"="&amp;B59,'2way'!$Y$3:$Y$7690,"&lt;&gt;P")</f>
        <v>-235</v>
      </c>
      <c r="K59" s="79">
        <f t="shared" si="2"/>
        <v>-0.29375000000000001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800</v>
      </c>
      <c r="D60">
        <f>SUMIFS('2way'!$AB$3:$AB$7690,'2way'!$Q$3:$Q$7690,"="&amp;B60,'2way'!$Z$3:$Z$7690,"&lt;&gt;P") + SUMIFS('2way'!$AB$3:$AB$7690,'2way'!$R$3:$R$7690,"="&amp;B60,'2way'!$Z$3:$Z$7690,"&lt;&gt;P")</f>
        <v>394</v>
      </c>
      <c r="E60" s="79">
        <f t="shared" si="0"/>
        <v>0.49249999999999999</v>
      </c>
      <c r="F60">
        <f>SUMIFS('2way'!$Z$3:$Z$7690,'2way'!$Q$3:$Q$7690,"=" &amp;B60,'2way'!$Y$3:$Y$7690,"&lt;&gt;P") + SUMIFS('2way'!$Z$3:$Z$7690,'2way'!$R$3:$R$7690,"=" &amp;B60,'2way'!$Y$3:$Y$7690,"&lt;&gt;P")</f>
        <v>800</v>
      </c>
      <c r="G60">
        <f>SUMIFS('2way'!$AD$3:$AD$7690,'2way'!$Q$3:$Q$7690,"="&amp;B60,'2way'!$Y$3:$Y$7690,"&lt;&gt;P") + SUMIFS('2way'!$AD$3:$AD$7690,'2way'!$R$3:$R$7690,"="&amp;D60,'2way'!$Y$3:$Y$7690,"&lt;&gt;P")</f>
        <v>-3</v>
      </c>
      <c r="H60" s="79">
        <f t="shared" si="1"/>
        <v>-3.7499999999999999E-3</v>
      </c>
      <c r="I60">
        <f>SUMIFS('2way'!$Z$3:$Z$7690,'2way'!$Q$3:$Q$7690,"=" &amp;B60,'2way'!$Y$3:$Y$7690,"&lt;&gt;P") + SUMIFS('2way'!$Z$3:$Z$7690,'2way'!$R$3:$R$7690,"=" &amp;B60,'2way'!$Y$3:$Y$7690,"&lt;&gt;P")</f>
        <v>800</v>
      </c>
      <c r="J60">
        <f>SUMIFS('2way'!$AF$3:$AF$7690,'2way'!$Q$3:$Q$7690,"="&amp;B60,'2way'!$Y$3:$Y$7690,"&lt;&gt;P") + SUMIFS('2way'!$AF$3:$AF$7690,'2way'!$R$3:$R$7690,"="&amp;B60,'2way'!$Y$3:$Y$7690,"&lt;&gt;P")</f>
        <v>-417</v>
      </c>
      <c r="K60" s="79">
        <f t="shared" si="2"/>
        <v>-0.52124999999999999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800</v>
      </c>
      <c r="D61">
        <f>SUMIFS('2way'!$AB$3:$AB$7690,'2way'!$Q$3:$Q$7690,"="&amp;B61,'2way'!$Z$3:$Z$7690,"&lt;&gt;P") + SUMIFS('2way'!$AB$3:$AB$7690,'2way'!$R$3:$R$7690,"="&amp;B61,'2way'!$Z$3:$Z$7690,"&lt;&gt;P")</f>
        <v>-389</v>
      </c>
      <c r="E61" s="79">
        <f t="shared" si="0"/>
        <v>-0.48625000000000002</v>
      </c>
      <c r="F61">
        <f>SUMIFS('2way'!$Z$3:$Z$7690,'2way'!$Q$3:$Q$7690,"=" &amp;B61,'2way'!$Y$3:$Y$7690,"&lt;&gt;P") + SUMIFS('2way'!$Z$3:$Z$7690,'2way'!$R$3:$R$7690,"=" &amp;B61,'2way'!$Y$3:$Y$7690,"&lt;&gt;P")</f>
        <v>800</v>
      </c>
      <c r="G61">
        <f>SUMIFS('2way'!$AD$3:$AD$7690,'2way'!$Q$3:$Q$7690,"="&amp;B61,'2way'!$Y$3:$Y$7690,"&lt;&gt;P") + SUMIFS('2way'!$AD$3:$AD$7690,'2way'!$R$3:$R$7690,"="&amp;D61,'2way'!$Y$3:$Y$7690,"&lt;&gt;P")</f>
        <v>-400</v>
      </c>
      <c r="H61" s="79">
        <f t="shared" si="1"/>
        <v>-0.5</v>
      </c>
      <c r="I61">
        <f>SUMIFS('2way'!$Z$3:$Z$7690,'2way'!$Q$3:$Q$7690,"=" &amp;B61,'2way'!$Y$3:$Y$7690,"&lt;&gt;P") + SUMIFS('2way'!$Z$3:$Z$7690,'2way'!$R$3:$R$7690,"=" &amp;B61,'2way'!$Y$3:$Y$7690,"&lt;&gt;P")</f>
        <v>800</v>
      </c>
      <c r="J61">
        <f>SUMIFS('2way'!$AF$3:$AF$7690,'2way'!$Q$3:$Q$7690,"="&amp;B61,'2way'!$Y$3:$Y$7690,"&lt;&gt;P") + SUMIFS('2way'!$AF$3:$AF$7690,'2way'!$R$3:$R$7690,"="&amp;B61,'2way'!$Y$3:$Y$7690,"&lt;&gt;P")</f>
        <v>-277</v>
      </c>
      <c r="K61" s="79">
        <f t="shared" si="2"/>
        <v>-0.34625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800</v>
      </c>
      <c r="D62">
        <f>SUMIFS('2way'!$AB$3:$AB$7690,'2way'!$Q$3:$Q$7690,"="&amp;B62,'2way'!$Z$3:$Z$7690,"&lt;&gt;P") + SUMIFS('2way'!$AB$3:$AB$7690,'2way'!$R$3:$R$7690,"="&amp;B62,'2way'!$Z$3:$Z$7690,"&lt;&gt;P")</f>
        <v>-163</v>
      </c>
      <c r="E62" s="79">
        <f t="shared" si="0"/>
        <v>-0.20374999999999999</v>
      </c>
      <c r="F62">
        <f>SUMIFS('2way'!$Z$3:$Z$7690,'2way'!$Q$3:$Q$7690,"=" &amp;B62,'2way'!$Y$3:$Y$7690,"&lt;&gt;P") + SUMIFS('2way'!$Z$3:$Z$7690,'2way'!$R$3:$R$7690,"=" &amp;B62,'2way'!$Y$3:$Y$7690,"&lt;&gt;P")</f>
        <v>800</v>
      </c>
      <c r="G62">
        <f>SUMIFS('2way'!$AD$3:$AD$7690,'2way'!$Q$3:$Q$7690,"="&amp;B62,'2way'!$Y$3:$Y$7690,"&lt;&gt;P") + SUMIFS('2way'!$AD$3:$AD$7690,'2way'!$R$3:$R$7690,"="&amp;D62,'2way'!$Y$3:$Y$7690,"&lt;&gt;P")</f>
        <v>-179.99999999999997</v>
      </c>
      <c r="H62" s="79">
        <f t="shared" si="1"/>
        <v>-0.22499999999999998</v>
      </c>
      <c r="I62">
        <f>SUMIFS('2way'!$Z$3:$Z$7690,'2way'!$Q$3:$Q$7690,"=" &amp;B62,'2way'!$Y$3:$Y$7690,"&lt;&gt;P") + SUMIFS('2way'!$Z$3:$Z$7690,'2way'!$R$3:$R$7690,"=" &amp;B62,'2way'!$Y$3:$Y$7690,"&lt;&gt;P")</f>
        <v>800</v>
      </c>
      <c r="J62">
        <f>SUMIFS('2way'!$AF$3:$AF$7690,'2way'!$Q$3:$Q$7690,"="&amp;B62,'2way'!$Y$3:$Y$7690,"&lt;&gt;P") + SUMIFS('2way'!$AF$3:$AF$7690,'2way'!$R$3:$R$7690,"="&amp;B62,'2way'!$Y$3:$Y$7690,"&lt;&gt;P")</f>
        <v>-454</v>
      </c>
      <c r="K62" s="79">
        <f t="shared" si="2"/>
        <v>-0.5675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800</v>
      </c>
      <c r="D63">
        <f>SUMIFS('2way'!$AB$3:$AB$7690,'2way'!$Q$3:$Q$7690,"="&amp;B63,'2way'!$Z$3:$Z$7690,"&lt;&gt;P") + SUMIFS('2way'!$AB$3:$AB$7690,'2way'!$R$3:$R$7690,"="&amp;B63,'2way'!$Z$3:$Z$7690,"&lt;&gt;P")</f>
        <v>-67</v>
      </c>
      <c r="E63" s="79">
        <f t="shared" si="0"/>
        <v>-8.3750000000000005E-2</v>
      </c>
      <c r="F63">
        <f>SUMIFS('2way'!$Z$3:$Z$7690,'2way'!$Q$3:$Q$7690,"=" &amp;B63,'2way'!$Y$3:$Y$7690,"&lt;&gt;P") + SUMIFS('2way'!$Z$3:$Z$7690,'2way'!$R$3:$R$7690,"=" &amp;B63,'2way'!$Y$3:$Y$7690,"&lt;&gt;P")</f>
        <v>800</v>
      </c>
      <c r="G63">
        <f>SUMIFS('2way'!$AD$3:$AD$7690,'2way'!$Q$3:$Q$7690,"="&amp;B63,'2way'!$Y$3:$Y$7690,"&lt;&gt;P") + SUMIFS('2way'!$AD$3:$AD$7690,'2way'!$R$3:$R$7690,"="&amp;D63,'2way'!$Y$3:$Y$7690,"&lt;&gt;P")</f>
        <v>-400</v>
      </c>
      <c r="H63" s="79">
        <f t="shared" si="1"/>
        <v>-0.5</v>
      </c>
      <c r="I63">
        <f>SUMIFS('2way'!$Z$3:$Z$7690,'2way'!$Q$3:$Q$7690,"=" &amp;B63,'2way'!$Y$3:$Y$7690,"&lt;&gt;P") + SUMIFS('2way'!$Z$3:$Z$7690,'2way'!$R$3:$R$7690,"=" &amp;B63,'2way'!$Y$3:$Y$7690,"&lt;&gt;P")</f>
        <v>800</v>
      </c>
      <c r="J63">
        <f>SUMIFS('2way'!$AF$3:$AF$7690,'2way'!$Q$3:$Q$7690,"="&amp;B63,'2way'!$Y$3:$Y$7690,"&lt;&gt;P") + SUMIFS('2way'!$AF$3:$AF$7690,'2way'!$R$3:$R$7690,"="&amp;B63,'2way'!$Y$3:$Y$7690,"&lt;&gt;P")</f>
        <v>-67</v>
      </c>
      <c r="K63" s="79">
        <f t="shared" si="2"/>
        <v>-8.3750000000000005E-2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800</v>
      </c>
      <c r="D64">
        <f>SUMIFS('2way'!$AB$3:$AB$7690,'2way'!$Q$3:$Q$7690,"="&amp;B64,'2way'!$Z$3:$Z$7690,"&lt;&gt;P") + SUMIFS('2way'!$AB$3:$AB$7690,'2way'!$R$3:$R$7690,"="&amp;B64,'2way'!$Z$3:$Z$7690,"&lt;&gt;P")</f>
        <v>-594</v>
      </c>
      <c r="E64" s="79">
        <f t="shared" si="0"/>
        <v>-0.74250000000000005</v>
      </c>
      <c r="F64">
        <f>SUMIFS('2way'!$Z$3:$Z$7690,'2way'!$Q$3:$Q$7690,"=" &amp;B64,'2way'!$Y$3:$Y$7690,"&lt;&gt;P") + SUMIFS('2way'!$Z$3:$Z$7690,'2way'!$R$3:$R$7690,"=" &amp;B64,'2way'!$Y$3:$Y$7690,"&lt;&gt;P")</f>
        <v>800</v>
      </c>
      <c r="G64">
        <f>SUMIFS('2way'!$AD$3:$AD$7690,'2way'!$Q$3:$Q$7690,"="&amp;B64,'2way'!$Y$3:$Y$7690,"&lt;&gt;P") + SUMIFS('2way'!$AD$3:$AD$7690,'2way'!$R$3:$R$7690,"="&amp;D64,'2way'!$Y$3:$Y$7690,"&lt;&gt;P")</f>
        <v>-400</v>
      </c>
      <c r="H64" s="79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800</v>
      </c>
      <c r="J64">
        <f>SUMIFS('2way'!$AF$3:$AF$7690,'2way'!$Q$3:$Q$7690,"="&amp;B64,'2way'!$Y$3:$Y$7690,"&lt;&gt;P") + SUMIFS('2way'!$AF$3:$AF$7690,'2way'!$R$3:$R$7690,"="&amp;B64,'2way'!$Y$3:$Y$7690,"&lt;&gt;P")</f>
        <v>-594</v>
      </c>
      <c r="K64" s="79">
        <f t="shared" si="2"/>
        <v>-0.74250000000000005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800</v>
      </c>
      <c r="D65">
        <f>SUMIFS('2way'!$AB$3:$AB$7690,'2way'!$Q$3:$Q$7690,"="&amp;B65,'2way'!$Z$3:$Z$7690,"&lt;&gt;P") + SUMIFS('2way'!$AB$3:$AB$7690,'2way'!$R$3:$R$7690,"="&amp;B65,'2way'!$Z$3:$Z$7690,"&lt;&gt;P")</f>
        <v>28.999999999999972</v>
      </c>
      <c r="E65" s="79">
        <f t="shared" si="0"/>
        <v>3.6249999999999963E-2</v>
      </c>
      <c r="F65">
        <f>SUMIFS('2way'!$Z$3:$Z$7690,'2way'!$Q$3:$Q$7690,"=" &amp;B65,'2way'!$Y$3:$Y$7690,"&lt;&gt;P") + SUMIFS('2way'!$Z$3:$Z$7690,'2way'!$R$3:$R$7690,"=" &amp;B65,'2way'!$Y$3:$Y$7690,"&lt;&gt;P")</f>
        <v>800</v>
      </c>
      <c r="G65">
        <f>SUMIFS('2way'!$AD$3:$AD$7690,'2way'!$Q$3:$Q$7690,"="&amp;B65,'2way'!$Y$3:$Y$7690,"&lt;&gt;P") + SUMIFS('2way'!$AD$3:$AD$7690,'2way'!$R$3:$R$7690,"="&amp;D65,'2way'!$Y$3:$Y$7690,"&lt;&gt;P")</f>
        <v>-192</v>
      </c>
      <c r="H65" s="79">
        <f t="shared" si="1"/>
        <v>-0.24</v>
      </c>
      <c r="I65">
        <f>SUMIFS('2way'!$Z$3:$Z$7690,'2way'!$Q$3:$Q$7690,"=" &amp;B65,'2way'!$Y$3:$Y$7690,"&lt;&gt;P") + SUMIFS('2way'!$Z$3:$Z$7690,'2way'!$R$3:$R$7690,"=" &amp;B65,'2way'!$Y$3:$Y$7690,"&lt;&gt;P")</f>
        <v>800</v>
      </c>
      <c r="J65">
        <f>SUMIFS('2way'!$AF$3:$AF$7690,'2way'!$Q$3:$Q$7690,"="&amp;B65,'2way'!$Y$3:$Y$7690,"&lt;&gt;P") + SUMIFS('2way'!$AF$3:$AF$7690,'2way'!$R$3:$R$7690,"="&amp;B65,'2way'!$Y$3:$Y$7690,"&lt;&gt;P")</f>
        <v>-425</v>
      </c>
      <c r="K65" s="79">
        <f t="shared" si="2"/>
        <v>-0.53125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800</v>
      </c>
      <c r="D66">
        <f>SUMIFS('2way'!$AB$3:$AB$7690,'2way'!$Q$3:$Q$7690,"="&amp;B66,'2way'!$Z$3:$Z$7690,"&lt;&gt;P") + SUMIFS('2way'!$AB$3:$AB$7690,'2way'!$R$3:$R$7690,"="&amp;B66,'2way'!$Z$3:$Z$7690,"&lt;&gt;P")</f>
        <v>-230</v>
      </c>
      <c r="E66" s="79">
        <f t="shared" si="0"/>
        <v>-0.28749999999999998</v>
      </c>
      <c r="F66">
        <f>SUMIFS('2way'!$Z$3:$Z$7690,'2way'!$Q$3:$Q$7690,"=" &amp;B66,'2way'!$Y$3:$Y$7690,"&lt;&gt;P") + SUMIFS('2way'!$Z$3:$Z$7690,'2way'!$R$3:$R$7690,"=" &amp;B66,'2way'!$Y$3:$Y$7690,"&lt;&gt;P")</f>
        <v>800</v>
      </c>
      <c r="G66">
        <f>SUMIFS('2way'!$AD$3:$AD$7690,'2way'!$Q$3:$Q$7690,"="&amp;B66,'2way'!$Y$3:$Y$7690,"&lt;&gt;P") + SUMIFS('2way'!$AD$3:$AD$7690,'2way'!$R$3:$R$7690,"="&amp;D66,'2way'!$Y$3:$Y$7690,"&lt;&gt;P")</f>
        <v>-400</v>
      </c>
      <c r="H66" s="79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800</v>
      </c>
      <c r="J66">
        <f>SUMIFS('2way'!$AF$3:$AF$7690,'2way'!$Q$3:$Q$7690,"="&amp;B66,'2way'!$Y$3:$Y$7690,"&lt;&gt;P") + SUMIFS('2way'!$AF$3:$AF$7690,'2way'!$R$3:$R$7690,"="&amp;B66,'2way'!$Y$3:$Y$7690,"&lt;&gt;P")</f>
        <v>-603</v>
      </c>
      <c r="K66" s="79">
        <f t="shared" si="2"/>
        <v>-0.75375000000000003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800</v>
      </c>
      <c r="D67">
        <f>SUMIFS('2way'!$AB$3:$AB$7690,'2way'!$Q$3:$Q$7690,"="&amp;B67,'2way'!$Z$3:$Z$7690,"&lt;&gt;P") + SUMIFS('2way'!$AB$3:$AB$7690,'2way'!$R$3:$R$7690,"="&amp;B67,'2way'!$Z$3:$Z$7690,"&lt;&gt;P")</f>
        <v>30</v>
      </c>
      <c r="E67" s="79">
        <f t="shared" si="0"/>
        <v>3.7499999999999999E-2</v>
      </c>
      <c r="F67">
        <f>SUMIFS('2way'!$Z$3:$Z$7690,'2way'!$Q$3:$Q$7690,"=" &amp;B67,'2way'!$Y$3:$Y$7690,"&lt;&gt;P") + SUMIFS('2way'!$Z$3:$Z$7690,'2way'!$R$3:$R$7690,"=" &amp;B67,'2way'!$Y$3:$Y$7690,"&lt;&gt;P")</f>
        <v>800</v>
      </c>
      <c r="G67">
        <f>SUMIFS('2way'!$AD$3:$AD$7690,'2way'!$Q$3:$Q$7690,"="&amp;B67,'2way'!$Y$3:$Y$7690,"&lt;&gt;P") + SUMIFS('2way'!$AD$3:$AD$7690,'2way'!$R$3:$R$7690,"="&amp;D67,'2way'!$Y$3:$Y$7690,"&lt;&gt;P")</f>
        <v>18</v>
      </c>
      <c r="H67" s="79">
        <f t="shared" si="1"/>
        <v>2.2499999999999999E-2</v>
      </c>
      <c r="I67">
        <f>SUMIFS('2way'!$Z$3:$Z$7690,'2way'!$Q$3:$Q$7690,"=" &amp;B67,'2way'!$Y$3:$Y$7690,"&lt;&gt;P") + SUMIFS('2way'!$Z$3:$Z$7690,'2way'!$R$3:$R$7690,"=" &amp;B67,'2way'!$Y$3:$Y$7690,"&lt;&gt;P")</f>
        <v>800</v>
      </c>
      <c r="J67">
        <f>SUMIFS('2way'!$AF$3:$AF$7690,'2way'!$Q$3:$Q$7690,"="&amp;B67,'2way'!$Y$3:$Y$7690,"&lt;&gt;P") + SUMIFS('2way'!$AF$3:$AF$7690,'2way'!$R$3:$R$7690,"="&amp;B67,'2way'!$Y$3:$Y$7690,"&lt;&gt;P")</f>
        <v>-426</v>
      </c>
      <c r="K67" s="79">
        <f t="shared" si="2"/>
        <v>-0.53249999999999997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800</v>
      </c>
      <c r="D68">
        <f>SUMIFS('2way'!$AB$3:$AB$7690,'2way'!$Q$3:$Q$7690,"="&amp;B68,'2way'!$Z$3:$Z$7690,"&lt;&gt;P") + SUMIFS('2way'!$AB$3:$AB$7690,'2way'!$R$3:$R$7690,"="&amp;B68,'2way'!$Z$3:$Z$7690,"&lt;&gt;P")</f>
        <v>-270</v>
      </c>
      <c r="E68" s="79">
        <f t="shared" ref="E68:E131" si="3">D68/C68</f>
        <v>-0.33750000000000002</v>
      </c>
      <c r="F68">
        <f>SUMIFS('2way'!$Z$3:$Z$7690,'2way'!$Q$3:$Q$7690,"=" &amp;B68,'2way'!$Y$3:$Y$7690,"&lt;&gt;P") + SUMIFS('2way'!$Z$3:$Z$7690,'2way'!$R$3:$R$7690,"=" &amp;B68,'2way'!$Y$3:$Y$7690,"&lt;&gt;P")</f>
        <v>800</v>
      </c>
      <c r="G68">
        <f>SUMIFS('2way'!$AD$3:$AD$7690,'2way'!$Q$3:$Q$7690,"="&amp;B68,'2way'!$Y$3:$Y$7690,"&lt;&gt;P") + SUMIFS('2way'!$AD$3:$AD$7690,'2way'!$R$3:$R$7690,"="&amp;D68,'2way'!$Y$3:$Y$7690,"&lt;&gt;P")</f>
        <v>-215</v>
      </c>
      <c r="H68" s="79">
        <f t="shared" ref="H68:H131" si="4">G68/F68</f>
        <v>-0.26874999999999999</v>
      </c>
      <c r="I68">
        <f>SUMIFS('2way'!$Z$3:$Z$7690,'2way'!$Q$3:$Q$7690,"=" &amp;B68,'2way'!$Y$3:$Y$7690,"&lt;&gt;P") + SUMIFS('2way'!$Z$3:$Z$7690,'2way'!$R$3:$R$7690,"=" &amp;B68,'2way'!$Y$3:$Y$7690,"&lt;&gt;P")</f>
        <v>800</v>
      </c>
      <c r="J68">
        <f>SUMIFS('2way'!$AF$3:$AF$7690,'2way'!$Q$3:$Q$7690,"="&amp;B68,'2way'!$Y$3:$Y$7690,"&lt;&gt;P") + SUMIFS('2way'!$AF$3:$AF$7690,'2way'!$R$3:$R$7690,"="&amp;B68,'2way'!$Y$3:$Y$7690,"&lt;&gt;P")</f>
        <v>-455</v>
      </c>
      <c r="K68" s="79">
        <f t="shared" ref="K68:K131" si="5">J68/I68</f>
        <v>-0.56874999999999998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700</v>
      </c>
      <c r="D69">
        <f>SUMIFS('2way'!$AB$3:$AB$7690,'2way'!$Q$3:$Q$7690,"="&amp;B69,'2way'!$Z$3:$Z$7690,"&lt;&gt;P") + SUMIFS('2way'!$AB$3:$AB$7690,'2way'!$R$3:$R$7690,"="&amp;B69,'2way'!$Z$3:$Z$7690,"&lt;&gt;P")</f>
        <v>277</v>
      </c>
      <c r="E69" s="79">
        <f t="shared" si="3"/>
        <v>0.39571428571428574</v>
      </c>
      <c r="F69">
        <f>SUMIFS('2way'!$Z$3:$Z$7690,'2way'!$Q$3:$Q$7690,"=" &amp;B69,'2way'!$Y$3:$Y$7690,"&lt;&gt;P") + SUMIFS('2way'!$Z$3:$Z$7690,'2way'!$R$3:$R$7690,"=" &amp;B69,'2way'!$Y$3:$Y$7690,"&lt;&gt;P")</f>
        <v>700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79">
        <f t="shared" si="4"/>
        <v>-0.42857142857142855</v>
      </c>
      <c r="I69">
        <f>SUMIFS('2way'!$Z$3:$Z$7690,'2way'!$Q$3:$Q$7690,"=" &amp;B69,'2way'!$Y$3:$Y$7690,"&lt;&gt;P") + SUMIFS('2way'!$Z$3:$Z$7690,'2way'!$R$3:$R$7690,"=" &amp;B69,'2way'!$Y$3:$Y$7690,"&lt;&gt;P")</f>
        <v>700</v>
      </c>
      <c r="J69">
        <f>SUMIFS('2way'!$AF$3:$AF$7690,'2way'!$Q$3:$Q$7690,"="&amp;B69,'2way'!$Y$3:$Y$7690,"&lt;&gt;P") + SUMIFS('2way'!$AF$3:$AF$7690,'2way'!$R$3:$R$7690,"="&amp;B69,'2way'!$Y$3:$Y$7690,"&lt;&gt;P")</f>
        <v>-188</v>
      </c>
      <c r="K69" s="79">
        <f t="shared" si="5"/>
        <v>-0.26857142857142857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700</v>
      </c>
      <c r="D70">
        <f>SUMIFS('2way'!$AB$3:$AB$7690,'2way'!$Q$3:$Q$7690,"="&amp;B70,'2way'!$Z$3:$Z$7690,"&lt;&gt;P") + SUMIFS('2way'!$AB$3:$AB$7690,'2way'!$R$3:$R$7690,"="&amp;B70,'2way'!$Z$3:$Z$7690,"&lt;&gt;P")</f>
        <v>97.999999999999972</v>
      </c>
      <c r="E70" s="79">
        <f t="shared" si="3"/>
        <v>0.13999999999999996</v>
      </c>
      <c r="F70">
        <f>SUMIFS('2way'!$Z$3:$Z$7690,'2way'!$Q$3:$Q$7690,"=" &amp;B70,'2way'!$Y$3:$Y$7690,"&lt;&gt;P") + SUMIFS('2way'!$Z$3:$Z$7690,'2way'!$R$3:$R$7690,"=" &amp;B70,'2way'!$Y$3:$Y$7690,"&lt;&gt;P")</f>
        <v>700</v>
      </c>
      <c r="G70">
        <f>SUMIFS('2way'!$AD$3:$AD$7690,'2way'!$Q$3:$Q$7690,"="&amp;B70,'2way'!$Y$3:$Y$7690,"&lt;&gt;P") + SUMIFS('2way'!$AD$3:$AD$7690,'2way'!$R$3:$R$7690,"="&amp;D70,'2way'!$Y$3:$Y$7690,"&lt;&gt;P")</f>
        <v>-198</v>
      </c>
      <c r="H70" s="79">
        <f t="shared" si="4"/>
        <v>-0.28285714285714286</v>
      </c>
      <c r="I70">
        <f>SUMIFS('2way'!$Z$3:$Z$7690,'2way'!$Q$3:$Q$7690,"=" &amp;B70,'2way'!$Y$3:$Y$7690,"&lt;&gt;P") + SUMIFS('2way'!$Z$3:$Z$7690,'2way'!$R$3:$R$7690,"=" &amp;B70,'2way'!$Y$3:$Y$7690,"&lt;&gt;P")</f>
        <v>700</v>
      </c>
      <c r="J70">
        <f>SUMIFS('2way'!$AF$3:$AF$7690,'2way'!$Q$3:$Q$7690,"="&amp;B70,'2way'!$Y$3:$Y$7690,"&lt;&gt;P") + SUMIFS('2way'!$AF$3:$AF$7690,'2way'!$R$3:$R$7690,"="&amp;B70,'2way'!$Y$3:$Y$7690,"&lt;&gt;P")</f>
        <v>-511</v>
      </c>
      <c r="K70" s="79">
        <f t="shared" si="5"/>
        <v>-0.73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800</v>
      </c>
      <c r="D71">
        <f>SUMIFS('2way'!$AB$3:$AB$7690,'2way'!$Q$3:$Q$7690,"="&amp;B71,'2way'!$Z$3:$Z$7690,"&lt;&gt;P") + SUMIFS('2way'!$AB$3:$AB$7690,'2way'!$R$3:$R$7690,"="&amp;B71,'2way'!$Z$3:$Z$7690,"&lt;&gt;P")</f>
        <v>-423</v>
      </c>
      <c r="E71" s="79">
        <f t="shared" si="3"/>
        <v>-0.52875000000000005</v>
      </c>
      <c r="F71">
        <f>SUMIFS('2way'!$Z$3:$Z$7690,'2way'!$Q$3:$Q$7690,"=" &amp;B71,'2way'!$Y$3:$Y$7690,"&lt;&gt;P") + SUMIFS('2way'!$Z$3:$Z$7690,'2way'!$R$3:$R$7690,"=" &amp;B71,'2way'!$Y$3:$Y$7690,"&lt;&gt;P")</f>
        <v>800</v>
      </c>
      <c r="G71">
        <f>SUMIFS('2way'!$AD$3:$AD$7690,'2way'!$Q$3:$Q$7690,"="&amp;B71,'2way'!$Y$3:$Y$7690,"&lt;&gt;P") + SUMIFS('2way'!$AD$3:$AD$7690,'2way'!$R$3:$R$7690,"="&amp;D71,'2way'!$Y$3:$Y$7690,"&lt;&gt;P")</f>
        <v>-188</v>
      </c>
      <c r="H71" s="79">
        <f t="shared" si="4"/>
        <v>-0.23499999999999999</v>
      </c>
      <c r="I71">
        <f>SUMIFS('2way'!$Z$3:$Z$7690,'2way'!$Q$3:$Q$7690,"=" &amp;B71,'2way'!$Y$3:$Y$7690,"&lt;&gt;P") + SUMIFS('2way'!$Z$3:$Z$7690,'2way'!$R$3:$R$7690,"=" &amp;B71,'2way'!$Y$3:$Y$7690,"&lt;&gt;P")</f>
        <v>800</v>
      </c>
      <c r="J71">
        <f>SUMIFS('2way'!$AF$3:$AF$7690,'2way'!$Q$3:$Q$7690,"="&amp;B71,'2way'!$Y$3:$Y$7690,"&lt;&gt;P") + SUMIFS('2way'!$AF$3:$AF$7690,'2way'!$R$3:$R$7690,"="&amp;B71,'2way'!$Y$3:$Y$7690,"&lt;&gt;P")</f>
        <v>-282</v>
      </c>
      <c r="K71" s="79">
        <f t="shared" si="5"/>
        <v>-0.35249999999999998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800</v>
      </c>
      <c r="D72">
        <f>SUMIFS('2way'!$AB$3:$AB$7690,'2way'!$Q$3:$Q$7690,"="&amp;B72,'2way'!$Z$3:$Z$7690,"&lt;&gt;P") + SUMIFS('2way'!$AB$3:$AB$7690,'2way'!$R$3:$R$7690,"="&amp;B72,'2way'!$Z$3:$Z$7690,"&lt;&gt;P")</f>
        <v>-20</v>
      </c>
      <c r="E72" s="79">
        <f t="shared" si="3"/>
        <v>-2.5000000000000001E-2</v>
      </c>
      <c r="F72">
        <f>SUMIFS('2way'!$Z$3:$Z$7690,'2way'!$Q$3:$Q$7690,"=" &amp;B72,'2way'!$Y$3:$Y$7690,"&lt;&gt;P") + SUMIFS('2way'!$Z$3:$Z$7690,'2way'!$R$3:$R$7690,"=" &amp;B72,'2way'!$Y$3:$Y$7690,"&lt;&gt;P")</f>
        <v>800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9">
        <f t="shared" si="4"/>
        <v>-0.5</v>
      </c>
      <c r="I72">
        <f>SUMIFS('2way'!$Z$3:$Z$7690,'2way'!$Q$3:$Q$7690,"=" &amp;B72,'2way'!$Y$3:$Y$7690,"&lt;&gt;P") + SUMIFS('2way'!$Z$3:$Z$7690,'2way'!$R$3:$R$7690,"=" &amp;B72,'2way'!$Y$3:$Y$7690,"&lt;&gt;P")</f>
        <v>800</v>
      </c>
      <c r="J72">
        <f>SUMIFS('2way'!$AF$3:$AF$7690,'2way'!$Q$3:$Q$7690,"="&amp;B72,'2way'!$Y$3:$Y$7690,"&lt;&gt;P") + SUMIFS('2way'!$AF$3:$AF$7690,'2way'!$R$3:$R$7690,"="&amp;B72,'2way'!$Y$3:$Y$7690,"&lt;&gt;P")</f>
        <v>-444</v>
      </c>
      <c r="K72" s="79">
        <f t="shared" si="5"/>
        <v>-0.55500000000000005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800</v>
      </c>
      <c r="D73">
        <f>SUMIFS('2way'!$AB$3:$AB$7690,'2way'!$Q$3:$Q$7690,"="&amp;B73,'2way'!$Z$3:$Z$7690,"&lt;&gt;P") + SUMIFS('2way'!$AB$3:$AB$7690,'2way'!$R$3:$R$7690,"="&amp;B73,'2way'!$Z$3:$Z$7690,"&lt;&gt;P")</f>
        <v>-227.00000000000003</v>
      </c>
      <c r="E73" s="79">
        <f t="shared" si="3"/>
        <v>-0.28375000000000006</v>
      </c>
      <c r="F73">
        <f>SUMIFS('2way'!$Z$3:$Z$7690,'2way'!$Q$3:$Q$7690,"=" &amp;B73,'2way'!$Y$3:$Y$7690,"&lt;&gt;P") + SUMIFS('2way'!$Z$3:$Z$7690,'2way'!$R$3:$R$7690,"=" &amp;B73,'2way'!$Y$3:$Y$7690,"&lt;&gt;P")</f>
        <v>800</v>
      </c>
      <c r="G73">
        <f>SUMIFS('2way'!$AD$3:$AD$7690,'2way'!$Q$3:$Q$7690,"="&amp;B73,'2way'!$Y$3:$Y$7690,"&lt;&gt;P") + SUMIFS('2way'!$AD$3:$AD$7690,'2way'!$R$3:$R$7690,"="&amp;D73,'2way'!$Y$3:$Y$7690,"&lt;&gt;P")</f>
        <v>-217</v>
      </c>
      <c r="H73" s="79">
        <f t="shared" si="4"/>
        <v>-0.27124999999999999</v>
      </c>
      <c r="I73">
        <f>SUMIFS('2way'!$Z$3:$Z$7690,'2way'!$Q$3:$Q$7690,"=" &amp;B73,'2way'!$Y$3:$Y$7690,"&lt;&gt;P") + SUMIFS('2way'!$Z$3:$Z$7690,'2way'!$R$3:$R$7690,"=" &amp;B73,'2way'!$Y$3:$Y$7690,"&lt;&gt;P")</f>
        <v>800</v>
      </c>
      <c r="J73">
        <f>SUMIFS('2way'!$AF$3:$AF$7690,'2way'!$Q$3:$Q$7690,"="&amp;B73,'2way'!$Y$3:$Y$7690,"&lt;&gt;P") + SUMIFS('2way'!$AF$3:$AF$7690,'2way'!$R$3:$R$7690,"="&amp;B73,'2way'!$Y$3:$Y$7690,"&lt;&gt;P")</f>
        <v>-428</v>
      </c>
      <c r="K73" s="79">
        <f t="shared" si="5"/>
        <v>-0.53500000000000003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700</v>
      </c>
      <c r="D74">
        <f>SUMIFS('2way'!$AB$3:$AB$7690,'2way'!$Q$3:$Q$7690,"="&amp;B74,'2way'!$Z$3:$Z$7690,"&lt;&gt;P") + SUMIFS('2way'!$AB$3:$AB$7690,'2way'!$R$3:$R$7690,"="&amp;B74,'2way'!$Z$3:$Z$7690,"&lt;&gt;P")</f>
        <v>83.999999999999972</v>
      </c>
      <c r="E74" s="79">
        <f t="shared" si="3"/>
        <v>0.11999999999999995</v>
      </c>
      <c r="F74">
        <f>SUMIFS('2way'!$Z$3:$Z$7690,'2way'!$Q$3:$Q$7690,"=" &amp;B74,'2way'!$Y$3:$Y$7690,"&lt;&gt;P") + SUMIFS('2way'!$Z$3:$Z$7690,'2way'!$R$3:$R$7690,"=" &amp;B74,'2way'!$Y$3:$Y$7690,"&lt;&gt;P")</f>
        <v>700</v>
      </c>
      <c r="G74">
        <f>SUMIFS('2way'!$AD$3:$AD$7690,'2way'!$Q$3:$Q$7690,"="&amp;B74,'2way'!$Y$3:$Y$7690,"&lt;&gt;P") + SUMIFS('2way'!$AD$3:$AD$7690,'2way'!$R$3:$R$7690,"="&amp;D74,'2way'!$Y$3:$Y$7690,"&lt;&gt;P")</f>
        <v>-400</v>
      </c>
      <c r="H74" s="79">
        <f t="shared" si="4"/>
        <v>-0.5714285714285714</v>
      </c>
      <c r="I74">
        <f>SUMIFS('2way'!$Z$3:$Z$7690,'2way'!$Q$3:$Q$7690,"=" &amp;B74,'2way'!$Y$3:$Y$7690,"&lt;&gt;P") + SUMIFS('2way'!$Z$3:$Z$7690,'2way'!$R$3:$R$7690,"=" &amp;B74,'2way'!$Y$3:$Y$7690,"&lt;&gt;P")</f>
        <v>700</v>
      </c>
      <c r="J74">
        <f>SUMIFS('2way'!$AF$3:$AF$7690,'2way'!$Q$3:$Q$7690,"="&amp;B74,'2way'!$Y$3:$Y$7690,"&lt;&gt;P") + SUMIFS('2way'!$AF$3:$AF$7690,'2way'!$R$3:$R$7690,"="&amp;B74,'2way'!$Y$3:$Y$7690,"&lt;&gt;P")</f>
        <v>-521</v>
      </c>
      <c r="K74" s="79">
        <f t="shared" si="5"/>
        <v>-0.74428571428571433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800</v>
      </c>
      <c r="D75">
        <f>SUMIFS('2way'!$AB$3:$AB$7690,'2way'!$Q$3:$Q$7690,"="&amp;B75,'2way'!$Z$3:$Z$7690,"&lt;&gt;P") + SUMIFS('2way'!$AB$3:$AB$7690,'2way'!$R$3:$R$7690,"="&amp;B75,'2way'!$Z$3:$Z$7690,"&lt;&gt;P")</f>
        <v>95</v>
      </c>
      <c r="E75" s="79">
        <f t="shared" si="3"/>
        <v>0.11874999999999999</v>
      </c>
      <c r="F75">
        <f>SUMIFS('2way'!$Z$3:$Z$7690,'2way'!$Q$3:$Q$7690,"=" &amp;B75,'2way'!$Y$3:$Y$7690,"&lt;&gt;P") + SUMIFS('2way'!$Z$3:$Z$7690,'2way'!$R$3:$R$7690,"=" &amp;B75,'2way'!$Y$3:$Y$7690,"&lt;&gt;P")</f>
        <v>800</v>
      </c>
      <c r="G75">
        <f>SUMIFS('2way'!$AD$3:$AD$7690,'2way'!$Q$3:$Q$7690,"="&amp;B75,'2way'!$Y$3:$Y$7690,"&lt;&gt;P") + SUMIFS('2way'!$AD$3:$AD$7690,'2way'!$R$3:$R$7690,"="&amp;D75,'2way'!$Y$3:$Y$7690,"&lt;&gt;P")</f>
        <v>-400</v>
      </c>
      <c r="H75" s="79">
        <f t="shared" si="4"/>
        <v>-0.5</v>
      </c>
      <c r="I75">
        <f>SUMIFS('2way'!$Z$3:$Z$7690,'2way'!$Q$3:$Q$7690,"=" &amp;B75,'2way'!$Y$3:$Y$7690,"&lt;&gt;P") + SUMIFS('2way'!$Z$3:$Z$7690,'2way'!$R$3:$R$7690,"=" &amp;B75,'2way'!$Y$3:$Y$7690,"&lt;&gt;P")</f>
        <v>800</v>
      </c>
      <c r="J75">
        <f>SUMIFS('2way'!$AF$3:$AF$7690,'2way'!$Q$3:$Q$7690,"="&amp;B75,'2way'!$Y$3:$Y$7690,"&lt;&gt;P") + SUMIFS('2way'!$AF$3:$AF$7690,'2way'!$R$3:$R$7690,"="&amp;B75,'2way'!$Y$3:$Y$7690,"&lt;&gt;P")</f>
        <v>41</v>
      </c>
      <c r="K75" s="79">
        <f t="shared" si="5"/>
        <v>5.1249999999999997E-2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800</v>
      </c>
      <c r="D76">
        <f>SUMIFS('2way'!$AB$3:$AB$7690,'2way'!$Q$3:$Q$7690,"="&amp;B76,'2way'!$Z$3:$Z$7690,"&lt;&gt;P") + SUMIFS('2way'!$AB$3:$AB$7690,'2way'!$R$3:$R$7690,"="&amp;B76,'2way'!$Z$3:$Z$7690,"&lt;&gt;P")</f>
        <v>227</v>
      </c>
      <c r="E76" s="79">
        <f t="shared" si="3"/>
        <v>0.28375</v>
      </c>
      <c r="F76">
        <f>SUMIFS('2way'!$Z$3:$Z$7690,'2way'!$Q$3:$Q$7690,"=" &amp;B76,'2way'!$Y$3:$Y$7690,"&lt;&gt;P") + SUMIFS('2way'!$Z$3:$Z$7690,'2way'!$R$3:$R$7690,"=" &amp;B76,'2way'!$Y$3:$Y$7690,"&lt;&gt;P")</f>
        <v>800</v>
      </c>
      <c r="G76">
        <f>SUMIFS('2way'!$AD$3:$AD$7690,'2way'!$Q$3:$Q$7690,"="&amp;B76,'2way'!$Y$3:$Y$7690,"&lt;&gt;P") + SUMIFS('2way'!$AD$3:$AD$7690,'2way'!$R$3:$R$7690,"="&amp;D76,'2way'!$Y$3:$Y$7690,"&lt;&gt;P")</f>
        <v>127.99999999999997</v>
      </c>
      <c r="H76" s="79">
        <f t="shared" si="4"/>
        <v>0.15999999999999998</v>
      </c>
      <c r="I76">
        <f>SUMIFS('2way'!$Z$3:$Z$7690,'2way'!$Q$3:$Q$7690,"=" &amp;B76,'2way'!$Y$3:$Y$7690,"&lt;&gt;P") + SUMIFS('2way'!$Z$3:$Z$7690,'2way'!$R$3:$R$7690,"=" &amp;B76,'2way'!$Y$3:$Y$7690,"&lt;&gt;P")</f>
        <v>800</v>
      </c>
      <c r="J76">
        <f>SUMIFS('2way'!$AF$3:$AF$7690,'2way'!$Q$3:$Q$7690,"="&amp;B76,'2way'!$Y$3:$Y$7690,"&lt;&gt;P") + SUMIFS('2way'!$AF$3:$AF$7690,'2way'!$R$3:$R$7690,"="&amp;B76,'2way'!$Y$3:$Y$7690,"&lt;&gt;P")</f>
        <v>-468</v>
      </c>
      <c r="K76" s="79">
        <f t="shared" si="5"/>
        <v>-0.58499999999999996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800</v>
      </c>
      <c r="D77">
        <f>SUMIFS('2way'!$AB$3:$AB$7690,'2way'!$Q$3:$Q$7690,"="&amp;B77,'2way'!$Z$3:$Z$7690,"&lt;&gt;P") + SUMIFS('2way'!$AB$3:$AB$7690,'2way'!$R$3:$R$7690,"="&amp;B77,'2way'!$Z$3:$Z$7690,"&lt;&gt;P")</f>
        <v>-124</v>
      </c>
      <c r="E77" s="79">
        <f t="shared" si="3"/>
        <v>-0.155</v>
      </c>
      <c r="F77">
        <f>SUMIFS('2way'!$Z$3:$Z$7690,'2way'!$Q$3:$Q$7690,"=" &amp;B77,'2way'!$Y$3:$Y$7690,"&lt;&gt;P") + SUMIFS('2way'!$Z$3:$Z$7690,'2way'!$R$3:$R$7690,"=" &amp;B77,'2way'!$Y$3:$Y$7690,"&lt;&gt;P")</f>
        <v>800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9">
        <f t="shared" si="4"/>
        <v>-0.5</v>
      </c>
      <c r="I77">
        <f>SUMIFS('2way'!$Z$3:$Z$7690,'2way'!$Q$3:$Q$7690,"=" &amp;B77,'2way'!$Y$3:$Y$7690,"&lt;&gt;P") + SUMIFS('2way'!$Z$3:$Z$7690,'2way'!$R$3:$R$7690,"=" &amp;B77,'2way'!$Y$3:$Y$7690,"&lt;&gt;P")</f>
        <v>800</v>
      </c>
      <c r="J77">
        <f>SUMIFS('2way'!$AF$3:$AF$7690,'2way'!$Q$3:$Q$7690,"="&amp;B77,'2way'!$Y$3:$Y$7690,"&lt;&gt;P") + SUMIFS('2way'!$AF$3:$AF$7690,'2way'!$R$3:$R$7690,"="&amp;B77,'2way'!$Y$3:$Y$7690,"&lt;&gt;P")</f>
        <v>416</v>
      </c>
      <c r="K77" s="79">
        <f t="shared" si="5"/>
        <v>0.52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800</v>
      </c>
      <c r="D78">
        <f>SUMIFS('2way'!$AB$3:$AB$7690,'2way'!$Q$3:$Q$7690,"="&amp;B78,'2way'!$Z$3:$Z$7690,"&lt;&gt;P") + SUMIFS('2way'!$AB$3:$AB$7690,'2way'!$R$3:$R$7690,"="&amp;B78,'2way'!$Z$3:$Z$7690,"&lt;&gt;P")</f>
        <v>-183</v>
      </c>
      <c r="E78" s="79">
        <f t="shared" si="3"/>
        <v>-0.22875000000000001</v>
      </c>
      <c r="F78">
        <f>SUMIFS('2way'!$Z$3:$Z$7690,'2way'!$Q$3:$Q$7690,"=" &amp;B78,'2way'!$Y$3:$Y$7690,"&lt;&gt;P") + SUMIFS('2way'!$Z$3:$Z$7690,'2way'!$R$3:$R$7690,"=" &amp;B78,'2way'!$Y$3:$Y$7690,"&lt;&gt;P")</f>
        <v>800</v>
      </c>
      <c r="G78">
        <f>SUMIFS('2way'!$AD$3:$AD$7690,'2way'!$Q$3:$Q$7690,"="&amp;B78,'2way'!$Y$3:$Y$7690,"&lt;&gt;P") + SUMIFS('2way'!$AD$3:$AD$7690,'2way'!$R$3:$R$7690,"="&amp;D78,'2way'!$Y$3:$Y$7690,"&lt;&gt;P")</f>
        <v>-192</v>
      </c>
      <c r="H78" s="79">
        <f t="shared" si="4"/>
        <v>-0.24</v>
      </c>
      <c r="I78">
        <f>SUMIFS('2way'!$Z$3:$Z$7690,'2way'!$Q$3:$Q$7690,"=" &amp;B78,'2way'!$Y$3:$Y$7690,"&lt;&gt;P") + SUMIFS('2way'!$Z$3:$Z$7690,'2way'!$R$3:$R$7690,"=" &amp;B78,'2way'!$Y$3:$Y$7690,"&lt;&gt;P")</f>
        <v>800</v>
      </c>
      <c r="J78">
        <f>SUMIFS('2way'!$AF$3:$AF$7690,'2way'!$Q$3:$Q$7690,"="&amp;B78,'2way'!$Y$3:$Y$7690,"&lt;&gt;P") + SUMIFS('2way'!$AF$3:$AF$7690,'2way'!$R$3:$R$7690,"="&amp;B78,'2way'!$Y$3:$Y$7690,"&lt;&gt;P")</f>
        <v>-800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800</v>
      </c>
      <c r="D79">
        <f>SUMIFS('2way'!$AB$3:$AB$7690,'2way'!$Q$3:$Q$7690,"="&amp;B79,'2way'!$Z$3:$Z$7690,"&lt;&gt;P") + SUMIFS('2way'!$AB$3:$AB$7690,'2way'!$R$3:$R$7690,"="&amp;B79,'2way'!$Z$3:$Z$7690,"&lt;&gt;P")</f>
        <v>-297</v>
      </c>
      <c r="E79" s="79">
        <f t="shared" si="3"/>
        <v>-0.37125000000000002</v>
      </c>
      <c r="F79">
        <f>SUMIFS('2way'!$Z$3:$Z$7690,'2way'!$Q$3:$Q$7690,"=" &amp;B79,'2way'!$Y$3:$Y$7690,"&lt;&gt;P") + SUMIFS('2way'!$Z$3:$Z$7690,'2way'!$R$3:$R$7690,"=" &amp;B79,'2way'!$Y$3:$Y$7690,"&lt;&gt;P")</f>
        <v>800</v>
      </c>
      <c r="G79">
        <f>SUMIFS('2way'!$AD$3:$AD$7690,'2way'!$Q$3:$Q$7690,"="&amp;B79,'2way'!$Y$3:$Y$7690,"&lt;&gt;P") + SUMIFS('2way'!$AD$3:$AD$7690,'2way'!$R$3:$R$7690,"="&amp;D79,'2way'!$Y$3:$Y$7690,"&lt;&gt;P")</f>
        <v>-500</v>
      </c>
      <c r="H79" s="79">
        <f t="shared" si="4"/>
        <v>-0.625</v>
      </c>
      <c r="I79">
        <f>SUMIFS('2way'!$Z$3:$Z$7690,'2way'!$Q$3:$Q$7690,"=" &amp;B79,'2way'!$Y$3:$Y$7690,"&lt;&gt;P") + SUMIFS('2way'!$Z$3:$Z$7690,'2way'!$R$3:$R$7690,"=" &amp;B79,'2way'!$Y$3:$Y$7690,"&lt;&gt;P")</f>
        <v>800</v>
      </c>
      <c r="J79">
        <f>SUMIFS('2way'!$AF$3:$AF$7690,'2way'!$Q$3:$Q$7690,"="&amp;B79,'2way'!$Y$3:$Y$7690,"&lt;&gt;P") + SUMIFS('2way'!$AF$3:$AF$7690,'2way'!$R$3:$R$7690,"="&amp;B79,'2way'!$Y$3:$Y$7690,"&lt;&gt;P")</f>
        <v>-127</v>
      </c>
      <c r="K79" s="79">
        <f t="shared" si="5"/>
        <v>-0.15875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800</v>
      </c>
      <c r="D80">
        <f>SUMIFS('2way'!$AB$3:$AB$7690,'2way'!$Q$3:$Q$7690,"="&amp;B80,'2way'!$Z$3:$Z$7690,"&lt;&gt;P") + SUMIFS('2way'!$AB$3:$AB$7690,'2way'!$R$3:$R$7690,"="&amp;B80,'2way'!$Z$3:$Z$7690,"&lt;&gt;P")</f>
        <v>524</v>
      </c>
      <c r="E80" s="79">
        <f t="shared" si="3"/>
        <v>0.65500000000000003</v>
      </c>
      <c r="F80">
        <f>SUMIFS('2way'!$Z$3:$Z$7690,'2way'!$Q$3:$Q$7690,"=" &amp;B80,'2way'!$Y$3:$Y$7690,"&lt;&gt;P") + SUMIFS('2way'!$Z$3:$Z$7690,'2way'!$R$3:$R$7690,"=" &amp;B80,'2way'!$Y$3:$Y$7690,"&lt;&gt;P")</f>
        <v>800</v>
      </c>
      <c r="G80">
        <f>SUMIFS('2way'!$AD$3:$AD$7690,'2way'!$Q$3:$Q$7690,"="&amp;B80,'2way'!$Y$3:$Y$7690,"&lt;&gt;P") + SUMIFS('2way'!$AD$3:$AD$7690,'2way'!$R$3:$R$7690,"="&amp;D80,'2way'!$Y$3:$Y$7690,"&lt;&gt;P")</f>
        <v>-187</v>
      </c>
      <c r="H80" s="79">
        <f t="shared" si="4"/>
        <v>-0.23375000000000001</v>
      </c>
      <c r="I80">
        <f>SUMIFS('2way'!$Z$3:$Z$7690,'2way'!$Q$3:$Q$7690,"=" &amp;B80,'2way'!$Y$3:$Y$7690,"&lt;&gt;P") + SUMIFS('2way'!$Z$3:$Z$7690,'2way'!$R$3:$R$7690,"=" &amp;B80,'2way'!$Y$3:$Y$7690,"&lt;&gt;P")</f>
        <v>800</v>
      </c>
      <c r="J80">
        <f>SUMIFS('2way'!$AF$3:$AF$7690,'2way'!$Q$3:$Q$7690,"="&amp;B80,'2way'!$Y$3:$Y$7690,"&lt;&gt;P") + SUMIFS('2way'!$AF$3:$AF$7690,'2way'!$R$3:$R$7690,"="&amp;B80,'2way'!$Y$3:$Y$7690,"&lt;&gt;P")</f>
        <v>43</v>
      </c>
      <c r="K80" s="79">
        <f t="shared" si="5"/>
        <v>5.3749999999999999E-2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800</v>
      </c>
      <c r="D81">
        <f>SUMIFS('2way'!$AB$3:$AB$7690,'2way'!$Q$3:$Q$7690,"="&amp;B81,'2way'!$Z$3:$Z$7690,"&lt;&gt;P") + SUMIFS('2way'!$AB$3:$AB$7690,'2way'!$R$3:$R$7690,"="&amp;B81,'2way'!$Z$3:$Z$7690,"&lt;&gt;P")</f>
        <v>-144</v>
      </c>
      <c r="E81" s="79">
        <f t="shared" si="3"/>
        <v>-0.18</v>
      </c>
      <c r="F81">
        <f>SUMIFS('2way'!$Z$3:$Z$7690,'2way'!$Q$3:$Q$7690,"=" &amp;B81,'2way'!$Y$3:$Y$7690,"&lt;&gt;P") + SUMIFS('2way'!$Z$3:$Z$7690,'2way'!$R$3:$R$7690,"=" &amp;B81,'2way'!$Y$3:$Y$7690,"&lt;&gt;P")</f>
        <v>800</v>
      </c>
      <c r="G81">
        <f>SUMIFS('2way'!$AD$3:$AD$7690,'2way'!$Q$3:$Q$7690,"="&amp;B81,'2way'!$Y$3:$Y$7690,"&lt;&gt;P") + SUMIFS('2way'!$AD$3:$AD$7690,'2way'!$R$3:$R$7690,"="&amp;D81,'2way'!$Y$3:$Y$7690,"&lt;&gt;P")</f>
        <v>-400</v>
      </c>
      <c r="H81" s="79">
        <f t="shared" si="4"/>
        <v>-0.5</v>
      </c>
      <c r="I81">
        <f>SUMIFS('2way'!$Z$3:$Z$7690,'2way'!$Q$3:$Q$7690,"=" &amp;B81,'2way'!$Y$3:$Y$7690,"&lt;&gt;P") + SUMIFS('2way'!$Z$3:$Z$7690,'2way'!$R$3:$R$7690,"=" &amp;B81,'2way'!$Y$3:$Y$7690,"&lt;&gt;P")</f>
        <v>800</v>
      </c>
      <c r="J81">
        <f>SUMIFS('2way'!$AF$3:$AF$7690,'2way'!$Q$3:$Q$7690,"="&amp;B81,'2way'!$Y$3:$Y$7690,"&lt;&gt;P") + SUMIFS('2way'!$AF$3:$AF$7690,'2way'!$R$3:$R$7690,"="&amp;B81,'2way'!$Y$3:$Y$7690,"&lt;&gt;P")</f>
        <v>-144</v>
      </c>
      <c r="K81" s="79">
        <f t="shared" si="5"/>
        <v>-0.18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800</v>
      </c>
      <c r="D82">
        <f>SUMIFS('2way'!$AB$3:$AB$7690,'2way'!$Q$3:$Q$7690,"="&amp;B82,'2way'!$Z$3:$Z$7690,"&lt;&gt;P") + SUMIFS('2way'!$AB$3:$AB$7690,'2way'!$R$3:$R$7690,"="&amp;B82,'2way'!$Z$3:$Z$7690,"&lt;&gt;P")</f>
        <v>365</v>
      </c>
      <c r="E82" s="79">
        <f t="shared" si="3"/>
        <v>0.45624999999999999</v>
      </c>
      <c r="F82">
        <f>SUMIFS('2way'!$Z$3:$Z$7690,'2way'!$Q$3:$Q$7690,"=" &amp;B82,'2way'!$Y$3:$Y$7690,"&lt;&gt;P") + SUMIFS('2way'!$Z$3:$Z$7690,'2way'!$R$3:$R$7690,"=" &amp;B82,'2way'!$Y$3:$Y$7690,"&lt;&gt;P")</f>
        <v>800</v>
      </c>
      <c r="G82">
        <f>SUMIFS('2way'!$AD$3:$AD$7690,'2way'!$Q$3:$Q$7690,"="&amp;B82,'2way'!$Y$3:$Y$7690,"&lt;&gt;P") + SUMIFS('2way'!$AD$3:$AD$7690,'2way'!$R$3:$R$7690,"="&amp;D82,'2way'!$Y$3:$Y$7690,"&lt;&gt;P")</f>
        <v>-400</v>
      </c>
      <c r="H82" s="79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800</v>
      </c>
      <c r="J82">
        <f>SUMIFS('2way'!$AF$3:$AF$7690,'2way'!$Q$3:$Q$7690,"="&amp;B82,'2way'!$Y$3:$Y$7690,"&lt;&gt;P") + SUMIFS('2way'!$AF$3:$AF$7690,'2way'!$R$3:$R$7690,"="&amp;B82,'2way'!$Y$3:$Y$7690,"&lt;&gt;P")</f>
        <v>534</v>
      </c>
      <c r="K82" s="79">
        <f t="shared" si="5"/>
        <v>0.66749999999999998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800</v>
      </c>
      <c r="D83">
        <f>SUMIFS('2way'!$AB$3:$AB$7690,'2way'!$Q$3:$Q$7690,"="&amp;B83,'2way'!$Z$3:$Z$7690,"&lt;&gt;P") + SUMIFS('2way'!$AB$3:$AB$7690,'2way'!$R$3:$R$7690,"="&amp;B83,'2way'!$Z$3:$Z$7690,"&lt;&gt;P")</f>
        <v>-19.000000000000028</v>
      </c>
      <c r="E83" s="79">
        <f t="shared" si="3"/>
        <v>-2.3750000000000035E-2</v>
      </c>
      <c r="F83">
        <f>SUMIFS('2way'!$Z$3:$Z$7690,'2way'!$Q$3:$Q$7690,"=" &amp;B83,'2way'!$Y$3:$Y$7690,"&lt;&gt;P") + SUMIFS('2way'!$Z$3:$Z$7690,'2way'!$R$3:$R$7690,"=" &amp;B83,'2way'!$Y$3:$Y$7690,"&lt;&gt;P")</f>
        <v>800</v>
      </c>
      <c r="G83">
        <f>SUMIFS('2way'!$AD$3:$AD$7690,'2way'!$Q$3:$Q$7690,"="&amp;B83,'2way'!$Y$3:$Y$7690,"&lt;&gt;P") + SUMIFS('2way'!$AD$3:$AD$7690,'2way'!$R$3:$R$7690,"="&amp;D83,'2way'!$Y$3:$Y$7690,"&lt;&gt;P")</f>
        <v>-400</v>
      </c>
      <c r="H83" s="79">
        <f t="shared" si="4"/>
        <v>-0.5</v>
      </c>
      <c r="I83">
        <f>SUMIFS('2way'!$Z$3:$Z$7690,'2way'!$Q$3:$Q$7690,"=" &amp;B83,'2way'!$Y$3:$Y$7690,"&lt;&gt;P") + SUMIFS('2way'!$Z$3:$Z$7690,'2way'!$R$3:$R$7690,"=" &amp;B83,'2way'!$Y$3:$Y$7690,"&lt;&gt;P")</f>
        <v>800</v>
      </c>
      <c r="J83">
        <f>SUMIFS('2way'!$AF$3:$AF$7690,'2way'!$Q$3:$Q$7690,"="&amp;B83,'2way'!$Y$3:$Y$7690,"&lt;&gt;P") + SUMIFS('2way'!$AF$3:$AF$7690,'2way'!$R$3:$R$7690,"="&amp;B83,'2way'!$Y$3:$Y$7690,"&lt;&gt;P")</f>
        <v>-288</v>
      </c>
      <c r="K83" s="79">
        <f t="shared" si="5"/>
        <v>-0.36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800</v>
      </c>
      <c r="D84">
        <f>SUMIFS('2way'!$AB$3:$AB$7690,'2way'!$Q$3:$Q$7690,"="&amp;B84,'2way'!$Z$3:$Z$7690,"&lt;&gt;P") + SUMIFS('2way'!$AB$3:$AB$7690,'2way'!$R$3:$R$7690,"="&amp;B84,'2way'!$Z$3:$Z$7690,"&lt;&gt;P")</f>
        <v>-237</v>
      </c>
      <c r="E84" s="79">
        <f t="shared" si="3"/>
        <v>-0.29625000000000001</v>
      </c>
      <c r="F84">
        <f>SUMIFS('2way'!$Z$3:$Z$7690,'2way'!$Q$3:$Q$7690,"=" &amp;B84,'2way'!$Y$3:$Y$7690,"&lt;&gt;P") + SUMIFS('2way'!$Z$3:$Z$7690,'2way'!$R$3:$R$7690,"=" &amp;B84,'2way'!$Y$3:$Y$7690,"&lt;&gt;P")</f>
        <v>800</v>
      </c>
      <c r="G84">
        <f>SUMIFS('2way'!$AD$3:$AD$7690,'2way'!$Q$3:$Q$7690,"="&amp;B84,'2way'!$Y$3:$Y$7690,"&lt;&gt;P") + SUMIFS('2way'!$AD$3:$AD$7690,'2way'!$R$3:$R$7690,"="&amp;D84,'2way'!$Y$3:$Y$7690,"&lt;&gt;P")</f>
        <v>-400</v>
      </c>
      <c r="H84" s="79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800</v>
      </c>
      <c r="J84">
        <f>SUMIFS('2way'!$AF$3:$AF$7690,'2way'!$Q$3:$Q$7690,"="&amp;B84,'2way'!$Y$3:$Y$7690,"&lt;&gt;P") + SUMIFS('2way'!$AF$3:$AF$7690,'2way'!$R$3:$R$7690,"="&amp;B84,'2way'!$Y$3:$Y$7690,"&lt;&gt;P")</f>
        <v>-278</v>
      </c>
      <c r="K84" s="79">
        <f t="shared" si="5"/>
        <v>-0.34749999999999998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800</v>
      </c>
      <c r="D85">
        <f>SUMIFS('2way'!$AB$3:$AB$7690,'2way'!$Q$3:$Q$7690,"="&amp;B85,'2way'!$Z$3:$Z$7690,"&lt;&gt;P") + SUMIFS('2way'!$AB$3:$AB$7690,'2way'!$R$3:$R$7690,"="&amp;B85,'2way'!$Z$3:$Z$7690,"&lt;&gt;P")</f>
        <v>-50.999999999999972</v>
      </c>
      <c r="E85" s="79">
        <f t="shared" si="3"/>
        <v>-6.3749999999999959E-2</v>
      </c>
      <c r="F85">
        <f>SUMIFS('2way'!$Z$3:$Z$7690,'2way'!$Q$3:$Q$7690,"=" &amp;B85,'2way'!$Y$3:$Y$7690,"&lt;&gt;P") + SUMIFS('2way'!$Z$3:$Z$7690,'2way'!$R$3:$R$7690,"=" &amp;B85,'2way'!$Y$3:$Y$7690,"&lt;&gt;P")</f>
        <v>800</v>
      </c>
      <c r="G85">
        <f>SUMIFS('2way'!$AD$3:$AD$7690,'2way'!$Q$3:$Q$7690,"="&amp;B85,'2way'!$Y$3:$Y$7690,"&lt;&gt;P") + SUMIFS('2way'!$AD$3:$AD$7690,'2way'!$R$3:$R$7690,"="&amp;D85,'2way'!$Y$3:$Y$7690,"&lt;&gt;P")</f>
        <v>-400</v>
      </c>
      <c r="H85" s="79">
        <f t="shared" si="4"/>
        <v>-0.5</v>
      </c>
      <c r="I85">
        <f>SUMIFS('2way'!$Z$3:$Z$7690,'2way'!$Q$3:$Q$7690,"=" &amp;B85,'2way'!$Y$3:$Y$7690,"&lt;&gt;P") + SUMIFS('2way'!$Z$3:$Z$7690,'2way'!$R$3:$R$7690,"=" &amp;B85,'2way'!$Y$3:$Y$7690,"&lt;&gt;P")</f>
        <v>800</v>
      </c>
      <c r="J85">
        <f>SUMIFS('2way'!$AF$3:$AF$7690,'2way'!$Q$3:$Q$7690,"="&amp;B85,'2way'!$Y$3:$Y$7690,"&lt;&gt;P") + SUMIFS('2way'!$AF$3:$AF$7690,'2way'!$R$3:$R$7690,"="&amp;B85,'2way'!$Y$3:$Y$7690,"&lt;&gt;P")</f>
        <v>-108</v>
      </c>
      <c r="K85" s="79">
        <f t="shared" si="5"/>
        <v>-0.13500000000000001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800</v>
      </c>
      <c r="D86">
        <f>SUMIFS('2way'!$AB$3:$AB$7690,'2way'!$Q$3:$Q$7690,"="&amp;B86,'2way'!$Z$3:$Z$7690,"&lt;&gt;P") + SUMIFS('2way'!$AB$3:$AB$7690,'2way'!$R$3:$R$7690,"="&amp;B86,'2way'!$Z$3:$Z$7690,"&lt;&gt;P")</f>
        <v>-632</v>
      </c>
      <c r="E86" s="79">
        <f t="shared" si="3"/>
        <v>-0.79</v>
      </c>
      <c r="F86">
        <f>SUMIFS('2way'!$Z$3:$Z$7690,'2way'!$Q$3:$Q$7690,"=" &amp;B86,'2way'!$Y$3:$Y$7690,"&lt;&gt;P") + SUMIFS('2way'!$Z$3:$Z$7690,'2way'!$R$3:$R$7690,"=" &amp;B86,'2way'!$Y$3:$Y$7690,"&lt;&gt;P")</f>
        <v>800</v>
      </c>
      <c r="G86">
        <f>SUMIFS('2way'!$AD$3:$AD$7690,'2way'!$Q$3:$Q$7690,"="&amp;B86,'2way'!$Y$3:$Y$7690,"&lt;&gt;P") + SUMIFS('2way'!$AD$3:$AD$7690,'2way'!$R$3:$R$7690,"="&amp;D86,'2way'!$Y$3:$Y$7690,"&lt;&gt;P")</f>
        <v>-400</v>
      </c>
      <c r="H86" s="79">
        <f t="shared" si="4"/>
        <v>-0.5</v>
      </c>
      <c r="I86">
        <f>SUMIFS('2way'!$Z$3:$Z$7690,'2way'!$Q$3:$Q$7690,"=" &amp;B86,'2way'!$Y$3:$Y$7690,"&lt;&gt;P") + SUMIFS('2way'!$Z$3:$Z$7690,'2way'!$R$3:$R$7690,"=" &amp;B86,'2way'!$Y$3:$Y$7690,"&lt;&gt;P")</f>
        <v>800</v>
      </c>
      <c r="J86">
        <f>SUMIFS('2way'!$AF$3:$AF$7690,'2way'!$Q$3:$Q$7690,"="&amp;B86,'2way'!$Y$3:$Y$7690,"&lt;&gt;P") + SUMIFS('2way'!$AF$3:$AF$7690,'2way'!$R$3:$R$7690,"="&amp;B86,'2way'!$Y$3:$Y$7690,"&lt;&gt;P")</f>
        <v>-133</v>
      </c>
      <c r="K86" s="79">
        <f t="shared" si="5"/>
        <v>-0.16625000000000001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700</v>
      </c>
      <c r="D87">
        <f>SUMIFS('2way'!$AB$3:$AB$7690,'2way'!$Q$3:$Q$7690,"="&amp;B87,'2way'!$Z$3:$Z$7690,"&lt;&gt;P") + SUMIFS('2way'!$AB$3:$AB$7690,'2way'!$R$3:$R$7690,"="&amp;B87,'2way'!$Z$3:$Z$7690,"&lt;&gt;P")</f>
        <v>-139</v>
      </c>
      <c r="E87" s="79">
        <f t="shared" si="3"/>
        <v>-0.19857142857142857</v>
      </c>
      <c r="F87">
        <f>SUMIFS('2way'!$Z$3:$Z$7690,'2way'!$Q$3:$Q$7690,"=" &amp;B87,'2way'!$Y$3:$Y$7690,"&lt;&gt;P") + SUMIFS('2way'!$Z$3:$Z$7690,'2way'!$R$3:$R$7690,"=" &amp;B87,'2way'!$Y$3:$Y$7690,"&lt;&gt;P")</f>
        <v>700</v>
      </c>
      <c r="G87">
        <f>SUMIFS('2way'!$AD$3:$AD$7690,'2way'!$Q$3:$Q$7690,"="&amp;B87,'2way'!$Y$3:$Y$7690,"&lt;&gt;P") + SUMIFS('2way'!$AD$3:$AD$7690,'2way'!$R$3:$R$7690,"="&amp;D87,'2way'!$Y$3:$Y$7690,"&lt;&gt;P")</f>
        <v>91</v>
      </c>
      <c r="H87" s="79">
        <f t="shared" si="4"/>
        <v>0.13</v>
      </c>
      <c r="I87">
        <f>SUMIFS('2way'!$Z$3:$Z$7690,'2way'!$Q$3:$Q$7690,"=" &amp;B87,'2way'!$Y$3:$Y$7690,"&lt;&gt;P") + SUMIFS('2way'!$Z$3:$Z$7690,'2way'!$R$3:$R$7690,"=" &amp;B87,'2way'!$Y$3:$Y$7690,"&lt;&gt;P")</f>
        <v>700</v>
      </c>
      <c r="J87">
        <f>SUMIFS('2way'!$AF$3:$AF$7690,'2way'!$Q$3:$Q$7690,"="&amp;B87,'2way'!$Y$3:$Y$7690,"&lt;&gt;P") + SUMIFS('2way'!$AF$3:$AF$7690,'2way'!$R$3:$R$7690,"="&amp;B87,'2way'!$Y$3:$Y$7690,"&lt;&gt;P")</f>
        <v>-351</v>
      </c>
      <c r="K87" s="79">
        <f t="shared" si="5"/>
        <v>-0.50142857142857145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800</v>
      </c>
      <c r="D88">
        <f>SUMIFS('2way'!$AB$3:$AB$7690,'2way'!$Q$3:$Q$7690,"="&amp;B88,'2way'!$Z$3:$Z$7690,"&lt;&gt;P") + SUMIFS('2way'!$AB$3:$AB$7690,'2way'!$R$3:$R$7690,"="&amp;B88,'2way'!$Z$3:$Z$7690,"&lt;&gt;P")</f>
        <v>496</v>
      </c>
      <c r="E88" s="79">
        <f t="shared" si="3"/>
        <v>0.62</v>
      </c>
      <c r="F88">
        <f>SUMIFS('2way'!$Z$3:$Z$7690,'2way'!$Q$3:$Q$7690,"=" &amp;B88,'2way'!$Y$3:$Y$7690,"&lt;&gt;P") + SUMIFS('2way'!$Z$3:$Z$7690,'2way'!$R$3:$R$7690,"=" &amp;B88,'2way'!$Y$3:$Y$7690,"&lt;&gt;P")</f>
        <v>800</v>
      </c>
      <c r="G88">
        <f>SUMIFS('2way'!$AD$3:$AD$7690,'2way'!$Q$3:$Q$7690,"="&amp;B88,'2way'!$Y$3:$Y$7690,"&lt;&gt;P") + SUMIFS('2way'!$AD$3:$AD$7690,'2way'!$R$3:$R$7690,"="&amp;D88,'2way'!$Y$3:$Y$7690,"&lt;&gt;P")</f>
        <v>-400</v>
      </c>
      <c r="H88" s="79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800</v>
      </c>
      <c r="J88">
        <f>SUMIFS('2way'!$AF$3:$AF$7690,'2way'!$Q$3:$Q$7690,"="&amp;B88,'2way'!$Y$3:$Y$7690,"&lt;&gt;P") + SUMIFS('2way'!$AF$3:$AF$7690,'2way'!$R$3:$R$7690,"="&amp;B88,'2way'!$Y$3:$Y$7690,"&lt;&gt;P")</f>
        <v>48</v>
      </c>
      <c r="K88" s="79">
        <f t="shared" si="5"/>
        <v>0.06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800</v>
      </c>
      <c r="D89">
        <f>SUMIFS('2way'!$AB$3:$AB$7690,'2way'!$Q$3:$Q$7690,"="&amp;B89,'2way'!$Z$3:$Z$7690,"&lt;&gt;P") + SUMIFS('2way'!$AB$3:$AB$7690,'2way'!$R$3:$R$7690,"="&amp;B89,'2way'!$Z$3:$Z$7690,"&lt;&gt;P")</f>
        <v>-5.0000000000000568</v>
      </c>
      <c r="E89" s="79">
        <f t="shared" si="3"/>
        <v>-6.2500000000000715E-3</v>
      </c>
      <c r="F89">
        <f>SUMIFS('2way'!$Z$3:$Z$7690,'2way'!$Q$3:$Q$7690,"=" &amp;B89,'2way'!$Y$3:$Y$7690,"&lt;&gt;P") + SUMIFS('2way'!$Z$3:$Z$7690,'2way'!$R$3:$R$7690,"=" &amp;B89,'2way'!$Y$3:$Y$7690,"&lt;&gt;P")</f>
        <v>800</v>
      </c>
      <c r="G89">
        <f>SUMIFS('2way'!$AD$3:$AD$7690,'2way'!$Q$3:$Q$7690,"="&amp;B89,'2way'!$Y$3:$Y$7690,"&lt;&gt;P") + SUMIFS('2way'!$AD$3:$AD$7690,'2way'!$R$3:$R$7690,"="&amp;D89,'2way'!$Y$3:$Y$7690,"&lt;&gt;P")</f>
        <v>-400</v>
      </c>
      <c r="H89" s="79">
        <f t="shared" si="4"/>
        <v>-0.5</v>
      </c>
      <c r="I89">
        <f>SUMIFS('2way'!$Z$3:$Z$7690,'2way'!$Q$3:$Q$7690,"=" &amp;B89,'2way'!$Y$3:$Y$7690,"&lt;&gt;P") + SUMIFS('2way'!$Z$3:$Z$7690,'2way'!$R$3:$R$7690,"=" &amp;B89,'2way'!$Y$3:$Y$7690,"&lt;&gt;P")</f>
        <v>800</v>
      </c>
      <c r="J89">
        <f>SUMIFS('2way'!$AF$3:$AF$7690,'2way'!$Q$3:$Q$7690,"="&amp;B89,'2way'!$Y$3:$Y$7690,"&lt;&gt;P") + SUMIFS('2way'!$AF$3:$AF$7690,'2way'!$R$3:$R$7690,"="&amp;B89,'2way'!$Y$3:$Y$7690,"&lt;&gt;P")</f>
        <v>-288</v>
      </c>
      <c r="K89" s="79">
        <f t="shared" si="5"/>
        <v>-0.36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800</v>
      </c>
      <c r="D90">
        <f>SUMIFS('2way'!$AB$3:$AB$7690,'2way'!$Q$3:$Q$7690,"="&amp;B90,'2way'!$Z$3:$Z$7690,"&lt;&gt;P") + SUMIFS('2way'!$AB$3:$AB$7690,'2way'!$R$3:$R$7690,"="&amp;B90,'2way'!$Z$3:$Z$7690,"&lt;&gt;P")</f>
        <v>174</v>
      </c>
      <c r="E90" s="79">
        <f t="shared" si="3"/>
        <v>0.2175</v>
      </c>
      <c r="F90">
        <f>SUMIFS('2way'!$Z$3:$Z$7690,'2way'!$Q$3:$Q$7690,"=" &amp;B90,'2way'!$Y$3:$Y$7690,"&lt;&gt;P") + SUMIFS('2way'!$Z$3:$Z$7690,'2way'!$R$3:$R$7690,"=" &amp;B90,'2way'!$Y$3:$Y$7690,"&lt;&gt;P")</f>
        <v>800</v>
      </c>
      <c r="G90">
        <f>SUMIFS('2way'!$AD$3:$AD$7690,'2way'!$Q$3:$Q$7690,"="&amp;B90,'2way'!$Y$3:$Y$7690,"&lt;&gt;P") + SUMIFS('2way'!$AD$3:$AD$7690,'2way'!$R$3:$R$7690,"="&amp;D90,'2way'!$Y$3:$Y$7690,"&lt;&gt;P")</f>
        <v>-169</v>
      </c>
      <c r="H90" s="79">
        <f t="shared" si="4"/>
        <v>-0.21124999999999999</v>
      </c>
      <c r="I90">
        <f>SUMIFS('2way'!$Z$3:$Z$7690,'2way'!$Q$3:$Q$7690,"=" &amp;B90,'2way'!$Y$3:$Y$7690,"&lt;&gt;P") + SUMIFS('2way'!$Z$3:$Z$7690,'2way'!$R$3:$R$7690,"=" &amp;B90,'2way'!$Y$3:$Y$7690,"&lt;&gt;P")</f>
        <v>800</v>
      </c>
      <c r="J90">
        <f>SUMIFS('2way'!$AF$3:$AF$7690,'2way'!$Q$3:$Q$7690,"="&amp;B90,'2way'!$Y$3:$Y$7690,"&lt;&gt;P") + SUMIFS('2way'!$AF$3:$AF$7690,'2way'!$R$3:$R$7690,"="&amp;B90,'2way'!$Y$3:$Y$7690,"&lt;&gt;P")</f>
        <v>-270</v>
      </c>
      <c r="K90" s="79">
        <f t="shared" si="5"/>
        <v>-0.33750000000000002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800</v>
      </c>
      <c r="D91">
        <f>SUMIFS('2way'!$AB$3:$AB$7690,'2way'!$Q$3:$Q$7690,"="&amp;B91,'2way'!$Z$3:$Z$7690,"&lt;&gt;P") + SUMIFS('2way'!$AB$3:$AB$7690,'2way'!$R$3:$R$7690,"="&amp;B91,'2way'!$Z$3:$Z$7690,"&lt;&gt;P")</f>
        <v>47</v>
      </c>
      <c r="E91" s="79">
        <f t="shared" si="3"/>
        <v>5.8749999999999997E-2</v>
      </c>
      <c r="F91">
        <f>SUMIFS('2way'!$Z$3:$Z$7690,'2way'!$Q$3:$Q$7690,"=" &amp;B91,'2way'!$Y$3:$Y$7690,"&lt;&gt;P") + SUMIFS('2way'!$Z$3:$Z$7690,'2way'!$R$3:$R$7690,"=" &amp;B91,'2way'!$Y$3:$Y$7690,"&lt;&gt;P")</f>
        <v>800</v>
      </c>
      <c r="G91">
        <f>SUMIFS('2way'!$AD$3:$AD$7690,'2way'!$Q$3:$Q$7690,"="&amp;B91,'2way'!$Y$3:$Y$7690,"&lt;&gt;P") + SUMIFS('2way'!$AD$3:$AD$7690,'2way'!$R$3:$R$7690,"="&amp;D91,'2way'!$Y$3:$Y$7690,"&lt;&gt;P")</f>
        <v>-400</v>
      </c>
      <c r="H91" s="79">
        <f t="shared" si="4"/>
        <v>-0.5</v>
      </c>
      <c r="I91">
        <f>SUMIFS('2way'!$Z$3:$Z$7690,'2way'!$Q$3:$Q$7690,"=" &amp;B91,'2way'!$Y$3:$Y$7690,"&lt;&gt;P") + SUMIFS('2way'!$Z$3:$Z$7690,'2way'!$R$3:$R$7690,"=" &amp;B91,'2way'!$Y$3:$Y$7690,"&lt;&gt;P")</f>
        <v>800</v>
      </c>
      <c r="J91">
        <f>SUMIFS('2way'!$AF$3:$AF$7690,'2way'!$Q$3:$Q$7690,"="&amp;B91,'2way'!$Y$3:$Y$7690,"&lt;&gt;P") + SUMIFS('2way'!$AF$3:$AF$7690,'2way'!$R$3:$R$7690,"="&amp;B91,'2way'!$Y$3:$Y$7690,"&lt;&gt;P")</f>
        <v>47</v>
      </c>
      <c r="K91" s="79">
        <f t="shared" si="5"/>
        <v>5.8749999999999997E-2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800</v>
      </c>
      <c r="D92">
        <f>SUMIFS('2way'!$AB$3:$AB$7690,'2way'!$Q$3:$Q$7690,"="&amp;B92,'2way'!$Z$3:$Z$7690,"&lt;&gt;P") + SUMIFS('2way'!$AB$3:$AB$7690,'2way'!$R$3:$R$7690,"="&amp;B92,'2way'!$Z$3:$Z$7690,"&lt;&gt;P")</f>
        <v>-230</v>
      </c>
      <c r="E92" s="79">
        <f t="shared" si="3"/>
        <v>-0.28749999999999998</v>
      </c>
      <c r="F92">
        <f>SUMIFS('2way'!$Z$3:$Z$7690,'2way'!$Q$3:$Q$7690,"=" &amp;B92,'2way'!$Y$3:$Y$7690,"&lt;&gt;P") + SUMIFS('2way'!$Z$3:$Z$7690,'2way'!$R$3:$R$7690,"=" &amp;B92,'2way'!$Y$3:$Y$7690,"&lt;&gt;P")</f>
        <v>800</v>
      </c>
      <c r="G92">
        <f>SUMIFS('2way'!$AD$3:$AD$7690,'2way'!$Q$3:$Q$7690,"="&amp;B92,'2way'!$Y$3:$Y$7690,"&lt;&gt;P") + SUMIFS('2way'!$AD$3:$AD$7690,'2way'!$R$3:$R$7690,"="&amp;D92,'2way'!$Y$3:$Y$7690,"&lt;&gt;P")</f>
        <v>-201</v>
      </c>
      <c r="H92" s="79">
        <f t="shared" si="4"/>
        <v>-0.25124999999999997</v>
      </c>
      <c r="I92">
        <f>SUMIFS('2way'!$Z$3:$Z$7690,'2way'!$Q$3:$Q$7690,"=" &amp;B92,'2way'!$Y$3:$Y$7690,"&lt;&gt;P") + SUMIFS('2way'!$Z$3:$Z$7690,'2way'!$R$3:$R$7690,"=" &amp;B92,'2way'!$Y$3:$Y$7690,"&lt;&gt;P")</f>
        <v>800</v>
      </c>
      <c r="J92">
        <f>SUMIFS('2way'!$AF$3:$AF$7690,'2way'!$Q$3:$Q$7690,"="&amp;B92,'2way'!$Y$3:$Y$7690,"&lt;&gt;P") + SUMIFS('2way'!$AF$3:$AF$7690,'2way'!$R$3:$R$7690,"="&amp;B92,'2way'!$Y$3:$Y$7690,"&lt;&gt;P")</f>
        <v>-257</v>
      </c>
      <c r="K92" s="79">
        <f t="shared" si="5"/>
        <v>-0.32124999999999998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800</v>
      </c>
      <c r="D93">
        <f>SUMIFS('2way'!$AB$3:$AB$7690,'2way'!$Q$3:$Q$7690,"="&amp;B93,'2way'!$Z$3:$Z$7690,"&lt;&gt;P") + SUMIFS('2way'!$AB$3:$AB$7690,'2way'!$R$3:$R$7690,"="&amp;B93,'2way'!$Z$3:$Z$7690,"&lt;&gt;P")</f>
        <v>82</v>
      </c>
      <c r="E93" s="79">
        <f t="shared" si="3"/>
        <v>0.10249999999999999</v>
      </c>
      <c r="F93">
        <f>SUMIFS('2way'!$Z$3:$Z$7690,'2way'!$Q$3:$Q$7690,"=" &amp;B93,'2way'!$Y$3:$Y$7690,"&lt;&gt;P") + SUMIFS('2way'!$Z$3:$Z$7690,'2way'!$R$3:$R$7690,"=" &amp;B93,'2way'!$Y$3:$Y$7690,"&lt;&gt;P")</f>
        <v>800</v>
      </c>
      <c r="G93">
        <f>SUMIFS('2way'!$AD$3:$AD$7690,'2way'!$Q$3:$Q$7690,"="&amp;B93,'2way'!$Y$3:$Y$7690,"&lt;&gt;P") + SUMIFS('2way'!$AD$3:$AD$7690,'2way'!$R$3:$R$7690,"="&amp;D93,'2way'!$Y$3:$Y$7690,"&lt;&gt;P")</f>
        <v>-89</v>
      </c>
      <c r="H93" s="79">
        <f t="shared" si="4"/>
        <v>-0.11125</v>
      </c>
      <c r="I93">
        <f>SUMIFS('2way'!$Z$3:$Z$7690,'2way'!$Q$3:$Q$7690,"=" &amp;B93,'2way'!$Y$3:$Y$7690,"&lt;&gt;P") + SUMIFS('2way'!$Z$3:$Z$7690,'2way'!$R$3:$R$7690,"=" &amp;B93,'2way'!$Y$3:$Y$7690,"&lt;&gt;P")</f>
        <v>800</v>
      </c>
      <c r="J93">
        <f>SUMIFS('2way'!$AF$3:$AF$7690,'2way'!$Q$3:$Q$7690,"="&amp;B93,'2way'!$Y$3:$Y$7690,"&lt;&gt;P") + SUMIFS('2way'!$AF$3:$AF$7690,'2way'!$R$3:$R$7690,"="&amp;B93,'2way'!$Y$3:$Y$7690,"&lt;&gt;P")</f>
        <v>-129</v>
      </c>
      <c r="K93" s="79">
        <f t="shared" si="5"/>
        <v>-0.16125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800</v>
      </c>
      <c r="D94">
        <f>SUMIFS('2way'!$AB$3:$AB$7690,'2way'!$Q$3:$Q$7690,"="&amp;B94,'2way'!$Z$3:$Z$7690,"&lt;&gt;P") + SUMIFS('2way'!$AB$3:$AB$7690,'2way'!$R$3:$R$7690,"="&amp;B94,'2way'!$Z$3:$Z$7690,"&lt;&gt;P")</f>
        <v>-265</v>
      </c>
      <c r="E94" s="79">
        <f t="shared" si="3"/>
        <v>-0.33124999999999999</v>
      </c>
      <c r="F94">
        <f>SUMIFS('2way'!$Z$3:$Z$7690,'2way'!$Q$3:$Q$7690,"=" &amp;B94,'2way'!$Y$3:$Y$7690,"&lt;&gt;P") + SUMIFS('2way'!$Z$3:$Z$7690,'2way'!$R$3:$R$7690,"=" &amp;B94,'2way'!$Y$3:$Y$7690,"&lt;&gt;P")</f>
        <v>800</v>
      </c>
      <c r="G94">
        <f>SUMIFS('2way'!$AD$3:$AD$7690,'2way'!$Q$3:$Q$7690,"="&amp;B94,'2way'!$Y$3:$Y$7690,"&lt;&gt;P") + SUMIFS('2way'!$AD$3:$AD$7690,'2way'!$R$3:$R$7690,"="&amp;D94,'2way'!$Y$3:$Y$7690,"&lt;&gt;P")</f>
        <v>-300</v>
      </c>
      <c r="H94" s="79">
        <f t="shared" si="4"/>
        <v>-0.375</v>
      </c>
      <c r="I94">
        <f>SUMIFS('2way'!$Z$3:$Z$7690,'2way'!$Q$3:$Q$7690,"=" &amp;B94,'2way'!$Y$3:$Y$7690,"&lt;&gt;P") + SUMIFS('2way'!$Z$3:$Z$7690,'2way'!$R$3:$R$7690,"=" &amp;B94,'2way'!$Y$3:$Y$7690,"&lt;&gt;P")</f>
        <v>800</v>
      </c>
      <c r="J94">
        <f>SUMIFS('2way'!$AF$3:$AF$7690,'2way'!$Q$3:$Q$7690,"="&amp;B94,'2way'!$Y$3:$Y$7690,"&lt;&gt;P") + SUMIFS('2way'!$AF$3:$AF$7690,'2way'!$R$3:$R$7690,"="&amp;B94,'2way'!$Y$3:$Y$7690,"&lt;&gt;P")</f>
        <v>-481</v>
      </c>
      <c r="K94" s="79">
        <f t="shared" si="5"/>
        <v>-0.60124999999999995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700</v>
      </c>
      <c r="D95">
        <f>SUMIFS('2way'!$AB$3:$AB$7690,'2way'!$Q$3:$Q$7690,"="&amp;B95,'2way'!$Z$3:$Z$7690,"&lt;&gt;P") + SUMIFS('2way'!$AB$3:$AB$7690,'2way'!$R$3:$R$7690,"="&amp;B95,'2way'!$Z$3:$Z$7690,"&lt;&gt;P")</f>
        <v>45</v>
      </c>
      <c r="E95" s="79">
        <f t="shared" si="3"/>
        <v>6.4285714285714279E-2</v>
      </c>
      <c r="F95">
        <f>SUMIFS('2way'!$Z$3:$Z$7690,'2way'!$Q$3:$Q$7690,"=" &amp;B95,'2way'!$Y$3:$Y$7690,"&lt;&gt;P") + SUMIFS('2way'!$Z$3:$Z$7690,'2way'!$R$3:$R$7690,"=" &amp;B95,'2way'!$Y$3:$Y$7690,"&lt;&gt;P")</f>
        <v>700</v>
      </c>
      <c r="G95">
        <f>SUMIFS('2way'!$AD$3:$AD$7690,'2way'!$Q$3:$Q$7690,"="&amp;B95,'2way'!$Y$3:$Y$7690,"&lt;&gt;P") + SUMIFS('2way'!$AD$3:$AD$7690,'2way'!$R$3:$R$7690,"="&amp;D95,'2way'!$Y$3:$Y$7690,"&lt;&gt;P")</f>
        <v>43</v>
      </c>
      <c r="H95" s="79">
        <f t="shared" si="4"/>
        <v>6.142857142857143E-2</v>
      </c>
      <c r="I95">
        <f>SUMIFS('2way'!$Z$3:$Z$7690,'2way'!$Q$3:$Q$7690,"=" &amp;B95,'2way'!$Y$3:$Y$7690,"&lt;&gt;P") + SUMIFS('2way'!$Z$3:$Z$7690,'2way'!$R$3:$R$7690,"=" &amp;B95,'2way'!$Y$3:$Y$7690,"&lt;&gt;P")</f>
        <v>700</v>
      </c>
      <c r="J95">
        <f>SUMIFS('2way'!$AF$3:$AF$7690,'2way'!$Q$3:$Q$7690,"="&amp;B95,'2way'!$Y$3:$Y$7690,"&lt;&gt;P") + SUMIFS('2way'!$AF$3:$AF$7690,'2way'!$R$3:$R$7690,"="&amp;B95,'2way'!$Y$3:$Y$7690,"&lt;&gt;P")</f>
        <v>-511</v>
      </c>
      <c r="K95" s="79">
        <f t="shared" si="5"/>
        <v>-0.73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700</v>
      </c>
      <c r="D96">
        <f>SUMIFS('2way'!$AB$3:$AB$7690,'2way'!$Q$3:$Q$7690,"="&amp;B96,'2way'!$Z$3:$Z$7690,"&lt;&gt;P") + SUMIFS('2way'!$AB$3:$AB$7690,'2way'!$R$3:$R$7690,"="&amp;B96,'2way'!$Z$3:$Z$7690,"&lt;&gt;P")</f>
        <v>-126</v>
      </c>
      <c r="E96" s="79">
        <f t="shared" si="3"/>
        <v>-0.18</v>
      </c>
      <c r="F96">
        <f>SUMIFS('2way'!$Z$3:$Z$7690,'2way'!$Q$3:$Q$7690,"=" &amp;B96,'2way'!$Y$3:$Y$7690,"&lt;&gt;P") + SUMIFS('2way'!$Z$3:$Z$7690,'2way'!$R$3:$R$7690,"=" &amp;B96,'2way'!$Y$3:$Y$7690,"&lt;&gt;P")</f>
        <v>700</v>
      </c>
      <c r="G96">
        <f>SUMIFS('2way'!$AD$3:$AD$7690,'2way'!$Q$3:$Q$7690,"="&amp;B96,'2way'!$Y$3:$Y$7690,"&lt;&gt;P") + SUMIFS('2way'!$AD$3:$AD$7690,'2way'!$R$3:$R$7690,"="&amp;D96,'2way'!$Y$3:$Y$7690,"&lt;&gt;P")</f>
        <v>-300</v>
      </c>
      <c r="H96" s="79">
        <f t="shared" si="4"/>
        <v>-0.42857142857142855</v>
      </c>
      <c r="I96">
        <f>SUMIFS('2way'!$Z$3:$Z$7690,'2way'!$Q$3:$Q$7690,"=" &amp;B96,'2way'!$Y$3:$Y$7690,"&lt;&gt;P") + SUMIFS('2way'!$Z$3:$Z$7690,'2way'!$R$3:$R$7690,"=" &amp;B96,'2way'!$Y$3:$Y$7690,"&lt;&gt;P")</f>
        <v>700</v>
      </c>
      <c r="J96">
        <f>SUMIFS('2way'!$AF$3:$AF$7690,'2way'!$Q$3:$Q$7690,"="&amp;B96,'2way'!$Y$3:$Y$7690,"&lt;&gt;P") + SUMIFS('2way'!$AF$3:$AF$7690,'2way'!$R$3:$R$7690,"="&amp;B96,'2way'!$Y$3:$Y$7690,"&lt;&gt;P")</f>
        <v>-291</v>
      </c>
      <c r="K96" s="79">
        <f t="shared" si="5"/>
        <v>-0.4157142857142857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700</v>
      </c>
      <c r="D97">
        <f>SUMIFS('2way'!$AB$3:$AB$7690,'2way'!$Q$3:$Q$7690,"="&amp;B97,'2way'!$Z$3:$Z$7690,"&lt;&gt;P") + SUMIFS('2way'!$AB$3:$AB$7690,'2way'!$R$3:$R$7690,"="&amp;B97,'2way'!$Z$3:$Z$7690,"&lt;&gt;P")</f>
        <v>280.99999999999994</v>
      </c>
      <c r="E97" s="79">
        <f t="shared" si="3"/>
        <v>0.40142857142857136</v>
      </c>
      <c r="F97">
        <f>SUMIFS('2way'!$Z$3:$Z$7690,'2way'!$Q$3:$Q$7690,"=" &amp;B97,'2way'!$Y$3:$Y$7690,"&lt;&gt;P") + SUMIFS('2way'!$Z$3:$Z$7690,'2way'!$R$3:$R$7690,"=" &amp;B97,'2way'!$Y$3:$Y$7690,"&lt;&gt;P")</f>
        <v>700</v>
      </c>
      <c r="G97">
        <f>SUMIFS('2way'!$AD$3:$AD$7690,'2way'!$Q$3:$Q$7690,"="&amp;B97,'2way'!$Y$3:$Y$7690,"&lt;&gt;P") + SUMIFS('2way'!$AD$3:$AD$7690,'2way'!$R$3:$R$7690,"="&amp;D97,'2way'!$Y$3:$Y$7690,"&lt;&gt;P")</f>
        <v>-25</v>
      </c>
      <c r="H97" s="79">
        <f t="shared" si="4"/>
        <v>-3.5714285714285712E-2</v>
      </c>
      <c r="I97">
        <f>SUMIFS('2way'!$Z$3:$Z$7690,'2way'!$Q$3:$Q$7690,"=" &amp;B97,'2way'!$Y$3:$Y$7690,"&lt;&gt;P") + SUMIFS('2way'!$Z$3:$Z$7690,'2way'!$R$3:$R$7690,"=" &amp;B97,'2way'!$Y$3:$Y$7690,"&lt;&gt;P")</f>
        <v>700</v>
      </c>
      <c r="J97">
        <f>SUMIFS('2way'!$AF$3:$AF$7690,'2way'!$Q$3:$Q$7690,"="&amp;B97,'2way'!$Y$3:$Y$7690,"&lt;&gt;P") + SUMIFS('2way'!$AF$3:$AF$7690,'2way'!$R$3:$R$7690,"="&amp;B97,'2way'!$Y$3:$Y$7690,"&lt;&gt;P")</f>
        <v>-502</v>
      </c>
      <c r="K97" s="79">
        <f t="shared" si="5"/>
        <v>-0.71714285714285719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500</v>
      </c>
      <c r="D98">
        <f>SUMIFS('2way'!$AB$3:$AB$7690,'2way'!$Q$3:$Q$7690,"="&amp;B98,'2way'!$Z$3:$Z$7690,"&lt;&gt;P") + SUMIFS('2way'!$AB$3:$AB$7690,'2way'!$R$3:$R$7690,"="&amp;B98,'2way'!$Z$3:$Z$7690,"&lt;&gt;P")</f>
        <v>109.00000000000003</v>
      </c>
      <c r="E98" s="79">
        <f t="shared" si="3"/>
        <v>0.21800000000000005</v>
      </c>
      <c r="F98">
        <f>SUMIFS('2way'!$Z$3:$Z$7690,'2way'!$Q$3:$Q$7690,"=" &amp;B98,'2way'!$Y$3:$Y$7690,"&lt;&gt;P") + SUMIFS('2way'!$Z$3:$Z$7690,'2way'!$R$3:$R$7690,"=" &amp;B98,'2way'!$Y$3:$Y$7690,"&lt;&gt;P")</f>
        <v>500</v>
      </c>
      <c r="G98">
        <f>SUMIFS('2way'!$AD$3:$AD$7690,'2way'!$Q$3:$Q$7690,"="&amp;B98,'2way'!$Y$3:$Y$7690,"&lt;&gt;P") + SUMIFS('2way'!$AD$3:$AD$7690,'2way'!$R$3:$R$7690,"="&amp;D98,'2way'!$Y$3:$Y$7690,"&lt;&gt;P")</f>
        <v>-300</v>
      </c>
      <c r="H98" s="79">
        <f t="shared" si="4"/>
        <v>-0.6</v>
      </c>
      <c r="I98">
        <f>SUMIFS('2way'!$Z$3:$Z$7690,'2way'!$Q$3:$Q$7690,"=" &amp;B98,'2way'!$Y$3:$Y$7690,"&lt;&gt;P") + SUMIFS('2way'!$Z$3:$Z$7690,'2way'!$R$3:$R$7690,"=" &amp;B98,'2way'!$Y$3:$Y$7690,"&lt;&gt;P")</f>
        <v>500</v>
      </c>
      <c r="J98">
        <f>SUMIFS('2way'!$AF$3:$AF$7690,'2way'!$Q$3:$Q$7690,"="&amp;B98,'2way'!$Y$3:$Y$7690,"&lt;&gt;P") + SUMIFS('2way'!$AF$3:$AF$7690,'2way'!$R$3:$R$7690,"="&amp;B98,'2way'!$Y$3:$Y$7690,"&lt;&gt;P")</f>
        <v>-500</v>
      </c>
      <c r="K98" s="79">
        <f t="shared" si="5"/>
        <v>-1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700</v>
      </c>
      <c r="D99">
        <f>SUMIFS('2way'!$AB$3:$AB$7690,'2way'!$Q$3:$Q$7690,"="&amp;B99,'2way'!$Z$3:$Z$7690,"&lt;&gt;P") + SUMIFS('2way'!$AB$3:$AB$7690,'2way'!$R$3:$R$7690,"="&amp;B99,'2way'!$Z$3:$Z$7690,"&lt;&gt;P")</f>
        <v>-496</v>
      </c>
      <c r="E99" s="79">
        <f t="shared" si="3"/>
        <v>-0.70857142857142852</v>
      </c>
      <c r="F99">
        <f>SUMIFS('2way'!$Z$3:$Z$7690,'2way'!$Q$3:$Q$7690,"=" &amp;B99,'2way'!$Y$3:$Y$7690,"&lt;&gt;P") + SUMIFS('2way'!$Z$3:$Z$7690,'2way'!$R$3:$R$7690,"=" &amp;B99,'2way'!$Y$3:$Y$7690,"&lt;&gt;P")</f>
        <v>700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79">
        <f t="shared" si="4"/>
        <v>-0.7142857142857143</v>
      </c>
      <c r="I99">
        <f>SUMIFS('2way'!$Z$3:$Z$7690,'2way'!$Q$3:$Q$7690,"=" &amp;B99,'2way'!$Y$3:$Y$7690,"&lt;&gt;P") + SUMIFS('2way'!$Z$3:$Z$7690,'2way'!$R$3:$R$7690,"=" &amp;B99,'2way'!$Y$3:$Y$7690,"&lt;&gt;P")</f>
        <v>700</v>
      </c>
      <c r="J99">
        <f>SUMIFS('2way'!$AF$3:$AF$7690,'2way'!$Q$3:$Q$7690,"="&amp;B99,'2way'!$Y$3:$Y$7690,"&lt;&gt;P") + SUMIFS('2way'!$AF$3:$AF$7690,'2way'!$R$3:$R$7690,"="&amp;B99,'2way'!$Y$3:$Y$7690,"&lt;&gt;P")</f>
        <v>-700</v>
      </c>
      <c r="K99" s="79">
        <f t="shared" si="5"/>
        <v>-1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700</v>
      </c>
      <c r="D100">
        <f>SUMIFS('2way'!$AB$3:$AB$7690,'2way'!$Q$3:$Q$7690,"="&amp;B100,'2way'!$Z$3:$Z$7690,"&lt;&gt;P") + SUMIFS('2way'!$AB$3:$AB$7690,'2way'!$R$3:$R$7690,"="&amp;B100,'2way'!$Z$3:$Z$7690,"&lt;&gt;P")</f>
        <v>-132</v>
      </c>
      <c r="E100" s="79">
        <f t="shared" si="3"/>
        <v>-0.18857142857142858</v>
      </c>
      <c r="F100">
        <f>SUMIFS('2way'!$Z$3:$Z$7690,'2way'!$Q$3:$Q$7690,"=" &amp;B100,'2way'!$Y$3:$Y$7690,"&lt;&gt;P") + SUMIFS('2way'!$Z$3:$Z$7690,'2way'!$R$3:$R$7690,"=" &amp;B100,'2way'!$Y$3:$Y$7690,"&lt;&gt;P")</f>
        <v>700</v>
      </c>
      <c r="G100">
        <f>SUMIFS('2way'!$AD$3:$AD$7690,'2way'!$Q$3:$Q$7690,"="&amp;B100,'2way'!$Y$3:$Y$7690,"&lt;&gt;P") + SUMIFS('2way'!$AD$3:$AD$7690,'2way'!$R$3:$R$7690,"="&amp;D100,'2way'!$Y$3:$Y$7690,"&lt;&gt;P")</f>
        <v>-125</v>
      </c>
      <c r="H100" s="79">
        <f t="shared" si="4"/>
        <v>-0.17857142857142858</v>
      </c>
      <c r="I100">
        <f>SUMIFS('2way'!$Z$3:$Z$7690,'2way'!$Q$3:$Q$7690,"=" &amp;B100,'2way'!$Y$3:$Y$7690,"&lt;&gt;P") + SUMIFS('2way'!$Z$3:$Z$7690,'2way'!$R$3:$R$7690,"=" &amp;B100,'2way'!$Y$3:$Y$7690,"&lt;&gt;P")</f>
        <v>700</v>
      </c>
      <c r="J100">
        <f>SUMIFS('2way'!$AF$3:$AF$7690,'2way'!$Q$3:$Q$7690,"="&amp;B100,'2way'!$Y$3:$Y$7690,"&lt;&gt;P") + SUMIFS('2way'!$AF$3:$AF$7690,'2way'!$R$3:$R$7690,"="&amp;B100,'2way'!$Y$3:$Y$7690,"&lt;&gt;P")</f>
        <v>-160</v>
      </c>
      <c r="K100" s="79">
        <f t="shared" si="5"/>
        <v>-0.22857142857142856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700</v>
      </c>
      <c r="D101">
        <f>SUMIFS('2way'!$AB$3:$AB$7690,'2way'!$Q$3:$Q$7690,"="&amp;B101,'2way'!$Z$3:$Z$7690,"&lt;&gt;P") + SUMIFS('2way'!$AB$3:$AB$7690,'2way'!$R$3:$R$7690,"="&amp;B101,'2way'!$Z$3:$Z$7690,"&lt;&gt;P")</f>
        <v>50</v>
      </c>
      <c r="E101" s="79">
        <f t="shared" si="3"/>
        <v>7.1428571428571425E-2</v>
      </c>
      <c r="F101">
        <f>SUMIFS('2way'!$Z$3:$Z$7690,'2way'!$Q$3:$Q$7690,"=" &amp;B101,'2way'!$Y$3:$Y$7690,"&lt;&gt;P") + SUMIFS('2way'!$Z$3:$Z$7690,'2way'!$R$3:$R$7690,"=" &amp;B101,'2way'!$Y$3:$Y$7690,"&lt;&gt;P")</f>
        <v>700</v>
      </c>
      <c r="G101">
        <f>SUMIFS('2way'!$AD$3:$AD$7690,'2way'!$Q$3:$Q$7690,"="&amp;B101,'2way'!$Y$3:$Y$7690,"&lt;&gt;P") + SUMIFS('2way'!$AD$3:$AD$7690,'2way'!$R$3:$R$7690,"="&amp;D101,'2way'!$Y$3:$Y$7690,"&lt;&gt;P")</f>
        <v>-216</v>
      </c>
      <c r="H101" s="79">
        <f t="shared" si="4"/>
        <v>-0.30857142857142855</v>
      </c>
      <c r="I101">
        <f>SUMIFS('2way'!$Z$3:$Z$7690,'2way'!$Q$3:$Q$7690,"=" &amp;B101,'2way'!$Y$3:$Y$7690,"&lt;&gt;P") + SUMIFS('2way'!$Z$3:$Z$7690,'2way'!$R$3:$R$7690,"=" &amp;B101,'2way'!$Y$3:$Y$7690,"&lt;&gt;P")</f>
        <v>700</v>
      </c>
      <c r="J101">
        <f>SUMIFS('2way'!$AF$3:$AF$7690,'2way'!$Q$3:$Q$7690,"="&amp;B101,'2way'!$Y$3:$Y$7690,"&lt;&gt;P") + SUMIFS('2way'!$AF$3:$AF$7690,'2way'!$R$3:$R$7690,"="&amp;B101,'2way'!$Y$3:$Y$7690,"&lt;&gt;P")</f>
        <v>-317</v>
      </c>
      <c r="K101" s="79">
        <f t="shared" si="5"/>
        <v>-0.45285714285714285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700</v>
      </c>
      <c r="D102">
        <f>SUMIFS('2way'!$AB$3:$AB$7690,'2way'!$Q$3:$Q$7690,"="&amp;B102,'2way'!$Z$3:$Z$7690,"&lt;&gt;P") + SUMIFS('2way'!$AB$3:$AB$7690,'2way'!$R$3:$R$7690,"="&amp;B102,'2way'!$Z$3:$Z$7690,"&lt;&gt;P")</f>
        <v>115.99999999999994</v>
      </c>
      <c r="E102" s="79">
        <f t="shared" si="3"/>
        <v>0.16571428571428562</v>
      </c>
      <c r="F102">
        <f>SUMIFS('2way'!$Z$3:$Z$7690,'2way'!$Q$3:$Q$7690,"=" &amp;B102,'2way'!$Y$3:$Y$7690,"&lt;&gt;P") + SUMIFS('2way'!$Z$3:$Z$7690,'2way'!$R$3:$R$7690,"=" &amp;B102,'2way'!$Y$3:$Y$7690,"&lt;&gt;P")</f>
        <v>700</v>
      </c>
      <c r="G102">
        <f>SUMIFS('2way'!$AD$3:$AD$7690,'2way'!$Q$3:$Q$7690,"="&amp;B102,'2way'!$Y$3:$Y$7690,"&lt;&gt;P") + SUMIFS('2way'!$AD$3:$AD$7690,'2way'!$R$3:$R$7690,"="&amp;D102,'2way'!$Y$3:$Y$7690,"&lt;&gt;P")</f>
        <v>-40</v>
      </c>
      <c r="H102" s="79">
        <f t="shared" si="4"/>
        <v>-5.7142857142857141E-2</v>
      </c>
      <c r="I102">
        <f>SUMIFS('2way'!$Z$3:$Z$7690,'2way'!$Q$3:$Q$7690,"=" &amp;B102,'2way'!$Y$3:$Y$7690,"&lt;&gt;P") + SUMIFS('2way'!$Z$3:$Z$7690,'2way'!$R$3:$R$7690,"=" &amp;B102,'2way'!$Y$3:$Y$7690,"&lt;&gt;P")</f>
        <v>700</v>
      </c>
      <c r="J102">
        <f>SUMIFS('2way'!$AF$3:$AF$7690,'2way'!$Q$3:$Q$7690,"="&amp;B102,'2way'!$Y$3:$Y$7690,"&lt;&gt;P") + SUMIFS('2way'!$AF$3:$AF$7690,'2way'!$R$3:$R$7690,"="&amp;B102,'2way'!$Y$3:$Y$7690,"&lt;&gt;P")</f>
        <v>-700</v>
      </c>
      <c r="K102" s="79">
        <f t="shared" si="5"/>
        <v>-1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600</v>
      </c>
      <c r="D103">
        <f>SUMIFS('2way'!$AB$3:$AB$7690,'2way'!$Q$3:$Q$7690,"="&amp;B103,'2way'!$Z$3:$Z$7690,"&lt;&gt;P") + SUMIFS('2way'!$AB$3:$AB$7690,'2way'!$R$3:$R$7690,"="&amp;B103,'2way'!$Z$3:$Z$7690,"&lt;&gt;P")</f>
        <v>9</v>
      </c>
      <c r="E103" s="79">
        <f t="shared" si="3"/>
        <v>1.4999999999999999E-2</v>
      </c>
      <c r="F103">
        <f>SUMIFS('2way'!$Z$3:$Z$7690,'2way'!$Q$3:$Q$7690,"=" &amp;B103,'2way'!$Y$3:$Y$7690,"&lt;&gt;P") + SUMIFS('2way'!$Z$3:$Z$7690,'2way'!$R$3:$R$7690,"=" &amp;B103,'2way'!$Y$3:$Y$7690,"&lt;&gt;P")</f>
        <v>600</v>
      </c>
      <c r="G103">
        <f>SUMIFS('2way'!$AD$3:$AD$7690,'2way'!$Q$3:$Q$7690,"="&amp;B103,'2way'!$Y$3:$Y$7690,"&lt;&gt;P") + SUMIFS('2way'!$AD$3:$AD$7690,'2way'!$R$3:$R$7690,"="&amp;D103,'2way'!$Y$3:$Y$7690,"&lt;&gt;P")</f>
        <v>-214</v>
      </c>
      <c r="H103" s="79">
        <f t="shared" si="4"/>
        <v>-0.35666666666666669</v>
      </c>
      <c r="I103">
        <f>SUMIFS('2way'!$Z$3:$Z$7690,'2way'!$Q$3:$Q$7690,"=" &amp;B103,'2way'!$Y$3:$Y$7690,"&lt;&gt;P") + SUMIFS('2way'!$Z$3:$Z$7690,'2way'!$R$3:$R$7690,"=" &amp;B103,'2way'!$Y$3:$Y$7690,"&lt;&gt;P")</f>
        <v>600</v>
      </c>
      <c r="J103">
        <f>SUMIFS('2way'!$AF$3:$AF$7690,'2way'!$Q$3:$Q$7690,"="&amp;B103,'2way'!$Y$3:$Y$7690,"&lt;&gt;P") + SUMIFS('2way'!$AF$3:$AF$7690,'2way'!$R$3:$R$7690,"="&amp;B103,'2way'!$Y$3:$Y$7690,"&lt;&gt;P")</f>
        <v>-394</v>
      </c>
      <c r="K103" s="79">
        <f t="shared" si="5"/>
        <v>-0.65666666666666662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700</v>
      </c>
      <c r="D104">
        <f>SUMIFS('2way'!$AB$3:$AB$7690,'2way'!$Q$3:$Q$7690,"="&amp;B104,'2way'!$Z$3:$Z$7690,"&lt;&gt;P") + SUMIFS('2way'!$AB$3:$AB$7690,'2way'!$R$3:$R$7690,"="&amp;B104,'2way'!$Z$3:$Z$7690,"&lt;&gt;P")</f>
        <v>-103</v>
      </c>
      <c r="E104" s="79">
        <f t="shared" si="3"/>
        <v>-0.14714285714285713</v>
      </c>
      <c r="F104">
        <f>SUMIFS('2way'!$Z$3:$Z$7690,'2way'!$Q$3:$Q$7690,"=" &amp;B104,'2way'!$Y$3:$Y$7690,"&lt;&gt;P") + SUMIFS('2way'!$Z$3:$Z$7690,'2way'!$R$3:$R$7690,"=" &amp;B104,'2way'!$Y$3:$Y$7690,"&lt;&gt;P")</f>
        <v>700</v>
      </c>
      <c r="G104">
        <f>SUMIFS('2way'!$AD$3:$AD$7690,'2way'!$Q$3:$Q$7690,"="&amp;B104,'2way'!$Y$3:$Y$7690,"&lt;&gt;P") + SUMIFS('2way'!$AD$3:$AD$7690,'2way'!$R$3:$R$7690,"="&amp;D104,'2way'!$Y$3:$Y$7690,"&lt;&gt;P")</f>
        <v>-300</v>
      </c>
      <c r="H104" s="79">
        <f t="shared" si="4"/>
        <v>-0.42857142857142855</v>
      </c>
      <c r="I104">
        <f>SUMIFS('2way'!$Z$3:$Z$7690,'2way'!$Q$3:$Q$7690,"=" &amp;B104,'2way'!$Y$3:$Y$7690,"&lt;&gt;P") + SUMIFS('2way'!$Z$3:$Z$7690,'2way'!$R$3:$R$7690,"=" &amp;B104,'2way'!$Y$3:$Y$7690,"&lt;&gt;P")</f>
        <v>700</v>
      </c>
      <c r="J104">
        <f>SUMIFS('2way'!$AF$3:$AF$7690,'2way'!$Q$3:$Q$7690,"="&amp;B104,'2way'!$Y$3:$Y$7690,"&lt;&gt;P") + SUMIFS('2way'!$AF$3:$AF$7690,'2way'!$R$3:$R$7690,"="&amp;B104,'2way'!$Y$3:$Y$7690,"&lt;&gt;P")</f>
        <v>65</v>
      </c>
      <c r="K104" s="79">
        <f t="shared" si="5"/>
        <v>9.285714285714286E-2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700</v>
      </c>
      <c r="D105">
        <f>SUMIFS('2way'!$AB$3:$AB$7690,'2way'!$Q$3:$Q$7690,"="&amp;B105,'2way'!$Z$3:$Z$7690,"&lt;&gt;P") + SUMIFS('2way'!$AB$3:$AB$7690,'2way'!$R$3:$R$7690,"="&amp;B105,'2way'!$Z$3:$Z$7690,"&lt;&gt;P")</f>
        <v>533</v>
      </c>
      <c r="E105" s="79">
        <f t="shared" si="3"/>
        <v>0.76142857142857145</v>
      </c>
      <c r="F105">
        <f>SUMIFS('2way'!$Z$3:$Z$7690,'2way'!$Q$3:$Q$7690,"=" &amp;B105,'2way'!$Y$3:$Y$7690,"&lt;&gt;P") + SUMIFS('2way'!$Z$3:$Z$7690,'2way'!$R$3:$R$7690,"=" &amp;B105,'2way'!$Y$3:$Y$7690,"&lt;&gt;P")</f>
        <v>700</v>
      </c>
      <c r="G105">
        <f>SUMIFS('2way'!$AD$3:$AD$7690,'2way'!$Q$3:$Q$7690,"="&amp;B105,'2way'!$Y$3:$Y$7690,"&lt;&gt;P") + SUMIFS('2way'!$AD$3:$AD$7690,'2way'!$R$3:$R$7690,"="&amp;D105,'2way'!$Y$3:$Y$7690,"&lt;&gt;P")</f>
        <v>-135</v>
      </c>
      <c r="H105" s="79">
        <f t="shared" si="4"/>
        <v>-0.19285714285714287</v>
      </c>
      <c r="I105">
        <f>SUMIFS('2way'!$Z$3:$Z$7690,'2way'!$Q$3:$Q$7690,"=" &amp;B105,'2way'!$Y$3:$Y$7690,"&lt;&gt;P") + SUMIFS('2way'!$Z$3:$Z$7690,'2way'!$R$3:$R$7690,"=" &amp;B105,'2way'!$Y$3:$Y$7690,"&lt;&gt;P")</f>
        <v>700</v>
      </c>
      <c r="J105">
        <f>SUMIFS('2way'!$AF$3:$AF$7690,'2way'!$Q$3:$Q$7690,"="&amp;B105,'2way'!$Y$3:$Y$7690,"&lt;&gt;P") + SUMIFS('2way'!$AF$3:$AF$7690,'2way'!$R$3:$R$7690,"="&amp;B105,'2way'!$Y$3:$Y$7690,"&lt;&gt;P")</f>
        <v>-506</v>
      </c>
      <c r="K105" s="79">
        <f t="shared" si="5"/>
        <v>-0.72285714285714286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700</v>
      </c>
      <c r="D106">
        <f>SUMIFS('2way'!$AB$3:$AB$7690,'2way'!$Q$3:$Q$7690,"="&amp;B106,'2way'!$Z$3:$Z$7690,"&lt;&gt;P") + SUMIFS('2way'!$AB$3:$AB$7690,'2way'!$R$3:$R$7690,"="&amp;B106,'2way'!$Z$3:$Z$7690,"&lt;&gt;P")</f>
        <v>-302</v>
      </c>
      <c r="E106" s="79">
        <f t="shared" si="3"/>
        <v>-0.43142857142857144</v>
      </c>
      <c r="F106">
        <f>SUMIFS('2way'!$Z$3:$Z$7690,'2way'!$Q$3:$Q$7690,"=" &amp;B106,'2way'!$Y$3:$Y$7690,"&lt;&gt;P") + SUMIFS('2way'!$Z$3:$Z$7690,'2way'!$R$3:$R$7690,"=" &amp;B106,'2way'!$Y$3:$Y$7690,"&lt;&gt;P")</f>
        <v>700</v>
      </c>
      <c r="G106">
        <f>SUMIFS('2way'!$AD$3:$AD$7690,'2way'!$Q$3:$Q$7690,"="&amp;B106,'2way'!$Y$3:$Y$7690,"&lt;&gt;P") + SUMIFS('2way'!$AD$3:$AD$7690,'2way'!$R$3:$R$7690,"="&amp;D106,'2way'!$Y$3:$Y$7690,"&lt;&gt;P")</f>
        <v>-300</v>
      </c>
      <c r="H106" s="79">
        <f t="shared" si="4"/>
        <v>-0.42857142857142855</v>
      </c>
      <c r="I106">
        <f>SUMIFS('2way'!$Z$3:$Z$7690,'2way'!$Q$3:$Q$7690,"=" &amp;B106,'2way'!$Y$3:$Y$7690,"&lt;&gt;P") + SUMIFS('2way'!$Z$3:$Z$7690,'2way'!$R$3:$R$7690,"=" &amp;B106,'2way'!$Y$3:$Y$7690,"&lt;&gt;P")</f>
        <v>700</v>
      </c>
      <c r="J106">
        <f>SUMIFS('2way'!$AF$3:$AF$7690,'2way'!$Q$3:$Q$7690,"="&amp;B106,'2way'!$Y$3:$Y$7690,"&lt;&gt;P") + SUMIFS('2way'!$AF$3:$AF$7690,'2way'!$R$3:$R$7690,"="&amp;B106,'2way'!$Y$3:$Y$7690,"&lt;&gt;P")</f>
        <v>-302</v>
      </c>
      <c r="K106" s="79">
        <f t="shared" si="5"/>
        <v>-0.43142857142857144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600</v>
      </c>
      <c r="D107">
        <f>SUMIFS('2way'!$AB$3:$AB$7690,'2way'!$Q$3:$Q$7690,"="&amp;B107,'2way'!$Z$3:$Z$7690,"&lt;&gt;P") + SUMIFS('2way'!$AB$3:$AB$7690,'2way'!$R$3:$R$7690,"="&amp;B107,'2way'!$Z$3:$Z$7690,"&lt;&gt;P")</f>
        <v>347</v>
      </c>
      <c r="E107" s="79">
        <f t="shared" si="3"/>
        <v>0.57833333333333337</v>
      </c>
      <c r="F107">
        <f>SUMIFS('2way'!$Z$3:$Z$7690,'2way'!$Q$3:$Q$7690,"=" &amp;B107,'2way'!$Y$3:$Y$7690,"&lt;&gt;P") + SUMIFS('2way'!$Z$3:$Z$7690,'2way'!$R$3:$R$7690,"=" &amp;B107,'2way'!$Y$3:$Y$7690,"&lt;&gt;P")</f>
        <v>600</v>
      </c>
      <c r="G107">
        <f>SUMIFS('2way'!$AD$3:$AD$7690,'2way'!$Q$3:$Q$7690,"="&amp;B107,'2way'!$Y$3:$Y$7690,"&lt;&gt;P") + SUMIFS('2way'!$AD$3:$AD$7690,'2way'!$R$3:$R$7690,"="&amp;D107,'2way'!$Y$3:$Y$7690,"&lt;&gt;P")</f>
        <v>-96</v>
      </c>
      <c r="H107" s="79">
        <f t="shared" si="4"/>
        <v>-0.16</v>
      </c>
      <c r="I107">
        <f>SUMIFS('2way'!$Z$3:$Z$7690,'2way'!$Q$3:$Q$7690,"=" &amp;B107,'2way'!$Y$3:$Y$7690,"&lt;&gt;P") + SUMIFS('2way'!$Z$3:$Z$7690,'2way'!$R$3:$R$7690,"=" &amp;B107,'2way'!$Y$3:$Y$7690,"&lt;&gt;P")</f>
        <v>600</v>
      </c>
      <c r="J107">
        <f>SUMIFS('2way'!$AF$3:$AF$7690,'2way'!$Q$3:$Q$7690,"="&amp;B107,'2way'!$Y$3:$Y$7690,"&lt;&gt;P") + SUMIFS('2way'!$AF$3:$AF$7690,'2way'!$R$3:$R$7690,"="&amp;B107,'2way'!$Y$3:$Y$7690,"&lt;&gt;P")</f>
        <v>-35</v>
      </c>
      <c r="K107" s="79">
        <f t="shared" si="5"/>
        <v>-5.8333333333333334E-2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500</v>
      </c>
      <c r="D108">
        <f>SUMIFS('2way'!$AB$3:$AB$7690,'2way'!$Q$3:$Q$7690,"="&amp;B108,'2way'!$Z$3:$Z$7690,"&lt;&gt;P") + SUMIFS('2way'!$AB$3:$AB$7690,'2way'!$R$3:$R$7690,"="&amp;B108,'2way'!$Z$3:$Z$7690,"&lt;&gt;P")</f>
        <v>69</v>
      </c>
      <c r="E108" s="79">
        <f t="shared" si="3"/>
        <v>0.13800000000000001</v>
      </c>
      <c r="F108">
        <f>SUMIFS('2way'!$Z$3:$Z$7690,'2way'!$Q$3:$Q$7690,"=" &amp;B108,'2way'!$Y$3:$Y$7690,"&lt;&gt;P") + SUMIFS('2way'!$Z$3:$Z$7690,'2way'!$R$3:$R$7690,"=" &amp;B108,'2way'!$Y$3:$Y$7690,"&lt;&gt;P")</f>
        <v>500</v>
      </c>
      <c r="G108">
        <f>SUMIFS('2way'!$AD$3:$AD$7690,'2way'!$Q$3:$Q$7690,"="&amp;B108,'2way'!$Y$3:$Y$7690,"&lt;&gt;P") + SUMIFS('2way'!$AD$3:$AD$7690,'2way'!$R$3:$R$7690,"="&amp;D108,'2way'!$Y$3:$Y$7690,"&lt;&gt;P")</f>
        <v>-300</v>
      </c>
      <c r="H108" s="79">
        <f t="shared" si="4"/>
        <v>-0.6</v>
      </c>
      <c r="I108">
        <f>SUMIFS('2way'!$Z$3:$Z$7690,'2way'!$Q$3:$Q$7690,"=" &amp;B108,'2way'!$Y$3:$Y$7690,"&lt;&gt;P") + SUMIFS('2way'!$Z$3:$Z$7690,'2way'!$R$3:$R$7690,"=" &amp;B108,'2way'!$Y$3:$Y$7690,"&lt;&gt;P")</f>
        <v>500</v>
      </c>
      <c r="J108">
        <f>SUMIFS('2way'!$AF$3:$AF$7690,'2way'!$Q$3:$Q$7690,"="&amp;B108,'2way'!$Y$3:$Y$7690,"&lt;&gt;P") + SUMIFS('2way'!$AF$3:$AF$7690,'2way'!$R$3:$R$7690,"="&amp;B108,'2way'!$Y$3:$Y$7690,"&lt;&gt;P")</f>
        <v>-115</v>
      </c>
      <c r="K108" s="79">
        <f t="shared" si="5"/>
        <v>-0.23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600</v>
      </c>
      <c r="D109">
        <f>SUMIFS('2way'!$AB$3:$AB$7690,'2way'!$Q$3:$Q$7690,"="&amp;B109,'2way'!$Z$3:$Z$7690,"&lt;&gt;P") + SUMIFS('2way'!$AB$3:$AB$7690,'2way'!$R$3:$R$7690,"="&amp;B109,'2way'!$Z$3:$Z$7690,"&lt;&gt;P")</f>
        <v>165</v>
      </c>
      <c r="E109" s="79">
        <f t="shared" si="3"/>
        <v>0.27500000000000002</v>
      </c>
      <c r="F109">
        <f>SUMIFS('2way'!$Z$3:$Z$7690,'2way'!$Q$3:$Q$7690,"=" &amp;B109,'2way'!$Y$3:$Y$7690,"&lt;&gt;P") + SUMIFS('2way'!$Z$3:$Z$7690,'2way'!$R$3:$R$7690,"=" &amp;B109,'2way'!$Y$3:$Y$7690,"&lt;&gt;P")</f>
        <v>600</v>
      </c>
      <c r="G109">
        <f>SUMIFS('2way'!$AD$3:$AD$7690,'2way'!$Q$3:$Q$7690,"="&amp;B109,'2way'!$Y$3:$Y$7690,"&lt;&gt;P") + SUMIFS('2way'!$AD$3:$AD$7690,'2way'!$R$3:$R$7690,"="&amp;D109,'2way'!$Y$3:$Y$7690,"&lt;&gt;P")</f>
        <v>-117</v>
      </c>
      <c r="H109" s="79">
        <f t="shared" si="4"/>
        <v>-0.19500000000000001</v>
      </c>
      <c r="I109">
        <f>SUMIFS('2way'!$Z$3:$Z$7690,'2way'!$Q$3:$Q$7690,"=" &amp;B109,'2way'!$Y$3:$Y$7690,"&lt;&gt;P") + SUMIFS('2way'!$Z$3:$Z$7690,'2way'!$R$3:$R$7690,"=" &amp;B109,'2way'!$Y$3:$Y$7690,"&lt;&gt;P")</f>
        <v>600</v>
      </c>
      <c r="J109">
        <f>SUMIFS('2way'!$AF$3:$AF$7690,'2way'!$Q$3:$Q$7690,"="&amp;B109,'2way'!$Y$3:$Y$7690,"&lt;&gt;P") + SUMIFS('2way'!$AF$3:$AF$7690,'2way'!$R$3:$R$7690,"="&amp;B109,'2way'!$Y$3:$Y$7690,"&lt;&gt;P")</f>
        <v>-386</v>
      </c>
      <c r="K109" s="79">
        <f t="shared" si="5"/>
        <v>-0.64333333333333331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700</v>
      </c>
      <c r="D110">
        <f>SUMIFS('2way'!$AB$3:$AB$7690,'2way'!$Q$3:$Q$7690,"="&amp;B110,'2way'!$Z$3:$Z$7690,"&lt;&gt;P") + SUMIFS('2way'!$AB$3:$AB$7690,'2way'!$R$3:$R$7690,"="&amp;B110,'2way'!$Z$3:$Z$7690,"&lt;&gt;P")</f>
        <v>102</v>
      </c>
      <c r="E110" s="79">
        <f t="shared" si="3"/>
        <v>0.14571428571428571</v>
      </c>
      <c r="F110">
        <f>SUMIFS('2way'!$Z$3:$Z$7690,'2way'!$Q$3:$Q$7690,"=" &amp;B110,'2way'!$Y$3:$Y$7690,"&lt;&gt;P") + SUMIFS('2way'!$Z$3:$Z$7690,'2way'!$R$3:$R$7690,"=" &amp;B110,'2way'!$Y$3:$Y$7690,"&lt;&gt;P")</f>
        <v>700</v>
      </c>
      <c r="G110">
        <f>SUMIFS('2way'!$AD$3:$AD$7690,'2way'!$Q$3:$Q$7690,"="&amp;B110,'2way'!$Y$3:$Y$7690,"&lt;&gt;P") + SUMIFS('2way'!$AD$3:$AD$7690,'2way'!$R$3:$R$7690,"="&amp;D110,'2way'!$Y$3:$Y$7690,"&lt;&gt;P")</f>
        <v>-241</v>
      </c>
      <c r="H110" s="79">
        <f t="shared" si="4"/>
        <v>-0.34428571428571431</v>
      </c>
      <c r="I110">
        <f>SUMIFS('2way'!$Z$3:$Z$7690,'2way'!$Q$3:$Q$7690,"=" &amp;B110,'2way'!$Y$3:$Y$7690,"&lt;&gt;P") + SUMIFS('2way'!$Z$3:$Z$7690,'2way'!$R$3:$R$7690,"=" &amp;B110,'2way'!$Y$3:$Y$7690,"&lt;&gt;P")</f>
        <v>700</v>
      </c>
      <c r="J110">
        <f>SUMIFS('2way'!$AF$3:$AF$7690,'2way'!$Q$3:$Q$7690,"="&amp;B110,'2way'!$Y$3:$Y$7690,"&lt;&gt;P") + SUMIFS('2way'!$AF$3:$AF$7690,'2way'!$R$3:$R$7690,"="&amp;B110,'2way'!$Y$3:$Y$7690,"&lt;&gt;P")</f>
        <v>-115</v>
      </c>
      <c r="K110" s="79">
        <f t="shared" si="5"/>
        <v>-0.16428571428571428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400</v>
      </c>
      <c r="D111">
        <f>SUMIFS('2way'!$AB$3:$AB$7690,'2way'!$Q$3:$Q$7690,"="&amp;B111,'2way'!$Z$3:$Z$7690,"&lt;&gt;P") + SUMIFS('2way'!$AB$3:$AB$7690,'2way'!$R$3:$R$7690,"="&amp;B111,'2way'!$Z$3:$Z$7690,"&lt;&gt;P")</f>
        <v>215.99999999999994</v>
      </c>
      <c r="E111" s="79">
        <f t="shared" si="3"/>
        <v>0.53999999999999981</v>
      </c>
      <c r="F111">
        <f>SUMIFS('2way'!$Z$3:$Z$7690,'2way'!$Q$3:$Q$7690,"=" &amp;B111,'2way'!$Y$3:$Y$7690,"&lt;&gt;P") + SUMIFS('2way'!$Z$3:$Z$7690,'2way'!$R$3:$R$7690,"=" &amp;B111,'2way'!$Y$3:$Y$7690,"&lt;&gt;P")</f>
        <v>400</v>
      </c>
      <c r="G111">
        <f>SUMIFS('2way'!$AD$3:$AD$7690,'2way'!$Q$3:$Q$7690,"="&amp;B111,'2way'!$Y$3:$Y$7690,"&lt;&gt;P") + SUMIFS('2way'!$AD$3:$AD$7690,'2way'!$R$3:$R$7690,"="&amp;D111,'2way'!$Y$3:$Y$7690,"&lt;&gt;P")</f>
        <v>106.99999999999997</v>
      </c>
      <c r="H111" s="79">
        <f t="shared" si="4"/>
        <v>0.2674999999999999</v>
      </c>
      <c r="I111">
        <f>SUMIFS('2way'!$Z$3:$Z$7690,'2way'!$Q$3:$Q$7690,"=" &amp;B111,'2way'!$Y$3:$Y$7690,"&lt;&gt;P") + SUMIFS('2way'!$Z$3:$Z$7690,'2way'!$R$3:$R$7690,"=" &amp;B111,'2way'!$Y$3:$Y$7690,"&lt;&gt;P")</f>
        <v>400</v>
      </c>
      <c r="J111">
        <f>SUMIFS('2way'!$AF$3:$AF$7690,'2way'!$Q$3:$Q$7690,"="&amp;B111,'2way'!$Y$3:$Y$7690,"&lt;&gt;P") + SUMIFS('2way'!$AF$3:$AF$7690,'2way'!$R$3:$R$7690,"="&amp;B111,'2way'!$Y$3:$Y$7690,"&lt;&gt;P")</f>
        <v>-170.00000000000003</v>
      </c>
      <c r="K111" s="79">
        <f t="shared" si="5"/>
        <v>-0.42500000000000004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500</v>
      </c>
      <c r="D112">
        <f>SUMIFS('2way'!$AB$3:$AB$7690,'2way'!$Q$3:$Q$7690,"="&amp;B112,'2way'!$Z$3:$Z$7690,"&lt;&gt;P") + SUMIFS('2way'!$AB$3:$AB$7690,'2way'!$R$3:$R$7690,"="&amp;B112,'2way'!$Z$3:$Z$7690,"&lt;&gt;P")</f>
        <v>421</v>
      </c>
      <c r="E112" s="79">
        <f t="shared" si="3"/>
        <v>0.84199999999999997</v>
      </c>
      <c r="F112">
        <f>SUMIFS('2way'!$Z$3:$Z$7690,'2way'!$Q$3:$Q$7690,"=" &amp;B112,'2way'!$Y$3:$Y$7690,"&lt;&gt;P") + SUMIFS('2way'!$Z$3:$Z$7690,'2way'!$R$3:$R$7690,"=" &amp;B112,'2way'!$Y$3:$Y$7690,"&lt;&gt;P")</f>
        <v>500</v>
      </c>
      <c r="G112">
        <f>SUMIFS('2way'!$AD$3:$AD$7690,'2way'!$Q$3:$Q$7690,"="&amp;B112,'2way'!$Y$3:$Y$7690,"&lt;&gt;P") + SUMIFS('2way'!$AD$3:$AD$7690,'2way'!$R$3:$R$7690,"="&amp;D112,'2way'!$Y$3:$Y$7690,"&lt;&gt;P")</f>
        <v>-117</v>
      </c>
      <c r="H112" s="79">
        <f t="shared" si="4"/>
        <v>-0.23400000000000001</v>
      </c>
      <c r="I112">
        <f>SUMIFS('2way'!$Z$3:$Z$7690,'2way'!$Q$3:$Q$7690,"=" &amp;B112,'2way'!$Y$3:$Y$7690,"&lt;&gt;P") + SUMIFS('2way'!$Z$3:$Z$7690,'2way'!$R$3:$R$7690,"=" &amp;B112,'2way'!$Y$3:$Y$7690,"&lt;&gt;P")</f>
        <v>500</v>
      </c>
      <c r="J112">
        <f>SUMIFS('2way'!$AF$3:$AF$7690,'2way'!$Q$3:$Q$7690,"="&amp;B112,'2way'!$Y$3:$Y$7690,"&lt;&gt;P") + SUMIFS('2way'!$AF$3:$AF$7690,'2way'!$R$3:$R$7690,"="&amp;B112,'2way'!$Y$3:$Y$7690,"&lt;&gt;P")</f>
        <v>-108</v>
      </c>
      <c r="K112" s="79">
        <f t="shared" si="5"/>
        <v>-0.216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700</v>
      </c>
      <c r="D113">
        <f>SUMIFS('2way'!$AB$3:$AB$7690,'2way'!$Q$3:$Q$7690,"="&amp;B113,'2way'!$Z$3:$Z$7690,"&lt;&gt;P") + SUMIFS('2way'!$AB$3:$AB$7690,'2way'!$R$3:$R$7690,"="&amp;B113,'2way'!$Z$3:$Z$7690,"&lt;&gt;P")</f>
        <v>-270</v>
      </c>
      <c r="E113" s="79">
        <f t="shared" si="3"/>
        <v>-0.38571428571428573</v>
      </c>
      <c r="F113">
        <f>SUMIFS('2way'!$Z$3:$Z$7690,'2way'!$Q$3:$Q$7690,"=" &amp;B113,'2way'!$Y$3:$Y$7690,"&lt;&gt;P") + SUMIFS('2way'!$Z$3:$Z$7690,'2way'!$R$3:$R$7690,"=" &amp;B113,'2way'!$Y$3:$Y$7690,"&lt;&gt;P")</f>
        <v>700</v>
      </c>
      <c r="G113">
        <f>SUMIFS('2way'!$AD$3:$AD$7690,'2way'!$Q$3:$Q$7690,"="&amp;B113,'2way'!$Y$3:$Y$7690,"&lt;&gt;P") + SUMIFS('2way'!$AD$3:$AD$7690,'2way'!$R$3:$R$7690,"="&amp;D113,'2way'!$Y$3:$Y$7690,"&lt;&gt;P")</f>
        <v>-300</v>
      </c>
      <c r="H113" s="79">
        <f t="shared" si="4"/>
        <v>-0.42857142857142855</v>
      </c>
      <c r="I113">
        <f>SUMIFS('2way'!$Z$3:$Z$7690,'2way'!$Q$3:$Q$7690,"=" &amp;B113,'2way'!$Y$3:$Y$7690,"&lt;&gt;P") + SUMIFS('2way'!$Z$3:$Z$7690,'2way'!$R$3:$R$7690,"=" &amp;B113,'2way'!$Y$3:$Y$7690,"&lt;&gt;P")</f>
        <v>700</v>
      </c>
      <c r="J113">
        <f>SUMIFS('2way'!$AF$3:$AF$7690,'2way'!$Q$3:$Q$7690,"="&amp;B113,'2way'!$Y$3:$Y$7690,"&lt;&gt;P") + SUMIFS('2way'!$AF$3:$AF$7690,'2way'!$R$3:$R$7690,"="&amp;B113,'2way'!$Y$3:$Y$7690,"&lt;&gt;P")</f>
        <v>-328</v>
      </c>
      <c r="K113" s="79">
        <f t="shared" si="5"/>
        <v>-0.46857142857142858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500</v>
      </c>
      <c r="D114">
        <f>SUMIFS('2way'!$AB$3:$AB$7690,'2way'!$Q$3:$Q$7690,"="&amp;B114,'2way'!$Z$3:$Z$7690,"&lt;&gt;P") + SUMIFS('2way'!$AB$3:$AB$7690,'2way'!$R$3:$R$7690,"="&amp;B114,'2way'!$Z$3:$Z$7690,"&lt;&gt;P")</f>
        <v>-322</v>
      </c>
      <c r="E114" s="79">
        <f t="shared" si="3"/>
        <v>-0.64400000000000002</v>
      </c>
      <c r="F114">
        <f>SUMIFS('2way'!$Z$3:$Z$7690,'2way'!$Q$3:$Q$7690,"=" &amp;B114,'2way'!$Y$3:$Y$7690,"&lt;&gt;P") + SUMIFS('2way'!$Z$3:$Z$7690,'2way'!$R$3:$R$7690,"=" &amp;B114,'2way'!$Y$3:$Y$7690,"&lt;&gt;P")</f>
        <v>500</v>
      </c>
      <c r="G114">
        <f>SUMIFS('2way'!$AD$3:$AD$7690,'2way'!$Q$3:$Q$7690,"="&amp;B114,'2way'!$Y$3:$Y$7690,"&lt;&gt;P") + SUMIFS('2way'!$AD$3:$AD$7690,'2way'!$R$3:$R$7690,"="&amp;D114,'2way'!$Y$3:$Y$7690,"&lt;&gt;P")</f>
        <v>-122</v>
      </c>
      <c r="H114" s="79">
        <f t="shared" si="4"/>
        <v>-0.24399999999999999</v>
      </c>
      <c r="I114">
        <f>SUMIFS('2way'!$Z$3:$Z$7690,'2way'!$Q$3:$Q$7690,"=" &amp;B114,'2way'!$Y$3:$Y$7690,"&lt;&gt;P") + SUMIFS('2way'!$Z$3:$Z$7690,'2way'!$R$3:$R$7690,"=" &amp;B114,'2way'!$Y$3:$Y$7690,"&lt;&gt;P")</f>
        <v>500</v>
      </c>
      <c r="J114">
        <f>SUMIFS('2way'!$AF$3:$AF$7690,'2way'!$Q$3:$Q$7690,"="&amp;B114,'2way'!$Y$3:$Y$7690,"&lt;&gt;P") + SUMIFS('2way'!$AF$3:$AF$7690,'2way'!$R$3:$R$7690,"="&amp;B114,'2way'!$Y$3:$Y$7690,"&lt;&gt;P")</f>
        <v>-500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700</v>
      </c>
      <c r="D115">
        <f>SUMIFS('2way'!$AB$3:$AB$7690,'2way'!$Q$3:$Q$7690,"="&amp;B115,'2way'!$Z$3:$Z$7690,"&lt;&gt;P") + SUMIFS('2way'!$AB$3:$AB$7690,'2way'!$R$3:$R$7690,"="&amp;B115,'2way'!$Z$3:$Z$7690,"&lt;&gt;P")</f>
        <v>100</v>
      </c>
      <c r="E115" s="79">
        <f t="shared" si="3"/>
        <v>0.14285714285714285</v>
      </c>
      <c r="F115">
        <f>SUMIFS('2way'!$Z$3:$Z$7690,'2way'!$Q$3:$Q$7690,"=" &amp;B115,'2way'!$Y$3:$Y$7690,"&lt;&gt;P") + SUMIFS('2way'!$Z$3:$Z$7690,'2way'!$R$3:$R$7690,"=" &amp;B115,'2way'!$Y$3:$Y$7690,"&lt;&gt;P")</f>
        <v>700</v>
      </c>
      <c r="G115">
        <f>SUMIFS('2way'!$AD$3:$AD$7690,'2way'!$Q$3:$Q$7690,"="&amp;B115,'2way'!$Y$3:$Y$7690,"&lt;&gt;P") + SUMIFS('2way'!$AD$3:$AD$7690,'2way'!$R$3:$R$7690,"="&amp;D115,'2way'!$Y$3:$Y$7690,"&lt;&gt;P")</f>
        <v>-300</v>
      </c>
      <c r="H115" s="79">
        <f t="shared" si="4"/>
        <v>-0.42857142857142855</v>
      </c>
      <c r="I115">
        <f>SUMIFS('2way'!$Z$3:$Z$7690,'2way'!$Q$3:$Q$7690,"=" &amp;B115,'2way'!$Y$3:$Y$7690,"&lt;&gt;P") + SUMIFS('2way'!$Z$3:$Z$7690,'2way'!$R$3:$R$7690,"=" &amp;B115,'2way'!$Y$3:$Y$7690,"&lt;&gt;P")</f>
        <v>700</v>
      </c>
      <c r="J115">
        <f>SUMIFS('2way'!$AF$3:$AF$7690,'2way'!$Q$3:$Q$7690,"="&amp;B115,'2way'!$Y$3:$Y$7690,"&lt;&gt;P") + SUMIFS('2way'!$AF$3:$AF$7690,'2way'!$R$3:$R$7690,"="&amp;B115,'2way'!$Y$3:$Y$7690,"&lt;&gt;P")</f>
        <v>-498</v>
      </c>
      <c r="K115" s="79">
        <f t="shared" si="5"/>
        <v>-0.71142857142857141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700</v>
      </c>
      <c r="D116">
        <f>SUMIFS('2way'!$AB$3:$AB$7690,'2way'!$Q$3:$Q$7690,"="&amp;B116,'2way'!$Z$3:$Z$7690,"&lt;&gt;P") + SUMIFS('2way'!$AB$3:$AB$7690,'2way'!$R$3:$R$7690,"="&amp;B116,'2way'!$Z$3:$Z$7690,"&lt;&gt;P")</f>
        <v>87</v>
      </c>
      <c r="E116" s="79">
        <f t="shared" si="3"/>
        <v>0.12428571428571429</v>
      </c>
      <c r="F116">
        <f>SUMIFS('2way'!$Z$3:$Z$7690,'2way'!$Q$3:$Q$7690,"=" &amp;B116,'2way'!$Y$3:$Y$7690,"&lt;&gt;P") + SUMIFS('2way'!$Z$3:$Z$7690,'2way'!$R$3:$R$7690,"=" &amp;B116,'2way'!$Y$3:$Y$7690,"&lt;&gt;P")</f>
        <v>700</v>
      </c>
      <c r="G116">
        <f>SUMIFS('2way'!$AD$3:$AD$7690,'2way'!$Q$3:$Q$7690,"="&amp;B116,'2way'!$Y$3:$Y$7690,"&lt;&gt;P") + SUMIFS('2way'!$AD$3:$AD$7690,'2way'!$R$3:$R$7690,"="&amp;D116,'2way'!$Y$3:$Y$7690,"&lt;&gt;P")</f>
        <v>-300</v>
      </c>
      <c r="H116" s="79">
        <f t="shared" si="4"/>
        <v>-0.42857142857142855</v>
      </c>
      <c r="I116">
        <f>SUMIFS('2way'!$Z$3:$Z$7690,'2way'!$Q$3:$Q$7690,"=" &amp;B116,'2way'!$Y$3:$Y$7690,"&lt;&gt;P") + SUMIFS('2way'!$Z$3:$Z$7690,'2way'!$R$3:$R$7690,"=" &amp;B116,'2way'!$Y$3:$Y$7690,"&lt;&gt;P")</f>
        <v>700</v>
      </c>
      <c r="J116">
        <f>SUMIFS('2way'!$AF$3:$AF$7690,'2way'!$Q$3:$Q$7690,"="&amp;B116,'2way'!$Y$3:$Y$7690,"&lt;&gt;P") + SUMIFS('2way'!$AF$3:$AF$7690,'2way'!$R$3:$R$7690,"="&amp;B116,'2way'!$Y$3:$Y$7690,"&lt;&gt;P")</f>
        <v>87</v>
      </c>
      <c r="K116" s="79">
        <f t="shared" si="5"/>
        <v>0.12428571428571429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400</v>
      </c>
      <c r="D117">
        <f>SUMIFS('2way'!$AB$3:$AB$7690,'2way'!$Q$3:$Q$7690,"="&amp;B117,'2way'!$Z$3:$Z$7690,"&lt;&gt;P") + SUMIFS('2way'!$AB$3:$AB$7690,'2way'!$R$3:$R$7690,"="&amp;B117,'2way'!$Z$3:$Z$7690,"&lt;&gt;P")</f>
        <v>-27.000000000000028</v>
      </c>
      <c r="E117" s="79">
        <f t="shared" si="3"/>
        <v>-6.7500000000000074E-2</v>
      </c>
      <c r="F117">
        <f>SUMIFS('2way'!$Z$3:$Z$7690,'2way'!$Q$3:$Q$7690,"=" &amp;B117,'2way'!$Y$3:$Y$7690,"&lt;&gt;P") + SUMIFS('2way'!$Z$3:$Z$7690,'2way'!$R$3:$R$7690,"=" &amp;B117,'2way'!$Y$3:$Y$7690,"&lt;&gt;P")</f>
        <v>400</v>
      </c>
      <c r="G117">
        <f>SUMIFS('2way'!$AD$3:$AD$7690,'2way'!$Q$3:$Q$7690,"="&amp;B117,'2way'!$Y$3:$Y$7690,"&lt;&gt;P") + SUMIFS('2way'!$AD$3:$AD$7690,'2way'!$R$3:$R$7690,"="&amp;D117,'2way'!$Y$3:$Y$7690,"&lt;&gt;P")</f>
        <v>72</v>
      </c>
      <c r="H117" s="79">
        <f t="shared" si="4"/>
        <v>0.18</v>
      </c>
      <c r="I117">
        <f>SUMIFS('2way'!$Z$3:$Z$7690,'2way'!$Q$3:$Q$7690,"=" &amp;B117,'2way'!$Y$3:$Y$7690,"&lt;&gt;P") + SUMIFS('2way'!$Z$3:$Z$7690,'2way'!$R$3:$R$7690,"=" &amp;B117,'2way'!$Y$3:$Y$7690,"&lt;&gt;P")</f>
        <v>400</v>
      </c>
      <c r="J117">
        <f>SUMIFS('2way'!$AF$3:$AF$7690,'2way'!$Q$3:$Q$7690,"="&amp;B117,'2way'!$Y$3:$Y$7690,"&lt;&gt;P") + SUMIFS('2way'!$AF$3:$AF$7690,'2way'!$R$3:$R$7690,"="&amp;B117,'2way'!$Y$3:$Y$7690,"&lt;&gt;P")</f>
        <v>-400</v>
      </c>
      <c r="K117" s="79">
        <f t="shared" si="5"/>
        <v>-1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600</v>
      </c>
      <c r="D118">
        <f>SUMIFS('2way'!$AB$3:$AB$7690,'2way'!$Q$3:$Q$7690,"="&amp;B118,'2way'!$Z$3:$Z$7690,"&lt;&gt;P") + SUMIFS('2way'!$AB$3:$AB$7690,'2way'!$R$3:$R$7690,"="&amp;B118,'2way'!$Z$3:$Z$7690,"&lt;&gt;P")</f>
        <v>36</v>
      </c>
      <c r="E118" s="79">
        <f t="shared" si="3"/>
        <v>0.06</v>
      </c>
      <c r="F118">
        <f>SUMIFS('2way'!$Z$3:$Z$7690,'2way'!$Q$3:$Q$7690,"=" &amp;B118,'2way'!$Y$3:$Y$7690,"&lt;&gt;P") + SUMIFS('2way'!$Z$3:$Z$7690,'2way'!$R$3:$R$7690,"=" &amp;B118,'2way'!$Y$3:$Y$7690,"&lt;&gt;P")</f>
        <v>600</v>
      </c>
      <c r="G118">
        <f>SUMIFS('2way'!$AD$3:$AD$7690,'2way'!$Q$3:$Q$7690,"="&amp;B118,'2way'!$Y$3:$Y$7690,"&lt;&gt;P") + SUMIFS('2way'!$AD$3:$AD$7690,'2way'!$R$3:$R$7690,"="&amp;D118,'2way'!$Y$3:$Y$7690,"&lt;&gt;P")</f>
        <v>103</v>
      </c>
      <c r="H118" s="79">
        <f t="shared" si="4"/>
        <v>0.17166666666666666</v>
      </c>
      <c r="I118">
        <f>SUMIFS('2way'!$Z$3:$Z$7690,'2way'!$Q$3:$Q$7690,"=" &amp;B118,'2way'!$Y$3:$Y$7690,"&lt;&gt;P") + SUMIFS('2way'!$Z$3:$Z$7690,'2way'!$R$3:$R$7690,"=" &amp;B118,'2way'!$Y$3:$Y$7690,"&lt;&gt;P")</f>
        <v>600</v>
      </c>
      <c r="J118">
        <f>SUMIFS('2way'!$AF$3:$AF$7690,'2way'!$Q$3:$Q$7690,"="&amp;B118,'2way'!$Y$3:$Y$7690,"&lt;&gt;P") + SUMIFS('2way'!$AF$3:$AF$7690,'2way'!$R$3:$R$7690,"="&amp;B118,'2way'!$Y$3:$Y$7690,"&lt;&gt;P")</f>
        <v>-600</v>
      </c>
      <c r="K118" s="79">
        <f t="shared" si="5"/>
        <v>-1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600</v>
      </c>
      <c r="D119">
        <f>SUMIFS('2way'!$AB$3:$AB$7690,'2way'!$Q$3:$Q$7690,"="&amp;B119,'2way'!$Z$3:$Z$7690,"&lt;&gt;P") + SUMIFS('2way'!$AB$3:$AB$7690,'2way'!$R$3:$R$7690,"="&amp;B119,'2way'!$Z$3:$Z$7690,"&lt;&gt;P")</f>
        <v>143</v>
      </c>
      <c r="E119" s="79">
        <f t="shared" si="3"/>
        <v>0.23833333333333334</v>
      </c>
      <c r="F119">
        <f>SUMIFS('2way'!$Z$3:$Z$7690,'2way'!$Q$3:$Q$7690,"=" &amp;B119,'2way'!$Y$3:$Y$7690,"&lt;&gt;P") + SUMIFS('2way'!$Z$3:$Z$7690,'2way'!$R$3:$R$7690,"=" &amp;B119,'2way'!$Y$3:$Y$7690,"&lt;&gt;P")</f>
        <v>600</v>
      </c>
      <c r="G119">
        <f>SUMIFS('2way'!$AD$3:$AD$7690,'2way'!$Q$3:$Q$7690,"="&amp;B119,'2way'!$Y$3:$Y$7690,"&lt;&gt;P") + SUMIFS('2way'!$AD$3:$AD$7690,'2way'!$R$3:$R$7690,"="&amp;D119,'2way'!$Y$3:$Y$7690,"&lt;&gt;P")</f>
        <v>-400</v>
      </c>
      <c r="H119" s="79">
        <f t="shared" si="4"/>
        <v>-0.66666666666666663</v>
      </c>
      <c r="I119">
        <f>SUMIFS('2way'!$Z$3:$Z$7690,'2way'!$Q$3:$Q$7690,"=" &amp;B119,'2way'!$Y$3:$Y$7690,"&lt;&gt;P") + SUMIFS('2way'!$Z$3:$Z$7690,'2way'!$R$3:$R$7690,"=" &amp;B119,'2way'!$Y$3:$Y$7690,"&lt;&gt;P")</f>
        <v>600</v>
      </c>
      <c r="J119">
        <f>SUMIFS('2way'!$AF$3:$AF$7690,'2way'!$Q$3:$Q$7690,"="&amp;B119,'2way'!$Y$3:$Y$7690,"&lt;&gt;P") + SUMIFS('2way'!$AF$3:$AF$7690,'2way'!$R$3:$R$7690,"="&amp;B119,'2way'!$Y$3:$Y$7690,"&lt;&gt;P")</f>
        <v>-51</v>
      </c>
      <c r="K119" s="79">
        <f t="shared" si="5"/>
        <v>-8.5000000000000006E-2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600</v>
      </c>
      <c r="D120">
        <f>SUMIFS('2way'!$AB$3:$AB$7690,'2way'!$Q$3:$Q$7690,"="&amp;B120,'2way'!$Z$3:$Z$7690,"&lt;&gt;P") + SUMIFS('2way'!$AB$3:$AB$7690,'2way'!$R$3:$R$7690,"="&amp;B120,'2way'!$Z$3:$Z$7690,"&lt;&gt;P")</f>
        <v>-277</v>
      </c>
      <c r="E120" s="79">
        <f t="shared" si="3"/>
        <v>-0.46166666666666667</v>
      </c>
      <c r="F120">
        <f>SUMIFS('2way'!$Z$3:$Z$7690,'2way'!$Q$3:$Q$7690,"=" &amp;B120,'2way'!$Y$3:$Y$7690,"&lt;&gt;P") + SUMIFS('2way'!$Z$3:$Z$7690,'2way'!$R$3:$R$7690,"=" &amp;B120,'2way'!$Y$3:$Y$7690,"&lt;&gt;P")</f>
        <v>600</v>
      </c>
      <c r="G120">
        <f>SUMIFS('2way'!$AD$3:$AD$7690,'2way'!$Q$3:$Q$7690,"="&amp;B120,'2way'!$Y$3:$Y$7690,"&lt;&gt;P") + SUMIFS('2way'!$AD$3:$AD$7690,'2way'!$R$3:$R$7690,"="&amp;D120,'2way'!$Y$3:$Y$7690,"&lt;&gt;P")</f>
        <v>-300</v>
      </c>
      <c r="H120" s="79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600</v>
      </c>
      <c r="J120">
        <f>SUMIFS('2way'!$AF$3:$AF$7690,'2way'!$Q$3:$Q$7690,"="&amp;B120,'2way'!$Y$3:$Y$7690,"&lt;&gt;P") + SUMIFS('2way'!$AF$3:$AF$7690,'2way'!$R$3:$R$7690,"="&amp;B120,'2way'!$Y$3:$Y$7690,"&lt;&gt;P")</f>
        <v>35</v>
      </c>
      <c r="K120" s="79">
        <f t="shared" si="5"/>
        <v>5.8333333333333334E-2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500</v>
      </c>
      <c r="D121">
        <f>SUMIFS('2way'!$AB$3:$AB$7690,'2way'!$Q$3:$Q$7690,"="&amp;B121,'2way'!$Z$3:$Z$7690,"&lt;&gt;P") + SUMIFS('2way'!$AB$3:$AB$7690,'2way'!$R$3:$R$7690,"="&amp;B121,'2way'!$Z$3:$Z$7690,"&lt;&gt;P")</f>
        <v>38</v>
      </c>
      <c r="E121" s="79">
        <f t="shared" si="3"/>
        <v>7.5999999999999998E-2</v>
      </c>
      <c r="F121">
        <f>SUMIFS('2way'!$Z$3:$Z$7690,'2way'!$Q$3:$Q$7690,"=" &amp;B121,'2way'!$Y$3:$Y$7690,"&lt;&gt;P") + SUMIFS('2way'!$Z$3:$Z$7690,'2way'!$R$3:$R$7690,"=" &amp;B121,'2way'!$Y$3:$Y$7690,"&lt;&gt;P")</f>
        <v>500</v>
      </c>
      <c r="G121">
        <f>SUMIFS('2way'!$AD$3:$AD$7690,'2way'!$Q$3:$Q$7690,"="&amp;B121,'2way'!$Y$3:$Y$7690,"&lt;&gt;P") + SUMIFS('2way'!$AD$3:$AD$7690,'2way'!$R$3:$R$7690,"="&amp;D121,'2way'!$Y$3:$Y$7690,"&lt;&gt;P")</f>
        <v>-118</v>
      </c>
      <c r="H121" s="79">
        <f t="shared" si="4"/>
        <v>-0.23599999999999999</v>
      </c>
      <c r="I121">
        <f>SUMIFS('2way'!$Z$3:$Z$7690,'2way'!$Q$3:$Q$7690,"=" &amp;B121,'2way'!$Y$3:$Y$7690,"&lt;&gt;P") + SUMIFS('2way'!$Z$3:$Z$7690,'2way'!$R$3:$R$7690,"=" &amp;B121,'2way'!$Y$3:$Y$7690,"&lt;&gt;P")</f>
        <v>500</v>
      </c>
      <c r="J121">
        <f>SUMIFS('2way'!$AF$3:$AF$7690,'2way'!$Q$3:$Q$7690,"="&amp;B121,'2way'!$Y$3:$Y$7690,"&lt;&gt;P") + SUMIFS('2way'!$AF$3:$AF$7690,'2way'!$R$3:$R$7690,"="&amp;B121,'2way'!$Y$3:$Y$7690,"&lt;&gt;P")</f>
        <v>-187</v>
      </c>
      <c r="K121" s="79">
        <f t="shared" si="5"/>
        <v>-0.374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600</v>
      </c>
      <c r="D122">
        <f>SUMIFS('2way'!$AB$3:$AB$7690,'2way'!$Q$3:$Q$7690,"="&amp;B122,'2way'!$Z$3:$Z$7690,"&lt;&gt;P") + SUMIFS('2way'!$AB$3:$AB$7690,'2way'!$R$3:$R$7690,"="&amp;B122,'2way'!$Z$3:$Z$7690,"&lt;&gt;P")</f>
        <v>-228</v>
      </c>
      <c r="E122" s="79">
        <f t="shared" si="3"/>
        <v>-0.38</v>
      </c>
      <c r="F122">
        <f>SUMIFS('2way'!$Z$3:$Z$7690,'2way'!$Q$3:$Q$7690,"=" &amp;B122,'2way'!$Y$3:$Y$7690,"&lt;&gt;P") + SUMIFS('2way'!$Z$3:$Z$7690,'2way'!$R$3:$R$7690,"=" &amp;B122,'2way'!$Y$3:$Y$7690,"&lt;&gt;P")</f>
        <v>600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79">
        <f t="shared" si="4"/>
        <v>-0.66666666666666663</v>
      </c>
      <c r="I122">
        <f>SUMIFS('2way'!$Z$3:$Z$7690,'2way'!$Q$3:$Q$7690,"=" &amp;B122,'2way'!$Y$3:$Y$7690,"&lt;&gt;P") + SUMIFS('2way'!$Z$3:$Z$7690,'2way'!$R$3:$R$7690,"=" &amp;B122,'2way'!$Y$3:$Y$7690,"&lt;&gt;P")</f>
        <v>600</v>
      </c>
      <c r="J122">
        <f>SUMIFS('2way'!$AF$3:$AF$7690,'2way'!$Q$3:$Q$7690,"="&amp;B122,'2way'!$Y$3:$Y$7690,"&lt;&gt;P") + SUMIFS('2way'!$AF$3:$AF$7690,'2way'!$R$3:$R$7690,"="&amp;B122,'2way'!$Y$3:$Y$7690,"&lt;&gt;P")</f>
        <v>-272</v>
      </c>
      <c r="K122" s="79">
        <f t="shared" si="5"/>
        <v>-0.45333333333333331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600</v>
      </c>
      <c r="D123">
        <f>SUMIFS('2way'!$AB$3:$AB$7690,'2way'!$Q$3:$Q$7690,"="&amp;B123,'2way'!$Z$3:$Z$7690,"&lt;&gt;P") + SUMIFS('2way'!$AB$3:$AB$7690,'2way'!$R$3:$R$7690,"="&amp;B123,'2way'!$Z$3:$Z$7690,"&lt;&gt;P")</f>
        <v>-174.00000000000003</v>
      </c>
      <c r="E123" s="79">
        <f t="shared" si="3"/>
        <v>-0.29000000000000004</v>
      </c>
      <c r="F123">
        <f>SUMIFS('2way'!$Z$3:$Z$7690,'2way'!$Q$3:$Q$7690,"=" &amp;B123,'2way'!$Y$3:$Y$7690,"&lt;&gt;P") + SUMIFS('2way'!$Z$3:$Z$7690,'2way'!$R$3:$R$7690,"=" &amp;B123,'2way'!$Y$3:$Y$7690,"&lt;&gt;P")</f>
        <v>600</v>
      </c>
      <c r="G123">
        <f>SUMIFS('2way'!$AD$3:$AD$7690,'2way'!$Q$3:$Q$7690,"="&amp;B123,'2way'!$Y$3:$Y$7690,"&lt;&gt;P") + SUMIFS('2way'!$AD$3:$AD$7690,'2way'!$R$3:$R$7690,"="&amp;D123,'2way'!$Y$3:$Y$7690,"&lt;&gt;P")</f>
        <v>125.99999999999997</v>
      </c>
      <c r="H123" s="79">
        <f t="shared" si="4"/>
        <v>0.20999999999999996</v>
      </c>
      <c r="I123">
        <f>SUMIFS('2way'!$Z$3:$Z$7690,'2way'!$Q$3:$Q$7690,"=" &amp;B123,'2way'!$Y$3:$Y$7690,"&lt;&gt;P") + SUMIFS('2way'!$Z$3:$Z$7690,'2way'!$R$3:$R$7690,"=" &amp;B123,'2way'!$Y$3:$Y$7690,"&lt;&gt;P")</f>
        <v>600</v>
      </c>
      <c r="J123">
        <f>SUMIFS('2way'!$AF$3:$AF$7690,'2way'!$Q$3:$Q$7690,"="&amp;B123,'2way'!$Y$3:$Y$7690,"&lt;&gt;P") + SUMIFS('2way'!$AF$3:$AF$7690,'2way'!$R$3:$R$7690,"="&amp;B123,'2way'!$Y$3:$Y$7690,"&lt;&gt;P")</f>
        <v>-260</v>
      </c>
      <c r="K123" s="79">
        <f t="shared" si="5"/>
        <v>-0.43333333333333335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500</v>
      </c>
      <c r="D124">
        <f>SUMIFS('2way'!$AB$3:$AB$7690,'2way'!$Q$3:$Q$7690,"="&amp;B124,'2way'!$Z$3:$Z$7690,"&lt;&gt;P") + SUMIFS('2way'!$AB$3:$AB$7690,'2way'!$R$3:$R$7690,"="&amp;B124,'2way'!$Z$3:$Z$7690,"&lt;&gt;P")</f>
        <v>-136</v>
      </c>
      <c r="E124" s="79">
        <f t="shared" si="3"/>
        <v>-0.27200000000000002</v>
      </c>
      <c r="F124">
        <f>SUMIFS('2way'!$Z$3:$Z$7690,'2way'!$Q$3:$Q$7690,"=" &amp;B124,'2way'!$Y$3:$Y$7690,"&lt;&gt;P") + SUMIFS('2way'!$Z$3:$Z$7690,'2way'!$R$3:$R$7690,"=" &amp;B124,'2way'!$Y$3:$Y$7690,"&lt;&gt;P")</f>
        <v>500</v>
      </c>
      <c r="G124">
        <f>SUMIFS('2way'!$AD$3:$AD$7690,'2way'!$Q$3:$Q$7690,"="&amp;B124,'2way'!$Y$3:$Y$7690,"&lt;&gt;P") + SUMIFS('2way'!$AD$3:$AD$7690,'2way'!$R$3:$R$7690,"="&amp;D124,'2way'!$Y$3:$Y$7690,"&lt;&gt;P")</f>
        <v>36</v>
      </c>
      <c r="H124" s="79">
        <f t="shared" si="4"/>
        <v>7.1999999999999995E-2</v>
      </c>
      <c r="I124">
        <f>SUMIFS('2way'!$Z$3:$Z$7690,'2way'!$Q$3:$Q$7690,"=" &amp;B124,'2way'!$Y$3:$Y$7690,"&lt;&gt;P") + SUMIFS('2way'!$Z$3:$Z$7690,'2way'!$R$3:$R$7690,"=" &amp;B124,'2way'!$Y$3:$Y$7690,"&lt;&gt;P")</f>
        <v>500</v>
      </c>
      <c r="J124">
        <f>SUMIFS('2way'!$AF$3:$AF$7690,'2way'!$Q$3:$Q$7690,"="&amp;B124,'2way'!$Y$3:$Y$7690,"&lt;&gt;P") + SUMIFS('2way'!$AF$3:$AF$7690,'2way'!$R$3:$R$7690,"="&amp;B124,'2way'!$Y$3:$Y$7690,"&lt;&gt;P")</f>
        <v>-500</v>
      </c>
      <c r="K124" s="79">
        <f t="shared" si="5"/>
        <v>-1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500</v>
      </c>
      <c r="D125">
        <f>SUMIFS('2way'!$AB$3:$AB$7690,'2way'!$Q$3:$Q$7690,"="&amp;B125,'2way'!$Z$3:$Z$7690,"&lt;&gt;P") + SUMIFS('2way'!$AB$3:$AB$7690,'2way'!$R$3:$R$7690,"="&amp;B125,'2way'!$Z$3:$Z$7690,"&lt;&gt;P")</f>
        <v>-182</v>
      </c>
      <c r="E125" s="79">
        <f t="shared" si="3"/>
        <v>-0.36399999999999999</v>
      </c>
      <c r="F125">
        <f>SUMIFS('2way'!$Z$3:$Z$7690,'2way'!$Q$3:$Q$7690,"=" &amp;B125,'2way'!$Y$3:$Y$7690,"&lt;&gt;P") + SUMIFS('2way'!$Z$3:$Z$7690,'2way'!$R$3:$R$7690,"=" &amp;B125,'2way'!$Y$3:$Y$7690,"&lt;&gt;P")</f>
        <v>500</v>
      </c>
      <c r="G125">
        <f>SUMIFS('2way'!$AD$3:$AD$7690,'2way'!$Q$3:$Q$7690,"="&amp;B125,'2way'!$Y$3:$Y$7690,"&lt;&gt;P") + SUMIFS('2way'!$AD$3:$AD$7690,'2way'!$R$3:$R$7690,"="&amp;D125,'2way'!$Y$3:$Y$7690,"&lt;&gt;P")</f>
        <v>-200</v>
      </c>
      <c r="H125" s="79">
        <f t="shared" si="4"/>
        <v>-0.4</v>
      </c>
      <c r="I125">
        <f>SUMIFS('2way'!$Z$3:$Z$7690,'2way'!$Q$3:$Q$7690,"=" &amp;B125,'2way'!$Y$3:$Y$7690,"&lt;&gt;P") + SUMIFS('2way'!$Z$3:$Z$7690,'2way'!$R$3:$R$7690,"=" &amp;B125,'2way'!$Y$3:$Y$7690,"&lt;&gt;P")</f>
        <v>500</v>
      </c>
      <c r="J125">
        <f>SUMIFS('2way'!$AF$3:$AF$7690,'2way'!$Q$3:$Q$7690,"="&amp;B125,'2way'!$Y$3:$Y$7690,"&lt;&gt;P") + SUMIFS('2way'!$AF$3:$AF$7690,'2way'!$R$3:$R$7690,"="&amp;B125,'2way'!$Y$3:$Y$7690,"&lt;&gt;P")</f>
        <v>-182</v>
      </c>
      <c r="K125" s="79">
        <f t="shared" si="5"/>
        <v>-0.36399999999999999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500</v>
      </c>
      <c r="D126">
        <f>SUMIFS('2way'!$AB$3:$AB$7690,'2way'!$Q$3:$Q$7690,"="&amp;B126,'2way'!$Z$3:$Z$7690,"&lt;&gt;P") + SUMIFS('2way'!$AB$3:$AB$7690,'2way'!$R$3:$R$7690,"="&amp;B126,'2way'!$Z$3:$Z$7690,"&lt;&gt;P")</f>
        <v>-54</v>
      </c>
      <c r="E126" s="79">
        <f t="shared" si="3"/>
        <v>-0.108</v>
      </c>
      <c r="F126">
        <f>SUMIFS('2way'!$Z$3:$Z$7690,'2way'!$Q$3:$Q$7690,"=" &amp;B126,'2way'!$Y$3:$Y$7690,"&lt;&gt;P") + SUMIFS('2way'!$Z$3:$Z$7690,'2way'!$R$3:$R$7690,"=" &amp;B126,'2way'!$Y$3:$Y$7690,"&lt;&gt;P")</f>
        <v>500</v>
      </c>
      <c r="G126">
        <f>SUMIFS('2way'!$AD$3:$AD$7690,'2way'!$Q$3:$Q$7690,"="&amp;B126,'2way'!$Y$3:$Y$7690,"&lt;&gt;P") + SUMIFS('2way'!$AD$3:$AD$7690,'2way'!$R$3:$R$7690,"="&amp;D126,'2way'!$Y$3:$Y$7690,"&lt;&gt;P")</f>
        <v>15</v>
      </c>
      <c r="H126" s="79">
        <f t="shared" si="4"/>
        <v>0.03</v>
      </c>
      <c r="I126">
        <f>SUMIFS('2way'!$Z$3:$Z$7690,'2way'!$Q$3:$Q$7690,"=" &amp;B126,'2way'!$Y$3:$Y$7690,"&lt;&gt;P") + SUMIFS('2way'!$Z$3:$Z$7690,'2way'!$R$3:$R$7690,"=" &amp;B126,'2way'!$Y$3:$Y$7690,"&lt;&gt;P")</f>
        <v>500</v>
      </c>
      <c r="J126">
        <f>SUMIFS('2way'!$AF$3:$AF$7690,'2way'!$Q$3:$Q$7690,"="&amp;B126,'2way'!$Y$3:$Y$7690,"&lt;&gt;P") + SUMIFS('2way'!$AF$3:$AF$7690,'2way'!$R$3:$R$7690,"="&amp;B126,'2way'!$Y$3:$Y$7690,"&lt;&gt;P")</f>
        <v>-339</v>
      </c>
      <c r="K126" s="79">
        <f t="shared" si="5"/>
        <v>-0.67800000000000005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600</v>
      </c>
      <c r="D127">
        <f>SUMIFS('2way'!$AB$3:$AB$7690,'2way'!$Q$3:$Q$7690,"="&amp;B127,'2way'!$Z$3:$Z$7690,"&lt;&gt;P") + SUMIFS('2way'!$AB$3:$AB$7690,'2way'!$R$3:$R$7690,"="&amp;B127,'2way'!$Z$3:$Z$7690,"&lt;&gt;P")</f>
        <v>256</v>
      </c>
      <c r="E127" s="79">
        <f t="shared" si="3"/>
        <v>0.42666666666666669</v>
      </c>
      <c r="F127">
        <f>SUMIFS('2way'!$Z$3:$Z$7690,'2way'!$Q$3:$Q$7690,"=" &amp;B127,'2way'!$Y$3:$Y$7690,"&lt;&gt;P") + SUMIFS('2way'!$Z$3:$Z$7690,'2way'!$R$3:$R$7690,"=" &amp;B127,'2way'!$Y$3:$Y$7690,"&lt;&gt;P")</f>
        <v>600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79">
        <f t="shared" si="4"/>
        <v>-0.5</v>
      </c>
      <c r="I127">
        <f>SUMIFS('2way'!$Z$3:$Z$7690,'2way'!$Q$3:$Q$7690,"=" &amp;B127,'2way'!$Y$3:$Y$7690,"&lt;&gt;P") + SUMIFS('2way'!$Z$3:$Z$7690,'2way'!$R$3:$R$7690,"=" &amp;B127,'2way'!$Y$3:$Y$7690,"&lt;&gt;P")</f>
        <v>600</v>
      </c>
      <c r="J127">
        <f>SUMIFS('2way'!$AF$3:$AF$7690,'2way'!$Q$3:$Q$7690,"="&amp;B127,'2way'!$Y$3:$Y$7690,"&lt;&gt;P") + SUMIFS('2way'!$AF$3:$AF$7690,'2way'!$R$3:$R$7690,"="&amp;B127,'2way'!$Y$3:$Y$7690,"&lt;&gt;P")</f>
        <v>41</v>
      </c>
      <c r="K127" s="79">
        <f t="shared" si="5"/>
        <v>6.8333333333333329E-2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600</v>
      </c>
      <c r="D128">
        <f>SUMIFS('2way'!$AB$3:$AB$7690,'2way'!$Q$3:$Q$7690,"="&amp;B128,'2way'!$Z$3:$Z$7690,"&lt;&gt;P") + SUMIFS('2way'!$AB$3:$AB$7690,'2way'!$R$3:$R$7690,"="&amp;B128,'2way'!$Z$3:$Z$7690,"&lt;&gt;P")</f>
        <v>498</v>
      </c>
      <c r="E128" s="79">
        <f t="shared" si="3"/>
        <v>0.83</v>
      </c>
      <c r="F128">
        <f>SUMIFS('2way'!$Z$3:$Z$7690,'2way'!$Q$3:$Q$7690,"=" &amp;B128,'2way'!$Y$3:$Y$7690,"&lt;&gt;P") + SUMIFS('2way'!$Z$3:$Z$7690,'2way'!$R$3:$R$7690,"=" &amp;B128,'2way'!$Y$3:$Y$7690,"&lt;&gt;P")</f>
        <v>600</v>
      </c>
      <c r="G128">
        <f>SUMIFS('2way'!$AD$3:$AD$7690,'2way'!$Q$3:$Q$7690,"="&amp;B128,'2way'!$Y$3:$Y$7690,"&lt;&gt;P") + SUMIFS('2way'!$AD$3:$AD$7690,'2way'!$R$3:$R$7690,"="&amp;D128,'2way'!$Y$3:$Y$7690,"&lt;&gt;P")</f>
        <v>-65</v>
      </c>
      <c r="H128" s="79">
        <f t="shared" si="4"/>
        <v>-0.10833333333333334</v>
      </c>
      <c r="I128">
        <f>SUMIFS('2way'!$Z$3:$Z$7690,'2way'!$Q$3:$Q$7690,"=" &amp;B128,'2way'!$Y$3:$Y$7690,"&lt;&gt;P") + SUMIFS('2way'!$Z$3:$Z$7690,'2way'!$R$3:$R$7690,"=" &amp;B128,'2way'!$Y$3:$Y$7690,"&lt;&gt;P")</f>
        <v>600</v>
      </c>
      <c r="J128">
        <f>SUMIFS('2way'!$AF$3:$AF$7690,'2way'!$Q$3:$Q$7690,"="&amp;B128,'2way'!$Y$3:$Y$7690,"&lt;&gt;P") + SUMIFS('2way'!$AF$3:$AF$7690,'2way'!$R$3:$R$7690,"="&amp;B128,'2way'!$Y$3:$Y$7690,"&lt;&gt;P")</f>
        <v>-168</v>
      </c>
      <c r="K128" s="79">
        <f t="shared" si="5"/>
        <v>-0.28000000000000003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600</v>
      </c>
      <c r="D129">
        <f>SUMIFS('2way'!$AB$3:$AB$7690,'2way'!$Q$3:$Q$7690,"="&amp;B129,'2way'!$Z$3:$Z$7690,"&lt;&gt;P") + SUMIFS('2way'!$AB$3:$AB$7690,'2way'!$R$3:$R$7690,"="&amp;B129,'2way'!$Z$3:$Z$7690,"&lt;&gt;P")</f>
        <v>-365</v>
      </c>
      <c r="E129" s="79">
        <f t="shared" si="3"/>
        <v>-0.60833333333333328</v>
      </c>
      <c r="F129">
        <f>SUMIFS('2way'!$Z$3:$Z$7690,'2way'!$Q$3:$Q$7690,"=" &amp;B129,'2way'!$Y$3:$Y$7690,"&lt;&gt;P") + SUMIFS('2way'!$Z$3:$Z$7690,'2way'!$R$3:$R$7690,"=" &amp;B129,'2way'!$Y$3:$Y$7690,"&lt;&gt;P")</f>
        <v>600</v>
      </c>
      <c r="G129">
        <f>SUMIFS('2way'!$AD$3:$AD$7690,'2way'!$Q$3:$Q$7690,"="&amp;B129,'2way'!$Y$3:$Y$7690,"&lt;&gt;P") + SUMIFS('2way'!$AD$3:$AD$7690,'2way'!$R$3:$R$7690,"="&amp;D129,'2way'!$Y$3:$Y$7690,"&lt;&gt;P")</f>
        <v>-300</v>
      </c>
      <c r="H129" s="79">
        <f t="shared" si="4"/>
        <v>-0.5</v>
      </c>
      <c r="I129">
        <f>SUMIFS('2way'!$Z$3:$Z$7690,'2way'!$Q$3:$Q$7690,"=" &amp;B129,'2way'!$Y$3:$Y$7690,"&lt;&gt;P") + SUMIFS('2way'!$Z$3:$Z$7690,'2way'!$R$3:$R$7690,"=" &amp;B129,'2way'!$Y$3:$Y$7690,"&lt;&gt;P")</f>
        <v>600</v>
      </c>
      <c r="J129">
        <f>SUMIFS('2way'!$AF$3:$AF$7690,'2way'!$Q$3:$Q$7690,"="&amp;B129,'2way'!$Y$3:$Y$7690,"&lt;&gt;P") + SUMIFS('2way'!$AF$3:$AF$7690,'2way'!$R$3:$R$7690,"="&amp;B129,'2way'!$Y$3:$Y$7690,"&lt;&gt;P")</f>
        <v>-449</v>
      </c>
      <c r="K129" s="79">
        <f t="shared" si="5"/>
        <v>-0.74833333333333329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600</v>
      </c>
      <c r="D130">
        <f>SUMIFS('2way'!$AB$3:$AB$7690,'2way'!$Q$3:$Q$7690,"="&amp;B130,'2way'!$Z$3:$Z$7690,"&lt;&gt;P") + SUMIFS('2way'!$AB$3:$AB$7690,'2way'!$R$3:$R$7690,"="&amp;B130,'2way'!$Z$3:$Z$7690,"&lt;&gt;P")</f>
        <v>78.999999999999972</v>
      </c>
      <c r="E130" s="79">
        <f t="shared" si="3"/>
        <v>0.13166666666666663</v>
      </c>
      <c r="F130">
        <f>SUMIFS('2way'!$Z$3:$Z$7690,'2way'!$Q$3:$Q$7690,"=" &amp;B130,'2way'!$Y$3:$Y$7690,"&lt;&gt;P") + SUMIFS('2way'!$Z$3:$Z$7690,'2way'!$R$3:$R$7690,"=" &amp;B130,'2way'!$Y$3:$Y$7690,"&lt;&gt;P")</f>
        <v>600</v>
      </c>
      <c r="G130">
        <f>SUMIFS('2way'!$AD$3:$AD$7690,'2way'!$Q$3:$Q$7690,"="&amp;B130,'2way'!$Y$3:$Y$7690,"&lt;&gt;P") + SUMIFS('2way'!$AD$3:$AD$7690,'2way'!$R$3:$R$7690,"="&amp;D130,'2way'!$Y$3:$Y$7690,"&lt;&gt;P")</f>
        <v>-86</v>
      </c>
      <c r="H130" s="79">
        <f t="shared" si="4"/>
        <v>-0.14333333333333334</v>
      </c>
      <c r="I130">
        <f>SUMIFS('2way'!$Z$3:$Z$7690,'2way'!$Q$3:$Q$7690,"=" &amp;B130,'2way'!$Y$3:$Y$7690,"&lt;&gt;P") + SUMIFS('2way'!$Z$3:$Z$7690,'2way'!$R$3:$R$7690,"=" &amp;B130,'2way'!$Y$3:$Y$7690,"&lt;&gt;P")</f>
        <v>600</v>
      </c>
      <c r="J130">
        <f>SUMIFS('2way'!$AF$3:$AF$7690,'2way'!$Q$3:$Q$7690,"="&amp;B130,'2way'!$Y$3:$Y$7690,"&lt;&gt;P") + SUMIFS('2way'!$AF$3:$AF$7690,'2way'!$R$3:$R$7690,"="&amp;B130,'2way'!$Y$3:$Y$7690,"&lt;&gt;P")</f>
        <v>-600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600</v>
      </c>
      <c r="D131">
        <f>SUMIFS('2way'!$AB$3:$AB$7690,'2way'!$Q$3:$Q$7690,"="&amp;B131,'2way'!$Z$3:$Z$7690,"&lt;&gt;P") + SUMIFS('2way'!$AB$3:$AB$7690,'2way'!$R$3:$R$7690,"="&amp;B131,'2way'!$Z$3:$Z$7690,"&lt;&gt;P")</f>
        <v>170</v>
      </c>
      <c r="E131" s="79">
        <f t="shared" si="3"/>
        <v>0.28333333333333333</v>
      </c>
      <c r="F131">
        <f>SUMIFS('2way'!$Z$3:$Z$7690,'2way'!$Q$3:$Q$7690,"=" &amp;B131,'2way'!$Y$3:$Y$7690,"&lt;&gt;P") + SUMIFS('2way'!$Z$3:$Z$7690,'2way'!$R$3:$R$7690,"=" &amp;B131,'2way'!$Y$3:$Y$7690,"&lt;&gt;P")</f>
        <v>600</v>
      </c>
      <c r="G131">
        <f>SUMIFS('2way'!$AD$3:$AD$7690,'2way'!$Q$3:$Q$7690,"="&amp;B131,'2way'!$Y$3:$Y$7690,"&lt;&gt;P") + SUMIFS('2way'!$AD$3:$AD$7690,'2way'!$R$3:$R$7690,"="&amp;D131,'2way'!$Y$3:$Y$7690,"&lt;&gt;P")</f>
        <v>-111</v>
      </c>
      <c r="H131" s="79">
        <f t="shared" si="4"/>
        <v>-0.185</v>
      </c>
      <c r="I131">
        <f>SUMIFS('2way'!$Z$3:$Z$7690,'2way'!$Q$3:$Q$7690,"=" &amp;B131,'2way'!$Y$3:$Y$7690,"&lt;&gt;P") + SUMIFS('2way'!$Z$3:$Z$7690,'2way'!$R$3:$R$7690,"=" &amp;B131,'2way'!$Y$3:$Y$7690,"&lt;&gt;P")</f>
        <v>600</v>
      </c>
      <c r="J131">
        <f>SUMIFS('2way'!$AF$3:$AF$7690,'2way'!$Q$3:$Q$7690,"="&amp;B131,'2way'!$Y$3:$Y$7690,"&lt;&gt;P") + SUMIFS('2way'!$AF$3:$AF$7690,'2way'!$R$3:$R$7690,"="&amp;B131,'2way'!$Y$3:$Y$7690,"&lt;&gt;P")</f>
        <v>59</v>
      </c>
      <c r="K131" s="79">
        <f t="shared" si="5"/>
        <v>9.8333333333333328E-2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600</v>
      </c>
      <c r="D132">
        <f>SUMIFS('2way'!$AB$3:$AB$7690,'2way'!$Q$3:$Q$7690,"="&amp;B132,'2way'!$Z$3:$Z$7690,"&lt;&gt;P") + SUMIFS('2way'!$AB$3:$AB$7690,'2way'!$R$3:$R$7690,"="&amp;B132,'2way'!$Z$3:$Z$7690,"&lt;&gt;P")</f>
        <v>-213</v>
      </c>
      <c r="E132" s="79">
        <f t="shared" ref="E132:E195" si="6">D132/C132</f>
        <v>-0.35499999999999998</v>
      </c>
      <c r="F132">
        <f>SUMIFS('2way'!$Z$3:$Z$7690,'2way'!$Q$3:$Q$7690,"=" &amp;B132,'2way'!$Y$3:$Y$7690,"&lt;&gt;P") + SUMIFS('2way'!$Z$3:$Z$7690,'2way'!$R$3:$R$7690,"=" &amp;B132,'2way'!$Y$3:$Y$7690,"&lt;&gt;P")</f>
        <v>600</v>
      </c>
      <c r="G132">
        <f>SUMIFS('2way'!$AD$3:$AD$7690,'2way'!$Q$3:$Q$7690,"="&amp;B132,'2way'!$Y$3:$Y$7690,"&lt;&gt;P") + SUMIFS('2way'!$AD$3:$AD$7690,'2way'!$R$3:$R$7690,"="&amp;D132,'2way'!$Y$3:$Y$7690,"&lt;&gt;P")</f>
        <v>-300</v>
      </c>
      <c r="H132" s="79">
        <f t="shared" ref="H132:H195" si="7">G132/F132</f>
        <v>-0.5</v>
      </c>
      <c r="I132">
        <f>SUMIFS('2way'!$Z$3:$Z$7690,'2way'!$Q$3:$Q$7690,"=" &amp;B132,'2way'!$Y$3:$Y$7690,"&lt;&gt;P") + SUMIFS('2way'!$Z$3:$Z$7690,'2way'!$R$3:$R$7690,"=" &amp;B132,'2way'!$Y$3:$Y$7690,"&lt;&gt;P")</f>
        <v>600</v>
      </c>
      <c r="J132">
        <f>SUMIFS('2way'!$AF$3:$AF$7690,'2way'!$Q$3:$Q$7690,"="&amp;B132,'2way'!$Y$3:$Y$7690,"&lt;&gt;P") + SUMIFS('2way'!$AF$3:$AF$7690,'2way'!$R$3:$R$7690,"="&amp;B132,'2way'!$Y$3:$Y$7690,"&lt;&gt;P")</f>
        <v>-426</v>
      </c>
      <c r="K132" s="79">
        <f t="shared" ref="K132:K195" si="8">J132/I132</f>
        <v>-0.71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600</v>
      </c>
      <c r="D133">
        <f>SUMIFS('2way'!$AB$3:$AB$7690,'2way'!$Q$3:$Q$7690,"="&amp;B133,'2way'!$Z$3:$Z$7690,"&lt;&gt;P") + SUMIFS('2way'!$AB$3:$AB$7690,'2way'!$R$3:$R$7690,"="&amp;B133,'2way'!$Z$3:$Z$7690,"&lt;&gt;P")</f>
        <v>-137.00000000000003</v>
      </c>
      <c r="E133" s="79">
        <f t="shared" si="6"/>
        <v>-0.22833333333333339</v>
      </c>
      <c r="F133">
        <f>SUMIFS('2way'!$Z$3:$Z$7690,'2way'!$Q$3:$Q$7690,"=" &amp;B133,'2way'!$Y$3:$Y$7690,"&lt;&gt;P") + SUMIFS('2way'!$Z$3:$Z$7690,'2way'!$R$3:$R$7690,"=" &amp;B133,'2way'!$Y$3:$Y$7690,"&lt;&gt;P")</f>
        <v>600</v>
      </c>
      <c r="G133">
        <f>SUMIFS('2way'!$AD$3:$AD$7690,'2way'!$Q$3:$Q$7690,"="&amp;B133,'2way'!$Y$3:$Y$7690,"&lt;&gt;P") + SUMIFS('2way'!$AD$3:$AD$7690,'2way'!$R$3:$R$7690,"="&amp;D133,'2way'!$Y$3:$Y$7690,"&lt;&gt;P")</f>
        <v>-300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600</v>
      </c>
      <c r="J133">
        <f>SUMIFS('2way'!$AF$3:$AF$7690,'2way'!$Q$3:$Q$7690,"="&amp;B133,'2way'!$Y$3:$Y$7690,"&lt;&gt;P") + SUMIFS('2way'!$AF$3:$AF$7690,'2way'!$R$3:$R$7690,"="&amp;B133,'2way'!$Y$3:$Y$7690,"&lt;&gt;P")</f>
        <v>-436</v>
      </c>
      <c r="K133" s="79">
        <f t="shared" si="8"/>
        <v>-0.72666666666666668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600</v>
      </c>
      <c r="D134">
        <f>SUMIFS('2way'!$AB$3:$AB$7690,'2way'!$Q$3:$Q$7690,"="&amp;B134,'2way'!$Z$3:$Z$7690,"&lt;&gt;P") + SUMIFS('2way'!$AB$3:$AB$7690,'2way'!$R$3:$R$7690,"="&amp;B134,'2way'!$Z$3:$Z$7690,"&lt;&gt;P")</f>
        <v>-99</v>
      </c>
      <c r="E134" s="79">
        <f t="shared" si="6"/>
        <v>-0.16500000000000001</v>
      </c>
      <c r="F134">
        <f>SUMIFS('2way'!$Z$3:$Z$7690,'2way'!$Q$3:$Q$7690,"=" &amp;B134,'2way'!$Y$3:$Y$7690,"&lt;&gt;P") + SUMIFS('2way'!$Z$3:$Z$7690,'2way'!$R$3:$R$7690,"=" &amp;B134,'2way'!$Y$3:$Y$7690,"&lt;&gt;P")</f>
        <v>600</v>
      </c>
      <c r="G134">
        <f>SUMIFS('2way'!$AD$3:$AD$7690,'2way'!$Q$3:$Q$7690,"="&amp;B134,'2way'!$Y$3:$Y$7690,"&lt;&gt;P") + SUMIFS('2way'!$AD$3:$AD$7690,'2way'!$R$3:$R$7690,"="&amp;D134,'2way'!$Y$3:$Y$7690,"&lt;&gt;P")</f>
        <v>-138</v>
      </c>
      <c r="H134" s="79">
        <f t="shared" si="7"/>
        <v>-0.23</v>
      </c>
      <c r="I134">
        <f>SUMIFS('2way'!$Z$3:$Z$7690,'2way'!$Q$3:$Q$7690,"=" &amp;B134,'2way'!$Y$3:$Y$7690,"&lt;&gt;P") + SUMIFS('2way'!$Z$3:$Z$7690,'2way'!$R$3:$R$7690,"=" &amp;B134,'2way'!$Y$3:$Y$7690,"&lt;&gt;P")</f>
        <v>600</v>
      </c>
      <c r="J134">
        <f>SUMIFS('2way'!$AF$3:$AF$7690,'2way'!$Q$3:$Q$7690,"="&amp;B134,'2way'!$Y$3:$Y$7690,"&lt;&gt;P") + SUMIFS('2way'!$AF$3:$AF$7690,'2way'!$R$3:$R$7690,"="&amp;B134,'2way'!$Y$3:$Y$7690,"&lt;&gt;P")</f>
        <v>-261</v>
      </c>
      <c r="K134" s="79">
        <f t="shared" si="8"/>
        <v>-0.435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600</v>
      </c>
      <c r="D135">
        <f>SUMIFS('2way'!$AB$3:$AB$7690,'2way'!$Q$3:$Q$7690,"="&amp;B135,'2way'!$Z$3:$Z$7690,"&lt;&gt;P") + SUMIFS('2way'!$AB$3:$AB$7690,'2way'!$R$3:$R$7690,"="&amp;B135,'2way'!$Z$3:$Z$7690,"&lt;&gt;P")</f>
        <v>156</v>
      </c>
      <c r="E135" s="79">
        <f t="shared" si="6"/>
        <v>0.26</v>
      </c>
      <c r="F135">
        <f>SUMIFS('2way'!$Z$3:$Z$7690,'2way'!$Q$3:$Q$7690,"=" &amp;B135,'2way'!$Y$3:$Y$7690,"&lt;&gt;P") + SUMIFS('2way'!$Z$3:$Z$7690,'2way'!$R$3:$R$7690,"=" &amp;B135,'2way'!$Y$3:$Y$7690,"&lt;&gt;P")</f>
        <v>600</v>
      </c>
      <c r="G135">
        <f>SUMIFS('2way'!$AD$3:$AD$7690,'2way'!$Q$3:$Q$7690,"="&amp;B135,'2way'!$Y$3:$Y$7690,"&lt;&gt;P") + SUMIFS('2way'!$AD$3:$AD$7690,'2way'!$R$3:$R$7690,"="&amp;D135,'2way'!$Y$3:$Y$7690,"&lt;&gt;P")</f>
        <v>-300</v>
      </c>
      <c r="H135" s="79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600</v>
      </c>
      <c r="J135">
        <f>SUMIFS('2way'!$AF$3:$AF$7690,'2way'!$Q$3:$Q$7690,"="&amp;B135,'2way'!$Y$3:$Y$7690,"&lt;&gt;P") + SUMIFS('2way'!$AF$3:$AF$7690,'2way'!$R$3:$R$7690,"="&amp;B135,'2way'!$Y$3:$Y$7690,"&lt;&gt;P")</f>
        <v>-297</v>
      </c>
      <c r="K135" s="79">
        <f t="shared" si="8"/>
        <v>-0.495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600</v>
      </c>
      <c r="D136">
        <f>SUMIFS('2way'!$AB$3:$AB$7690,'2way'!$Q$3:$Q$7690,"="&amp;B136,'2way'!$Z$3:$Z$7690,"&lt;&gt;P") + SUMIFS('2way'!$AB$3:$AB$7690,'2way'!$R$3:$R$7690,"="&amp;B136,'2way'!$Z$3:$Z$7690,"&lt;&gt;P")</f>
        <v>376</v>
      </c>
      <c r="E136" s="79">
        <f t="shared" si="6"/>
        <v>0.62666666666666671</v>
      </c>
      <c r="F136">
        <f>SUMIFS('2way'!$Z$3:$Z$7690,'2way'!$Q$3:$Q$7690,"=" &amp;B136,'2way'!$Y$3:$Y$7690,"&lt;&gt;P") + SUMIFS('2way'!$Z$3:$Z$7690,'2way'!$R$3:$R$7690,"=" &amp;B136,'2way'!$Y$3:$Y$7690,"&lt;&gt;P")</f>
        <v>600</v>
      </c>
      <c r="G136">
        <f>SUMIFS('2way'!$AD$3:$AD$7690,'2way'!$Q$3:$Q$7690,"="&amp;B136,'2way'!$Y$3:$Y$7690,"&lt;&gt;P") + SUMIFS('2way'!$AD$3:$AD$7690,'2way'!$R$3:$R$7690,"="&amp;D136,'2way'!$Y$3:$Y$7690,"&lt;&gt;P")</f>
        <v>310</v>
      </c>
      <c r="H136" s="79">
        <f t="shared" si="7"/>
        <v>0.51666666666666672</v>
      </c>
      <c r="I136">
        <f>SUMIFS('2way'!$Z$3:$Z$7690,'2way'!$Q$3:$Q$7690,"=" &amp;B136,'2way'!$Y$3:$Y$7690,"&lt;&gt;P") + SUMIFS('2way'!$Z$3:$Z$7690,'2way'!$R$3:$R$7690,"=" &amp;B136,'2way'!$Y$3:$Y$7690,"&lt;&gt;P")</f>
        <v>600</v>
      </c>
      <c r="J136">
        <f>SUMIFS('2way'!$AF$3:$AF$7690,'2way'!$Q$3:$Q$7690,"="&amp;B136,'2way'!$Y$3:$Y$7690,"&lt;&gt;P") + SUMIFS('2way'!$AF$3:$AF$7690,'2way'!$R$3:$R$7690,"="&amp;B136,'2way'!$Y$3:$Y$7690,"&lt;&gt;P")</f>
        <v>-600</v>
      </c>
      <c r="K136" s="79">
        <f t="shared" si="8"/>
        <v>-1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600</v>
      </c>
      <c r="D137">
        <f>SUMIFS('2way'!$AB$3:$AB$7690,'2way'!$Q$3:$Q$7690,"="&amp;B137,'2way'!$Z$3:$Z$7690,"&lt;&gt;P") + SUMIFS('2way'!$AB$3:$AB$7690,'2way'!$R$3:$R$7690,"="&amp;B137,'2way'!$Z$3:$Z$7690,"&lt;&gt;P")</f>
        <v>-27</v>
      </c>
      <c r="E137" s="79">
        <f t="shared" si="6"/>
        <v>-4.4999999999999998E-2</v>
      </c>
      <c r="F137">
        <f>SUMIFS('2way'!$Z$3:$Z$7690,'2way'!$Q$3:$Q$7690,"=" &amp;B137,'2way'!$Y$3:$Y$7690,"&lt;&gt;P") + SUMIFS('2way'!$Z$3:$Z$7690,'2way'!$R$3:$R$7690,"=" &amp;B137,'2way'!$Y$3:$Y$7690,"&lt;&gt;P")</f>
        <v>600</v>
      </c>
      <c r="G137">
        <f>SUMIFS('2way'!$AD$3:$AD$7690,'2way'!$Q$3:$Q$7690,"="&amp;B137,'2way'!$Y$3:$Y$7690,"&lt;&gt;P") + SUMIFS('2way'!$AD$3:$AD$7690,'2way'!$R$3:$R$7690,"="&amp;D137,'2way'!$Y$3:$Y$7690,"&lt;&gt;P")</f>
        <v>-200</v>
      </c>
      <c r="H137" s="79">
        <f t="shared" si="7"/>
        <v>-0.33333333333333331</v>
      </c>
      <c r="I137">
        <f>SUMIFS('2way'!$Z$3:$Z$7690,'2way'!$Q$3:$Q$7690,"=" &amp;B137,'2way'!$Y$3:$Y$7690,"&lt;&gt;P") + SUMIFS('2way'!$Z$3:$Z$7690,'2way'!$R$3:$R$7690,"=" &amp;B137,'2way'!$Y$3:$Y$7690,"&lt;&gt;P")</f>
        <v>600</v>
      </c>
      <c r="J137">
        <f>SUMIFS('2way'!$AF$3:$AF$7690,'2way'!$Q$3:$Q$7690,"="&amp;B137,'2way'!$Y$3:$Y$7690,"&lt;&gt;P") + SUMIFS('2way'!$AF$3:$AF$7690,'2way'!$R$3:$R$7690,"="&amp;B137,'2way'!$Y$3:$Y$7690,"&lt;&gt;P")</f>
        <v>-367</v>
      </c>
      <c r="K137" s="79">
        <f t="shared" si="8"/>
        <v>-0.61166666666666669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600</v>
      </c>
      <c r="D138">
        <f>SUMIFS('2way'!$AB$3:$AB$7690,'2way'!$Q$3:$Q$7690,"="&amp;B138,'2way'!$Z$3:$Z$7690,"&lt;&gt;P") + SUMIFS('2way'!$AB$3:$AB$7690,'2way'!$R$3:$R$7690,"="&amp;B138,'2way'!$Z$3:$Z$7690,"&lt;&gt;P")</f>
        <v>110</v>
      </c>
      <c r="E138" s="79">
        <f t="shared" si="6"/>
        <v>0.18333333333333332</v>
      </c>
      <c r="F138">
        <f>SUMIFS('2way'!$Z$3:$Z$7690,'2way'!$Q$3:$Q$7690,"=" &amp;B138,'2way'!$Y$3:$Y$7690,"&lt;&gt;P") + SUMIFS('2way'!$Z$3:$Z$7690,'2way'!$R$3:$R$7690,"=" &amp;B138,'2way'!$Y$3:$Y$7690,"&lt;&gt;P")</f>
        <v>600</v>
      </c>
      <c r="G138">
        <f>SUMIFS('2way'!$AD$3:$AD$7690,'2way'!$Q$3:$Q$7690,"="&amp;B138,'2way'!$Y$3:$Y$7690,"&lt;&gt;P") + SUMIFS('2way'!$AD$3:$AD$7690,'2way'!$R$3:$R$7690,"="&amp;D138,'2way'!$Y$3:$Y$7690,"&lt;&gt;P")</f>
        <v>-400</v>
      </c>
      <c r="H138" s="79">
        <f t="shared" si="7"/>
        <v>-0.66666666666666663</v>
      </c>
      <c r="I138">
        <f>SUMIFS('2way'!$Z$3:$Z$7690,'2way'!$Q$3:$Q$7690,"=" &amp;B138,'2way'!$Y$3:$Y$7690,"&lt;&gt;P") + SUMIFS('2way'!$Z$3:$Z$7690,'2way'!$R$3:$R$7690,"=" &amp;B138,'2way'!$Y$3:$Y$7690,"&lt;&gt;P")</f>
        <v>600</v>
      </c>
      <c r="J138">
        <f>SUMIFS('2way'!$AF$3:$AF$7690,'2way'!$Q$3:$Q$7690,"="&amp;B138,'2way'!$Y$3:$Y$7690,"&lt;&gt;P") + SUMIFS('2way'!$AF$3:$AF$7690,'2way'!$R$3:$R$7690,"="&amp;B138,'2way'!$Y$3:$Y$7690,"&lt;&gt;P")</f>
        <v>-130</v>
      </c>
      <c r="K138" s="79">
        <f t="shared" si="8"/>
        <v>-0.21666666666666667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700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700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700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600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600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600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600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600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600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600</v>
      </c>
      <c r="D142">
        <f>SUMIFS('2way'!$AB$3:$AB$7690,'2way'!$Q$3:$Q$7690,"="&amp;B142,'2way'!$Z$3:$Z$7690,"&lt;&gt;P") + SUMIFS('2way'!$AB$3:$AB$7690,'2way'!$R$3:$R$7690,"="&amp;B142,'2way'!$Z$3:$Z$7690,"&lt;&gt;P")</f>
        <v>414</v>
      </c>
      <c r="E142" s="79">
        <f t="shared" si="6"/>
        <v>0.69</v>
      </c>
      <c r="F142">
        <f>SUMIFS('2way'!$Z$3:$Z$7690,'2way'!$Q$3:$Q$7690,"=" &amp;B142,'2way'!$Y$3:$Y$7690,"&lt;&gt;P") + SUMIFS('2way'!$Z$3:$Z$7690,'2way'!$R$3:$R$7690,"=" &amp;B142,'2way'!$Y$3:$Y$7690,"&lt;&gt;P")</f>
        <v>600</v>
      </c>
      <c r="G142">
        <f>SUMIFS('2way'!$AD$3:$AD$7690,'2way'!$Q$3:$Q$7690,"="&amp;B142,'2way'!$Y$3:$Y$7690,"&lt;&gt;P") + SUMIFS('2way'!$AD$3:$AD$7690,'2way'!$R$3:$R$7690,"="&amp;D142,'2way'!$Y$3:$Y$7690,"&lt;&gt;P")</f>
        <v>-136</v>
      </c>
      <c r="H142" s="79">
        <f t="shared" si="7"/>
        <v>-0.22666666666666666</v>
      </c>
      <c r="I142">
        <f>SUMIFS('2way'!$Z$3:$Z$7690,'2way'!$Q$3:$Q$7690,"=" &amp;B142,'2way'!$Y$3:$Y$7690,"&lt;&gt;P") + SUMIFS('2way'!$Z$3:$Z$7690,'2way'!$R$3:$R$7690,"=" &amp;B142,'2way'!$Y$3:$Y$7690,"&lt;&gt;P")</f>
        <v>600</v>
      </c>
      <c r="J142">
        <f>SUMIFS('2way'!$AF$3:$AF$7690,'2way'!$Q$3:$Q$7690,"="&amp;B142,'2way'!$Y$3:$Y$7690,"&lt;&gt;P") + SUMIFS('2way'!$AF$3:$AF$7690,'2way'!$R$3:$R$7690,"="&amp;B142,'2way'!$Y$3:$Y$7690,"&lt;&gt;P")</f>
        <v>-153</v>
      </c>
      <c r="K142" s="79">
        <f t="shared" si="8"/>
        <v>-0.255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600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600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600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600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600</v>
      </c>
      <c r="G144">
        <f>SUMIFS('2way'!$AD$3:$AD$7690,'2way'!$Q$3:$Q$7690,"="&amp;B144,'2way'!$Y$3:$Y$7690,"&lt;&gt;P") + SUMIFS('2way'!$AD$3:$AD$7690,'2way'!$R$3:$R$7690,"="&amp;D144,'2way'!$Y$3:$Y$7690,"&lt;&gt;P")</f>
        <v>-29</v>
      </c>
      <c r="H144" s="79">
        <f t="shared" si="7"/>
        <v>-4.8333333333333332E-2</v>
      </c>
      <c r="I144">
        <f>SUMIFS('2way'!$Z$3:$Z$7690,'2way'!$Q$3:$Q$7690,"=" &amp;B144,'2way'!$Y$3:$Y$7690,"&lt;&gt;P") + SUMIFS('2way'!$Z$3:$Z$7690,'2way'!$R$3:$R$7690,"=" &amp;B144,'2way'!$Y$3:$Y$7690,"&lt;&gt;P")</f>
        <v>600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600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600</v>
      </c>
      <c r="G145">
        <f>SUMIFS('2way'!$AD$3:$AD$7690,'2way'!$Q$3:$Q$7690,"="&amp;B145,'2way'!$Y$3:$Y$7690,"&lt;&gt;P") + SUMIFS('2way'!$AD$3:$AD$7690,'2way'!$R$3:$R$7690,"="&amp;D145,'2way'!$Y$3:$Y$7690,"&lt;&gt;P")</f>
        <v>-300</v>
      </c>
      <c r="H145" s="79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600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600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600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600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600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600</v>
      </c>
      <c r="G147">
        <f>SUMIFS('2way'!$AD$3:$AD$7690,'2way'!$Q$3:$Q$7690,"="&amp;B147,'2way'!$Y$3:$Y$7690,"&lt;&gt;P") + SUMIFS('2way'!$AD$3:$AD$7690,'2way'!$R$3:$R$7690,"="&amp;D147,'2way'!$Y$3:$Y$7690,"&lt;&gt;P")</f>
        <v>-300</v>
      </c>
      <c r="H147" s="79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600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700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700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700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600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600</v>
      </c>
      <c r="G149">
        <f>SUMIFS('2way'!$AD$3:$AD$7690,'2way'!$Q$3:$Q$7690,"="&amp;B149,'2way'!$Y$3:$Y$7690,"&lt;&gt;P") + SUMIFS('2way'!$AD$3:$AD$7690,'2way'!$R$3:$R$7690,"="&amp;D149,'2way'!$Y$3:$Y$7690,"&lt;&gt;P")</f>
        <v>-200</v>
      </c>
      <c r="H149" s="79">
        <f t="shared" si="7"/>
        <v>-0.33333333333333331</v>
      </c>
      <c r="I149">
        <f>SUMIFS('2way'!$Z$3:$Z$7690,'2way'!$Q$3:$Q$7690,"=" &amp;B149,'2way'!$Y$3:$Y$7690,"&lt;&gt;P") + SUMIFS('2way'!$Z$3:$Z$7690,'2way'!$R$3:$R$7690,"=" &amp;B149,'2way'!$Y$3:$Y$7690,"&lt;&gt;P")</f>
        <v>600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600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600</v>
      </c>
      <c r="G150">
        <f>SUMIFS('2way'!$AD$3:$AD$7690,'2way'!$Q$3:$Q$7690,"="&amp;B150,'2way'!$Y$3:$Y$7690,"&lt;&gt;P") + SUMIFS('2way'!$AD$3:$AD$7690,'2way'!$R$3:$R$7690,"="&amp;D150,'2way'!$Y$3:$Y$7690,"&lt;&gt;P")</f>
        <v>-200</v>
      </c>
      <c r="H150" s="79">
        <f t="shared" si="7"/>
        <v>-0.33333333333333331</v>
      </c>
      <c r="I150">
        <f>SUMIFS('2way'!$Z$3:$Z$7690,'2way'!$Q$3:$Q$7690,"=" &amp;B150,'2way'!$Y$3:$Y$7690,"&lt;&gt;P") + SUMIFS('2way'!$Z$3:$Z$7690,'2way'!$R$3:$R$7690,"=" &amp;B150,'2way'!$Y$3:$Y$7690,"&lt;&gt;P")</f>
        <v>600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600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600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600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600</v>
      </c>
      <c r="D152">
        <f>SUMIFS('2way'!$AB$3:$AB$7690,'2way'!$Q$3:$Q$7690,"="&amp;B152,'2way'!$Z$3:$Z$7690,"&lt;&gt;P") + SUMIFS('2way'!$AB$3:$AB$7690,'2way'!$R$3:$R$7690,"="&amp;B152,'2way'!$Z$3:$Z$7690,"&lt;&gt;P")</f>
        <v>-27</v>
      </c>
      <c r="E152" s="79">
        <f t="shared" si="6"/>
        <v>-4.4999999999999998E-2</v>
      </c>
      <c r="F152">
        <f>SUMIFS('2way'!$Z$3:$Z$7690,'2way'!$Q$3:$Q$7690,"=" &amp;B152,'2way'!$Y$3:$Y$7690,"&lt;&gt;P") + SUMIFS('2way'!$Z$3:$Z$7690,'2way'!$R$3:$R$7690,"=" &amp;B152,'2way'!$Y$3:$Y$7690,"&lt;&gt;P")</f>
        <v>600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79">
        <f t="shared" si="7"/>
        <v>-0.5</v>
      </c>
      <c r="I152">
        <f>SUMIFS('2way'!$Z$3:$Z$7690,'2way'!$Q$3:$Q$7690,"=" &amp;B152,'2way'!$Y$3:$Y$7690,"&lt;&gt;P") + SUMIFS('2way'!$Z$3:$Z$7690,'2way'!$R$3:$R$7690,"=" &amp;B152,'2way'!$Y$3:$Y$7690,"&lt;&gt;P")</f>
        <v>600</v>
      </c>
      <c r="J152">
        <f>SUMIFS('2way'!$AF$3:$AF$7690,'2way'!$Q$3:$Q$7690,"="&amp;B152,'2way'!$Y$3:$Y$7690,"&lt;&gt;P") + SUMIFS('2way'!$AF$3:$AF$7690,'2way'!$R$3:$R$7690,"="&amp;B152,'2way'!$Y$3:$Y$7690,"&lt;&gt;P")</f>
        <v>-27</v>
      </c>
      <c r="K152" s="79">
        <f t="shared" si="8"/>
        <v>-4.4999999999999998E-2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600</v>
      </c>
      <c r="D153">
        <f>SUMIFS('2way'!$AB$3:$AB$7690,'2way'!$Q$3:$Q$7690,"="&amp;B153,'2way'!$Z$3:$Z$7690,"&lt;&gt;P") + SUMIFS('2way'!$AB$3:$AB$7690,'2way'!$R$3:$R$7690,"="&amp;B153,'2way'!$Z$3:$Z$7690,"&lt;&gt;P")</f>
        <v>225</v>
      </c>
      <c r="E153" s="79">
        <f t="shared" si="6"/>
        <v>0.375</v>
      </c>
      <c r="F153">
        <f>SUMIFS('2way'!$Z$3:$Z$7690,'2way'!$Q$3:$Q$7690,"=" &amp;B153,'2way'!$Y$3:$Y$7690,"&lt;&gt;P") + SUMIFS('2way'!$Z$3:$Z$7690,'2way'!$R$3:$R$7690,"=" &amp;B153,'2way'!$Y$3:$Y$7690,"&lt;&gt;P")</f>
        <v>600</v>
      </c>
      <c r="G153">
        <f>SUMIFS('2way'!$AD$3:$AD$7690,'2way'!$Q$3:$Q$7690,"="&amp;B153,'2way'!$Y$3:$Y$7690,"&lt;&gt;P") + SUMIFS('2way'!$AD$3:$AD$7690,'2way'!$R$3:$R$7690,"="&amp;D153,'2way'!$Y$3:$Y$7690,"&lt;&gt;P")</f>
        <v>-300</v>
      </c>
      <c r="H153" s="79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600</v>
      </c>
      <c r="J153">
        <f>SUMIFS('2way'!$AF$3:$AF$7690,'2way'!$Q$3:$Q$7690,"="&amp;B153,'2way'!$Y$3:$Y$7690,"&lt;&gt;P") + SUMIFS('2way'!$AF$3:$AF$7690,'2way'!$R$3:$R$7690,"="&amp;B153,'2way'!$Y$3:$Y$7690,"&lt;&gt;P")</f>
        <v>-318</v>
      </c>
      <c r="K153" s="79">
        <f t="shared" si="8"/>
        <v>-0.53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600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600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600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600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600</v>
      </c>
      <c r="G155">
        <f>SUMIFS('2way'!$AD$3:$AD$7690,'2way'!$Q$3:$Q$7690,"="&amp;B155,'2way'!$Y$3:$Y$7690,"&lt;&gt;P") + SUMIFS('2way'!$AD$3:$AD$7690,'2way'!$R$3:$R$7690,"="&amp;D155,'2way'!$Y$3:$Y$7690,"&lt;&gt;P")</f>
        <v>-300</v>
      </c>
      <c r="H155" s="79">
        <f t="shared" si="7"/>
        <v>-0.5</v>
      </c>
      <c r="I155">
        <f>SUMIFS('2way'!$Z$3:$Z$7690,'2way'!$Q$3:$Q$7690,"=" &amp;B155,'2way'!$Y$3:$Y$7690,"&lt;&gt;P") + SUMIFS('2way'!$Z$3:$Z$7690,'2way'!$R$3:$R$7690,"=" &amp;B155,'2way'!$Y$3:$Y$7690,"&lt;&gt;P")</f>
        <v>600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600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600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600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600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600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600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600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600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600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600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600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600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500</v>
      </c>
      <c r="D160">
        <f>SUMIFS('2way'!$AB$3:$AB$7690,'2way'!$Q$3:$Q$7690,"="&amp;B160,'2way'!$Z$3:$Z$7690,"&lt;&gt;P") + SUMIFS('2way'!$AB$3:$AB$7690,'2way'!$R$3:$R$7690,"="&amp;B160,'2way'!$Z$3:$Z$7690,"&lt;&gt;P")</f>
        <v>149</v>
      </c>
      <c r="E160" s="79">
        <f t="shared" si="6"/>
        <v>0.29799999999999999</v>
      </c>
      <c r="F160">
        <f>SUMIFS('2way'!$Z$3:$Z$7690,'2way'!$Q$3:$Q$7690,"=" &amp;B160,'2way'!$Y$3:$Y$7690,"&lt;&gt;P") + SUMIFS('2way'!$Z$3:$Z$7690,'2way'!$R$3:$R$7690,"=" &amp;B160,'2way'!$Y$3:$Y$7690,"&lt;&gt;P")</f>
        <v>500</v>
      </c>
      <c r="G160">
        <f>SUMIFS('2way'!$AD$3:$AD$7690,'2way'!$Q$3:$Q$7690,"="&amp;B160,'2way'!$Y$3:$Y$7690,"&lt;&gt;P") + SUMIFS('2way'!$AD$3:$AD$7690,'2way'!$R$3:$R$7690,"="&amp;D160,'2way'!$Y$3:$Y$7690,"&lt;&gt;P")</f>
        <v>-200</v>
      </c>
      <c r="H160" s="79">
        <f t="shared" si="7"/>
        <v>-0.4</v>
      </c>
      <c r="I160">
        <f>SUMIFS('2way'!$Z$3:$Z$7690,'2way'!$Q$3:$Q$7690,"=" &amp;B160,'2way'!$Y$3:$Y$7690,"&lt;&gt;P") + SUMIFS('2way'!$Z$3:$Z$7690,'2way'!$R$3:$R$7690,"=" &amp;B160,'2way'!$Y$3:$Y$7690,"&lt;&gt;P")</f>
        <v>500</v>
      </c>
      <c r="J160">
        <f>SUMIFS('2way'!$AF$3:$AF$7690,'2way'!$Q$3:$Q$7690,"="&amp;B160,'2way'!$Y$3:$Y$7690,"&lt;&gt;P") + SUMIFS('2way'!$AF$3:$AF$7690,'2way'!$R$3:$R$7690,"="&amp;B160,'2way'!$Y$3:$Y$7690,"&lt;&gt;P")</f>
        <v>-500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500</v>
      </c>
      <c r="D161">
        <f>SUMIFS('2way'!$AB$3:$AB$7690,'2way'!$Q$3:$Q$7690,"="&amp;B161,'2way'!$Z$3:$Z$7690,"&lt;&gt;P") + SUMIFS('2way'!$AB$3:$AB$7690,'2way'!$R$3:$R$7690,"="&amp;B161,'2way'!$Z$3:$Z$7690,"&lt;&gt;P")</f>
        <v>-48.000000000000028</v>
      </c>
      <c r="E161" s="79">
        <f t="shared" si="6"/>
        <v>-9.6000000000000058E-2</v>
      </c>
      <c r="F161">
        <f>SUMIFS('2way'!$Z$3:$Z$7690,'2way'!$Q$3:$Q$7690,"=" &amp;B161,'2way'!$Y$3:$Y$7690,"&lt;&gt;P") + SUMIFS('2way'!$Z$3:$Z$7690,'2way'!$R$3:$R$7690,"=" &amp;B161,'2way'!$Y$3:$Y$7690,"&lt;&gt;P")</f>
        <v>500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9">
        <f t="shared" si="7"/>
        <v>-0.6</v>
      </c>
      <c r="I161">
        <f>SUMIFS('2way'!$Z$3:$Z$7690,'2way'!$Q$3:$Q$7690,"=" &amp;B161,'2way'!$Y$3:$Y$7690,"&lt;&gt;P") + SUMIFS('2way'!$Z$3:$Z$7690,'2way'!$R$3:$R$7690,"=" &amp;B161,'2way'!$Y$3:$Y$7690,"&lt;&gt;P")</f>
        <v>500</v>
      </c>
      <c r="J161">
        <f>SUMIFS('2way'!$AF$3:$AF$7690,'2way'!$Q$3:$Q$7690,"="&amp;B161,'2way'!$Y$3:$Y$7690,"&lt;&gt;P") + SUMIFS('2way'!$AF$3:$AF$7690,'2way'!$R$3:$R$7690,"="&amp;B161,'2way'!$Y$3:$Y$7690,"&lt;&gt;P")</f>
        <v>-48.000000000000028</v>
      </c>
      <c r="K161" s="79">
        <f t="shared" si="8"/>
        <v>-9.6000000000000058E-2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500</v>
      </c>
      <c r="D162">
        <f>SUMIFS('2way'!$AB$3:$AB$7690,'2way'!$Q$3:$Q$7690,"="&amp;B162,'2way'!$Z$3:$Z$7690,"&lt;&gt;P") + SUMIFS('2way'!$AB$3:$AB$7690,'2way'!$R$3:$R$7690,"="&amp;B162,'2way'!$Z$3:$Z$7690,"&lt;&gt;P")</f>
        <v>107</v>
      </c>
      <c r="E162" s="79">
        <f t="shared" si="6"/>
        <v>0.214</v>
      </c>
      <c r="F162">
        <f>SUMIFS('2way'!$Z$3:$Z$7690,'2way'!$Q$3:$Q$7690,"=" &amp;B162,'2way'!$Y$3:$Y$7690,"&lt;&gt;P") + SUMIFS('2way'!$Z$3:$Z$7690,'2way'!$R$3:$R$7690,"=" &amp;B162,'2way'!$Y$3:$Y$7690,"&lt;&gt;P")</f>
        <v>500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79">
        <f t="shared" si="7"/>
        <v>-0.6</v>
      </c>
      <c r="I162">
        <f>SUMIFS('2way'!$Z$3:$Z$7690,'2way'!$Q$3:$Q$7690,"=" &amp;B162,'2way'!$Y$3:$Y$7690,"&lt;&gt;P") + SUMIFS('2way'!$Z$3:$Z$7690,'2way'!$R$3:$R$7690,"=" &amp;B162,'2way'!$Y$3:$Y$7690,"&lt;&gt;P")</f>
        <v>500</v>
      </c>
      <c r="J162">
        <f>SUMIFS('2way'!$AF$3:$AF$7690,'2way'!$Q$3:$Q$7690,"="&amp;B162,'2way'!$Y$3:$Y$7690,"&lt;&gt;P") + SUMIFS('2way'!$AF$3:$AF$7690,'2way'!$R$3:$R$7690,"="&amp;B162,'2way'!$Y$3:$Y$7690,"&lt;&gt;P")</f>
        <v>107</v>
      </c>
      <c r="K162" s="79">
        <f t="shared" si="8"/>
        <v>0.214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500</v>
      </c>
      <c r="D163">
        <f>SUMIFS('2way'!$AB$3:$AB$7690,'2way'!$Q$3:$Q$7690,"="&amp;B163,'2way'!$Z$3:$Z$7690,"&lt;&gt;P") + SUMIFS('2way'!$AB$3:$AB$7690,'2way'!$R$3:$R$7690,"="&amp;B163,'2way'!$Z$3:$Z$7690,"&lt;&gt;P")</f>
        <v>-335</v>
      </c>
      <c r="E163" s="79">
        <f t="shared" si="6"/>
        <v>-0.67</v>
      </c>
      <c r="F163">
        <f>SUMIFS('2way'!$Z$3:$Z$7690,'2way'!$Q$3:$Q$7690,"=" &amp;B163,'2way'!$Y$3:$Y$7690,"&lt;&gt;P") + SUMIFS('2way'!$Z$3:$Z$7690,'2way'!$R$3:$R$7690,"=" &amp;B163,'2way'!$Y$3:$Y$7690,"&lt;&gt;P")</f>
        <v>500</v>
      </c>
      <c r="G163">
        <f>SUMIFS('2way'!$AD$3:$AD$7690,'2way'!$Q$3:$Q$7690,"="&amp;B163,'2way'!$Y$3:$Y$7690,"&lt;&gt;P") + SUMIFS('2way'!$AD$3:$AD$7690,'2way'!$R$3:$R$7690,"="&amp;D163,'2way'!$Y$3:$Y$7690,"&lt;&gt;P")</f>
        <v>-135</v>
      </c>
      <c r="H163" s="79">
        <f t="shared" si="7"/>
        <v>-0.27</v>
      </c>
      <c r="I163">
        <f>SUMIFS('2way'!$Z$3:$Z$7690,'2way'!$Q$3:$Q$7690,"=" &amp;B163,'2way'!$Y$3:$Y$7690,"&lt;&gt;P") + SUMIFS('2way'!$Z$3:$Z$7690,'2way'!$R$3:$R$7690,"=" &amp;B163,'2way'!$Y$3:$Y$7690,"&lt;&gt;P")</f>
        <v>500</v>
      </c>
      <c r="J163">
        <f>SUMIFS('2way'!$AF$3:$AF$7690,'2way'!$Q$3:$Q$7690,"="&amp;B163,'2way'!$Y$3:$Y$7690,"&lt;&gt;P") + SUMIFS('2way'!$AF$3:$AF$7690,'2way'!$R$3:$R$7690,"="&amp;B163,'2way'!$Y$3:$Y$7690,"&lt;&gt;P")</f>
        <v>-500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500</v>
      </c>
      <c r="D164">
        <f>SUMIFS('2way'!$AB$3:$AB$7690,'2way'!$Q$3:$Q$7690,"="&amp;B164,'2way'!$Z$3:$Z$7690,"&lt;&gt;P") + SUMIFS('2way'!$AB$3:$AB$7690,'2way'!$R$3:$R$7690,"="&amp;B164,'2way'!$Z$3:$Z$7690,"&lt;&gt;P")</f>
        <v>86</v>
      </c>
      <c r="E164" s="79">
        <f t="shared" si="6"/>
        <v>0.17199999999999999</v>
      </c>
      <c r="F164">
        <f>SUMIFS('2way'!$Z$3:$Z$7690,'2way'!$Q$3:$Q$7690,"=" &amp;B164,'2way'!$Y$3:$Y$7690,"&lt;&gt;P") + SUMIFS('2way'!$Z$3:$Z$7690,'2way'!$R$3:$R$7690,"=" &amp;B164,'2way'!$Y$3:$Y$7690,"&lt;&gt;P")</f>
        <v>500</v>
      </c>
      <c r="G164">
        <f>SUMIFS('2way'!$AD$3:$AD$7690,'2way'!$Q$3:$Q$7690,"="&amp;B164,'2way'!$Y$3:$Y$7690,"&lt;&gt;P") + SUMIFS('2way'!$AD$3:$AD$7690,'2way'!$R$3:$R$7690,"="&amp;D164,'2way'!$Y$3:$Y$7690,"&lt;&gt;P")</f>
        <v>-113</v>
      </c>
      <c r="H164" s="79">
        <f t="shared" si="7"/>
        <v>-0.22600000000000001</v>
      </c>
      <c r="I164">
        <f>SUMIFS('2way'!$Z$3:$Z$7690,'2way'!$Q$3:$Q$7690,"=" &amp;B164,'2way'!$Y$3:$Y$7690,"&lt;&gt;P") + SUMIFS('2way'!$Z$3:$Z$7690,'2way'!$R$3:$R$7690,"=" &amp;B164,'2way'!$Y$3:$Y$7690,"&lt;&gt;P")</f>
        <v>500</v>
      </c>
      <c r="J164">
        <f>SUMIFS('2way'!$AF$3:$AF$7690,'2way'!$Q$3:$Q$7690,"="&amp;B164,'2way'!$Y$3:$Y$7690,"&lt;&gt;P") + SUMIFS('2way'!$AF$3:$AF$7690,'2way'!$R$3:$R$7690,"="&amp;B164,'2way'!$Y$3:$Y$7690,"&lt;&gt;P")</f>
        <v>-101</v>
      </c>
      <c r="K164" s="79">
        <f t="shared" si="8"/>
        <v>-0.20200000000000001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500</v>
      </c>
      <c r="D165">
        <f>SUMIFS('2way'!$AB$3:$AB$7690,'2way'!$Q$3:$Q$7690,"="&amp;B165,'2way'!$Z$3:$Z$7690,"&lt;&gt;P") + SUMIFS('2way'!$AB$3:$AB$7690,'2way'!$R$3:$R$7690,"="&amp;B165,'2way'!$Z$3:$Z$7690,"&lt;&gt;P")</f>
        <v>382</v>
      </c>
      <c r="E165" s="79">
        <f t="shared" si="6"/>
        <v>0.76400000000000001</v>
      </c>
      <c r="F165">
        <f>SUMIFS('2way'!$Z$3:$Z$7690,'2way'!$Q$3:$Q$7690,"=" &amp;B165,'2way'!$Y$3:$Y$7690,"&lt;&gt;P") + SUMIFS('2way'!$Z$3:$Z$7690,'2way'!$R$3:$R$7690,"=" &amp;B165,'2way'!$Y$3:$Y$7690,"&lt;&gt;P")</f>
        <v>500</v>
      </c>
      <c r="G165">
        <f>SUMIFS('2way'!$AD$3:$AD$7690,'2way'!$Q$3:$Q$7690,"="&amp;B165,'2way'!$Y$3:$Y$7690,"&lt;&gt;P") + SUMIFS('2way'!$AD$3:$AD$7690,'2way'!$R$3:$R$7690,"="&amp;D165,'2way'!$Y$3:$Y$7690,"&lt;&gt;P")</f>
        <v>-300</v>
      </c>
      <c r="H165" s="79">
        <f t="shared" si="7"/>
        <v>-0.6</v>
      </c>
      <c r="I165">
        <f>SUMIFS('2way'!$Z$3:$Z$7690,'2way'!$Q$3:$Q$7690,"=" &amp;B165,'2way'!$Y$3:$Y$7690,"&lt;&gt;P") + SUMIFS('2way'!$Z$3:$Z$7690,'2way'!$R$3:$R$7690,"=" &amp;B165,'2way'!$Y$3:$Y$7690,"&lt;&gt;P")</f>
        <v>500</v>
      </c>
      <c r="J165">
        <f>SUMIFS('2way'!$AF$3:$AF$7690,'2way'!$Q$3:$Q$7690,"="&amp;B165,'2way'!$Y$3:$Y$7690,"&lt;&gt;P") + SUMIFS('2way'!$AF$3:$AF$7690,'2way'!$R$3:$R$7690,"="&amp;B165,'2way'!$Y$3:$Y$7690,"&lt;&gt;P")</f>
        <v>-46.999999999999972</v>
      </c>
      <c r="K165" s="79">
        <f t="shared" si="8"/>
        <v>-9.3999999999999945E-2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500</v>
      </c>
      <c r="D166">
        <f>SUMIFS('2way'!$AB$3:$AB$7690,'2way'!$Q$3:$Q$7690,"="&amp;B166,'2way'!$Z$3:$Z$7690,"&lt;&gt;P") + SUMIFS('2way'!$AB$3:$AB$7690,'2way'!$R$3:$R$7690,"="&amp;B166,'2way'!$Z$3:$Z$7690,"&lt;&gt;P")</f>
        <v>-206</v>
      </c>
      <c r="E166" s="79">
        <f t="shared" si="6"/>
        <v>-0.41199999999999998</v>
      </c>
      <c r="F166">
        <f>SUMIFS('2way'!$Z$3:$Z$7690,'2way'!$Q$3:$Q$7690,"=" &amp;B166,'2way'!$Y$3:$Y$7690,"&lt;&gt;P") + SUMIFS('2way'!$Z$3:$Z$7690,'2way'!$R$3:$R$7690,"=" &amp;B166,'2way'!$Y$3:$Y$7690,"&lt;&gt;P")</f>
        <v>500</v>
      </c>
      <c r="G166">
        <f>SUMIFS('2way'!$AD$3:$AD$7690,'2way'!$Q$3:$Q$7690,"="&amp;B166,'2way'!$Y$3:$Y$7690,"&lt;&gt;P") + SUMIFS('2way'!$AD$3:$AD$7690,'2way'!$R$3:$R$7690,"="&amp;D166,'2way'!$Y$3:$Y$7690,"&lt;&gt;P")</f>
        <v>-30</v>
      </c>
      <c r="H166" s="79">
        <f t="shared" si="7"/>
        <v>-0.06</v>
      </c>
      <c r="I166">
        <f>SUMIFS('2way'!$Z$3:$Z$7690,'2way'!$Q$3:$Q$7690,"=" &amp;B166,'2way'!$Y$3:$Y$7690,"&lt;&gt;P") + SUMIFS('2way'!$Z$3:$Z$7690,'2way'!$R$3:$R$7690,"=" &amp;B166,'2way'!$Y$3:$Y$7690,"&lt;&gt;P")</f>
        <v>500</v>
      </c>
      <c r="J166">
        <f>SUMIFS('2way'!$AF$3:$AF$7690,'2way'!$Q$3:$Q$7690,"="&amp;B166,'2way'!$Y$3:$Y$7690,"&lt;&gt;P") + SUMIFS('2way'!$AF$3:$AF$7690,'2way'!$R$3:$R$7690,"="&amp;B166,'2way'!$Y$3:$Y$7690,"&lt;&gt;P")</f>
        <v>-500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500</v>
      </c>
      <c r="D167">
        <f>SUMIFS('2way'!$AB$3:$AB$7690,'2way'!$Q$3:$Q$7690,"="&amp;B167,'2way'!$Z$3:$Z$7690,"&lt;&gt;P") + SUMIFS('2way'!$AB$3:$AB$7690,'2way'!$R$3:$R$7690,"="&amp;B167,'2way'!$Z$3:$Z$7690,"&lt;&gt;P")</f>
        <v>201</v>
      </c>
      <c r="E167" s="79">
        <f t="shared" si="6"/>
        <v>0.40200000000000002</v>
      </c>
      <c r="F167">
        <f>SUMIFS('2way'!$Z$3:$Z$7690,'2way'!$Q$3:$Q$7690,"=" &amp;B167,'2way'!$Y$3:$Y$7690,"&lt;&gt;P") + SUMIFS('2way'!$Z$3:$Z$7690,'2way'!$R$3:$R$7690,"=" &amp;B167,'2way'!$Y$3:$Y$7690,"&lt;&gt;P")</f>
        <v>500</v>
      </c>
      <c r="G167">
        <f>SUMIFS('2way'!$AD$3:$AD$7690,'2way'!$Q$3:$Q$7690,"="&amp;B167,'2way'!$Y$3:$Y$7690,"&lt;&gt;P") + SUMIFS('2way'!$AD$3:$AD$7690,'2way'!$R$3:$R$7690,"="&amp;D167,'2way'!$Y$3:$Y$7690,"&lt;&gt;P")</f>
        <v>-300</v>
      </c>
      <c r="H167" s="79">
        <f t="shared" si="7"/>
        <v>-0.6</v>
      </c>
      <c r="I167">
        <f>SUMIFS('2way'!$Z$3:$Z$7690,'2way'!$Q$3:$Q$7690,"=" &amp;B167,'2way'!$Y$3:$Y$7690,"&lt;&gt;P") + SUMIFS('2way'!$Z$3:$Z$7690,'2way'!$R$3:$R$7690,"=" &amp;B167,'2way'!$Y$3:$Y$7690,"&lt;&gt;P")</f>
        <v>500</v>
      </c>
      <c r="J167">
        <f>SUMIFS('2way'!$AF$3:$AF$7690,'2way'!$Q$3:$Q$7690,"="&amp;B167,'2way'!$Y$3:$Y$7690,"&lt;&gt;P") + SUMIFS('2way'!$AF$3:$AF$7690,'2way'!$R$3:$R$7690,"="&amp;B167,'2way'!$Y$3:$Y$7690,"&lt;&gt;P")</f>
        <v>-38</v>
      </c>
      <c r="K167" s="79">
        <f t="shared" si="8"/>
        <v>-7.5999999999999998E-2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500</v>
      </c>
      <c r="D168">
        <f>SUMIFS('2way'!$AB$3:$AB$7690,'2way'!$Q$3:$Q$7690,"="&amp;B168,'2way'!$Z$3:$Z$7690,"&lt;&gt;P") + SUMIFS('2way'!$AB$3:$AB$7690,'2way'!$R$3:$R$7690,"="&amp;B168,'2way'!$Z$3:$Z$7690,"&lt;&gt;P")</f>
        <v>112</v>
      </c>
      <c r="E168" s="79">
        <f t="shared" si="6"/>
        <v>0.224</v>
      </c>
      <c r="F168">
        <f>SUMIFS('2way'!$Z$3:$Z$7690,'2way'!$Q$3:$Q$7690,"=" &amp;B168,'2way'!$Y$3:$Y$7690,"&lt;&gt;P") + SUMIFS('2way'!$Z$3:$Z$7690,'2way'!$R$3:$R$7690,"=" &amp;B168,'2way'!$Y$3:$Y$7690,"&lt;&gt;P")</f>
        <v>500</v>
      </c>
      <c r="G168">
        <f>SUMIFS('2way'!$AD$3:$AD$7690,'2way'!$Q$3:$Q$7690,"="&amp;B168,'2way'!$Y$3:$Y$7690,"&lt;&gt;P") + SUMIFS('2way'!$AD$3:$AD$7690,'2way'!$R$3:$R$7690,"="&amp;D168,'2way'!$Y$3:$Y$7690,"&lt;&gt;P")</f>
        <v>-124</v>
      </c>
      <c r="H168" s="79">
        <f t="shared" si="7"/>
        <v>-0.248</v>
      </c>
      <c r="I168">
        <f>SUMIFS('2way'!$Z$3:$Z$7690,'2way'!$Q$3:$Q$7690,"=" &amp;B168,'2way'!$Y$3:$Y$7690,"&lt;&gt;P") + SUMIFS('2way'!$Z$3:$Z$7690,'2way'!$R$3:$R$7690,"=" &amp;B168,'2way'!$Y$3:$Y$7690,"&lt;&gt;P")</f>
        <v>500</v>
      </c>
      <c r="J168">
        <f>SUMIFS('2way'!$AF$3:$AF$7690,'2way'!$Q$3:$Q$7690,"="&amp;B168,'2way'!$Y$3:$Y$7690,"&lt;&gt;P") + SUMIFS('2way'!$AF$3:$AF$7690,'2way'!$R$3:$R$7690,"="&amp;B168,'2way'!$Y$3:$Y$7690,"&lt;&gt;P")</f>
        <v>-500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500</v>
      </c>
      <c r="D169">
        <f>SUMIFS('2way'!$AB$3:$AB$7690,'2way'!$Q$3:$Q$7690,"="&amp;B169,'2way'!$Z$3:$Z$7690,"&lt;&gt;P") + SUMIFS('2way'!$AB$3:$AB$7690,'2way'!$R$3:$R$7690,"="&amp;B169,'2way'!$Z$3:$Z$7690,"&lt;&gt;P")</f>
        <v>214</v>
      </c>
      <c r="E169" s="79">
        <f t="shared" si="6"/>
        <v>0.42799999999999999</v>
      </c>
      <c r="F169">
        <f>SUMIFS('2way'!$Z$3:$Z$7690,'2way'!$Q$3:$Q$7690,"=" &amp;B169,'2way'!$Y$3:$Y$7690,"&lt;&gt;P") + SUMIFS('2way'!$Z$3:$Z$7690,'2way'!$R$3:$R$7690,"=" &amp;B169,'2way'!$Y$3:$Y$7690,"&lt;&gt;P")</f>
        <v>500</v>
      </c>
      <c r="G169">
        <f>SUMIFS('2way'!$AD$3:$AD$7690,'2way'!$Q$3:$Q$7690,"="&amp;B169,'2way'!$Y$3:$Y$7690,"&lt;&gt;P") + SUMIFS('2way'!$AD$3:$AD$7690,'2way'!$R$3:$R$7690,"="&amp;D169,'2way'!$Y$3:$Y$7690,"&lt;&gt;P")</f>
        <v>-200</v>
      </c>
      <c r="H169" s="79">
        <f t="shared" si="7"/>
        <v>-0.4</v>
      </c>
      <c r="I169">
        <f>SUMIFS('2way'!$Z$3:$Z$7690,'2way'!$Q$3:$Q$7690,"=" &amp;B169,'2way'!$Y$3:$Y$7690,"&lt;&gt;P") + SUMIFS('2way'!$Z$3:$Z$7690,'2way'!$R$3:$R$7690,"=" &amp;B169,'2way'!$Y$3:$Y$7690,"&lt;&gt;P")</f>
        <v>500</v>
      </c>
      <c r="J169">
        <f>SUMIFS('2way'!$AF$3:$AF$7690,'2way'!$Q$3:$Q$7690,"="&amp;B169,'2way'!$Y$3:$Y$7690,"&lt;&gt;P") + SUMIFS('2way'!$AF$3:$AF$7690,'2way'!$R$3:$R$7690,"="&amp;B169,'2way'!$Y$3:$Y$7690,"&lt;&gt;P")</f>
        <v>-34</v>
      </c>
      <c r="K169" s="79">
        <f t="shared" si="8"/>
        <v>-6.8000000000000005E-2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500</v>
      </c>
      <c r="D170">
        <f>SUMIFS('2way'!$AB$3:$AB$7690,'2way'!$Q$3:$Q$7690,"="&amp;B170,'2way'!$Z$3:$Z$7690,"&lt;&gt;P") + SUMIFS('2way'!$AB$3:$AB$7690,'2way'!$R$3:$R$7690,"="&amp;B170,'2way'!$Z$3:$Z$7690,"&lt;&gt;P")</f>
        <v>-257</v>
      </c>
      <c r="E170" s="79">
        <f t="shared" si="6"/>
        <v>-0.51400000000000001</v>
      </c>
      <c r="F170">
        <f>SUMIFS('2way'!$Z$3:$Z$7690,'2way'!$Q$3:$Q$7690,"=" &amp;B170,'2way'!$Y$3:$Y$7690,"&lt;&gt;P") + SUMIFS('2way'!$Z$3:$Z$7690,'2way'!$R$3:$R$7690,"=" &amp;B170,'2way'!$Y$3:$Y$7690,"&lt;&gt;P")</f>
        <v>500</v>
      </c>
      <c r="G170">
        <f>SUMIFS('2way'!$AD$3:$AD$7690,'2way'!$Q$3:$Q$7690,"="&amp;B170,'2way'!$Y$3:$Y$7690,"&lt;&gt;P") + SUMIFS('2way'!$AD$3:$AD$7690,'2way'!$R$3:$R$7690,"="&amp;D170,'2way'!$Y$3:$Y$7690,"&lt;&gt;P")</f>
        <v>-200</v>
      </c>
      <c r="H170" s="79">
        <f t="shared" si="7"/>
        <v>-0.4</v>
      </c>
      <c r="I170">
        <f>SUMIFS('2way'!$Z$3:$Z$7690,'2way'!$Q$3:$Q$7690,"=" &amp;B170,'2way'!$Y$3:$Y$7690,"&lt;&gt;P") + SUMIFS('2way'!$Z$3:$Z$7690,'2way'!$R$3:$R$7690,"=" &amp;B170,'2way'!$Y$3:$Y$7690,"&lt;&gt;P")</f>
        <v>500</v>
      </c>
      <c r="J170">
        <f>SUMIFS('2way'!$AF$3:$AF$7690,'2way'!$Q$3:$Q$7690,"="&amp;B170,'2way'!$Y$3:$Y$7690,"&lt;&gt;P") + SUMIFS('2way'!$AF$3:$AF$7690,'2way'!$R$3:$R$7690,"="&amp;B170,'2way'!$Y$3:$Y$7690,"&lt;&gt;P")</f>
        <v>-257</v>
      </c>
      <c r="K170" s="79">
        <f t="shared" si="8"/>
        <v>-0.51400000000000001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500</v>
      </c>
      <c r="D171">
        <f>SUMIFS('2way'!$AB$3:$AB$7690,'2way'!$Q$3:$Q$7690,"="&amp;B171,'2way'!$Z$3:$Z$7690,"&lt;&gt;P") + SUMIFS('2way'!$AB$3:$AB$7690,'2way'!$R$3:$R$7690,"="&amp;B171,'2way'!$Z$3:$Z$7690,"&lt;&gt;P")</f>
        <v>-40.000000000000057</v>
      </c>
      <c r="E171" s="79">
        <f t="shared" si="6"/>
        <v>-8.0000000000000113E-2</v>
      </c>
      <c r="F171">
        <f>SUMIFS('2way'!$Z$3:$Z$7690,'2way'!$Q$3:$Q$7690,"=" &amp;B171,'2way'!$Y$3:$Y$7690,"&lt;&gt;P") + SUMIFS('2way'!$Z$3:$Z$7690,'2way'!$R$3:$R$7690,"=" &amp;B171,'2way'!$Y$3:$Y$7690,"&lt;&gt;P")</f>
        <v>500</v>
      </c>
      <c r="G171">
        <f>SUMIFS('2way'!$AD$3:$AD$7690,'2way'!$Q$3:$Q$7690,"="&amp;B171,'2way'!$Y$3:$Y$7690,"&lt;&gt;P") + SUMIFS('2way'!$AD$3:$AD$7690,'2way'!$R$3:$R$7690,"="&amp;D171,'2way'!$Y$3:$Y$7690,"&lt;&gt;P")</f>
        <v>-200</v>
      </c>
      <c r="H171" s="79">
        <f t="shared" si="7"/>
        <v>-0.4</v>
      </c>
      <c r="I171">
        <f>SUMIFS('2way'!$Z$3:$Z$7690,'2way'!$Q$3:$Q$7690,"=" &amp;B171,'2way'!$Y$3:$Y$7690,"&lt;&gt;P") + SUMIFS('2way'!$Z$3:$Z$7690,'2way'!$R$3:$R$7690,"=" &amp;B171,'2way'!$Y$3:$Y$7690,"&lt;&gt;P")</f>
        <v>500</v>
      </c>
      <c r="J171">
        <f>SUMIFS('2way'!$AF$3:$AF$7690,'2way'!$Q$3:$Q$7690,"="&amp;B171,'2way'!$Y$3:$Y$7690,"&lt;&gt;P") + SUMIFS('2way'!$AF$3:$AF$7690,'2way'!$R$3:$R$7690,"="&amp;B171,'2way'!$Y$3:$Y$7690,"&lt;&gt;P")</f>
        <v>-40.000000000000057</v>
      </c>
      <c r="K171" s="79">
        <f t="shared" si="8"/>
        <v>-8.0000000000000113E-2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500</v>
      </c>
      <c r="D172">
        <f>SUMIFS('2way'!$AB$3:$AB$7690,'2way'!$Q$3:$Q$7690,"="&amp;B172,'2way'!$Z$3:$Z$7690,"&lt;&gt;P") + SUMIFS('2way'!$AB$3:$AB$7690,'2way'!$R$3:$R$7690,"="&amp;B172,'2way'!$Z$3:$Z$7690,"&lt;&gt;P")</f>
        <v>274</v>
      </c>
      <c r="E172" s="79">
        <f t="shared" si="6"/>
        <v>0.54800000000000004</v>
      </c>
      <c r="F172">
        <f>SUMIFS('2way'!$Z$3:$Z$7690,'2way'!$Q$3:$Q$7690,"=" &amp;B172,'2way'!$Y$3:$Y$7690,"&lt;&gt;P") + SUMIFS('2way'!$Z$3:$Z$7690,'2way'!$R$3:$R$7690,"=" &amp;B172,'2way'!$Y$3:$Y$7690,"&lt;&gt;P")</f>
        <v>500</v>
      </c>
      <c r="G172">
        <f>SUMIFS('2way'!$AD$3:$AD$7690,'2way'!$Q$3:$Q$7690,"="&amp;B172,'2way'!$Y$3:$Y$7690,"&lt;&gt;P") + SUMIFS('2way'!$AD$3:$AD$7690,'2way'!$R$3:$R$7690,"="&amp;D172,'2way'!$Y$3:$Y$7690,"&lt;&gt;P")</f>
        <v>-50</v>
      </c>
      <c r="H172" s="79">
        <f t="shared" si="7"/>
        <v>-0.1</v>
      </c>
      <c r="I172">
        <f>SUMIFS('2way'!$Z$3:$Z$7690,'2way'!$Q$3:$Q$7690,"=" &amp;B172,'2way'!$Y$3:$Y$7690,"&lt;&gt;P") + SUMIFS('2way'!$Z$3:$Z$7690,'2way'!$R$3:$R$7690,"=" &amp;B172,'2way'!$Y$3:$Y$7690,"&lt;&gt;P")</f>
        <v>500</v>
      </c>
      <c r="J172">
        <f>SUMIFS('2way'!$AF$3:$AF$7690,'2way'!$Q$3:$Q$7690,"="&amp;B172,'2way'!$Y$3:$Y$7690,"&lt;&gt;P") + SUMIFS('2way'!$AF$3:$AF$7690,'2way'!$R$3:$R$7690,"="&amp;B172,'2way'!$Y$3:$Y$7690,"&lt;&gt;P")</f>
        <v>-109</v>
      </c>
      <c r="K172" s="79">
        <f t="shared" si="8"/>
        <v>-0.218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500</v>
      </c>
      <c r="D173">
        <f>SUMIFS('2way'!$AB$3:$AB$7690,'2way'!$Q$3:$Q$7690,"="&amp;B173,'2way'!$Z$3:$Z$7690,"&lt;&gt;P") + SUMIFS('2way'!$AB$3:$AB$7690,'2way'!$R$3:$R$7690,"="&amp;B173,'2way'!$Z$3:$Z$7690,"&lt;&gt;P")</f>
        <v>92</v>
      </c>
      <c r="E173" s="79">
        <f t="shared" si="6"/>
        <v>0.184</v>
      </c>
      <c r="F173">
        <f>SUMIFS('2way'!$Z$3:$Z$7690,'2way'!$Q$3:$Q$7690,"=" &amp;B173,'2way'!$Y$3:$Y$7690,"&lt;&gt;P") + SUMIFS('2way'!$Z$3:$Z$7690,'2way'!$R$3:$R$7690,"=" &amp;B173,'2way'!$Y$3:$Y$7690,"&lt;&gt;P")</f>
        <v>500</v>
      </c>
      <c r="G173">
        <f>SUMIFS('2way'!$AD$3:$AD$7690,'2way'!$Q$3:$Q$7690,"="&amp;B173,'2way'!$Y$3:$Y$7690,"&lt;&gt;P") + SUMIFS('2way'!$AD$3:$AD$7690,'2way'!$R$3:$R$7690,"="&amp;D173,'2way'!$Y$3:$Y$7690,"&lt;&gt;P")</f>
        <v>-200</v>
      </c>
      <c r="H173" s="79">
        <f t="shared" si="7"/>
        <v>-0.4</v>
      </c>
      <c r="I173">
        <f>SUMIFS('2way'!$Z$3:$Z$7690,'2way'!$Q$3:$Q$7690,"=" &amp;B173,'2way'!$Y$3:$Y$7690,"&lt;&gt;P") + SUMIFS('2way'!$Z$3:$Z$7690,'2way'!$R$3:$R$7690,"=" &amp;B173,'2way'!$Y$3:$Y$7690,"&lt;&gt;P")</f>
        <v>500</v>
      </c>
      <c r="J173">
        <f>SUMIFS('2way'!$AF$3:$AF$7690,'2way'!$Q$3:$Q$7690,"="&amp;B173,'2way'!$Y$3:$Y$7690,"&lt;&gt;P") + SUMIFS('2way'!$AF$3:$AF$7690,'2way'!$R$3:$R$7690,"="&amp;B173,'2way'!$Y$3:$Y$7690,"&lt;&gt;P")</f>
        <v>-500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500</v>
      </c>
      <c r="D174">
        <f>SUMIFS('2way'!$AB$3:$AB$7690,'2way'!$Q$3:$Q$7690,"="&amp;B174,'2way'!$Z$3:$Z$7690,"&lt;&gt;P") + SUMIFS('2way'!$AB$3:$AB$7690,'2way'!$R$3:$R$7690,"="&amp;B174,'2way'!$Z$3:$Z$7690,"&lt;&gt;P")</f>
        <v>-124</v>
      </c>
      <c r="E174" s="79">
        <f t="shared" si="6"/>
        <v>-0.248</v>
      </c>
      <c r="F174">
        <f>SUMIFS('2way'!$Z$3:$Z$7690,'2way'!$Q$3:$Q$7690,"=" &amp;B174,'2way'!$Y$3:$Y$7690,"&lt;&gt;P") + SUMIFS('2way'!$Z$3:$Z$7690,'2way'!$R$3:$R$7690,"=" &amp;B174,'2way'!$Y$3:$Y$7690,"&lt;&gt;P")</f>
        <v>500</v>
      </c>
      <c r="G174">
        <f>SUMIFS('2way'!$AD$3:$AD$7690,'2way'!$Q$3:$Q$7690,"="&amp;B174,'2way'!$Y$3:$Y$7690,"&lt;&gt;P") + SUMIFS('2way'!$AD$3:$AD$7690,'2way'!$R$3:$R$7690,"="&amp;D174,'2way'!$Y$3:$Y$7690,"&lt;&gt;P")</f>
        <v>176</v>
      </c>
      <c r="H174" s="79">
        <f t="shared" si="7"/>
        <v>0.35199999999999998</v>
      </c>
      <c r="I174">
        <f>SUMIFS('2way'!$Z$3:$Z$7690,'2way'!$Q$3:$Q$7690,"=" &amp;B174,'2way'!$Y$3:$Y$7690,"&lt;&gt;P") + SUMIFS('2way'!$Z$3:$Z$7690,'2way'!$R$3:$R$7690,"=" &amp;B174,'2way'!$Y$3:$Y$7690,"&lt;&gt;P")</f>
        <v>500</v>
      </c>
      <c r="J174">
        <f>SUMIFS('2way'!$AF$3:$AF$7690,'2way'!$Q$3:$Q$7690,"="&amp;B174,'2way'!$Y$3:$Y$7690,"&lt;&gt;P") + SUMIFS('2way'!$AF$3:$AF$7690,'2way'!$R$3:$R$7690,"="&amp;B174,'2way'!$Y$3:$Y$7690,"&lt;&gt;P")</f>
        <v>-500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500</v>
      </c>
      <c r="D175">
        <f>SUMIFS('2way'!$AB$3:$AB$7690,'2way'!$Q$3:$Q$7690,"="&amp;B175,'2way'!$Z$3:$Z$7690,"&lt;&gt;P") + SUMIFS('2way'!$AB$3:$AB$7690,'2way'!$R$3:$R$7690,"="&amp;B175,'2way'!$Z$3:$Z$7690,"&lt;&gt;P")</f>
        <v>5</v>
      </c>
      <c r="E175" s="79">
        <f t="shared" si="6"/>
        <v>0.01</v>
      </c>
      <c r="F175">
        <f>SUMIFS('2way'!$Z$3:$Z$7690,'2way'!$Q$3:$Q$7690,"=" &amp;B175,'2way'!$Y$3:$Y$7690,"&lt;&gt;P") + SUMIFS('2way'!$Z$3:$Z$7690,'2way'!$R$3:$R$7690,"=" &amp;B175,'2way'!$Y$3:$Y$7690,"&lt;&gt;P")</f>
        <v>500</v>
      </c>
      <c r="G175">
        <f>SUMIFS('2way'!$AD$3:$AD$7690,'2way'!$Q$3:$Q$7690,"="&amp;B175,'2way'!$Y$3:$Y$7690,"&lt;&gt;P") + SUMIFS('2way'!$AD$3:$AD$7690,'2way'!$R$3:$R$7690,"="&amp;D175,'2way'!$Y$3:$Y$7690,"&lt;&gt;P")</f>
        <v>105</v>
      </c>
      <c r="H175" s="79">
        <f t="shared" si="7"/>
        <v>0.21</v>
      </c>
      <c r="I175">
        <f>SUMIFS('2way'!$Z$3:$Z$7690,'2way'!$Q$3:$Q$7690,"=" &amp;B175,'2way'!$Y$3:$Y$7690,"&lt;&gt;P") + SUMIFS('2way'!$Z$3:$Z$7690,'2way'!$R$3:$R$7690,"=" &amp;B175,'2way'!$Y$3:$Y$7690,"&lt;&gt;P")</f>
        <v>500</v>
      </c>
      <c r="J175">
        <f>SUMIFS('2way'!$AF$3:$AF$7690,'2way'!$Q$3:$Q$7690,"="&amp;B175,'2way'!$Y$3:$Y$7690,"&lt;&gt;P") + SUMIFS('2way'!$AF$3:$AF$7690,'2way'!$R$3:$R$7690,"="&amp;B175,'2way'!$Y$3:$Y$7690,"&lt;&gt;P")</f>
        <v>-300</v>
      </c>
      <c r="K175" s="79">
        <f t="shared" si="8"/>
        <v>-0.6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500</v>
      </c>
      <c r="D176">
        <f>SUMIFS('2way'!$AB$3:$AB$7690,'2way'!$Q$3:$Q$7690,"="&amp;B176,'2way'!$Z$3:$Z$7690,"&lt;&gt;P") + SUMIFS('2way'!$AB$3:$AB$7690,'2way'!$R$3:$R$7690,"="&amp;B176,'2way'!$Z$3:$Z$7690,"&lt;&gt;P")</f>
        <v>-46</v>
      </c>
      <c r="E176" s="79">
        <f t="shared" si="6"/>
        <v>-9.1999999999999998E-2</v>
      </c>
      <c r="F176">
        <f>SUMIFS('2way'!$Z$3:$Z$7690,'2way'!$Q$3:$Q$7690,"=" &amp;B176,'2way'!$Y$3:$Y$7690,"&lt;&gt;P") + SUMIFS('2way'!$Z$3:$Z$7690,'2way'!$R$3:$R$7690,"=" &amp;B176,'2way'!$Y$3:$Y$7690,"&lt;&gt;P")</f>
        <v>500</v>
      </c>
      <c r="G176">
        <f>SUMIFS('2way'!$AD$3:$AD$7690,'2way'!$Q$3:$Q$7690,"="&amp;B176,'2way'!$Y$3:$Y$7690,"&lt;&gt;P") + SUMIFS('2way'!$AD$3:$AD$7690,'2way'!$R$3:$R$7690,"="&amp;D176,'2way'!$Y$3:$Y$7690,"&lt;&gt;P")</f>
        <v>-200</v>
      </c>
      <c r="H176" s="79">
        <f t="shared" si="7"/>
        <v>-0.4</v>
      </c>
      <c r="I176">
        <f>SUMIFS('2way'!$Z$3:$Z$7690,'2way'!$Q$3:$Q$7690,"=" &amp;B176,'2way'!$Y$3:$Y$7690,"&lt;&gt;P") + SUMIFS('2way'!$Z$3:$Z$7690,'2way'!$R$3:$R$7690,"=" &amp;B176,'2way'!$Y$3:$Y$7690,"&lt;&gt;P")</f>
        <v>500</v>
      </c>
      <c r="J176">
        <f>SUMIFS('2way'!$AF$3:$AF$7690,'2way'!$Q$3:$Q$7690,"="&amp;B176,'2way'!$Y$3:$Y$7690,"&lt;&gt;P") + SUMIFS('2way'!$AF$3:$AF$7690,'2way'!$R$3:$R$7690,"="&amp;B176,'2way'!$Y$3:$Y$7690,"&lt;&gt;P")</f>
        <v>-285</v>
      </c>
      <c r="K176" s="79">
        <f t="shared" si="8"/>
        <v>-0.56999999999999995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500</v>
      </c>
      <c r="D177">
        <f>SUMIFS('2way'!$AB$3:$AB$7690,'2way'!$Q$3:$Q$7690,"="&amp;B177,'2way'!$Z$3:$Z$7690,"&lt;&gt;P") + SUMIFS('2way'!$AB$3:$AB$7690,'2way'!$R$3:$R$7690,"="&amp;B177,'2way'!$Z$3:$Z$7690,"&lt;&gt;P")</f>
        <v>-68</v>
      </c>
      <c r="E177" s="79">
        <f t="shared" si="6"/>
        <v>-0.13600000000000001</v>
      </c>
      <c r="F177">
        <f>SUMIFS('2way'!$Z$3:$Z$7690,'2way'!$Q$3:$Q$7690,"=" &amp;B177,'2way'!$Y$3:$Y$7690,"&lt;&gt;P") + SUMIFS('2way'!$Z$3:$Z$7690,'2way'!$R$3:$R$7690,"=" &amp;B177,'2way'!$Y$3:$Y$7690,"&lt;&gt;P")</f>
        <v>500</v>
      </c>
      <c r="G177">
        <f>SUMIFS('2way'!$AD$3:$AD$7690,'2way'!$Q$3:$Q$7690,"="&amp;B177,'2way'!$Y$3:$Y$7690,"&lt;&gt;P") + SUMIFS('2way'!$AD$3:$AD$7690,'2way'!$R$3:$R$7690,"="&amp;D177,'2way'!$Y$3:$Y$7690,"&lt;&gt;P")</f>
        <v>77</v>
      </c>
      <c r="H177" s="79">
        <f t="shared" si="7"/>
        <v>0.154</v>
      </c>
      <c r="I177">
        <f>SUMIFS('2way'!$Z$3:$Z$7690,'2way'!$Q$3:$Q$7690,"=" &amp;B177,'2way'!$Y$3:$Y$7690,"&lt;&gt;P") + SUMIFS('2way'!$Z$3:$Z$7690,'2way'!$R$3:$R$7690,"=" &amp;B177,'2way'!$Y$3:$Y$7690,"&lt;&gt;P")</f>
        <v>500</v>
      </c>
      <c r="J177">
        <f>SUMIFS('2way'!$AF$3:$AF$7690,'2way'!$Q$3:$Q$7690,"="&amp;B177,'2way'!$Y$3:$Y$7690,"&lt;&gt;P") + SUMIFS('2way'!$AF$3:$AF$7690,'2way'!$R$3:$R$7690,"="&amp;B177,'2way'!$Y$3:$Y$7690,"&lt;&gt;P")</f>
        <v>-500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700</v>
      </c>
      <c r="D178">
        <f>SUMIFS('2way'!$AB$3:$AB$7690,'2way'!$Q$3:$Q$7690,"="&amp;B178,'2way'!$Z$3:$Z$7690,"&lt;&gt;P") + SUMIFS('2way'!$AB$3:$AB$7690,'2way'!$R$3:$R$7690,"="&amp;B178,'2way'!$Z$3:$Z$7690,"&lt;&gt;P")</f>
        <v>219</v>
      </c>
      <c r="E178" s="79">
        <f t="shared" si="6"/>
        <v>0.31285714285714283</v>
      </c>
      <c r="F178">
        <f>SUMIFS('2way'!$Z$3:$Z$7690,'2way'!$Q$3:$Q$7690,"=" &amp;B178,'2way'!$Y$3:$Y$7690,"&lt;&gt;P") + SUMIFS('2way'!$Z$3:$Z$7690,'2way'!$R$3:$R$7690,"=" &amp;B178,'2way'!$Y$3:$Y$7690,"&lt;&gt;P")</f>
        <v>700</v>
      </c>
      <c r="G178">
        <f>SUMIFS('2way'!$AD$3:$AD$7690,'2way'!$Q$3:$Q$7690,"="&amp;B178,'2way'!$Y$3:$Y$7690,"&lt;&gt;P") + SUMIFS('2way'!$AD$3:$AD$7690,'2way'!$R$3:$R$7690,"="&amp;D178,'2way'!$Y$3:$Y$7690,"&lt;&gt;P")</f>
        <v>-61</v>
      </c>
      <c r="H178" s="79">
        <f t="shared" si="7"/>
        <v>-8.7142857142857147E-2</v>
      </c>
      <c r="I178">
        <f>SUMIFS('2way'!$Z$3:$Z$7690,'2way'!$Q$3:$Q$7690,"=" &amp;B178,'2way'!$Y$3:$Y$7690,"&lt;&gt;P") + SUMIFS('2way'!$Z$3:$Z$7690,'2way'!$R$3:$R$7690,"=" &amp;B178,'2way'!$Y$3:$Y$7690,"&lt;&gt;P")</f>
        <v>700</v>
      </c>
      <c r="J178">
        <f>SUMIFS('2way'!$AF$3:$AF$7690,'2way'!$Q$3:$Q$7690,"="&amp;B178,'2way'!$Y$3:$Y$7690,"&lt;&gt;P") + SUMIFS('2way'!$AF$3:$AF$7690,'2way'!$R$3:$R$7690,"="&amp;B178,'2way'!$Y$3:$Y$7690,"&lt;&gt;P")</f>
        <v>-486</v>
      </c>
      <c r="K178" s="79">
        <f t="shared" si="8"/>
        <v>-0.69428571428571428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700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700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700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700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700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700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700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700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700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700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700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700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700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700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700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700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700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700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700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700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700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700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700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700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300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300</v>
      </c>
      <c r="G187">
        <f>SUMIFS('2way'!$AD$3:$AD$7690,'2way'!$Q$3:$Q$7690,"="&amp;B187,'2way'!$Y$3:$Y$7690,"&lt;&gt;P") + SUMIFS('2way'!$AD$3:$AD$7690,'2way'!$R$3:$R$7690,"="&amp;D187,'2way'!$Y$3:$Y$7690,"&lt;&gt;P")</f>
        <v>81</v>
      </c>
      <c r="H187" s="79">
        <f t="shared" si="7"/>
        <v>0.27</v>
      </c>
      <c r="I187">
        <f>SUMIFS('2way'!$Z$3:$Z$7690,'2way'!$Q$3:$Q$7690,"=" &amp;B187,'2way'!$Y$3:$Y$7690,"&lt;&gt;P") + SUMIFS('2way'!$Z$3:$Z$7690,'2way'!$R$3:$R$7690,"=" &amp;B187,'2way'!$Y$3:$Y$7690,"&lt;&gt;P")</f>
        <v>300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700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700</v>
      </c>
      <c r="G188">
        <f>SUMIFS('2way'!$AD$3:$AD$7690,'2way'!$Q$3:$Q$7690,"="&amp;B188,'2way'!$Y$3:$Y$7690,"&lt;&gt;P") + SUMIFS('2way'!$AD$3:$AD$7690,'2way'!$R$3:$R$7690,"="&amp;D188,'2way'!$Y$3:$Y$7690,"&lt;&gt;P")</f>
        <v>63</v>
      </c>
      <c r="H188" s="79">
        <f t="shared" si="7"/>
        <v>0.09</v>
      </c>
      <c r="I188">
        <f>SUMIFS('2way'!$Z$3:$Z$7690,'2way'!$Q$3:$Q$7690,"=" &amp;B188,'2way'!$Y$3:$Y$7690,"&lt;&gt;P") + SUMIFS('2way'!$Z$3:$Z$7690,'2way'!$R$3:$R$7690,"=" &amp;B188,'2way'!$Y$3:$Y$7690,"&lt;&gt;P")</f>
        <v>700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700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700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700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700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700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700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700</v>
      </c>
      <c r="D191">
        <f>SUMIFS('2way'!$AB$3:$AB$7690,'2way'!$Q$3:$Q$7690,"="&amp;B191,'2way'!$Z$3:$Z$7690,"&lt;&gt;P") + SUMIFS('2way'!$AB$3:$AB$7690,'2way'!$R$3:$R$7690,"="&amp;B191,'2way'!$Z$3:$Z$7690,"&lt;&gt;P")</f>
        <v>145</v>
      </c>
      <c r="E191" s="79">
        <f t="shared" si="6"/>
        <v>0.20714285714285716</v>
      </c>
      <c r="F191">
        <f>SUMIFS('2way'!$Z$3:$Z$7690,'2way'!$Q$3:$Q$7690,"=" &amp;B191,'2way'!$Y$3:$Y$7690,"&lt;&gt;P") + SUMIFS('2way'!$Z$3:$Z$7690,'2way'!$R$3:$R$7690,"=" &amp;B191,'2way'!$Y$3:$Y$7690,"&lt;&gt;P")</f>
        <v>700</v>
      </c>
      <c r="G191">
        <f>SUMIFS('2way'!$AD$3:$AD$7690,'2way'!$Q$3:$Q$7690,"="&amp;B191,'2way'!$Y$3:$Y$7690,"&lt;&gt;P") + SUMIFS('2way'!$AD$3:$AD$7690,'2way'!$R$3:$R$7690,"="&amp;D191,'2way'!$Y$3:$Y$7690,"&lt;&gt;P")</f>
        <v>-119</v>
      </c>
      <c r="H191" s="79">
        <f t="shared" si="7"/>
        <v>-0.17</v>
      </c>
      <c r="I191">
        <f>SUMIFS('2way'!$Z$3:$Z$7690,'2way'!$Q$3:$Q$7690,"=" &amp;B191,'2way'!$Y$3:$Y$7690,"&lt;&gt;P") + SUMIFS('2way'!$Z$3:$Z$7690,'2way'!$R$3:$R$7690,"=" &amp;B191,'2way'!$Y$3:$Y$7690,"&lt;&gt;P")</f>
        <v>700</v>
      </c>
      <c r="J191">
        <f>SUMIFS('2way'!$AF$3:$AF$7690,'2way'!$Q$3:$Q$7690,"="&amp;B191,'2way'!$Y$3:$Y$7690,"&lt;&gt;P") + SUMIFS('2way'!$AF$3:$AF$7690,'2way'!$R$3:$R$7690,"="&amp;B191,'2way'!$Y$3:$Y$7690,"&lt;&gt;P")</f>
        <v>-255</v>
      </c>
      <c r="K191" s="79">
        <f t="shared" si="8"/>
        <v>-0.36428571428571427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700</v>
      </c>
      <c r="D192">
        <f>SUMIFS('2way'!$AB$3:$AB$7690,'2way'!$Q$3:$Q$7690,"="&amp;B192,'2way'!$Z$3:$Z$7690,"&lt;&gt;P") + SUMIFS('2way'!$AB$3:$AB$7690,'2way'!$R$3:$R$7690,"="&amp;B192,'2way'!$Z$3:$Z$7690,"&lt;&gt;P")</f>
        <v>-91</v>
      </c>
      <c r="E192" s="79">
        <f t="shared" si="6"/>
        <v>-0.13</v>
      </c>
      <c r="F192">
        <f>SUMIFS('2way'!$Z$3:$Z$7690,'2way'!$Q$3:$Q$7690,"=" &amp;B192,'2way'!$Y$3:$Y$7690,"&lt;&gt;P") + SUMIFS('2way'!$Z$3:$Z$7690,'2way'!$R$3:$R$7690,"=" &amp;B192,'2way'!$Y$3:$Y$7690,"&lt;&gt;P")</f>
        <v>700</v>
      </c>
      <c r="G192">
        <f>SUMIFS('2way'!$AD$3:$AD$7690,'2way'!$Q$3:$Q$7690,"="&amp;B192,'2way'!$Y$3:$Y$7690,"&lt;&gt;P") + SUMIFS('2way'!$AD$3:$AD$7690,'2way'!$R$3:$R$7690,"="&amp;D192,'2way'!$Y$3:$Y$7690,"&lt;&gt;P")</f>
        <v>-112</v>
      </c>
      <c r="H192" s="79">
        <f t="shared" si="7"/>
        <v>-0.16</v>
      </c>
      <c r="I192">
        <f>SUMIFS('2way'!$Z$3:$Z$7690,'2way'!$Q$3:$Q$7690,"=" &amp;B192,'2way'!$Y$3:$Y$7690,"&lt;&gt;P") + SUMIFS('2way'!$Z$3:$Z$7690,'2way'!$R$3:$R$7690,"=" &amp;B192,'2way'!$Y$3:$Y$7690,"&lt;&gt;P")</f>
        <v>700</v>
      </c>
      <c r="J192">
        <f>SUMIFS('2way'!$AF$3:$AF$7690,'2way'!$Q$3:$Q$7690,"="&amp;B192,'2way'!$Y$3:$Y$7690,"&lt;&gt;P") + SUMIFS('2way'!$AF$3:$AF$7690,'2way'!$R$3:$R$7690,"="&amp;B192,'2way'!$Y$3:$Y$7690,"&lt;&gt;P")</f>
        <v>-498</v>
      </c>
      <c r="K192" s="79">
        <f t="shared" si="8"/>
        <v>-0.71142857142857141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700</v>
      </c>
      <c r="D193">
        <f>SUMIFS('2way'!$AB$3:$AB$7690,'2way'!$Q$3:$Q$7690,"="&amp;B193,'2way'!$Z$3:$Z$7690,"&lt;&gt;P") + SUMIFS('2way'!$AB$3:$AB$7690,'2way'!$R$3:$R$7690,"="&amp;B193,'2way'!$Z$3:$Z$7690,"&lt;&gt;P")</f>
        <v>-60.000000000000028</v>
      </c>
      <c r="E193" s="79">
        <f t="shared" si="6"/>
        <v>-8.5714285714285757E-2</v>
      </c>
      <c r="F193">
        <f>SUMIFS('2way'!$Z$3:$Z$7690,'2way'!$Q$3:$Q$7690,"=" &amp;B193,'2way'!$Y$3:$Y$7690,"&lt;&gt;P") + SUMIFS('2way'!$Z$3:$Z$7690,'2way'!$R$3:$R$7690,"=" &amp;B193,'2way'!$Y$3:$Y$7690,"&lt;&gt;P")</f>
        <v>700</v>
      </c>
      <c r="G193">
        <f>SUMIFS('2way'!$AD$3:$AD$7690,'2way'!$Q$3:$Q$7690,"="&amp;B193,'2way'!$Y$3:$Y$7690,"&lt;&gt;P") + SUMIFS('2way'!$AD$3:$AD$7690,'2way'!$R$3:$R$7690,"="&amp;D193,'2way'!$Y$3:$Y$7690,"&lt;&gt;P")</f>
        <v>-15.000000000000028</v>
      </c>
      <c r="H193" s="79">
        <f t="shared" si="7"/>
        <v>-2.142857142857147E-2</v>
      </c>
      <c r="I193">
        <f>SUMIFS('2way'!$Z$3:$Z$7690,'2way'!$Q$3:$Q$7690,"=" &amp;B193,'2way'!$Y$3:$Y$7690,"&lt;&gt;P") + SUMIFS('2way'!$Z$3:$Z$7690,'2way'!$R$3:$R$7690,"=" &amp;B193,'2way'!$Y$3:$Y$7690,"&lt;&gt;P")</f>
        <v>700</v>
      </c>
      <c r="J193">
        <f>SUMIFS('2way'!$AF$3:$AF$7690,'2way'!$Q$3:$Q$7690,"="&amp;B193,'2way'!$Y$3:$Y$7690,"&lt;&gt;P") + SUMIFS('2way'!$AF$3:$AF$7690,'2way'!$R$3:$R$7690,"="&amp;B193,'2way'!$Y$3:$Y$7690,"&lt;&gt;P")</f>
        <v>-267</v>
      </c>
      <c r="K193" s="79">
        <f t="shared" si="8"/>
        <v>-0.38142857142857145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700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700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700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700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700</v>
      </c>
      <c r="G195">
        <f>SUMIFS('2way'!$AD$3:$AD$7690,'2way'!$Q$3:$Q$7690,"="&amp;B195,'2way'!$Y$3:$Y$7690,"&lt;&gt;P") + SUMIFS('2way'!$AD$3:$AD$7690,'2way'!$R$3:$R$7690,"="&amp;D195,'2way'!$Y$3:$Y$7690,"&lt;&gt;P")</f>
        <v>-45</v>
      </c>
      <c r="H195" s="79">
        <f t="shared" si="7"/>
        <v>-6.4285714285714279E-2</v>
      </c>
      <c r="I195">
        <f>SUMIFS('2way'!$Z$3:$Z$7690,'2way'!$Q$3:$Q$7690,"=" &amp;B195,'2way'!$Y$3:$Y$7690,"&lt;&gt;P") + SUMIFS('2way'!$Z$3:$Z$7690,'2way'!$R$3:$R$7690,"=" &amp;B195,'2way'!$Y$3:$Y$7690,"&lt;&gt;P")</f>
        <v>700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700</v>
      </c>
      <c r="D196">
        <f>SUMIFS('2way'!$AB$3:$AB$7690,'2way'!$Q$3:$Q$7690,"="&amp;B196,'2way'!$Z$3:$Z$7690,"&lt;&gt;P") + SUMIFS('2way'!$AB$3:$AB$7690,'2way'!$R$3:$R$7690,"="&amp;B196,'2way'!$Z$3:$Z$7690,"&lt;&gt;P")</f>
        <v>-113.00000000000003</v>
      </c>
      <c r="E196" s="79">
        <f t="shared" ref="E196:E259" si="9">D196/C196</f>
        <v>-0.16142857142857148</v>
      </c>
      <c r="F196">
        <f>SUMIFS('2way'!$Z$3:$Z$7690,'2way'!$Q$3:$Q$7690,"=" &amp;B196,'2way'!$Y$3:$Y$7690,"&lt;&gt;P") + SUMIFS('2way'!$Z$3:$Z$7690,'2way'!$R$3:$R$7690,"=" &amp;B196,'2way'!$Y$3:$Y$7690,"&lt;&gt;P")</f>
        <v>700</v>
      </c>
      <c r="G196">
        <f>SUMIFS('2way'!$AD$3:$AD$7690,'2way'!$Q$3:$Q$7690,"="&amp;B196,'2way'!$Y$3:$Y$7690,"&lt;&gt;P") + SUMIFS('2way'!$AD$3:$AD$7690,'2way'!$R$3:$R$7690,"="&amp;D196,'2way'!$Y$3:$Y$7690,"&lt;&gt;P")</f>
        <v>-212</v>
      </c>
      <c r="H196" s="79">
        <f t="shared" ref="H196:H259" si="10">G196/F196</f>
        <v>-0.30285714285714288</v>
      </c>
      <c r="I196">
        <f>SUMIFS('2way'!$Z$3:$Z$7690,'2way'!$Q$3:$Q$7690,"=" &amp;B196,'2way'!$Y$3:$Y$7690,"&lt;&gt;P") + SUMIFS('2way'!$Z$3:$Z$7690,'2way'!$R$3:$R$7690,"=" &amp;B196,'2way'!$Y$3:$Y$7690,"&lt;&gt;P")</f>
        <v>700</v>
      </c>
      <c r="J196">
        <f>SUMIFS('2way'!$AF$3:$AF$7690,'2way'!$Q$3:$Q$7690,"="&amp;B196,'2way'!$Y$3:$Y$7690,"&lt;&gt;P") + SUMIFS('2way'!$AF$3:$AF$7690,'2way'!$R$3:$R$7690,"="&amp;B196,'2way'!$Y$3:$Y$7690,"&lt;&gt;P")</f>
        <v>-700</v>
      </c>
      <c r="K196" s="79">
        <f t="shared" ref="K196:K259" si="11">J196/I196</f>
        <v>-1</v>
      </c>
    </row>
    <row r="197" spans="1:1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700</v>
      </c>
      <c r="D197">
        <f>SUMIFS('2way'!$AB$3:$AB$7690,'2way'!$Q$3:$Q$7690,"="&amp;B197,'2way'!$Z$3:$Z$7690,"&lt;&gt;P") + SUMIFS('2way'!$AB$3:$AB$7690,'2way'!$R$3:$R$7690,"="&amp;B197,'2way'!$Z$3:$Z$7690,"&lt;&gt;P")</f>
        <v>120</v>
      </c>
      <c r="E197" s="79">
        <f t="shared" si="9"/>
        <v>0.17142857142857143</v>
      </c>
      <c r="F197">
        <f>SUMIFS('2way'!$Z$3:$Z$7690,'2way'!$Q$3:$Q$7690,"=" &amp;B197,'2way'!$Y$3:$Y$7690,"&lt;&gt;P") + SUMIFS('2way'!$Z$3:$Z$7690,'2way'!$R$3:$R$7690,"=" &amp;B197,'2way'!$Y$3:$Y$7690,"&lt;&gt;P")</f>
        <v>700</v>
      </c>
      <c r="G197">
        <f>SUMIFS('2way'!$AD$3:$AD$7690,'2way'!$Q$3:$Q$7690,"="&amp;B197,'2way'!$Y$3:$Y$7690,"&lt;&gt;P") + SUMIFS('2way'!$AD$3:$AD$7690,'2way'!$R$3:$R$7690,"="&amp;D197,'2way'!$Y$3:$Y$7690,"&lt;&gt;P")</f>
        <v>80</v>
      </c>
      <c r="H197" s="79">
        <f t="shared" si="10"/>
        <v>0.11428571428571428</v>
      </c>
      <c r="I197">
        <f>SUMIFS('2way'!$Z$3:$Z$7690,'2way'!$Q$3:$Q$7690,"=" &amp;B197,'2way'!$Y$3:$Y$7690,"&lt;&gt;P") + SUMIFS('2way'!$Z$3:$Z$7690,'2way'!$R$3:$R$7690,"=" &amp;B197,'2way'!$Y$3:$Y$7690,"&lt;&gt;P")</f>
        <v>700</v>
      </c>
      <c r="J197">
        <f>SUMIFS('2way'!$AF$3:$AF$7690,'2way'!$Q$3:$Q$7690,"="&amp;B197,'2way'!$Y$3:$Y$7690,"&lt;&gt;P") + SUMIFS('2way'!$AF$3:$AF$7690,'2way'!$R$3:$R$7690,"="&amp;B197,'2way'!$Y$3:$Y$7690,"&lt;&gt;P")</f>
        <v>-700</v>
      </c>
      <c r="K197" s="79">
        <f t="shared" si="11"/>
        <v>-1</v>
      </c>
    </row>
    <row r="198" spans="1:1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700</v>
      </c>
      <c r="D198">
        <f>SUMIFS('2way'!$AB$3:$AB$7690,'2way'!$Q$3:$Q$7690,"="&amp;B198,'2way'!$Z$3:$Z$7690,"&lt;&gt;P") + SUMIFS('2way'!$AB$3:$AB$7690,'2way'!$R$3:$R$7690,"="&amp;B198,'2way'!$Z$3:$Z$7690,"&lt;&gt;P")</f>
        <v>-139</v>
      </c>
      <c r="E198" s="79">
        <f t="shared" si="9"/>
        <v>-0.19857142857142857</v>
      </c>
      <c r="F198">
        <f>SUMIFS('2way'!$Z$3:$Z$7690,'2way'!$Q$3:$Q$7690,"=" &amp;B198,'2way'!$Y$3:$Y$7690,"&lt;&gt;P") + SUMIFS('2way'!$Z$3:$Z$7690,'2way'!$R$3:$R$7690,"=" &amp;B198,'2way'!$Y$3:$Y$7690,"&lt;&gt;P")</f>
        <v>700</v>
      </c>
      <c r="G198">
        <f>SUMIFS('2way'!$AD$3:$AD$7690,'2way'!$Q$3:$Q$7690,"="&amp;B198,'2way'!$Y$3:$Y$7690,"&lt;&gt;P") + SUMIFS('2way'!$AD$3:$AD$7690,'2way'!$R$3:$R$7690,"="&amp;D198,'2way'!$Y$3:$Y$7690,"&lt;&gt;P")</f>
        <v>-106</v>
      </c>
      <c r="H198" s="79">
        <f t="shared" si="10"/>
        <v>-0.15142857142857144</v>
      </c>
      <c r="I198">
        <f>SUMIFS('2way'!$Z$3:$Z$7690,'2way'!$Q$3:$Q$7690,"=" &amp;B198,'2way'!$Y$3:$Y$7690,"&lt;&gt;P") + SUMIFS('2way'!$Z$3:$Z$7690,'2way'!$R$3:$R$7690,"=" &amp;B198,'2way'!$Y$3:$Y$7690,"&lt;&gt;P")</f>
        <v>700</v>
      </c>
      <c r="J198">
        <f>SUMIFS('2way'!$AF$3:$AF$7690,'2way'!$Q$3:$Q$7690,"="&amp;B198,'2way'!$Y$3:$Y$7690,"&lt;&gt;P") + SUMIFS('2way'!$AF$3:$AF$7690,'2way'!$R$3:$R$7690,"="&amp;B198,'2way'!$Y$3:$Y$7690,"&lt;&gt;P")</f>
        <v>-523</v>
      </c>
      <c r="K198" s="79">
        <f t="shared" si="11"/>
        <v>-0.74714285714285711</v>
      </c>
    </row>
    <row r="199" spans="1:1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700</v>
      </c>
      <c r="D199">
        <f>SUMIFS('2way'!$AB$3:$AB$7690,'2way'!$Q$3:$Q$7690,"="&amp;B199,'2way'!$Z$3:$Z$7690,"&lt;&gt;P") + SUMIFS('2way'!$AB$3:$AB$7690,'2way'!$R$3:$R$7690,"="&amp;B199,'2way'!$Z$3:$Z$7690,"&lt;&gt;P")</f>
        <v>30</v>
      </c>
      <c r="E199" s="79">
        <f t="shared" si="9"/>
        <v>4.2857142857142858E-2</v>
      </c>
      <c r="F199">
        <f>SUMIFS('2way'!$Z$3:$Z$7690,'2way'!$Q$3:$Q$7690,"=" &amp;B199,'2way'!$Y$3:$Y$7690,"&lt;&gt;P") + SUMIFS('2way'!$Z$3:$Z$7690,'2way'!$R$3:$R$7690,"=" &amp;B199,'2way'!$Y$3:$Y$7690,"&lt;&gt;P")</f>
        <v>700</v>
      </c>
      <c r="G199">
        <f>SUMIFS('2way'!$AD$3:$AD$7690,'2way'!$Q$3:$Q$7690,"="&amp;B199,'2way'!$Y$3:$Y$7690,"&lt;&gt;P") + SUMIFS('2way'!$AD$3:$AD$7690,'2way'!$R$3:$R$7690,"="&amp;D199,'2way'!$Y$3:$Y$7690,"&lt;&gt;P")</f>
        <v>-400</v>
      </c>
      <c r="H199" s="79">
        <f t="shared" si="10"/>
        <v>-0.5714285714285714</v>
      </c>
      <c r="I199">
        <f>SUMIFS('2way'!$Z$3:$Z$7690,'2way'!$Q$3:$Q$7690,"=" &amp;B199,'2way'!$Y$3:$Y$7690,"&lt;&gt;P") + SUMIFS('2way'!$Z$3:$Z$7690,'2way'!$R$3:$R$7690,"=" &amp;B199,'2way'!$Y$3:$Y$7690,"&lt;&gt;P")</f>
        <v>700</v>
      </c>
      <c r="J199">
        <f>SUMIFS('2way'!$AF$3:$AF$7690,'2way'!$Q$3:$Q$7690,"="&amp;B199,'2way'!$Y$3:$Y$7690,"&lt;&gt;P") + SUMIFS('2way'!$AF$3:$AF$7690,'2way'!$R$3:$R$7690,"="&amp;B199,'2way'!$Y$3:$Y$7690,"&lt;&gt;P")</f>
        <v>208</v>
      </c>
      <c r="K199" s="79">
        <f t="shared" si="11"/>
        <v>0.29714285714285715</v>
      </c>
    </row>
    <row r="200" spans="1:1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700</v>
      </c>
      <c r="D200">
        <f>SUMIFS('2way'!$AB$3:$AB$7690,'2way'!$Q$3:$Q$7690,"="&amp;B200,'2way'!$Z$3:$Z$7690,"&lt;&gt;P") + SUMIFS('2way'!$AB$3:$AB$7690,'2way'!$R$3:$R$7690,"="&amp;B200,'2way'!$Z$3:$Z$7690,"&lt;&gt;P")</f>
        <v>415</v>
      </c>
      <c r="E200" s="79">
        <f t="shared" si="9"/>
        <v>0.59285714285714286</v>
      </c>
      <c r="F200">
        <f>SUMIFS('2way'!$Z$3:$Z$7690,'2way'!$Q$3:$Q$7690,"=" &amp;B200,'2way'!$Y$3:$Y$7690,"&lt;&gt;P") + SUMIFS('2way'!$Z$3:$Z$7690,'2way'!$R$3:$R$7690,"=" &amp;B200,'2way'!$Y$3:$Y$7690,"&lt;&gt;P")</f>
        <v>700</v>
      </c>
      <c r="G200">
        <f>SUMIFS('2way'!$AD$3:$AD$7690,'2way'!$Q$3:$Q$7690,"="&amp;B200,'2way'!$Y$3:$Y$7690,"&lt;&gt;P") + SUMIFS('2way'!$AD$3:$AD$7690,'2way'!$R$3:$R$7690,"="&amp;D200,'2way'!$Y$3:$Y$7690,"&lt;&gt;P")</f>
        <v>-300</v>
      </c>
      <c r="H200" s="79">
        <f t="shared" si="10"/>
        <v>-0.42857142857142855</v>
      </c>
      <c r="I200">
        <f>SUMIFS('2way'!$Z$3:$Z$7690,'2way'!$Q$3:$Q$7690,"=" &amp;B200,'2way'!$Y$3:$Y$7690,"&lt;&gt;P") + SUMIFS('2way'!$Z$3:$Z$7690,'2way'!$R$3:$R$7690,"=" &amp;B200,'2way'!$Y$3:$Y$7690,"&lt;&gt;P")</f>
        <v>700</v>
      </c>
      <c r="J200">
        <f>SUMIFS('2way'!$AF$3:$AF$7690,'2way'!$Q$3:$Q$7690,"="&amp;B200,'2way'!$Y$3:$Y$7690,"&lt;&gt;P") + SUMIFS('2way'!$AF$3:$AF$7690,'2way'!$R$3:$R$7690,"="&amp;B200,'2way'!$Y$3:$Y$7690,"&lt;&gt;P")</f>
        <v>-350</v>
      </c>
      <c r="K200" s="79">
        <f t="shared" si="11"/>
        <v>-0.5</v>
      </c>
    </row>
    <row r="201" spans="1:1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700</v>
      </c>
      <c r="D201">
        <f>SUMIFS('2way'!$AB$3:$AB$7690,'2way'!$Q$3:$Q$7690,"="&amp;B201,'2way'!$Z$3:$Z$7690,"&lt;&gt;P") + SUMIFS('2way'!$AB$3:$AB$7690,'2way'!$R$3:$R$7690,"="&amp;B201,'2way'!$Z$3:$Z$7690,"&lt;&gt;P")</f>
        <v>-124.00000000000003</v>
      </c>
      <c r="E201" s="79">
        <f t="shared" si="9"/>
        <v>-0.17714285714285719</v>
      </c>
      <c r="F201">
        <f>SUMIFS('2way'!$Z$3:$Z$7690,'2way'!$Q$3:$Q$7690,"=" &amp;B201,'2way'!$Y$3:$Y$7690,"&lt;&gt;P") + SUMIFS('2way'!$Z$3:$Z$7690,'2way'!$R$3:$R$7690,"=" &amp;B201,'2way'!$Y$3:$Y$7690,"&lt;&gt;P")</f>
        <v>700</v>
      </c>
      <c r="G201">
        <f>SUMIFS('2way'!$AD$3:$AD$7690,'2way'!$Q$3:$Q$7690,"="&amp;B201,'2way'!$Y$3:$Y$7690,"&lt;&gt;P") + SUMIFS('2way'!$AD$3:$AD$7690,'2way'!$R$3:$R$7690,"="&amp;D201,'2way'!$Y$3:$Y$7690,"&lt;&gt;P")</f>
        <v>-1.0000000000000284</v>
      </c>
      <c r="H201" s="79">
        <f t="shared" si="10"/>
        <v>-1.4285714285714691E-3</v>
      </c>
      <c r="I201">
        <f>SUMIFS('2way'!$Z$3:$Z$7690,'2way'!$Q$3:$Q$7690,"=" &amp;B201,'2way'!$Y$3:$Y$7690,"&lt;&gt;P") + SUMIFS('2way'!$Z$3:$Z$7690,'2way'!$R$3:$R$7690,"=" &amp;B201,'2way'!$Y$3:$Y$7690,"&lt;&gt;P")</f>
        <v>700</v>
      </c>
      <c r="J201">
        <f>SUMIFS('2way'!$AF$3:$AF$7690,'2way'!$Q$3:$Q$7690,"="&amp;B201,'2way'!$Y$3:$Y$7690,"&lt;&gt;P") + SUMIFS('2way'!$AF$3:$AF$7690,'2way'!$R$3:$R$7690,"="&amp;B201,'2way'!$Y$3:$Y$7690,"&lt;&gt;P")</f>
        <v>-523</v>
      </c>
      <c r="K201" s="79">
        <f t="shared" si="11"/>
        <v>-0.74714285714285711</v>
      </c>
    </row>
    <row r="202" spans="1:1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700</v>
      </c>
      <c r="D202">
        <f>SUMIFS('2way'!$AB$3:$AB$7690,'2way'!$Q$3:$Q$7690,"="&amp;B202,'2way'!$Z$3:$Z$7690,"&lt;&gt;P") + SUMIFS('2way'!$AB$3:$AB$7690,'2way'!$R$3:$R$7690,"="&amp;B202,'2way'!$Z$3:$Z$7690,"&lt;&gt;P")</f>
        <v>-108</v>
      </c>
      <c r="E202" s="79">
        <f t="shared" si="9"/>
        <v>-0.15428571428571428</v>
      </c>
      <c r="F202">
        <f>SUMIFS('2way'!$Z$3:$Z$7690,'2way'!$Q$3:$Q$7690,"=" &amp;B202,'2way'!$Y$3:$Y$7690,"&lt;&gt;P") + SUMIFS('2way'!$Z$3:$Z$7690,'2way'!$R$3:$R$7690,"=" &amp;B202,'2way'!$Y$3:$Y$7690,"&lt;&gt;P")</f>
        <v>700</v>
      </c>
      <c r="G202">
        <f>SUMIFS('2way'!$AD$3:$AD$7690,'2way'!$Q$3:$Q$7690,"="&amp;B202,'2way'!$Y$3:$Y$7690,"&lt;&gt;P") + SUMIFS('2way'!$AD$3:$AD$7690,'2way'!$R$3:$R$7690,"="&amp;D202,'2way'!$Y$3:$Y$7690,"&lt;&gt;P")</f>
        <v>-92</v>
      </c>
      <c r="H202" s="79">
        <f t="shared" si="10"/>
        <v>-0.13142857142857142</v>
      </c>
      <c r="I202">
        <f>SUMIFS('2way'!$Z$3:$Z$7690,'2way'!$Q$3:$Q$7690,"=" &amp;B202,'2way'!$Y$3:$Y$7690,"&lt;&gt;P") + SUMIFS('2way'!$Z$3:$Z$7690,'2way'!$R$3:$R$7690,"=" &amp;B202,'2way'!$Y$3:$Y$7690,"&lt;&gt;P")</f>
        <v>700</v>
      </c>
      <c r="J202">
        <f>SUMIFS('2way'!$AF$3:$AF$7690,'2way'!$Q$3:$Q$7690,"="&amp;B202,'2way'!$Y$3:$Y$7690,"&lt;&gt;P") + SUMIFS('2way'!$AF$3:$AF$7690,'2way'!$R$3:$R$7690,"="&amp;B202,'2way'!$Y$3:$Y$7690,"&lt;&gt;P")</f>
        <v>-333</v>
      </c>
      <c r="K202" s="79">
        <f t="shared" si="11"/>
        <v>-0.4757142857142857</v>
      </c>
    </row>
    <row r="203" spans="1:1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700</v>
      </c>
      <c r="D203">
        <f>SUMIFS('2way'!$AB$3:$AB$7690,'2way'!$Q$3:$Q$7690,"="&amp;B203,'2way'!$Z$3:$Z$7690,"&lt;&gt;P") + SUMIFS('2way'!$AB$3:$AB$7690,'2way'!$R$3:$R$7690,"="&amp;B203,'2way'!$Z$3:$Z$7690,"&lt;&gt;P")</f>
        <v>-542</v>
      </c>
      <c r="E203" s="79">
        <f t="shared" si="9"/>
        <v>-0.77428571428571424</v>
      </c>
      <c r="F203">
        <f>SUMIFS('2way'!$Z$3:$Z$7690,'2way'!$Q$3:$Q$7690,"=" &amp;B203,'2way'!$Y$3:$Y$7690,"&lt;&gt;P") + SUMIFS('2way'!$Z$3:$Z$7690,'2way'!$R$3:$R$7690,"=" &amp;B203,'2way'!$Y$3:$Y$7690,"&lt;&gt;P")</f>
        <v>700</v>
      </c>
      <c r="G203">
        <f>SUMIFS('2way'!$AD$3:$AD$7690,'2way'!$Q$3:$Q$7690,"="&amp;B203,'2way'!$Y$3:$Y$7690,"&lt;&gt;P") + SUMIFS('2way'!$AD$3:$AD$7690,'2way'!$R$3:$R$7690,"="&amp;D203,'2way'!$Y$3:$Y$7690,"&lt;&gt;P")</f>
        <v>-400</v>
      </c>
      <c r="H203" s="79">
        <f t="shared" si="10"/>
        <v>-0.5714285714285714</v>
      </c>
      <c r="I203">
        <f>SUMIFS('2way'!$Z$3:$Z$7690,'2way'!$Q$3:$Q$7690,"=" &amp;B203,'2way'!$Y$3:$Y$7690,"&lt;&gt;P") + SUMIFS('2way'!$Z$3:$Z$7690,'2way'!$R$3:$R$7690,"=" &amp;B203,'2way'!$Y$3:$Y$7690,"&lt;&gt;P")</f>
        <v>700</v>
      </c>
      <c r="J203">
        <f>SUMIFS('2way'!$AF$3:$AF$7690,'2way'!$Q$3:$Q$7690,"="&amp;B203,'2way'!$Y$3:$Y$7690,"&lt;&gt;P") + SUMIFS('2way'!$AF$3:$AF$7690,'2way'!$R$3:$R$7690,"="&amp;B203,'2way'!$Y$3:$Y$7690,"&lt;&gt;P")</f>
        <v>-528</v>
      </c>
      <c r="K203" s="79">
        <f t="shared" si="11"/>
        <v>-0.75428571428571434</v>
      </c>
    </row>
    <row r="204" spans="1:1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700</v>
      </c>
      <c r="D204">
        <f>SUMIFS('2way'!$AB$3:$AB$7690,'2way'!$Q$3:$Q$7690,"="&amp;B204,'2way'!$Z$3:$Z$7690,"&lt;&gt;P") + SUMIFS('2way'!$AB$3:$AB$7690,'2way'!$R$3:$R$7690,"="&amp;B204,'2way'!$Z$3:$Z$7690,"&lt;&gt;P")</f>
        <v>-459</v>
      </c>
      <c r="E204" s="79">
        <f t="shared" si="9"/>
        <v>-0.65571428571428569</v>
      </c>
      <c r="F204">
        <f>SUMIFS('2way'!$Z$3:$Z$7690,'2way'!$Q$3:$Q$7690,"=" &amp;B204,'2way'!$Y$3:$Y$7690,"&lt;&gt;P") + SUMIFS('2way'!$Z$3:$Z$7690,'2way'!$R$3:$R$7690,"=" &amp;B204,'2way'!$Y$3:$Y$7690,"&lt;&gt;P")</f>
        <v>700</v>
      </c>
      <c r="G204">
        <f>SUMIFS('2way'!$AD$3:$AD$7690,'2way'!$Q$3:$Q$7690,"="&amp;B204,'2way'!$Y$3:$Y$7690,"&lt;&gt;P") + SUMIFS('2way'!$AD$3:$AD$7690,'2way'!$R$3:$R$7690,"="&amp;D204,'2way'!$Y$3:$Y$7690,"&lt;&gt;P")</f>
        <v>-254</v>
      </c>
      <c r="H204" s="79">
        <f t="shared" si="10"/>
        <v>-0.36285714285714288</v>
      </c>
      <c r="I204">
        <f>SUMIFS('2way'!$Z$3:$Z$7690,'2way'!$Q$3:$Q$7690,"=" &amp;B204,'2way'!$Y$3:$Y$7690,"&lt;&gt;P") + SUMIFS('2way'!$Z$3:$Z$7690,'2way'!$R$3:$R$7690,"=" &amp;B204,'2way'!$Y$3:$Y$7690,"&lt;&gt;P")</f>
        <v>700</v>
      </c>
      <c r="J204">
        <f>SUMIFS('2way'!$AF$3:$AF$7690,'2way'!$Q$3:$Q$7690,"="&amp;B204,'2way'!$Y$3:$Y$7690,"&lt;&gt;P") + SUMIFS('2way'!$AF$3:$AF$7690,'2way'!$R$3:$R$7690,"="&amp;B204,'2way'!$Y$3:$Y$7690,"&lt;&gt;P")</f>
        <v>-373</v>
      </c>
      <c r="K204" s="79">
        <f t="shared" si="11"/>
        <v>-0.53285714285714281</v>
      </c>
    </row>
    <row r="205" spans="1:1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700</v>
      </c>
      <c r="D205">
        <f>SUMIFS('2way'!$AB$3:$AB$7690,'2way'!$Q$3:$Q$7690,"="&amp;B205,'2way'!$Z$3:$Z$7690,"&lt;&gt;P") + SUMIFS('2way'!$AB$3:$AB$7690,'2way'!$R$3:$R$7690,"="&amp;B205,'2way'!$Z$3:$Z$7690,"&lt;&gt;P")</f>
        <v>66</v>
      </c>
      <c r="E205" s="79">
        <f t="shared" si="9"/>
        <v>9.4285714285714292E-2</v>
      </c>
      <c r="F205">
        <f>SUMIFS('2way'!$Z$3:$Z$7690,'2way'!$Q$3:$Q$7690,"=" &amp;B205,'2way'!$Y$3:$Y$7690,"&lt;&gt;P") + SUMIFS('2way'!$Z$3:$Z$7690,'2way'!$R$3:$R$7690,"=" &amp;B205,'2way'!$Y$3:$Y$7690,"&lt;&gt;P")</f>
        <v>700</v>
      </c>
      <c r="G205">
        <f>SUMIFS('2way'!$AD$3:$AD$7690,'2way'!$Q$3:$Q$7690,"="&amp;B205,'2way'!$Y$3:$Y$7690,"&lt;&gt;P") + SUMIFS('2way'!$AD$3:$AD$7690,'2way'!$R$3:$R$7690,"="&amp;D205,'2way'!$Y$3:$Y$7690,"&lt;&gt;P")</f>
        <v>154</v>
      </c>
      <c r="H205" s="79">
        <f t="shared" si="10"/>
        <v>0.22</v>
      </c>
      <c r="I205">
        <f>SUMIFS('2way'!$Z$3:$Z$7690,'2way'!$Q$3:$Q$7690,"=" &amp;B205,'2way'!$Y$3:$Y$7690,"&lt;&gt;P") + SUMIFS('2way'!$Z$3:$Z$7690,'2way'!$R$3:$R$7690,"=" &amp;B205,'2way'!$Y$3:$Y$7690,"&lt;&gt;P")</f>
        <v>700</v>
      </c>
      <c r="J205">
        <f>SUMIFS('2way'!$AF$3:$AF$7690,'2way'!$Q$3:$Q$7690,"="&amp;B205,'2way'!$Y$3:$Y$7690,"&lt;&gt;P") + SUMIFS('2way'!$AF$3:$AF$7690,'2way'!$R$3:$R$7690,"="&amp;B205,'2way'!$Y$3:$Y$7690,"&lt;&gt;P")</f>
        <v>-700</v>
      </c>
      <c r="K205" s="79">
        <f t="shared" si="11"/>
        <v>-1</v>
      </c>
    </row>
    <row r="206" spans="1:1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700</v>
      </c>
      <c r="D206">
        <f>SUMIFS('2way'!$AB$3:$AB$7690,'2way'!$Q$3:$Q$7690,"="&amp;B206,'2way'!$Z$3:$Z$7690,"&lt;&gt;P") + SUMIFS('2way'!$AB$3:$AB$7690,'2way'!$R$3:$R$7690,"="&amp;B206,'2way'!$Z$3:$Z$7690,"&lt;&gt;P")</f>
        <v>261</v>
      </c>
      <c r="E206" s="79">
        <f t="shared" si="9"/>
        <v>0.37285714285714283</v>
      </c>
      <c r="F206">
        <f>SUMIFS('2way'!$Z$3:$Z$7690,'2way'!$Q$3:$Q$7690,"=" &amp;B206,'2way'!$Y$3:$Y$7690,"&lt;&gt;P") + SUMIFS('2way'!$Z$3:$Z$7690,'2way'!$R$3:$R$7690,"=" &amp;B206,'2way'!$Y$3:$Y$7690,"&lt;&gt;P")</f>
        <v>700</v>
      </c>
      <c r="G206">
        <f>SUMIFS('2way'!$AD$3:$AD$7690,'2way'!$Q$3:$Q$7690,"="&amp;B206,'2way'!$Y$3:$Y$7690,"&lt;&gt;P") + SUMIFS('2way'!$AD$3:$AD$7690,'2way'!$R$3:$R$7690,"="&amp;D206,'2way'!$Y$3:$Y$7690,"&lt;&gt;P")</f>
        <v>-87</v>
      </c>
      <c r="H206" s="79">
        <f t="shared" si="10"/>
        <v>-0.12428571428571429</v>
      </c>
      <c r="I206">
        <f>SUMIFS('2way'!$Z$3:$Z$7690,'2way'!$Q$3:$Q$7690,"=" &amp;B206,'2way'!$Y$3:$Y$7690,"&lt;&gt;P") + SUMIFS('2way'!$Z$3:$Z$7690,'2way'!$R$3:$R$7690,"=" &amp;B206,'2way'!$Y$3:$Y$7690,"&lt;&gt;P")</f>
        <v>700</v>
      </c>
      <c r="J206">
        <f>SUMIFS('2way'!$AF$3:$AF$7690,'2way'!$Q$3:$Q$7690,"="&amp;B206,'2way'!$Y$3:$Y$7690,"&lt;&gt;P") + SUMIFS('2way'!$AF$3:$AF$7690,'2way'!$R$3:$R$7690,"="&amp;B206,'2way'!$Y$3:$Y$7690,"&lt;&gt;P")</f>
        <v>-330</v>
      </c>
      <c r="K206" s="79">
        <f t="shared" si="11"/>
        <v>-0.47142857142857142</v>
      </c>
    </row>
    <row r="207" spans="1:1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700</v>
      </c>
      <c r="D207">
        <f>SUMIFS('2way'!$AB$3:$AB$7690,'2way'!$Q$3:$Q$7690,"="&amp;B207,'2way'!$Z$3:$Z$7690,"&lt;&gt;P") + SUMIFS('2way'!$AB$3:$AB$7690,'2way'!$R$3:$R$7690,"="&amp;B207,'2way'!$Z$3:$Z$7690,"&lt;&gt;P")</f>
        <v>-246</v>
      </c>
      <c r="E207" s="79">
        <f t="shared" si="9"/>
        <v>-0.35142857142857142</v>
      </c>
      <c r="F207">
        <f>SUMIFS('2way'!$Z$3:$Z$7690,'2way'!$Q$3:$Q$7690,"=" &amp;B207,'2way'!$Y$3:$Y$7690,"&lt;&gt;P") + SUMIFS('2way'!$Z$3:$Z$7690,'2way'!$R$3:$R$7690,"=" &amp;B207,'2way'!$Y$3:$Y$7690,"&lt;&gt;P")</f>
        <v>700</v>
      </c>
      <c r="G207">
        <f>SUMIFS('2way'!$AD$3:$AD$7690,'2way'!$Q$3:$Q$7690,"="&amp;B207,'2way'!$Y$3:$Y$7690,"&lt;&gt;P") + SUMIFS('2way'!$AD$3:$AD$7690,'2way'!$R$3:$R$7690,"="&amp;D207,'2way'!$Y$3:$Y$7690,"&lt;&gt;P")</f>
        <v>-300</v>
      </c>
      <c r="H207" s="79">
        <f t="shared" si="10"/>
        <v>-0.42857142857142855</v>
      </c>
      <c r="I207">
        <f>SUMIFS('2way'!$Z$3:$Z$7690,'2way'!$Q$3:$Q$7690,"=" &amp;B207,'2way'!$Y$3:$Y$7690,"&lt;&gt;P") + SUMIFS('2way'!$Z$3:$Z$7690,'2way'!$R$3:$R$7690,"=" &amp;B207,'2way'!$Y$3:$Y$7690,"&lt;&gt;P")</f>
        <v>700</v>
      </c>
      <c r="J207">
        <f>SUMIFS('2way'!$AF$3:$AF$7690,'2way'!$Q$3:$Q$7690,"="&amp;B207,'2way'!$Y$3:$Y$7690,"&lt;&gt;P") + SUMIFS('2way'!$AF$3:$AF$7690,'2way'!$R$3:$R$7690,"="&amp;B207,'2way'!$Y$3:$Y$7690,"&lt;&gt;P")</f>
        <v>-350</v>
      </c>
      <c r="K207" s="79">
        <f t="shared" si="11"/>
        <v>-0.5</v>
      </c>
    </row>
    <row r="208" spans="1:1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700</v>
      </c>
      <c r="D208">
        <f>SUMIFS('2way'!$AB$3:$AB$7690,'2way'!$Q$3:$Q$7690,"="&amp;B208,'2way'!$Z$3:$Z$7690,"&lt;&gt;P") + SUMIFS('2way'!$AB$3:$AB$7690,'2way'!$R$3:$R$7690,"="&amp;B208,'2way'!$Z$3:$Z$7690,"&lt;&gt;P")</f>
        <v>-239</v>
      </c>
      <c r="E208" s="79">
        <f t="shared" si="9"/>
        <v>-0.34142857142857141</v>
      </c>
      <c r="F208">
        <f>SUMIFS('2way'!$Z$3:$Z$7690,'2way'!$Q$3:$Q$7690,"=" &amp;B208,'2way'!$Y$3:$Y$7690,"&lt;&gt;P") + SUMIFS('2way'!$Z$3:$Z$7690,'2way'!$R$3:$R$7690,"=" &amp;B208,'2way'!$Y$3:$Y$7690,"&lt;&gt;P")</f>
        <v>700</v>
      </c>
      <c r="G208">
        <f>SUMIFS('2way'!$AD$3:$AD$7690,'2way'!$Q$3:$Q$7690,"="&amp;B208,'2way'!$Y$3:$Y$7690,"&lt;&gt;P") + SUMIFS('2way'!$AD$3:$AD$7690,'2way'!$R$3:$R$7690,"="&amp;D208,'2way'!$Y$3:$Y$7690,"&lt;&gt;P")</f>
        <v>-15</v>
      </c>
      <c r="H208" s="79">
        <f t="shared" si="10"/>
        <v>-2.1428571428571429E-2</v>
      </c>
      <c r="I208">
        <f>SUMIFS('2way'!$Z$3:$Z$7690,'2way'!$Q$3:$Q$7690,"=" &amp;B208,'2way'!$Y$3:$Y$7690,"&lt;&gt;P") + SUMIFS('2way'!$Z$3:$Z$7690,'2way'!$R$3:$R$7690,"=" &amp;B208,'2way'!$Y$3:$Y$7690,"&lt;&gt;P")</f>
        <v>700</v>
      </c>
      <c r="J208">
        <f>SUMIFS('2way'!$AF$3:$AF$7690,'2way'!$Q$3:$Q$7690,"="&amp;B208,'2way'!$Y$3:$Y$7690,"&lt;&gt;P") + SUMIFS('2way'!$AF$3:$AF$7690,'2way'!$R$3:$R$7690,"="&amp;B208,'2way'!$Y$3:$Y$7690,"&lt;&gt;P")</f>
        <v>-384</v>
      </c>
      <c r="K208" s="79">
        <f t="shared" si="11"/>
        <v>-0.5485714285714286</v>
      </c>
    </row>
    <row r="209" spans="1:1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700</v>
      </c>
      <c r="D209">
        <f>SUMIFS('2way'!$AB$3:$AB$7690,'2way'!$Q$3:$Q$7690,"="&amp;B209,'2way'!$Z$3:$Z$7690,"&lt;&gt;P") + SUMIFS('2way'!$AB$3:$AB$7690,'2way'!$R$3:$R$7690,"="&amp;B209,'2way'!$Z$3:$Z$7690,"&lt;&gt;P")</f>
        <v>235</v>
      </c>
      <c r="E209" s="79">
        <f t="shared" si="9"/>
        <v>0.33571428571428569</v>
      </c>
      <c r="F209">
        <f>SUMIFS('2way'!$Z$3:$Z$7690,'2way'!$Q$3:$Q$7690,"=" &amp;B209,'2way'!$Y$3:$Y$7690,"&lt;&gt;P") + SUMIFS('2way'!$Z$3:$Z$7690,'2way'!$R$3:$R$7690,"=" &amp;B209,'2way'!$Y$3:$Y$7690,"&lt;&gt;P")</f>
        <v>700</v>
      </c>
      <c r="G209">
        <f>SUMIFS('2way'!$AD$3:$AD$7690,'2way'!$Q$3:$Q$7690,"="&amp;B209,'2way'!$Y$3:$Y$7690,"&lt;&gt;P") + SUMIFS('2way'!$AD$3:$AD$7690,'2way'!$R$3:$R$7690,"="&amp;D209,'2way'!$Y$3:$Y$7690,"&lt;&gt;P")</f>
        <v>-219</v>
      </c>
      <c r="H209" s="79">
        <f t="shared" si="10"/>
        <v>-0.31285714285714283</v>
      </c>
      <c r="I209">
        <f>SUMIFS('2way'!$Z$3:$Z$7690,'2way'!$Q$3:$Q$7690,"=" &amp;B209,'2way'!$Y$3:$Y$7690,"&lt;&gt;P") + SUMIFS('2way'!$Z$3:$Z$7690,'2way'!$R$3:$R$7690,"=" &amp;B209,'2way'!$Y$3:$Y$7690,"&lt;&gt;P")</f>
        <v>700</v>
      </c>
      <c r="J209">
        <f>SUMIFS('2way'!$AF$3:$AF$7690,'2way'!$Q$3:$Q$7690,"="&amp;B209,'2way'!$Y$3:$Y$7690,"&lt;&gt;P") + SUMIFS('2way'!$AF$3:$AF$7690,'2way'!$R$3:$R$7690,"="&amp;B209,'2way'!$Y$3:$Y$7690,"&lt;&gt;P")</f>
        <v>1</v>
      </c>
      <c r="K209" s="79">
        <f t="shared" si="11"/>
        <v>1.4285714285714286E-3</v>
      </c>
    </row>
    <row r="210" spans="1:1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700</v>
      </c>
      <c r="D210">
        <f>SUMIFS('2way'!$AB$3:$AB$7690,'2way'!$Q$3:$Q$7690,"="&amp;B210,'2way'!$Z$3:$Z$7690,"&lt;&gt;P") + SUMIFS('2way'!$AB$3:$AB$7690,'2way'!$R$3:$R$7690,"="&amp;B210,'2way'!$Z$3:$Z$7690,"&lt;&gt;P")</f>
        <v>-229</v>
      </c>
      <c r="E210" s="79">
        <f t="shared" si="9"/>
        <v>-0.32714285714285712</v>
      </c>
      <c r="F210">
        <f>SUMIFS('2way'!$Z$3:$Z$7690,'2way'!$Q$3:$Q$7690,"=" &amp;B210,'2way'!$Y$3:$Y$7690,"&lt;&gt;P") + SUMIFS('2way'!$Z$3:$Z$7690,'2way'!$R$3:$R$7690,"=" &amp;B210,'2way'!$Y$3:$Y$7690,"&lt;&gt;P")</f>
        <v>700</v>
      </c>
      <c r="G210">
        <f>SUMIFS('2way'!$AD$3:$AD$7690,'2way'!$Q$3:$Q$7690,"="&amp;B210,'2way'!$Y$3:$Y$7690,"&lt;&gt;P") + SUMIFS('2way'!$AD$3:$AD$7690,'2way'!$R$3:$R$7690,"="&amp;D210,'2way'!$Y$3:$Y$7690,"&lt;&gt;P")</f>
        <v>-155</v>
      </c>
      <c r="H210" s="79">
        <f t="shared" si="10"/>
        <v>-0.22142857142857142</v>
      </c>
      <c r="I210">
        <f>SUMIFS('2way'!$Z$3:$Z$7690,'2way'!$Q$3:$Q$7690,"=" &amp;B210,'2way'!$Y$3:$Y$7690,"&lt;&gt;P") + SUMIFS('2way'!$Z$3:$Z$7690,'2way'!$R$3:$R$7690,"=" &amp;B210,'2way'!$Y$3:$Y$7690,"&lt;&gt;P")</f>
        <v>700</v>
      </c>
      <c r="J210">
        <f>SUMIFS('2way'!$AF$3:$AF$7690,'2way'!$Q$3:$Q$7690,"="&amp;B210,'2way'!$Y$3:$Y$7690,"&lt;&gt;P") + SUMIFS('2way'!$AF$3:$AF$7690,'2way'!$R$3:$R$7690,"="&amp;B210,'2way'!$Y$3:$Y$7690,"&lt;&gt;P")</f>
        <v>-700</v>
      </c>
      <c r="K210" s="79">
        <f t="shared" si="11"/>
        <v>-1</v>
      </c>
    </row>
    <row r="211" spans="1:1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700</v>
      </c>
      <c r="D211">
        <f>SUMIFS('2way'!$AB$3:$AB$7690,'2way'!$Q$3:$Q$7690,"="&amp;B211,'2way'!$Z$3:$Z$7690,"&lt;&gt;P") + SUMIFS('2way'!$AB$3:$AB$7690,'2way'!$R$3:$R$7690,"="&amp;B211,'2way'!$Z$3:$Z$7690,"&lt;&gt;P")</f>
        <v>-524</v>
      </c>
      <c r="E211" s="79">
        <f t="shared" si="9"/>
        <v>-0.74857142857142855</v>
      </c>
      <c r="F211">
        <f>SUMIFS('2way'!$Z$3:$Z$7690,'2way'!$Q$3:$Q$7690,"=" &amp;B211,'2way'!$Y$3:$Y$7690,"&lt;&gt;P") + SUMIFS('2way'!$Z$3:$Z$7690,'2way'!$R$3:$R$7690,"=" &amp;B211,'2way'!$Y$3:$Y$7690,"&lt;&gt;P")</f>
        <v>700</v>
      </c>
      <c r="G211">
        <f>SUMIFS('2way'!$AD$3:$AD$7690,'2way'!$Q$3:$Q$7690,"="&amp;B211,'2way'!$Y$3:$Y$7690,"&lt;&gt;P") + SUMIFS('2way'!$AD$3:$AD$7690,'2way'!$R$3:$R$7690,"="&amp;D211,'2way'!$Y$3:$Y$7690,"&lt;&gt;P")</f>
        <v>-300</v>
      </c>
      <c r="H211" s="79">
        <f t="shared" si="10"/>
        <v>-0.42857142857142855</v>
      </c>
      <c r="I211">
        <f>SUMIFS('2way'!$Z$3:$Z$7690,'2way'!$Q$3:$Q$7690,"=" &amp;B211,'2way'!$Y$3:$Y$7690,"&lt;&gt;P") + SUMIFS('2way'!$Z$3:$Z$7690,'2way'!$R$3:$R$7690,"=" &amp;B211,'2way'!$Y$3:$Y$7690,"&lt;&gt;P")</f>
        <v>700</v>
      </c>
      <c r="J211">
        <f>SUMIFS('2way'!$AF$3:$AF$7690,'2way'!$Q$3:$Q$7690,"="&amp;B211,'2way'!$Y$3:$Y$7690,"&lt;&gt;P") + SUMIFS('2way'!$AF$3:$AF$7690,'2way'!$R$3:$R$7690,"="&amp;B211,'2way'!$Y$3:$Y$7690,"&lt;&gt;P")</f>
        <v>-347</v>
      </c>
      <c r="K211" s="79">
        <f t="shared" si="11"/>
        <v>-0.49571428571428572</v>
      </c>
    </row>
    <row r="212" spans="1:1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700</v>
      </c>
      <c r="D212">
        <f>SUMIFS('2way'!$AB$3:$AB$7690,'2way'!$Q$3:$Q$7690,"="&amp;B212,'2way'!$Z$3:$Z$7690,"&lt;&gt;P") + SUMIFS('2way'!$AB$3:$AB$7690,'2way'!$R$3:$R$7690,"="&amp;B212,'2way'!$Z$3:$Z$7690,"&lt;&gt;P")</f>
        <v>-113</v>
      </c>
      <c r="E212" s="79">
        <f t="shared" si="9"/>
        <v>-0.16142857142857142</v>
      </c>
      <c r="F212">
        <f>SUMIFS('2way'!$Z$3:$Z$7690,'2way'!$Q$3:$Q$7690,"=" &amp;B212,'2way'!$Y$3:$Y$7690,"&lt;&gt;P") + SUMIFS('2way'!$Z$3:$Z$7690,'2way'!$R$3:$R$7690,"=" &amp;B212,'2way'!$Y$3:$Y$7690,"&lt;&gt;P")</f>
        <v>700</v>
      </c>
      <c r="G212">
        <f>SUMIFS('2way'!$AD$3:$AD$7690,'2way'!$Q$3:$Q$7690,"="&amp;B212,'2way'!$Y$3:$Y$7690,"&lt;&gt;P") + SUMIFS('2way'!$AD$3:$AD$7690,'2way'!$R$3:$R$7690,"="&amp;D212,'2way'!$Y$3:$Y$7690,"&lt;&gt;P")</f>
        <v>-400</v>
      </c>
      <c r="H212" s="79">
        <f t="shared" si="10"/>
        <v>-0.5714285714285714</v>
      </c>
      <c r="I212">
        <f>SUMIFS('2way'!$Z$3:$Z$7690,'2way'!$Q$3:$Q$7690,"=" &amp;B212,'2way'!$Y$3:$Y$7690,"&lt;&gt;P") + SUMIFS('2way'!$Z$3:$Z$7690,'2way'!$R$3:$R$7690,"=" &amp;B212,'2way'!$Y$3:$Y$7690,"&lt;&gt;P")</f>
        <v>700</v>
      </c>
      <c r="J212">
        <f>SUMIFS('2way'!$AF$3:$AF$7690,'2way'!$Q$3:$Q$7690,"="&amp;B212,'2way'!$Y$3:$Y$7690,"&lt;&gt;P") + SUMIFS('2way'!$AF$3:$AF$7690,'2way'!$R$3:$R$7690,"="&amp;B212,'2way'!$Y$3:$Y$7690,"&lt;&gt;P")</f>
        <v>-173</v>
      </c>
      <c r="K212" s="79">
        <f t="shared" si="11"/>
        <v>-0.24714285714285714</v>
      </c>
    </row>
    <row r="213" spans="1:1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700</v>
      </c>
      <c r="D213">
        <f>SUMIFS('2way'!$AB$3:$AB$7690,'2way'!$Q$3:$Q$7690,"="&amp;B213,'2way'!$Z$3:$Z$7690,"&lt;&gt;P") + SUMIFS('2way'!$AB$3:$AB$7690,'2way'!$R$3:$R$7690,"="&amp;B213,'2way'!$Z$3:$Z$7690,"&lt;&gt;P")</f>
        <v>-210</v>
      </c>
      <c r="E213" s="79">
        <f t="shared" si="9"/>
        <v>-0.3</v>
      </c>
      <c r="F213">
        <f>SUMIFS('2way'!$Z$3:$Z$7690,'2way'!$Q$3:$Q$7690,"=" &amp;B213,'2way'!$Y$3:$Y$7690,"&lt;&gt;P") + SUMIFS('2way'!$Z$3:$Z$7690,'2way'!$R$3:$R$7690,"=" &amp;B213,'2way'!$Y$3:$Y$7690,"&lt;&gt;P")</f>
        <v>700</v>
      </c>
      <c r="G213">
        <f>SUMIFS('2way'!$AD$3:$AD$7690,'2way'!$Q$3:$Q$7690,"="&amp;B213,'2way'!$Y$3:$Y$7690,"&lt;&gt;P") + SUMIFS('2way'!$AD$3:$AD$7690,'2way'!$R$3:$R$7690,"="&amp;D213,'2way'!$Y$3:$Y$7690,"&lt;&gt;P")</f>
        <v>-300</v>
      </c>
      <c r="H213" s="79">
        <f t="shared" si="10"/>
        <v>-0.42857142857142855</v>
      </c>
      <c r="I213">
        <f>SUMIFS('2way'!$Z$3:$Z$7690,'2way'!$Q$3:$Q$7690,"=" &amp;B213,'2way'!$Y$3:$Y$7690,"&lt;&gt;P") + SUMIFS('2way'!$Z$3:$Z$7690,'2way'!$R$3:$R$7690,"=" &amp;B213,'2way'!$Y$3:$Y$7690,"&lt;&gt;P")</f>
        <v>700</v>
      </c>
      <c r="J213">
        <f>SUMIFS('2way'!$AF$3:$AF$7690,'2way'!$Q$3:$Q$7690,"="&amp;B213,'2way'!$Y$3:$Y$7690,"&lt;&gt;P") + SUMIFS('2way'!$AF$3:$AF$7690,'2way'!$R$3:$R$7690,"="&amp;B213,'2way'!$Y$3:$Y$7690,"&lt;&gt;P")</f>
        <v>130</v>
      </c>
      <c r="K213" s="79">
        <f t="shared" si="11"/>
        <v>0.18571428571428572</v>
      </c>
    </row>
    <row r="214" spans="1:1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700</v>
      </c>
      <c r="D214">
        <f>SUMIFS('2way'!$AB$3:$AB$7690,'2way'!$Q$3:$Q$7690,"="&amp;B214,'2way'!$Z$3:$Z$7690,"&lt;&gt;P") + SUMIFS('2way'!$AB$3:$AB$7690,'2way'!$R$3:$R$7690,"="&amp;B214,'2way'!$Z$3:$Z$7690,"&lt;&gt;P")</f>
        <v>-317</v>
      </c>
      <c r="E214" s="79">
        <f t="shared" si="9"/>
        <v>-0.45285714285714285</v>
      </c>
      <c r="F214">
        <f>SUMIFS('2way'!$Z$3:$Z$7690,'2way'!$Q$3:$Q$7690,"=" &amp;B214,'2way'!$Y$3:$Y$7690,"&lt;&gt;P") + SUMIFS('2way'!$Z$3:$Z$7690,'2way'!$R$3:$R$7690,"=" &amp;B214,'2way'!$Y$3:$Y$7690,"&lt;&gt;P")</f>
        <v>700</v>
      </c>
      <c r="G214">
        <f>SUMIFS('2way'!$AD$3:$AD$7690,'2way'!$Q$3:$Q$7690,"="&amp;B214,'2way'!$Y$3:$Y$7690,"&lt;&gt;P") + SUMIFS('2way'!$AD$3:$AD$7690,'2way'!$R$3:$R$7690,"="&amp;D214,'2way'!$Y$3:$Y$7690,"&lt;&gt;P")</f>
        <v>-207</v>
      </c>
      <c r="H214" s="79">
        <f t="shared" si="10"/>
        <v>-0.29571428571428571</v>
      </c>
      <c r="I214">
        <f>SUMIFS('2way'!$Z$3:$Z$7690,'2way'!$Q$3:$Q$7690,"=" &amp;B214,'2way'!$Y$3:$Y$7690,"&lt;&gt;P") + SUMIFS('2way'!$Z$3:$Z$7690,'2way'!$R$3:$R$7690,"=" &amp;B214,'2way'!$Y$3:$Y$7690,"&lt;&gt;P")</f>
        <v>700</v>
      </c>
      <c r="J214">
        <f>SUMIFS('2way'!$AF$3:$AF$7690,'2way'!$Q$3:$Q$7690,"="&amp;B214,'2way'!$Y$3:$Y$7690,"&lt;&gt;P") + SUMIFS('2way'!$AF$3:$AF$7690,'2way'!$R$3:$R$7690,"="&amp;B214,'2way'!$Y$3:$Y$7690,"&lt;&gt;P")</f>
        <v>-331</v>
      </c>
      <c r="K214" s="79">
        <f t="shared" si="11"/>
        <v>-0.47285714285714286</v>
      </c>
    </row>
    <row r="215" spans="1:1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700</v>
      </c>
      <c r="D215">
        <f>SUMIFS('2way'!$AB$3:$AB$7690,'2way'!$Q$3:$Q$7690,"="&amp;B215,'2way'!$Z$3:$Z$7690,"&lt;&gt;P") + SUMIFS('2way'!$AB$3:$AB$7690,'2way'!$R$3:$R$7690,"="&amp;B215,'2way'!$Z$3:$Z$7690,"&lt;&gt;P")</f>
        <v>50</v>
      </c>
      <c r="E215" s="79">
        <f t="shared" si="9"/>
        <v>7.1428571428571425E-2</v>
      </c>
      <c r="F215">
        <f>SUMIFS('2way'!$Z$3:$Z$7690,'2way'!$Q$3:$Q$7690,"=" &amp;B215,'2way'!$Y$3:$Y$7690,"&lt;&gt;P") + SUMIFS('2way'!$Z$3:$Z$7690,'2way'!$R$3:$R$7690,"=" &amp;B215,'2way'!$Y$3:$Y$7690,"&lt;&gt;P")</f>
        <v>700</v>
      </c>
      <c r="G215">
        <f>SUMIFS('2way'!$AD$3:$AD$7690,'2way'!$Q$3:$Q$7690,"="&amp;B215,'2way'!$Y$3:$Y$7690,"&lt;&gt;P") + SUMIFS('2way'!$AD$3:$AD$7690,'2way'!$R$3:$R$7690,"="&amp;D215,'2way'!$Y$3:$Y$7690,"&lt;&gt;P")</f>
        <v>-112</v>
      </c>
      <c r="H215" s="79">
        <f t="shared" si="10"/>
        <v>-0.16</v>
      </c>
      <c r="I215">
        <f>SUMIFS('2way'!$Z$3:$Z$7690,'2way'!$Q$3:$Q$7690,"=" &amp;B215,'2way'!$Y$3:$Y$7690,"&lt;&gt;P") + SUMIFS('2way'!$Z$3:$Z$7690,'2way'!$R$3:$R$7690,"=" &amp;B215,'2way'!$Y$3:$Y$7690,"&lt;&gt;P")</f>
        <v>700</v>
      </c>
      <c r="J215">
        <f>SUMIFS('2way'!$AF$3:$AF$7690,'2way'!$Q$3:$Q$7690,"="&amp;B215,'2way'!$Y$3:$Y$7690,"&lt;&gt;P") + SUMIFS('2way'!$AF$3:$AF$7690,'2way'!$R$3:$R$7690,"="&amp;B215,'2way'!$Y$3:$Y$7690,"&lt;&gt;P")</f>
        <v>-332</v>
      </c>
      <c r="K215" s="79">
        <f t="shared" si="11"/>
        <v>-0.47428571428571431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900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900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900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900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900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900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900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900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79">
        <f t="shared" si="10"/>
        <v>-0.55555555555555558</v>
      </c>
      <c r="I218">
        <f>SUMIFS('2way'!$Z$3:$Z$7690,'2way'!$Q$3:$Q$7690,"=" &amp;B218,'2way'!$Y$3:$Y$7690,"&lt;&gt;P") + SUMIFS('2way'!$Z$3:$Z$7690,'2way'!$R$3:$R$7690,"=" &amp;B218,'2way'!$Y$3:$Y$7690,"&lt;&gt;P")</f>
        <v>900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900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900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900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900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900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900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900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900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900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900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900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900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900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900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900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900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900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900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900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900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900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900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900</v>
      </c>
      <c r="G226">
        <f>SUMIFS('2way'!$AD$3:$AD$7690,'2way'!$Q$3:$Q$7690,"="&amp;B226,'2way'!$Y$3:$Y$7690,"&lt;&gt;P") + SUMIFS('2way'!$AD$3:$AD$7690,'2way'!$R$3:$R$7690,"="&amp;D226,'2way'!$Y$3:$Y$7690,"&lt;&gt;P")</f>
        <v>29</v>
      </c>
      <c r="H226" s="79">
        <f t="shared" si="10"/>
        <v>3.2222222222222222E-2</v>
      </c>
      <c r="I226">
        <f>SUMIFS('2way'!$Z$3:$Z$7690,'2way'!$Q$3:$Q$7690,"=" &amp;B226,'2way'!$Y$3:$Y$7690,"&lt;&gt;P") + SUMIFS('2way'!$Z$3:$Z$7690,'2way'!$R$3:$R$7690,"=" &amp;B226,'2way'!$Y$3:$Y$7690,"&lt;&gt;P")</f>
        <v>900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900</v>
      </c>
      <c r="D227">
        <f>SUMIFS('2way'!$AB$3:$AB$7690,'2way'!$Q$3:$Q$7690,"="&amp;B227,'2way'!$Z$3:$Z$7690,"&lt;&gt;P") + SUMIFS('2way'!$AB$3:$AB$7690,'2way'!$R$3:$R$7690,"="&amp;B227,'2way'!$Z$3:$Z$7690,"&lt;&gt;P")</f>
        <v>111</v>
      </c>
      <c r="E227" s="79">
        <f t="shared" si="9"/>
        <v>0.12333333333333334</v>
      </c>
      <c r="F227">
        <f>SUMIFS('2way'!$Z$3:$Z$7690,'2way'!$Q$3:$Q$7690,"=" &amp;B227,'2way'!$Y$3:$Y$7690,"&lt;&gt;P") + SUMIFS('2way'!$Z$3:$Z$7690,'2way'!$R$3:$R$7690,"=" &amp;B227,'2way'!$Y$3:$Y$7690,"&lt;&gt;P")</f>
        <v>900</v>
      </c>
      <c r="G227">
        <f>SUMIFS('2way'!$AD$3:$AD$7690,'2way'!$Q$3:$Q$7690,"="&amp;B227,'2way'!$Y$3:$Y$7690,"&lt;&gt;P") + SUMIFS('2way'!$AD$3:$AD$7690,'2way'!$R$3:$R$7690,"="&amp;D227,'2way'!$Y$3:$Y$7690,"&lt;&gt;P")</f>
        <v>-500</v>
      </c>
      <c r="H227" s="79">
        <f t="shared" si="10"/>
        <v>-0.55555555555555558</v>
      </c>
      <c r="I227">
        <f>SUMIFS('2way'!$Z$3:$Z$7690,'2way'!$Q$3:$Q$7690,"=" &amp;B227,'2way'!$Y$3:$Y$7690,"&lt;&gt;P") + SUMIFS('2way'!$Z$3:$Z$7690,'2way'!$R$3:$R$7690,"=" &amp;B227,'2way'!$Y$3:$Y$7690,"&lt;&gt;P")</f>
        <v>900</v>
      </c>
      <c r="J227">
        <f>SUMIFS('2way'!$AF$3:$AF$7690,'2way'!$Q$3:$Q$7690,"="&amp;B227,'2way'!$Y$3:$Y$7690,"&lt;&gt;P") + SUMIFS('2way'!$AF$3:$AF$7690,'2way'!$R$3:$R$7690,"="&amp;B227,'2way'!$Y$3:$Y$7690,"&lt;&gt;P")</f>
        <v>67</v>
      </c>
      <c r="K227" s="79">
        <f t="shared" si="11"/>
        <v>7.4444444444444438E-2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900</v>
      </c>
      <c r="D228">
        <f>SUMIFS('2way'!$AB$3:$AB$7690,'2way'!$Q$3:$Q$7690,"="&amp;B228,'2way'!$Z$3:$Z$7690,"&lt;&gt;P") + SUMIFS('2way'!$AB$3:$AB$7690,'2way'!$R$3:$R$7690,"="&amp;B228,'2way'!$Z$3:$Z$7690,"&lt;&gt;P")</f>
        <v>286</v>
      </c>
      <c r="E228" s="79">
        <f t="shared" si="9"/>
        <v>0.31777777777777777</v>
      </c>
      <c r="F228">
        <f>SUMIFS('2way'!$Z$3:$Z$7690,'2way'!$Q$3:$Q$7690,"=" &amp;B228,'2way'!$Y$3:$Y$7690,"&lt;&gt;P") + SUMIFS('2way'!$Z$3:$Z$7690,'2way'!$R$3:$R$7690,"=" &amp;B228,'2way'!$Y$3:$Y$7690,"&lt;&gt;P")</f>
        <v>900</v>
      </c>
      <c r="G228">
        <f>SUMIFS('2way'!$AD$3:$AD$7690,'2way'!$Q$3:$Q$7690,"="&amp;B228,'2way'!$Y$3:$Y$7690,"&lt;&gt;P") + SUMIFS('2way'!$AD$3:$AD$7690,'2way'!$R$3:$R$7690,"="&amp;D228,'2way'!$Y$3:$Y$7690,"&lt;&gt;P")</f>
        <v>-400</v>
      </c>
      <c r="H228" s="79">
        <f t="shared" si="10"/>
        <v>-0.44444444444444442</v>
      </c>
      <c r="I228">
        <f>SUMIFS('2way'!$Z$3:$Z$7690,'2way'!$Q$3:$Q$7690,"=" &amp;B228,'2way'!$Y$3:$Y$7690,"&lt;&gt;P") + SUMIFS('2way'!$Z$3:$Z$7690,'2way'!$R$3:$R$7690,"=" &amp;B228,'2way'!$Y$3:$Y$7690,"&lt;&gt;P")</f>
        <v>900</v>
      </c>
      <c r="J228">
        <f>SUMIFS('2way'!$AF$3:$AF$7690,'2way'!$Q$3:$Q$7690,"="&amp;B228,'2way'!$Y$3:$Y$7690,"&lt;&gt;P") + SUMIFS('2way'!$AF$3:$AF$7690,'2way'!$R$3:$R$7690,"="&amp;B228,'2way'!$Y$3:$Y$7690,"&lt;&gt;P")</f>
        <v>77</v>
      </c>
      <c r="K228" s="79">
        <f t="shared" si="11"/>
        <v>8.5555555555555551E-2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900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900</v>
      </c>
      <c r="G229">
        <f>SUMIFS('2way'!$AD$3:$AD$7690,'2way'!$Q$3:$Q$7690,"="&amp;B229,'2way'!$Y$3:$Y$7690,"&lt;&gt;P") + SUMIFS('2way'!$AD$3:$AD$7690,'2way'!$R$3:$R$7690,"="&amp;D229,'2way'!$Y$3:$Y$7690,"&lt;&gt;P")</f>
        <v>-8</v>
      </c>
      <c r="H229" s="79">
        <f t="shared" si="10"/>
        <v>-8.8888888888888889E-3</v>
      </c>
      <c r="I229">
        <f>SUMIFS('2way'!$Z$3:$Z$7690,'2way'!$Q$3:$Q$7690,"=" &amp;B229,'2way'!$Y$3:$Y$7690,"&lt;&gt;P") + SUMIFS('2way'!$Z$3:$Z$7690,'2way'!$R$3:$R$7690,"=" &amp;B229,'2way'!$Y$3:$Y$7690,"&lt;&gt;P")</f>
        <v>900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900</v>
      </c>
      <c r="D230">
        <f>SUMIFS('2way'!$AB$3:$AB$7690,'2way'!$Q$3:$Q$7690,"="&amp;B230,'2way'!$Z$3:$Z$7690,"&lt;&gt;P") + SUMIFS('2way'!$AB$3:$AB$7690,'2way'!$R$3:$R$7690,"="&amp;B230,'2way'!$Z$3:$Z$7690,"&lt;&gt;P")</f>
        <v>120.99999999999997</v>
      </c>
      <c r="E230" s="79">
        <f t="shared" si="9"/>
        <v>0.13444444444444442</v>
      </c>
      <c r="F230">
        <f>SUMIFS('2way'!$Z$3:$Z$7690,'2way'!$Q$3:$Q$7690,"=" &amp;B230,'2way'!$Y$3:$Y$7690,"&lt;&gt;P") + SUMIFS('2way'!$Z$3:$Z$7690,'2way'!$R$3:$R$7690,"=" &amp;B230,'2way'!$Y$3:$Y$7690,"&lt;&gt;P")</f>
        <v>900</v>
      </c>
      <c r="G230">
        <f>SUMIFS('2way'!$AD$3:$AD$7690,'2way'!$Q$3:$Q$7690,"="&amp;B230,'2way'!$Y$3:$Y$7690,"&lt;&gt;P") + SUMIFS('2way'!$AD$3:$AD$7690,'2way'!$R$3:$R$7690,"="&amp;D230,'2way'!$Y$3:$Y$7690,"&lt;&gt;P")</f>
        <v>-400</v>
      </c>
      <c r="H230" s="79">
        <f t="shared" si="10"/>
        <v>-0.44444444444444442</v>
      </c>
      <c r="I230">
        <f>SUMIFS('2way'!$Z$3:$Z$7690,'2way'!$Q$3:$Q$7690,"=" &amp;B230,'2way'!$Y$3:$Y$7690,"&lt;&gt;P") + SUMIFS('2way'!$Z$3:$Z$7690,'2way'!$R$3:$R$7690,"=" &amp;B230,'2way'!$Y$3:$Y$7690,"&lt;&gt;P")</f>
        <v>900</v>
      </c>
      <c r="J230">
        <f>SUMIFS('2way'!$AF$3:$AF$7690,'2way'!$Q$3:$Q$7690,"="&amp;B230,'2way'!$Y$3:$Y$7690,"&lt;&gt;P") + SUMIFS('2way'!$AF$3:$AF$7690,'2way'!$R$3:$R$7690,"="&amp;B230,'2way'!$Y$3:$Y$7690,"&lt;&gt;P")</f>
        <v>80</v>
      </c>
      <c r="K230" s="79">
        <f t="shared" si="11"/>
        <v>8.8888888888888892E-2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900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900</v>
      </c>
      <c r="G231">
        <f>SUMIFS('2way'!$AD$3:$AD$7690,'2way'!$Q$3:$Q$7690,"="&amp;B231,'2way'!$Y$3:$Y$7690,"&lt;&gt;P") + SUMIFS('2way'!$AD$3:$AD$7690,'2way'!$R$3:$R$7690,"="&amp;D231,'2way'!$Y$3:$Y$7690,"&lt;&gt;P")</f>
        <v>-400</v>
      </c>
      <c r="H231" s="79">
        <f t="shared" si="10"/>
        <v>-0.44444444444444442</v>
      </c>
      <c r="I231">
        <f>SUMIFS('2way'!$Z$3:$Z$7690,'2way'!$Q$3:$Q$7690,"=" &amp;B231,'2way'!$Y$3:$Y$7690,"&lt;&gt;P") + SUMIFS('2way'!$Z$3:$Z$7690,'2way'!$R$3:$R$7690,"=" &amp;B231,'2way'!$Y$3:$Y$7690,"&lt;&gt;P")</f>
        <v>900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900</v>
      </c>
      <c r="D232">
        <f>SUMIFS('2way'!$AB$3:$AB$7690,'2way'!$Q$3:$Q$7690,"="&amp;B232,'2way'!$Z$3:$Z$7690,"&lt;&gt;P") + SUMIFS('2way'!$AB$3:$AB$7690,'2way'!$R$3:$R$7690,"="&amp;B232,'2way'!$Z$3:$Z$7690,"&lt;&gt;P")</f>
        <v>-598</v>
      </c>
      <c r="E232" s="79">
        <f t="shared" si="9"/>
        <v>-0.66444444444444439</v>
      </c>
      <c r="F232">
        <f>SUMIFS('2way'!$Z$3:$Z$7690,'2way'!$Q$3:$Q$7690,"=" &amp;B232,'2way'!$Y$3:$Y$7690,"&lt;&gt;P") + SUMIFS('2way'!$Z$3:$Z$7690,'2way'!$R$3:$R$7690,"=" &amp;B232,'2way'!$Y$3:$Y$7690,"&lt;&gt;P")</f>
        <v>900</v>
      </c>
      <c r="G232">
        <f>SUMIFS('2way'!$AD$3:$AD$7690,'2way'!$Q$3:$Q$7690,"="&amp;B232,'2way'!$Y$3:$Y$7690,"&lt;&gt;P") + SUMIFS('2way'!$AD$3:$AD$7690,'2way'!$R$3:$R$7690,"="&amp;D232,'2way'!$Y$3:$Y$7690,"&lt;&gt;P")</f>
        <v>-400</v>
      </c>
      <c r="H232" s="79">
        <f t="shared" si="10"/>
        <v>-0.44444444444444442</v>
      </c>
      <c r="I232">
        <f>SUMIFS('2way'!$Z$3:$Z$7690,'2way'!$Q$3:$Q$7690,"=" &amp;B232,'2way'!$Y$3:$Y$7690,"&lt;&gt;P") + SUMIFS('2way'!$Z$3:$Z$7690,'2way'!$R$3:$R$7690,"=" &amp;B232,'2way'!$Y$3:$Y$7690,"&lt;&gt;P")</f>
        <v>900</v>
      </c>
      <c r="J232">
        <f>SUMIFS('2way'!$AF$3:$AF$7690,'2way'!$Q$3:$Q$7690,"="&amp;B232,'2way'!$Y$3:$Y$7690,"&lt;&gt;P") + SUMIFS('2way'!$AF$3:$AF$7690,'2way'!$R$3:$R$7690,"="&amp;B232,'2way'!$Y$3:$Y$7690,"&lt;&gt;P")</f>
        <v>-255</v>
      </c>
      <c r="K232" s="79">
        <f t="shared" si="11"/>
        <v>-0.28333333333333333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900</v>
      </c>
      <c r="D233">
        <f>SUMIFS('2way'!$AB$3:$AB$7690,'2way'!$Q$3:$Q$7690,"="&amp;B233,'2way'!$Z$3:$Z$7690,"&lt;&gt;P") + SUMIFS('2way'!$AB$3:$AB$7690,'2way'!$R$3:$R$7690,"="&amp;B233,'2way'!$Z$3:$Z$7690,"&lt;&gt;P")</f>
        <v>82</v>
      </c>
      <c r="E233" s="79">
        <f t="shared" si="9"/>
        <v>9.1111111111111115E-2</v>
      </c>
      <c r="F233">
        <f>SUMIFS('2way'!$Z$3:$Z$7690,'2way'!$Q$3:$Q$7690,"=" &amp;B233,'2way'!$Y$3:$Y$7690,"&lt;&gt;P") + SUMIFS('2way'!$Z$3:$Z$7690,'2way'!$R$3:$R$7690,"=" &amp;B233,'2way'!$Y$3:$Y$7690,"&lt;&gt;P")</f>
        <v>900</v>
      </c>
      <c r="G233">
        <f>SUMIFS('2way'!$AD$3:$AD$7690,'2way'!$Q$3:$Q$7690,"="&amp;B233,'2way'!$Y$3:$Y$7690,"&lt;&gt;P") + SUMIFS('2way'!$AD$3:$AD$7690,'2way'!$R$3:$R$7690,"="&amp;D233,'2way'!$Y$3:$Y$7690,"&lt;&gt;P")</f>
        <v>-400</v>
      </c>
      <c r="H233" s="79">
        <f t="shared" si="10"/>
        <v>-0.44444444444444442</v>
      </c>
      <c r="I233">
        <f>SUMIFS('2way'!$Z$3:$Z$7690,'2way'!$Q$3:$Q$7690,"=" &amp;B233,'2way'!$Y$3:$Y$7690,"&lt;&gt;P") + SUMIFS('2way'!$Z$3:$Z$7690,'2way'!$R$3:$R$7690,"=" &amp;B233,'2way'!$Y$3:$Y$7690,"&lt;&gt;P")</f>
        <v>900</v>
      </c>
      <c r="J233">
        <f>SUMIFS('2way'!$AF$3:$AF$7690,'2way'!$Q$3:$Q$7690,"="&amp;B233,'2way'!$Y$3:$Y$7690,"&lt;&gt;P") + SUMIFS('2way'!$AF$3:$AF$7690,'2way'!$R$3:$R$7690,"="&amp;B233,'2way'!$Y$3:$Y$7690,"&lt;&gt;P")</f>
        <v>242</v>
      </c>
      <c r="K233" s="79">
        <f t="shared" si="11"/>
        <v>0.2688888888888889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900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900</v>
      </c>
      <c r="G234">
        <f>SUMIFS('2way'!$AD$3:$AD$7690,'2way'!$Q$3:$Q$7690,"="&amp;B234,'2way'!$Y$3:$Y$7690,"&lt;&gt;P") + SUMIFS('2way'!$AD$3:$AD$7690,'2way'!$R$3:$R$7690,"="&amp;D234,'2way'!$Y$3:$Y$7690,"&lt;&gt;P")</f>
        <v>-295</v>
      </c>
      <c r="H234" s="79">
        <f t="shared" si="10"/>
        <v>-0.32777777777777778</v>
      </c>
      <c r="I234">
        <f>SUMIFS('2way'!$Z$3:$Z$7690,'2way'!$Q$3:$Q$7690,"=" &amp;B234,'2way'!$Y$3:$Y$7690,"&lt;&gt;P") + SUMIFS('2way'!$Z$3:$Z$7690,'2way'!$R$3:$R$7690,"=" &amp;B234,'2way'!$Y$3:$Y$7690,"&lt;&gt;P")</f>
        <v>900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900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900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900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500</v>
      </c>
      <c r="D236">
        <f>SUMIFS('2way'!$AB$3:$AB$7690,'2way'!$Q$3:$Q$7690,"="&amp;B236,'2way'!$Z$3:$Z$7690,"&lt;&gt;P") + SUMIFS('2way'!$AB$3:$AB$7690,'2way'!$R$3:$R$7690,"="&amp;B236,'2way'!$Z$3:$Z$7690,"&lt;&gt;P")</f>
        <v>-176</v>
      </c>
      <c r="E236" s="79">
        <f t="shared" si="9"/>
        <v>-0.35199999999999998</v>
      </c>
      <c r="F236">
        <f>SUMIFS('2way'!$Z$3:$Z$7690,'2way'!$Q$3:$Q$7690,"=" &amp;B236,'2way'!$Y$3:$Y$7690,"&lt;&gt;P") + SUMIFS('2way'!$Z$3:$Z$7690,'2way'!$R$3:$R$7690,"=" &amp;B236,'2way'!$Y$3:$Y$7690,"&lt;&gt;P")</f>
        <v>500</v>
      </c>
      <c r="G236">
        <f>SUMIFS('2way'!$AD$3:$AD$7690,'2way'!$Q$3:$Q$7690,"="&amp;B236,'2way'!$Y$3:$Y$7690,"&lt;&gt;P") + SUMIFS('2way'!$AD$3:$AD$7690,'2way'!$R$3:$R$7690,"="&amp;D236,'2way'!$Y$3:$Y$7690,"&lt;&gt;P")</f>
        <v>124</v>
      </c>
      <c r="H236" s="79">
        <f t="shared" si="10"/>
        <v>0.248</v>
      </c>
      <c r="I236">
        <f>SUMIFS('2way'!$Z$3:$Z$7690,'2way'!$Q$3:$Q$7690,"=" &amp;B236,'2way'!$Y$3:$Y$7690,"&lt;&gt;P") + SUMIFS('2way'!$Z$3:$Z$7690,'2way'!$R$3:$R$7690,"=" &amp;B236,'2way'!$Y$3:$Y$7690,"&lt;&gt;P")</f>
        <v>500</v>
      </c>
      <c r="J236">
        <f>SUMIFS('2way'!$AF$3:$AF$7690,'2way'!$Q$3:$Q$7690,"="&amp;B236,'2way'!$Y$3:$Y$7690,"&lt;&gt;P") + SUMIFS('2way'!$AF$3:$AF$7690,'2way'!$R$3:$R$7690,"="&amp;B236,'2way'!$Y$3:$Y$7690,"&lt;&gt;P")</f>
        <v>-500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500</v>
      </c>
      <c r="D237">
        <f>SUMIFS('2way'!$AB$3:$AB$7690,'2way'!$Q$3:$Q$7690,"="&amp;B237,'2way'!$Z$3:$Z$7690,"&lt;&gt;P") + SUMIFS('2way'!$AB$3:$AB$7690,'2way'!$R$3:$R$7690,"="&amp;B237,'2way'!$Z$3:$Z$7690,"&lt;&gt;P")</f>
        <v>-274</v>
      </c>
      <c r="E237" s="79">
        <f t="shared" si="9"/>
        <v>-0.54800000000000004</v>
      </c>
      <c r="F237">
        <f>SUMIFS('2way'!$Z$3:$Z$7690,'2way'!$Q$3:$Q$7690,"=" &amp;B237,'2way'!$Y$3:$Y$7690,"&lt;&gt;P") + SUMIFS('2way'!$Z$3:$Z$7690,'2way'!$R$3:$R$7690,"=" &amp;B237,'2way'!$Y$3:$Y$7690,"&lt;&gt;P")</f>
        <v>500</v>
      </c>
      <c r="G237">
        <f>SUMIFS('2way'!$AD$3:$AD$7690,'2way'!$Q$3:$Q$7690,"="&amp;B237,'2way'!$Y$3:$Y$7690,"&lt;&gt;P") + SUMIFS('2way'!$AD$3:$AD$7690,'2way'!$R$3:$R$7690,"="&amp;D237,'2way'!$Y$3:$Y$7690,"&lt;&gt;P")</f>
        <v>-300</v>
      </c>
      <c r="H237" s="79">
        <f t="shared" si="10"/>
        <v>-0.6</v>
      </c>
      <c r="I237">
        <f>SUMIFS('2way'!$Z$3:$Z$7690,'2way'!$Q$3:$Q$7690,"=" &amp;B237,'2way'!$Y$3:$Y$7690,"&lt;&gt;P") + SUMIFS('2way'!$Z$3:$Z$7690,'2way'!$R$3:$R$7690,"=" &amp;B237,'2way'!$Y$3:$Y$7690,"&lt;&gt;P")</f>
        <v>500</v>
      </c>
      <c r="J237">
        <f>SUMIFS('2way'!$AF$3:$AF$7690,'2way'!$Q$3:$Q$7690,"="&amp;B237,'2way'!$Y$3:$Y$7690,"&lt;&gt;P") + SUMIFS('2way'!$AF$3:$AF$7690,'2way'!$R$3:$R$7690,"="&amp;B237,'2way'!$Y$3:$Y$7690,"&lt;&gt;P")</f>
        <v>-500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500</v>
      </c>
      <c r="D238">
        <f>SUMIFS('2way'!$AB$3:$AB$7690,'2way'!$Q$3:$Q$7690,"="&amp;B238,'2way'!$Z$3:$Z$7690,"&lt;&gt;P") + SUMIFS('2way'!$AB$3:$AB$7690,'2way'!$R$3:$R$7690,"="&amp;B238,'2way'!$Z$3:$Z$7690,"&lt;&gt;P")</f>
        <v>302</v>
      </c>
      <c r="E238" s="79">
        <f t="shared" si="9"/>
        <v>0.60399999999999998</v>
      </c>
      <c r="F238">
        <f>SUMIFS('2way'!$Z$3:$Z$7690,'2way'!$Q$3:$Q$7690,"=" &amp;B238,'2way'!$Y$3:$Y$7690,"&lt;&gt;P") + SUMIFS('2way'!$Z$3:$Z$7690,'2way'!$R$3:$R$7690,"=" &amp;B238,'2way'!$Y$3:$Y$7690,"&lt;&gt;P")</f>
        <v>500</v>
      </c>
      <c r="G238">
        <f>SUMIFS('2way'!$AD$3:$AD$7690,'2way'!$Q$3:$Q$7690,"="&amp;B238,'2way'!$Y$3:$Y$7690,"&lt;&gt;P") + SUMIFS('2way'!$AD$3:$AD$7690,'2way'!$R$3:$R$7690,"="&amp;D238,'2way'!$Y$3:$Y$7690,"&lt;&gt;P")</f>
        <v>230</v>
      </c>
      <c r="H238" s="79">
        <f t="shared" si="10"/>
        <v>0.46</v>
      </c>
      <c r="I238">
        <f>SUMIFS('2way'!$Z$3:$Z$7690,'2way'!$Q$3:$Q$7690,"=" &amp;B238,'2way'!$Y$3:$Y$7690,"&lt;&gt;P") + SUMIFS('2way'!$Z$3:$Z$7690,'2way'!$R$3:$R$7690,"=" &amp;B238,'2way'!$Y$3:$Y$7690,"&lt;&gt;P")</f>
        <v>500</v>
      </c>
      <c r="J238">
        <f>SUMIFS('2way'!$AF$3:$AF$7690,'2way'!$Q$3:$Q$7690,"="&amp;B238,'2way'!$Y$3:$Y$7690,"&lt;&gt;P") + SUMIFS('2way'!$AF$3:$AF$7690,'2way'!$R$3:$R$7690,"="&amp;B238,'2way'!$Y$3:$Y$7690,"&lt;&gt;P")</f>
        <v>-500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500</v>
      </c>
      <c r="D239">
        <f>SUMIFS('2way'!$AB$3:$AB$7690,'2way'!$Q$3:$Q$7690,"="&amp;B239,'2way'!$Z$3:$Z$7690,"&lt;&gt;P") + SUMIFS('2way'!$AB$3:$AB$7690,'2way'!$R$3:$R$7690,"="&amp;B239,'2way'!$Z$3:$Z$7690,"&lt;&gt;P")</f>
        <v>100.99999999999997</v>
      </c>
      <c r="E239" s="79">
        <f t="shared" si="9"/>
        <v>0.20199999999999993</v>
      </c>
      <c r="F239">
        <f>SUMIFS('2way'!$Z$3:$Z$7690,'2way'!$Q$3:$Q$7690,"=" &amp;B239,'2way'!$Y$3:$Y$7690,"&lt;&gt;P") + SUMIFS('2way'!$Z$3:$Z$7690,'2way'!$R$3:$R$7690,"=" &amp;B239,'2way'!$Y$3:$Y$7690,"&lt;&gt;P")</f>
        <v>500</v>
      </c>
      <c r="G239">
        <f>SUMIFS('2way'!$AD$3:$AD$7690,'2way'!$Q$3:$Q$7690,"="&amp;B239,'2way'!$Y$3:$Y$7690,"&lt;&gt;P") + SUMIFS('2way'!$AD$3:$AD$7690,'2way'!$R$3:$R$7690,"="&amp;D239,'2way'!$Y$3:$Y$7690,"&lt;&gt;P")</f>
        <v>48</v>
      </c>
      <c r="H239" s="79">
        <f t="shared" si="10"/>
        <v>9.6000000000000002E-2</v>
      </c>
      <c r="I239">
        <f>SUMIFS('2way'!$Z$3:$Z$7690,'2way'!$Q$3:$Q$7690,"=" &amp;B239,'2way'!$Y$3:$Y$7690,"&lt;&gt;P") + SUMIFS('2way'!$Z$3:$Z$7690,'2way'!$R$3:$R$7690,"=" &amp;B239,'2way'!$Y$3:$Y$7690,"&lt;&gt;P")</f>
        <v>500</v>
      </c>
      <c r="J239">
        <f>SUMIFS('2way'!$AF$3:$AF$7690,'2way'!$Q$3:$Q$7690,"="&amp;B239,'2way'!$Y$3:$Y$7690,"&lt;&gt;P") + SUMIFS('2way'!$AF$3:$AF$7690,'2way'!$R$3:$R$7690,"="&amp;B239,'2way'!$Y$3:$Y$7690,"&lt;&gt;P")</f>
        <v>-500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500</v>
      </c>
      <c r="D240">
        <f>SUMIFS('2way'!$AB$3:$AB$7690,'2way'!$Q$3:$Q$7690,"="&amp;B240,'2way'!$Z$3:$Z$7690,"&lt;&gt;P") + SUMIFS('2way'!$AB$3:$AB$7690,'2way'!$R$3:$R$7690,"="&amp;B240,'2way'!$Z$3:$Z$7690,"&lt;&gt;P")</f>
        <v>566</v>
      </c>
      <c r="E240" s="79">
        <f t="shared" si="9"/>
        <v>1.1319999999999999</v>
      </c>
      <c r="F240">
        <f>SUMIFS('2way'!$Z$3:$Z$7690,'2way'!$Q$3:$Q$7690,"=" &amp;B240,'2way'!$Y$3:$Y$7690,"&lt;&gt;P") + SUMIFS('2way'!$Z$3:$Z$7690,'2way'!$R$3:$R$7690,"=" &amp;B240,'2way'!$Y$3:$Y$7690,"&lt;&gt;P")</f>
        <v>500</v>
      </c>
      <c r="G240">
        <f>SUMIFS('2way'!$AD$3:$AD$7690,'2way'!$Q$3:$Q$7690,"="&amp;B240,'2way'!$Y$3:$Y$7690,"&lt;&gt;P") + SUMIFS('2way'!$AD$3:$AD$7690,'2way'!$R$3:$R$7690,"="&amp;D240,'2way'!$Y$3:$Y$7690,"&lt;&gt;P")</f>
        <v>73</v>
      </c>
      <c r="H240" s="79">
        <f t="shared" si="10"/>
        <v>0.14599999999999999</v>
      </c>
      <c r="I240">
        <f>SUMIFS('2way'!$Z$3:$Z$7690,'2way'!$Q$3:$Q$7690,"=" &amp;B240,'2way'!$Y$3:$Y$7690,"&lt;&gt;P") + SUMIFS('2way'!$Z$3:$Z$7690,'2way'!$R$3:$R$7690,"=" &amp;B240,'2way'!$Y$3:$Y$7690,"&lt;&gt;P")</f>
        <v>500</v>
      </c>
      <c r="J240">
        <f>SUMIFS('2way'!$AF$3:$AF$7690,'2way'!$Q$3:$Q$7690,"="&amp;B240,'2way'!$Y$3:$Y$7690,"&lt;&gt;P") + SUMIFS('2way'!$AF$3:$AF$7690,'2way'!$R$3:$R$7690,"="&amp;B240,'2way'!$Y$3:$Y$7690,"&lt;&gt;P")</f>
        <v>-500</v>
      </c>
      <c r="K240" s="79">
        <f t="shared" si="11"/>
        <v>-1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500</v>
      </c>
      <c r="D241">
        <f>SUMIFS('2way'!$AB$3:$AB$7690,'2way'!$Q$3:$Q$7690,"="&amp;B241,'2way'!$Z$3:$Z$7690,"&lt;&gt;P") + SUMIFS('2way'!$AB$3:$AB$7690,'2way'!$R$3:$R$7690,"="&amp;B241,'2way'!$Z$3:$Z$7690,"&lt;&gt;P")</f>
        <v>-500</v>
      </c>
      <c r="E241" s="79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500</v>
      </c>
      <c r="G241">
        <f>SUMIFS('2way'!$AD$3:$AD$7690,'2way'!$Q$3:$Q$7690,"="&amp;B241,'2way'!$Y$3:$Y$7690,"&lt;&gt;P") + SUMIFS('2way'!$AD$3:$AD$7690,'2way'!$R$3:$R$7690,"="&amp;D241,'2way'!$Y$3:$Y$7690,"&lt;&gt;P")</f>
        <v>-300</v>
      </c>
      <c r="H241" s="79">
        <f t="shared" si="10"/>
        <v>-0.6</v>
      </c>
      <c r="I241">
        <f>SUMIFS('2way'!$Z$3:$Z$7690,'2way'!$Q$3:$Q$7690,"=" &amp;B241,'2way'!$Y$3:$Y$7690,"&lt;&gt;P") + SUMIFS('2way'!$Z$3:$Z$7690,'2way'!$R$3:$R$7690,"=" &amp;B241,'2way'!$Y$3:$Y$7690,"&lt;&gt;P")</f>
        <v>500</v>
      </c>
      <c r="J241">
        <f>SUMIFS('2way'!$AF$3:$AF$7690,'2way'!$Q$3:$Q$7690,"="&amp;B241,'2way'!$Y$3:$Y$7690,"&lt;&gt;P") + SUMIFS('2way'!$AF$3:$AF$7690,'2way'!$R$3:$R$7690,"="&amp;B241,'2way'!$Y$3:$Y$7690,"&lt;&gt;P")</f>
        <v>-500</v>
      </c>
      <c r="K241" s="79">
        <f t="shared" si="11"/>
        <v>-1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500</v>
      </c>
      <c r="D242">
        <f>SUMIFS('2way'!$AB$3:$AB$7690,'2way'!$Q$3:$Q$7690,"="&amp;B242,'2way'!$Z$3:$Z$7690,"&lt;&gt;P") + SUMIFS('2way'!$AB$3:$AB$7690,'2way'!$R$3:$R$7690,"="&amp;B242,'2way'!$Z$3:$Z$7690,"&lt;&gt;P")</f>
        <v>161</v>
      </c>
      <c r="E242" s="79">
        <f t="shared" si="9"/>
        <v>0.32200000000000001</v>
      </c>
      <c r="F242">
        <f>SUMIFS('2way'!$Z$3:$Z$7690,'2way'!$Q$3:$Q$7690,"=" &amp;B242,'2way'!$Y$3:$Y$7690,"&lt;&gt;P") + SUMIFS('2way'!$Z$3:$Z$7690,'2way'!$R$3:$R$7690,"=" &amp;B242,'2way'!$Y$3:$Y$7690,"&lt;&gt;P")</f>
        <v>500</v>
      </c>
      <c r="G242">
        <f>SUMIFS('2way'!$AD$3:$AD$7690,'2way'!$Q$3:$Q$7690,"="&amp;B242,'2way'!$Y$3:$Y$7690,"&lt;&gt;P") + SUMIFS('2way'!$AD$3:$AD$7690,'2way'!$R$3:$R$7690,"="&amp;D242,'2way'!$Y$3:$Y$7690,"&lt;&gt;P")</f>
        <v>-9</v>
      </c>
      <c r="H242" s="79">
        <f t="shared" si="10"/>
        <v>-1.7999999999999999E-2</v>
      </c>
      <c r="I242">
        <f>SUMIFS('2way'!$Z$3:$Z$7690,'2way'!$Q$3:$Q$7690,"=" &amp;B242,'2way'!$Y$3:$Y$7690,"&lt;&gt;P") + SUMIFS('2way'!$Z$3:$Z$7690,'2way'!$R$3:$R$7690,"=" &amp;B242,'2way'!$Y$3:$Y$7690,"&lt;&gt;P")</f>
        <v>500</v>
      </c>
      <c r="J242">
        <f>SUMIFS('2way'!$AF$3:$AF$7690,'2way'!$Q$3:$Q$7690,"="&amp;B242,'2way'!$Y$3:$Y$7690,"&lt;&gt;P") + SUMIFS('2way'!$AF$3:$AF$7690,'2way'!$R$3:$R$7690,"="&amp;B242,'2way'!$Y$3:$Y$7690,"&lt;&gt;P")</f>
        <v>-500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500</v>
      </c>
      <c r="D243">
        <f>SUMIFS('2way'!$AB$3:$AB$7690,'2way'!$Q$3:$Q$7690,"="&amp;B243,'2way'!$Z$3:$Z$7690,"&lt;&gt;P") + SUMIFS('2way'!$AB$3:$AB$7690,'2way'!$R$3:$R$7690,"="&amp;B243,'2way'!$Z$3:$Z$7690,"&lt;&gt;P")</f>
        <v>-328</v>
      </c>
      <c r="E243" s="79">
        <f t="shared" si="9"/>
        <v>-0.65600000000000003</v>
      </c>
      <c r="F243">
        <f>SUMIFS('2way'!$Z$3:$Z$7690,'2way'!$Q$3:$Q$7690,"=" &amp;B243,'2way'!$Y$3:$Y$7690,"&lt;&gt;P") + SUMIFS('2way'!$Z$3:$Z$7690,'2way'!$R$3:$R$7690,"=" &amp;B243,'2way'!$Y$3:$Y$7690,"&lt;&gt;P")</f>
        <v>500</v>
      </c>
      <c r="G243">
        <f>SUMIFS('2way'!$AD$3:$AD$7690,'2way'!$Q$3:$Q$7690,"="&amp;B243,'2way'!$Y$3:$Y$7690,"&lt;&gt;P") + SUMIFS('2way'!$AD$3:$AD$7690,'2way'!$R$3:$R$7690,"="&amp;D243,'2way'!$Y$3:$Y$7690,"&lt;&gt;P")</f>
        <v>20</v>
      </c>
      <c r="H243" s="79">
        <f t="shared" si="10"/>
        <v>0.04</v>
      </c>
      <c r="I243">
        <f>SUMIFS('2way'!$Z$3:$Z$7690,'2way'!$Q$3:$Q$7690,"=" &amp;B243,'2way'!$Y$3:$Y$7690,"&lt;&gt;P") + SUMIFS('2way'!$Z$3:$Z$7690,'2way'!$R$3:$R$7690,"=" &amp;B243,'2way'!$Y$3:$Y$7690,"&lt;&gt;P")</f>
        <v>500</v>
      </c>
      <c r="J243">
        <f>SUMIFS('2way'!$AF$3:$AF$7690,'2way'!$Q$3:$Q$7690,"="&amp;B243,'2way'!$Y$3:$Y$7690,"&lt;&gt;P") + SUMIFS('2way'!$AF$3:$AF$7690,'2way'!$R$3:$R$7690,"="&amp;B243,'2way'!$Y$3:$Y$7690,"&lt;&gt;P")</f>
        <v>-500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500</v>
      </c>
      <c r="D244">
        <f>SUMIFS('2way'!$AB$3:$AB$7690,'2way'!$Q$3:$Q$7690,"="&amp;B244,'2way'!$Z$3:$Z$7690,"&lt;&gt;P") + SUMIFS('2way'!$AB$3:$AB$7690,'2way'!$R$3:$R$7690,"="&amp;B244,'2way'!$Z$3:$Z$7690,"&lt;&gt;P")</f>
        <v>-312</v>
      </c>
      <c r="E244" s="79">
        <f t="shared" si="9"/>
        <v>-0.624</v>
      </c>
      <c r="F244">
        <f>SUMIFS('2way'!$Z$3:$Z$7690,'2way'!$Q$3:$Q$7690,"=" &amp;B244,'2way'!$Y$3:$Y$7690,"&lt;&gt;P") + SUMIFS('2way'!$Z$3:$Z$7690,'2way'!$R$3:$R$7690,"=" &amp;B244,'2way'!$Y$3:$Y$7690,"&lt;&gt;P")</f>
        <v>500</v>
      </c>
      <c r="G244">
        <f>SUMIFS('2way'!$AD$3:$AD$7690,'2way'!$Q$3:$Q$7690,"="&amp;B244,'2way'!$Y$3:$Y$7690,"&lt;&gt;P") + SUMIFS('2way'!$AD$3:$AD$7690,'2way'!$R$3:$R$7690,"="&amp;D244,'2way'!$Y$3:$Y$7690,"&lt;&gt;P")</f>
        <v>-112</v>
      </c>
      <c r="H244" s="79">
        <f t="shared" si="10"/>
        <v>-0.224</v>
      </c>
      <c r="I244">
        <f>SUMIFS('2way'!$Z$3:$Z$7690,'2way'!$Q$3:$Q$7690,"=" &amp;B244,'2way'!$Y$3:$Y$7690,"&lt;&gt;P") + SUMIFS('2way'!$Z$3:$Z$7690,'2way'!$R$3:$R$7690,"=" &amp;B244,'2way'!$Y$3:$Y$7690,"&lt;&gt;P")</f>
        <v>500</v>
      </c>
      <c r="J244">
        <f>SUMIFS('2way'!$AF$3:$AF$7690,'2way'!$Q$3:$Q$7690,"="&amp;B244,'2way'!$Y$3:$Y$7690,"&lt;&gt;P") + SUMIFS('2way'!$AF$3:$AF$7690,'2way'!$R$3:$R$7690,"="&amp;B244,'2way'!$Y$3:$Y$7690,"&lt;&gt;P")</f>
        <v>-500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500</v>
      </c>
      <c r="D245">
        <f>SUMIFS('2way'!$AB$3:$AB$7690,'2way'!$Q$3:$Q$7690,"="&amp;B245,'2way'!$Z$3:$Z$7690,"&lt;&gt;P") + SUMIFS('2way'!$AB$3:$AB$7690,'2way'!$R$3:$R$7690,"="&amp;B245,'2way'!$Z$3:$Z$7690,"&lt;&gt;P")</f>
        <v>91</v>
      </c>
      <c r="E245" s="79">
        <f t="shared" si="9"/>
        <v>0.182</v>
      </c>
      <c r="F245">
        <f>SUMIFS('2way'!$Z$3:$Z$7690,'2way'!$Q$3:$Q$7690,"=" &amp;B245,'2way'!$Y$3:$Y$7690,"&lt;&gt;P") + SUMIFS('2way'!$Z$3:$Z$7690,'2way'!$R$3:$R$7690,"=" &amp;B245,'2way'!$Y$3:$Y$7690,"&lt;&gt;P")</f>
        <v>500</v>
      </c>
      <c r="G245">
        <f>SUMIFS('2way'!$AD$3:$AD$7690,'2way'!$Q$3:$Q$7690,"="&amp;B245,'2way'!$Y$3:$Y$7690,"&lt;&gt;P") + SUMIFS('2way'!$AD$3:$AD$7690,'2way'!$R$3:$R$7690,"="&amp;D245,'2way'!$Y$3:$Y$7690,"&lt;&gt;P")</f>
        <v>50</v>
      </c>
      <c r="H245" s="79">
        <f t="shared" si="10"/>
        <v>0.1</v>
      </c>
      <c r="I245">
        <f>SUMIFS('2way'!$Z$3:$Z$7690,'2way'!$Q$3:$Q$7690,"=" &amp;B245,'2way'!$Y$3:$Y$7690,"&lt;&gt;P") + SUMIFS('2way'!$Z$3:$Z$7690,'2way'!$R$3:$R$7690,"=" &amp;B245,'2way'!$Y$3:$Y$7690,"&lt;&gt;P")</f>
        <v>500</v>
      </c>
      <c r="J245">
        <f>SUMIFS('2way'!$AF$3:$AF$7690,'2way'!$Q$3:$Q$7690,"="&amp;B245,'2way'!$Y$3:$Y$7690,"&lt;&gt;P") + SUMIFS('2way'!$AF$3:$AF$7690,'2way'!$R$3:$R$7690,"="&amp;B245,'2way'!$Y$3:$Y$7690,"&lt;&gt;P")</f>
        <v>-262</v>
      </c>
      <c r="K245" s="79">
        <f t="shared" si="11"/>
        <v>-0.52400000000000002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500</v>
      </c>
      <c r="D246">
        <f>SUMIFS('2way'!$AB$3:$AB$7690,'2way'!$Q$3:$Q$7690,"="&amp;B246,'2way'!$Z$3:$Z$7690,"&lt;&gt;P") + SUMIFS('2way'!$AB$3:$AB$7690,'2way'!$R$3:$R$7690,"="&amp;B246,'2way'!$Z$3:$Z$7690,"&lt;&gt;P")</f>
        <v>544</v>
      </c>
      <c r="E246" s="79">
        <f t="shared" si="9"/>
        <v>1.0880000000000001</v>
      </c>
      <c r="F246">
        <f>SUMIFS('2way'!$Z$3:$Z$7690,'2way'!$Q$3:$Q$7690,"=" &amp;B246,'2way'!$Y$3:$Y$7690,"&lt;&gt;P") + SUMIFS('2way'!$Z$3:$Z$7690,'2way'!$R$3:$R$7690,"=" &amp;B246,'2way'!$Y$3:$Y$7690,"&lt;&gt;P")</f>
        <v>500</v>
      </c>
      <c r="G246">
        <f>SUMIFS('2way'!$AD$3:$AD$7690,'2way'!$Q$3:$Q$7690,"="&amp;B246,'2way'!$Y$3:$Y$7690,"&lt;&gt;P") + SUMIFS('2way'!$AD$3:$AD$7690,'2way'!$R$3:$R$7690,"="&amp;D246,'2way'!$Y$3:$Y$7690,"&lt;&gt;P")</f>
        <v>10</v>
      </c>
      <c r="H246" s="79">
        <f t="shared" si="10"/>
        <v>0.02</v>
      </c>
      <c r="I246">
        <f>SUMIFS('2way'!$Z$3:$Z$7690,'2way'!$Q$3:$Q$7690,"=" &amp;B246,'2way'!$Y$3:$Y$7690,"&lt;&gt;P") + SUMIFS('2way'!$Z$3:$Z$7690,'2way'!$R$3:$R$7690,"=" &amp;B246,'2way'!$Y$3:$Y$7690,"&lt;&gt;P")</f>
        <v>500</v>
      </c>
      <c r="J246">
        <f>SUMIFS('2way'!$AF$3:$AF$7690,'2way'!$Q$3:$Q$7690,"="&amp;B246,'2way'!$Y$3:$Y$7690,"&lt;&gt;P") + SUMIFS('2way'!$AF$3:$AF$7690,'2way'!$R$3:$R$7690,"="&amp;B246,'2way'!$Y$3:$Y$7690,"&lt;&gt;P")</f>
        <v>-237</v>
      </c>
      <c r="K246" s="79">
        <f t="shared" si="11"/>
        <v>-0.47399999999999998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500</v>
      </c>
      <c r="D247">
        <f>SUMIFS('2way'!$AB$3:$AB$7690,'2way'!$Q$3:$Q$7690,"="&amp;B247,'2way'!$Z$3:$Z$7690,"&lt;&gt;P") + SUMIFS('2way'!$AB$3:$AB$7690,'2way'!$R$3:$R$7690,"="&amp;B247,'2way'!$Z$3:$Z$7690,"&lt;&gt;P")</f>
        <v>58</v>
      </c>
      <c r="E247" s="79">
        <f t="shared" si="9"/>
        <v>0.11600000000000001</v>
      </c>
      <c r="F247">
        <f>SUMIFS('2way'!$Z$3:$Z$7690,'2way'!$Q$3:$Q$7690,"=" &amp;B247,'2way'!$Y$3:$Y$7690,"&lt;&gt;P") + SUMIFS('2way'!$Z$3:$Z$7690,'2way'!$R$3:$R$7690,"=" &amp;B247,'2way'!$Y$3:$Y$7690,"&lt;&gt;P")</f>
        <v>500</v>
      </c>
      <c r="G247">
        <f>SUMIFS('2way'!$AD$3:$AD$7690,'2way'!$Q$3:$Q$7690,"="&amp;B247,'2way'!$Y$3:$Y$7690,"&lt;&gt;P") + SUMIFS('2way'!$AD$3:$AD$7690,'2way'!$R$3:$R$7690,"="&amp;D247,'2way'!$Y$3:$Y$7690,"&lt;&gt;P")</f>
        <v>-46</v>
      </c>
      <c r="H247" s="79">
        <f t="shared" si="10"/>
        <v>-9.1999999999999998E-2</v>
      </c>
      <c r="I247">
        <f>SUMIFS('2way'!$Z$3:$Z$7690,'2way'!$Q$3:$Q$7690,"=" &amp;B247,'2way'!$Y$3:$Y$7690,"&lt;&gt;P") + SUMIFS('2way'!$Z$3:$Z$7690,'2way'!$R$3:$R$7690,"=" &amp;B247,'2way'!$Y$3:$Y$7690,"&lt;&gt;P")</f>
        <v>500</v>
      </c>
      <c r="J247">
        <f>SUMIFS('2way'!$AF$3:$AF$7690,'2way'!$Q$3:$Q$7690,"="&amp;B247,'2way'!$Y$3:$Y$7690,"&lt;&gt;P") + SUMIFS('2way'!$AF$3:$AF$7690,'2way'!$R$3:$R$7690,"="&amp;B247,'2way'!$Y$3:$Y$7690,"&lt;&gt;P")</f>
        <v>-500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500</v>
      </c>
      <c r="D248">
        <f>SUMIFS('2way'!$AB$3:$AB$7690,'2way'!$Q$3:$Q$7690,"="&amp;B248,'2way'!$Z$3:$Z$7690,"&lt;&gt;P") + SUMIFS('2way'!$AB$3:$AB$7690,'2way'!$R$3:$R$7690,"="&amp;B248,'2way'!$Z$3:$Z$7690,"&lt;&gt;P")</f>
        <v>20</v>
      </c>
      <c r="E248" s="79">
        <f t="shared" si="9"/>
        <v>0.04</v>
      </c>
      <c r="F248">
        <f>SUMIFS('2way'!$Z$3:$Z$7690,'2way'!$Q$3:$Q$7690,"=" &amp;B248,'2way'!$Y$3:$Y$7690,"&lt;&gt;P") + SUMIFS('2way'!$Z$3:$Z$7690,'2way'!$R$3:$R$7690,"=" &amp;B248,'2way'!$Y$3:$Y$7690,"&lt;&gt;P")</f>
        <v>500</v>
      </c>
      <c r="G248">
        <f>SUMIFS('2way'!$AD$3:$AD$7690,'2way'!$Q$3:$Q$7690,"="&amp;B248,'2way'!$Y$3:$Y$7690,"&lt;&gt;P") + SUMIFS('2way'!$AD$3:$AD$7690,'2way'!$R$3:$R$7690,"="&amp;D248,'2way'!$Y$3:$Y$7690,"&lt;&gt;P")</f>
        <v>-200</v>
      </c>
      <c r="H248" s="79">
        <f t="shared" si="10"/>
        <v>-0.4</v>
      </c>
      <c r="I248">
        <f>SUMIFS('2way'!$Z$3:$Z$7690,'2way'!$Q$3:$Q$7690,"=" &amp;B248,'2way'!$Y$3:$Y$7690,"&lt;&gt;P") + SUMIFS('2way'!$Z$3:$Z$7690,'2way'!$R$3:$R$7690,"=" &amp;B248,'2way'!$Y$3:$Y$7690,"&lt;&gt;P")</f>
        <v>500</v>
      </c>
      <c r="J248">
        <f>SUMIFS('2way'!$AF$3:$AF$7690,'2way'!$Q$3:$Q$7690,"="&amp;B248,'2way'!$Y$3:$Y$7690,"&lt;&gt;P") + SUMIFS('2way'!$AF$3:$AF$7690,'2way'!$R$3:$R$7690,"="&amp;B248,'2way'!$Y$3:$Y$7690,"&lt;&gt;P")</f>
        <v>-500</v>
      </c>
      <c r="K248" s="79">
        <f t="shared" si="11"/>
        <v>-1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500</v>
      </c>
      <c r="D249">
        <f>SUMIFS('2way'!$AB$3:$AB$7690,'2way'!$Q$3:$Q$7690,"="&amp;B249,'2way'!$Z$3:$Z$7690,"&lt;&gt;P") + SUMIFS('2way'!$AB$3:$AB$7690,'2way'!$R$3:$R$7690,"="&amp;B249,'2way'!$Z$3:$Z$7690,"&lt;&gt;P")</f>
        <v>333</v>
      </c>
      <c r="E249" s="79">
        <f t="shared" si="9"/>
        <v>0.66600000000000004</v>
      </c>
      <c r="F249">
        <f>SUMIFS('2way'!$Z$3:$Z$7690,'2way'!$Q$3:$Q$7690,"=" &amp;B249,'2way'!$Y$3:$Y$7690,"&lt;&gt;P") + SUMIFS('2way'!$Z$3:$Z$7690,'2way'!$R$3:$R$7690,"=" &amp;B249,'2way'!$Y$3:$Y$7690,"&lt;&gt;P")</f>
        <v>500</v>
      </c>
      <c r="G249">
        <f>SUMIFS('2way'!$AD$3:$AD$7690,'2way'!$Q$3:$Q$7690,"="&amp;B249,'2way'!$Y$3:$Y$7690,"&lt;&gt;P") + SUMIFS('2way'!$AD$3:$AD$7690,'2way'!$R$3:$R$7690,"="&amp;D249,'2way'!$Y$3:$Y$7690,"&lt;&gt;P")</f>
        <v>-200</v>
      </c>
      <c r="H249" s="79">
        <f t="shared" si="10"/>
        <v>-0.4</v>
      </c>
      <c r="I249">
        <f>SUMIFS('2way'!$Z$3:$Z$7690,'2way'!$Q$3:$Q$7690,"=" &amp;B249,'2way'!$Y$3:$Y$7690,"&lt;&gt;P") + SUMIFS('2way'!$Z$3:$Z$7690,'2way'!$R$3:$R$7690,"=" &amp;B249,'2way'!$Y$3:$Y$7690,"&lt;&gt;P")</f>
        <v>500</v>
      </c>
      <c r="J249">
        <f>SUMIFS('2way'!$AF$3:$AF$7690,'2way'!$Q$3:$Q$7690,"="&amp;B249,'2way'!$Y$3:$Y$7690,"&lt;&gt;P") + SUMIFS('2way'!$AF$3:$AF$7690,'2way'!$R$3:$R$7690,"="&amp;B249,'2way'!$Y$3:$Y$7690,"&lt;&gt;P")</f>
        <v>-288</v>
      </c>
      <c r="K249" s="79">
        <f t="shared" si="11"/>
        <v>-0.57599999999999996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500</v>
      </c>
      <c r="D250">
        <f>SUMIFS('2way'!$AB$3:$AB$7690,'2way'!$Q$3:$Q$7690,"="&amp;B250,'2way'!$Z$3:$Z$7690,"&lt;&gt;P") + SUMIFS('2way'!$AB$3:$AB$7690,'2way'!$R$3:$R$7690,"="&amp;B250,'2way'!$Z$3:$Z$7690,"&lt;&gt;P")</f>
        <v>54</v>
      </c>
      <c r="E250" s="79">
        <f t="shared" si="9"/>
        <v>0.108</v>
      </c>
      <c r="F250">
        <f>SUMIFS('2way'!$Z$3:$Z$7690,'2way'!$Q$3:$Q$7690,"=" &amp;B250,'2way'!$Y$3:$Y$7690,"&lt;&gt;P") + SUMIFS('2way'!$Z$3:$Z$7690,'2way'!$R$3:$R$7690,"=" &amp;B250,'2way'!$Y$3:$Y$7690,"&lt;&gt;P")</f>
        <v>500</v>
      </c>
      <c r="G250">
        <f>SUMIFS('2way'!$AD$3:$AD$7690,'2way'!$Q$3:$Q$7690,"="&amp;B250,'2way'!$Y$3:$Y$7690,"&lt;&gt;P") + SUMIFS('2way'!$AD$3:$AD$7690,'2way'!$R$3:$R$7690,"="&amp;D250,'2way'!$Y$3:$Y$7690,"&lt;&gt;P")</f>
        <v>149</v>
      </c>
      <c r="H250" s="79">
        <f t="shared" si="10"/>
        <v>0.29799999999999999</v>
      </c>
      <c r="I250">
        <f>SUMIFS('2way'!$Z$3:$Z$7690,'2way'!$Q$3:$Q$7690,"=" &amp;B250,'2way'!$Y$3:$Y$7690,"&lt;&gt;P") + SUMIFS('2way'!$Z$3:$Z$7690,'2way'!$R$3:$R$7690,"=" &amp;B250,'2way'!$Y$3:$Y$7690,"&lt;&gt;P")</f>
        <v>500</v>
      </c>
      <c r="J250">
        <f>SUMIFS('2way'!$AF$3:$AF$7690,'2way'!$Q$3:$Q$7690,"="&amp;B250,'2way'!$Y$3:$Y$7690,"&lt;&gt;P") + SUMIFS('2way'!$AF$3:$AF$7690,'2way'!$R$3:$R$7690,"="&amp;B250,'2way'!$Y$3:$Y$7690,"&lt;&gt;P")</f>
        <v>-500</v>
      </c>
      <c r="K250" s="79">
        <f t="shared" si="11"/>
        <v>-1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500</v>
      </c>
      <c r="D251">
        <f>SUMIFS('2way'!$AB$3:$AB$7690,'2way'!$Q$3:$Q$7690,"="&amp;B251,'2way'!$Z$3:$Z$7690,"&lt;&gt;P") + SUMIFS('2way'!$AB$3:$AB$7690,'2way'!$R$3:$R$7690,"="&amp;B251,'2way'!$Z$3:$Z$7690,"&lt;&gt;P")</f>
        <v>147</v>
      </c>
      <c r="E251" s="79">
        <f t="shared" si="9"/>
        <v>0.29399999999999998</v>
      </c>
      <c r="F251">
        <f>SUMIFS('2way'!$Z$3:$Z$7690,'2way'!$Q$3:$Q$7690,"=" &amp;B251,'2way'!$Y$3:$Y$7690,"&lt;&gt;P") + SUMIFS('2way'!$Z$3:$Z$7690,'2way'!$R$3:$R$7690,"=" &amp;B251,'2way'!$Y$3:$Y$7690,"&lt;&gt;P")</f>
        <v>500</v>
      </c>
      <c r="G251">
        <f>SUMIFS('2way'!$AD$3:$AD$7690,'2way'!$Q$3:$Q$7690,"="&amp;B251,'2way'!$Y$3:$Y$7690,"&lt;&gt;P") + SUMIFS('2way'!$AD$3:$AD$7690,'2way'!$R$3:$R$7690,"="&amp;D251,'2way'!$Y$3:$Y$7690,"&lt;&gt;P")</f>
        <v>-200</v>
      </c>
      <c r="H251" s="79">
        <f t="shared" si="10"/>
        <v>-0.4</v>
      </c>
      <c r="I251">
        <f>SUMIFS('2way'!$Z$3:$Z$7690,'2way'!$Q$3:$Q$7690,"=" &amp;B251,'2way'!$Y$3:$Y$7690,"&lt;&gt;P") + SUMIFS('2way'!$Z$3:$Z$7690,'2way'!$R$3:$R$7690,"=" &amp;B251,'2way'!$Y$3:$Y$7690,"&lt;&gt;P")</f>
        <v>500</v>
      </c>
      <c r="J251">
        <f>SUMIFS('2way'!$AF$3:$AF$7690,'2way'!$Q$3:$Q$7690,"="&amp;B251,'2way'!$Y$3:$Y$7690,"&lt;&gt;P") + SUMIFS('2way'!$AF$3:$AF$7690,'2way'!$R$3:$R$7690,"="&amp;B251,'2way'!$Y$3:$Y$7690,"&lt;&gt;P")</f>
        <v>-262</v>
      </c>
      <c r="K251" s="79">
        <f t="shared" si="11"/>
        <v>-0.52400000000000002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500</v>
      </c>
      <c r="D252">
        <f>SUMIFS('2way'!$AB$3:$AB$7690,'2way'!$Q$3:$Q$7690,"="&amp;B252,'2way'!$Z$3:$Z$7690,"&lt;&gt;P") + SUMIFS('2way'!$AB$3:$AB$7690,'2way'!$R$3:$R$7690,"="&amp;B252,'2way'!$Z$3:$Z$7690,"&lt;&gt;P")</f>
        <v>222</v>
      </c>
      <c r="E252" s="79">
        <f t="shared" si="9"/>
        <v>0.44400000000000001</v>
      </c>
      <c r="F252">
        <f>SUMIFS('2way'!$Z$3:$Z$7690,'2way'!$Q$3:$Q$7690,"=" &amp;B252,'2way'!$Y$3:$Y$7690,"&lt;&gt;P") + SUMIFS('2way'!$Z$3:$Z$7690,'2way'!$R$3:$R$7690,"=" &amp;B252,'2way'!$Y$3:$Y$7690,"&lt;&gt;P")</f>
        <v>500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9">
        <f t="shared" si="10"/>
        <v>-0.6</v>
      </c>
      <c r="I252">
        <f>SUMIFS('2way'!$Z$3:$Z$7690,'2way'!$Q$3:$Q$7690,"=" &amp;B252,'2way'!$Y$3:$Y$7690,"&lt;&gt;P") + SUMIFS('2way'!$Z$3:$Z$7690,'2way'!$R$3:$R$7690,"=" &amp;B252,'2way'!$Y$3:$Y$7690,"&lt;&gt;P")</f>
        <v>500</v>
      </c>
      <c r="J252">
        <f>SUMIFS('2way'!$AF$3:$AF$7690,'2way'!$Q$3:$Q$7690,"="&amp;B252,'2way'!$Y$3:$Y$7690,"&lt;&gt;P") + SUMIFS('2way'!$AF$3:$AF$7690,'2way'!$R$3:$R$7690,"="&amp;B252,'2way'!$Y$3:$Y$7690,"&lt;&gt;P")</f>
        <v>-288</v>
      </c>
      <c r="K252" s="79">
        <f t="shared" si="11"/>
        <v>-0.57599999999999996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500</v>
      </c>
      <c r="D253">
        <f>SUMIFS('2way'!$AB$3:$AB$7690,'2way'!$Q$3:$Q$7690,"="&amp;B253,'2way'!$Z$3:$Z$7690,"&lt;&gt;P") + SUMIFS('2way'!$AB$3:$AB$7690,'2way'!$R$3:$R$7690,"="&amp;B253,'2way'!$Z$3:$Z$7690,"&lt;&gt;P")</f>
        <v>130</v>
      </c>
      <c r="E253" s="79">
        <f t="shared" si="9"/>
        <v>0.26</v>
      </c>
      <c r="F253">
        <f>SUMIFS('2way'!$Z$3:$Z$7690,'2way'!$Q$3:$Q$7690,"=" &amp;B253,'2way'!$Y$3:$Y$7690,"&lt;&gt;P") + SUMIFS('2way'!$Z$3:$Z$7690,'2way'!$R$3:$R$7690,"=" &amp;B253,'2way'!$Y$3:$Y$7690,"&lt;&gt;P")</f>
        <v>500</v>
      </c>
      <c r="G253">
        <f>SUMIFS('2way'!$AD$3:$AD$7690,'2way'!$Q$3:$Q$7690,"="&amp;B253,'2way'!$Y$3:$Y$7690,"&lt;&gt;P") + SUMIFS('2way'!$AD$3:$AD$7690,'2way'!$R$3:$R$7690,"="&amp;D253,'2way'!$Y$3:$Y$7690,"&lt;&gt;P")</f>
        <v>-135</v>
      </c>
      <c r="H253" s="79">
        <f t="shared" si="10"/>
        <v>-0.27</v>
      </c>
      <c r="I253">
        <f>SUMIFS('2way'!$Z$3:$Z$7690,'2way'!$Q$3:$Q$7690,"=" &amp;B253,'2way'!$Y$3:$Y$7690,"&lt;&gt;P") + SUMIFS('2way'!$Z$3:$Z$7690,'2way'!$R$3:$R$7690,"=" &amp;B253,'2way'!$Y$3:$Y$7690,"&lt;&gt;P")</f>
        <v>500</v>
      </c>
      <c r="J253">
        <f>SUMIFS('2way'!$AF$3:$AF$7690,'2way'!$Q$3:$Q$7690,"="&amp;B253,'2way'!$Y$3:$Y$7690,"&lt;&gt;P") + SUMIFS('2way'!$AF$3:$AF$7690,'2way'!$R$3:$R$7690,"="&amp;B253,'2way'!$Y$3:$Y$7690,"&lt;&gt;P")</f>
        <v>-237</v>
      </c>
      <c r="K253" s="79">
        <f t="shared" si="11"/>
        <v>-0.47399999999999998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500</v>
      </c>
      <c r="D254">
        <f>SUMIFS('2way'!$AB$3:$AB$7690,'2way'!$Q$3:$Q$7690,"="&amp;B254,'2way'!$Z$3:$Z$7690,"&lt;&gt;P") + SUMIFS('2way'!$AB$3:$AB$7690,'2way'!$R$3:$R$7690,"="&amp;B254,'2way'!$Z$3:$Z$7690,"&lt;&gt;P")</f>
        <v>174</v>
      </c>
      <c r="E254" s="79">
        <f t="shared" si="9"/>
        <v>0.34799999999999998</v>
      </c>
      <c r="F254">
        <f>SUMIFS('2way'!$Z$3:$Z$7690,'2way'!$Q$3:$Q$7690,"=" &amp;B254,'2way'!$Y$3:$Y$7690,"&lt;&gt;P") + SUMIFS('2way'!$Z$3:$Z$7690,'2way'!$R$3:$R$7690,"=" &amp;B254,'2way'!$Y$3:$Y$7690,"&lt;&gt;P")</f>
        <v>500</v>
      </c>
      <c r="G254">
        <f>SUMIFS('2way'!$AD$3:$AD$7690,'2way'!$Q$3:$Q$7690,"="&amp;B254,'2way'!$Y$3:$Y$7690,"&lt;&gt;P") + SUMIFS('2way'!$AD$3:$AD$7690,'2way'!$R$3:$R$7690,"="&amp;D254,'2way'!$Y$3:$Y$7690,"&lt;&gt;P")</f>
        <v>-42</v>
      </c>
      <c r="H254" s="79">
        <f t="shared" si="10"/>
        <v>-8.4000000000000005E-2</v>
      </c>
      <c r="I254">
        <f>SUMIFS('2way'!$Z$3:$Z$7690,'2way'!$Q$3:$Q$7690,"=" &amp;B254,'2way'!$Y$3:$Y$7690,"&lt;&gt;P") + SUMIFS('2way'!$Z$3:$Z$7690,'2way'!$R$3:$R$7690,"=" &amp;B254,'2way'!$Y$3:$Y$7690,"&lt;&gt;P")</f>
        <v>500</v>
      </c>
      <c r="J254">
        <f>SUMIFS('2way'!$AF$3:$AF$7690,'2way'!$Q$3:$Q$7690,"="&amp;B254,'2way'!$Y$3:$Y$7690,"&lt;&gt;P") + SUMIFS('2way'!$AF$3:$AF$7690,'2way'!$R$3:$R$7690,"="&amp;B254,'2way'!$Y$3:$Y$7690,"&lt;&gt;P")</f>
        <v>-500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400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400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400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500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500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500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500</v>
      </c>
      <c r="D257">
        <f>SUMIFS('2way'!$AB$3:$AB$7690,'2way'!$Q$3:$Q$7690,"="&amp;B257,'2way'!$Z$3:$Z$7690,"&lt;&gt;P") + SUMIFS('2way'!$AB$3:$AB$7690,'2way'!$R$3:$R$7690,"="&amp;B257,'2way'!$Z$3:$Z$7690,"&lt;&gt;P")</f>
        <v>51</v>
      </c>
      <c r="E257" s="79">
        <f t="shared" si="9"/>
        <v>0.10199999999999999</v>
      </c>
      <c r="F257">
        <f>SUMIFS('2way'!$Z$3:$Z$7690,'2way'!$Q$3:$Q$7690,"=" &amp;B257,'2way'!$Y$3:$Y$7690,"&lt;&gt;P") + SUMIFS('2way'!$Z$3:$Z$7690,'2way'!$R$3:$R$7690,"=" &amp;B257,'2way'!$Y$3:$Y$7690,"&lt;&gt;P")</f>
        <v>500</v>
      </c>
      <c r="G257">
        <f>SUMIFS('2way'!$AD$3:$AD$7690,'2way'!$Q$3:$Q$7690,"="&amp;B257,'2way'!$Y$3:$Y$7690,"&lt;&gt;P") + SUMIFS('2way'!$AD$3:$AD$7690,'2way'!$R$3:$R$7690,"="&amp;D257,'2way'!$Y$3:$Y$7690,"&lt;&gt;P")</f>
        <v>-98</v>
      </c>
      <c r="H257" s="79">
        <f t="shared" si="10"/>
        <v>-0.19600000000000001</v>
      </c>
      <c r="I257">
        <f>SUMIFS('2way'!$Z$3:$Z$7690,'2way'!$Q$3:$Q$7690,"=" &amp;B257,'2way'!$Y$3:$Y$7690,"&lt;&gt;P") + SUMIFS('2way'!$Z$3:$Z$7690,'2way'!$R$3:$R$7690,"=" &amp;B257,'2way'!$Y$3:$Y$7690,"&lt;&gt;P")</f>
        <v>500</v>
      </c>
      <c r="J257">
        <f>SUMIFS('2way'!$AF$3:$AF$7690,'2way'!$Q$3:$Q$7690,"="&amp;B257,'2way'!$Y$3:$Y$7690,"&lt;&gt;P") + SUMIFS('2way'!$AF$3:$AF$7690,'2way'!$R$3:$R$7690,"="&amp;B257,'2way'!$Y$3:$Y$7690,"&lt;&gt;P")</f>
        <v>12</v>
      </c>
      <c r="K257" s="79">
        <f t="shared" si="11"/>
        <v>2.4E-2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500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500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500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500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500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500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500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500</v>
      </c>
      <c r="G260">
        <f>SUMIFS('2way'!$AD$3:$AD$7690,'2way'!$Q$3:$Q$7690,"="&amp;B260,'2way'!$Y$3:$Y$7690,"&lt;&gt;P") + SUMIFS('2way'!$AD$3:$AD$7690,'2way'!$R$3:$R$7690,"="&amp;D260,'2way'!$Y$3:$Y$7690,"&lt;&gt;P")</f>
        <v>-200</v>
      </c>
      <c r="H260" s="79">
        <f t="shared" ref="H260:H323" si="13">G260/F260</f>
        <v>-0.4</v>
      </c>
      <c r="I260">
        <f>SUMIFS('2way'!$Z$3:$Z$7690,'2way'!$Q$3:$Q$7690,"=" &amp;B260,'2way'!$Y$3:$Y$7690,"&lt;&gt;P") + SUMIFS('2way'!$Z$3:$Z$7690,'2way'!$R$3:$R$7690,"=" &amp;B260,'2way'!$Y$3:$Y$7690,"&lt;&gt;P")</f>
        <v>500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500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500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500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500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500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500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500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500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500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500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500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500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400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400</v>
      </c>
      <c r="G265">
        <f>SUMIFS('2way'!$AD$3:$AD$7690,'2way'!$Q$3:$Q$7690,"="&amp;B265,'2way'!$Y$3:$Y$7690,"&lt;&gt;P") + SUMIFS('2way'!$AD$3:$AD$7690,'2way'!$R$3:$R$7690,"="&amp;D265,'2way'!$Y$3:$Y$7690,"&lt;&gt;P")</f>
        <v>152</v>
      </c>
      <c r="H265" s="79">
        <f t="shared" si="13"/>
        <v>0.38</v>
      </c>
      <c r="I265">
        <f>SUMIFS('2way'!$Z$3:$Z$7690,'2way'!$Q$3:$Q$7690,"=" &amp;B265,'2way'!$Y$3:$Y$7690,"&lt;&gt;P") + SUMIFS('2way'!$Z$3:$Z$7690,'2way'!$R$3:$R$7690,"=" &amp;B265,'2way'!$Y$3:$Y$7690,"&lt;&gt;P")</f>
        <v>400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500</v>
      </c>
      <c r="D266">
        <f>SUMIFS('2way'!$AB$3:$AB$7690,'2way'!$Q$3:$Q$7690,"="&amp;B266,'2way'!$Z$3:$Z$7690,"&lt;&gt;P") + SUMIFS('2way'!$AB$3:$AB$7690,'2way'!$R$3:$R$7690,"="&amp;B266,'2way'!$Z$3:$Z$7690,"&lt;&gt;P")</f>
        <v>270</v>
      </c>
      <c r="E266" s="79">
        <f t="shared" si="12"/>
        <v>0.54</v>
      </c>
      <c r="F266">
        <f>SUMIFS('2way'!$Z$3:$Z$7690,'2way'!$Q$3:$Q$7690,"=" &amp;B266,'2way'!$Y$3:$Y$7690,"&lt;&gt;P") + SUMIFS('2way'!$Z$3:$Z$7690,'2way'!$R$3:$R$7690,"=" &amp;B266,'2way'!$Y$3:$Y$7690,"&lt;&gt;P")</f>
        <v>500</v>
      </c>
      <c r="G266">
        <f>SUMIFS('2way'!$AD$3:$AD$7690,'2way'!$Q$3:$Q$7690,"="&amp;B266,'2way'!$Y$3:$Y$7690,"&lt;&gt;P") + SUMIFS('2way'!$AD$3:$AD$7690,'2way'!$R$3:$R$7690,"="&amp;D266,'2way'!$Y$3:$Y$7690,"&lt;&gt;P")</f>
        <v>10</v>
      </c>
      <c r="H266" s="79">
        <f t="shared" si="13"/>
        <v>0.02</v>
      </c>
      <c r="I266">
        <f>SUMIFS('2way'!$Z$3:$Z$7690,'2way'!$Q$3:$Q$7690,"=" &amp;B266,'2way'!$Y$3:$Y$7690,"&lt;&gt;P") + SUMIFS('2way'!$Z$3:$Z$7690,'2way'!$R$3:$R$7690,"=" &amp;B266,'2way'!$Y$3:$Y$7690,"&lt;&gt;P")</f>
        <v>500</v>
      </c>
      <c r="J266">
        <f>SUMIFS('2way'!$AF$3:$AF$7690,'2way'!$Q$3:$Q$7690,"="&amp;B266,'2way'!$Y$3:$Y$7690,"&lt;&gt;P") + SUMIFS('2way'!$AF$3:$AF$7690,'2way'!$R$3:$R$7690,"="&amp;B266,'2way'!$Y$3:$Y$7690,"&lt;&gt;P")</f>
        <v>-157</v>
      </c>
      <c r="K266" s="79">
        <f t="shared" si="14"/>
        <v>-0.314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500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500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500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500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500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500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500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500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500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500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500</v>
      </c>
      <c r="G270">
        <f>SUMIFS('2way'!$AD$3:$AD$7690,'2way'!$Q$3:$Q$7690,"="&amp;B270,'2way'!$Y$3:$Y$7690,"&lt;&gt;P") + SUMIFS('2way'!$AD$3:$AD$7690,'2way'!$R$3:$R$7690,"="&amp;D270,'2way'!$Y$3:$Y$7690,"&lt;&gt;P")</f>
        <v>-200</v>
      </c>
      <c r="H270" s="79">
        <f t="shared" si="13"/>
        <v>-0.4</v>
      </c>
      <c r="I270">
        <f>SUMIFS('2way'!$Z$3:$Z$7690,'2way'!$Q$3:$Q$7690,"=" &amp;B270,'2way'!$Y$3:$Y$7690,"&lt;&gt;P") + SUMIFS('2way'!$Z$3:$Z$7690,'2way'!$R$3:$R$7690,"=" &amp;B270,'2way'!$Y$3:$Y$7690,"&lt;&gt;P")</f>
        <v>500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500</v>
      </c>
      <c r="D271">
        <f>SUMIFS('2way'!$AB$3:$AB$7690,'2way'!$Q$3:$Q$7690,"="&amp;B271,'2way'!$Z$3:$Z$7690,"&lt;&gt;P") + SUMIFS('2way'!$AB$3:$AB$7690,'2way'!$R$3:$R$7690,"="&amp;B271,'2way'!$Z$3:$Z$7690,"&lt;&gt;P")</f>
        <v>66</v>
      </c>
      <c r="E271" s="79">
        <f t="shared" si="12"/>
        <v>0.13200000000000001</v>
      </c>
      <c r="F271">
        <f>SUMIFS('2way'!$Z$3:$Z$7690,'2way'!$Q$3:$Q$7690,"=" &amp;B271,'2way'!$Y$3:$Y$7690,"&lt;&gt;P") + SUMIFS('2way'!$Z$3:$Z$7690,'2way'!$R$3:$R$7690,"=" &amp;B271,'2way'!$Y$3:$Y$7690,"&lt;&gt;P")</f>
        <v>500</v>
      </c>
      <c r="G271">
        <f>SUMIFS('2way'!$AD$3:$AD$7690,'2way'!$Q$3:$Q$7690,"="&amp;B271,'2way'!$Y$3:$Y$7690,"&lt;&gt;P") + SUMIFS('2way'!$AD$3:$AD$7690,'2way'!$R$3:$R$7690,"="&amp;D271,'2way'!$Y$3:$Y$7690,"&lt;&gt;P")</f>
        <v>-83</v>
      </c>
      <c r="H271" s="79">
        <f t="shared" si="13"/>
        <v>-0.16600000000000001</v>
      </c>
      <c r="I271">
        <f>SUMIFS('2way'!$Z$3:$Z$7690,'2way'!$Q$3:$Q$7690,"=" &amp;B271,'2way'!$Y$3:$Y$7690,"&lt;&gt;P") + SUMIFS('2way'!$Z$3:$Z$7690,'2way'!$R$3:$R$7690,"=" &amp;B271,'2way'!$Y$3:$Y$7690,"&lt;&gt;P")</f>
        <v>500</v>
      </c>
      <c r="J271">
        <f>SUMIFS('2way'!$AF$3:$AF$7690,'2way'!$Q$3:$Q$7690,"="&amp;B271,'2way'!$Y$3:$Y$7690,"&lt;&gt;P") + SUMIFS('2way'!$AF$3:$AF$7690,'2way'!$R$3:$R$7690,"="&amp;B271,'2way'!$Y$3:$Y$7690,"&lt;&gt;P")</f>
        <v>-151</v>
      </c>
      <c r="K271" s="79">
        <f t="shared" si="14"/>
        <v>-0.30199999999999999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500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500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500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500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500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500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500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500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500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600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600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600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600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600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600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600</v>
      </c>
      <c r="D277">
        <f>SUMIFS('2way'!$AB$3:$AB$7690,'2way'!$Q$3:$Q$7690,"="&amp;B277,'2way'!$Z$3:$Z$7690,"&lt;&gt;P") + SUMIFS('2way'!$AB$3:$AB$7690,'2way'!$R$3:$R$7690,"="&amp;B277,'2way'!$Z$3:$Z$7690,"&lt;&gt;P")</f>
        <v>151</v>
      </c>
      <c r="E277" s="79">
        <f t="shared" si="12"/>
        <v>0.25166666666666665</v>
      </c>
      <c r="F277">
        <f>SUMIFS('2way'!$Z$3:$Z$7690,'2way'!$Q$3:$Q$7690,"=" &amp;B277,'2way'!$Y$3:$Y$7690,"&lt;&gt;P") + SUMIFS('2way'!$Z$3:$Z$7690,'2way'!$R$3:$R$7690,"=" &amp;B277,'2way'!$Y$3:$Y$7690,"&lt;&gt;P")</f>
        <v>600</v>
      </c>
      <c r="G277">
        <f>SUMIFS('2way'!$AD$3:$AD$7690,'2way'!$Q$3:$Q$7690,"="&amp;B277,'2way'!$Y$3:$Y$7690,"&lt;&gt;P") + SUMIFS('2way'!$AD$3:$AD$7690,'2way'!$R$3:$R$7690,"="&amp;D277,'2way'!$Y$3:$Y$7690,"&lt;&gt;P")</f>
        <v>288</v>
      </c>
      <c r="H277" s="79">
        <f t="shared" si="13"/>
        <v>0.48</v>
      </c>
      <c r="I277">
        <f>SUMIFS('2way'!$Z$3:$Z$7690,'2way'!$Q$3:$Q$7690,"=" &amp;B277,'2way'!$Y$3:$Y$7690,"&lt;&gt;P") + SUMIFS('2way'!$Z$3:$Z$7690,'2way'!$R$3:$R$7690,"=" &amp;B277,'2way'!$Y$3:$Y$7690,"&lt;&gt;P")</f>
        <v>600</v>
      </c>
      <c r="J277">
        <f>SUMIFS('2way'!$AF$3:$AF$7690,'2way'!$Q$3:$Q$7690,"="&amp;B277,'2way'!$Y$3:$Y$7690,"&lt;&gt;P") + SUMIFS('2way'!$AF$3:$AF$7690,'2way'!$R$3:$R$7690,"="&amp;B277,'2way'!$Y$3:$Y$7690,"&lt;&gt;P")</f>
        <v>-437</v>
      </c>
      <c r="K277" s="79">
        <f t="shared" si="14"/>
        <v>-0.72833333333333339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600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600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600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600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600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600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600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600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600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600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600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600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600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600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600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600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600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600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600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600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600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600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600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600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600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600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600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600</v>
      </c>
      <c r="D287">
        <f>SUMIFS('2way'!$AB$3:$AB$7690,'2way'!$Q$3:$Q$7690,"="&amp;B287,'2way'!$Z$3:$Z$7690,"&lt;&gt;P") + SUMIFS('2way'!$AB$3:$AB$7690,'2way'!$R$3:$R$7690,"="&amp;B287,'2way'!$Z$3:$Z$7690,"&lt;&gt;P")</f>
        <v>172</v>
      </c>
      <c r="E287" s="79">
        <f t="shared" si="12"/>
        <v>0.28666666666666668</v>
      </c>
      <c r="F287">
        <f>SUMIFS('2way'!$Z$3:$Z$7690,'2way'!$Q$3:$Q$7690,"=" &amp;B287,'2way'!$Y$3:$Y$7690,"&lt;&gt;P") + SUMIFS('2way'!$Z$3:$Z$7690,'2way'!$R$3:$R$7690,"=" &amp;B287,'2way'!$Y$3:$Y$7690,"&lt;&gt;P")</f>
        <v>600</v>
      </c>
      <c r="G287">
        <f>SUMIFS('2way'!$AD$3:$AD$7690,'2way'!$Q$3:$Q$7690,"="&amp;B287,'2way'!$Y$3:$Y$7690,"&lt;&gt;P") + SUMIFS('2way'!$AD$3:$AD$7690,'2way'!$R$3:$R$7690,"="&amp;D287,'2way'!$Y$3:$Y$7690,"&lt;&gt;P")</f>
        <v>-133</v>
      </c>
      <c r="H287" s="79">
        <f t="shared" si="13"/>
        <v>-0.22166666666666668</v>
      </c>
      <c r="I287">
        <f>SUMIFS('2way'!$Z$3:$Z$7690,'2way'!$Q$3:$Q$7690,"=" &amp;B287,'2way'!$Y$3:$Y$7690,"&lt;&gt;P") + SUMIFS('2way'!$Z$3:$Z$7690,'2way'!$R$3:$R$7690,"=" &amp;B287,'2way'!$Y$3:$Y$7690,"&lt;&gt;P")</f>
        <v>600</v>
      </c>
      <c r="J287">
        <f>SUMIFS('2way'!$AF$3:$AF$7690,'2way'!$Q$3:$Q$7690,"="&amp;B287,'2way'!$Y$3:$Y$7690,"&lt;&gt;P") + SUMIFS('2way'!$AF$3:$AF$7690,'2way'!$R$3:$R$7690,"="&amp;B287,'2way'!$Y$3:$Y$7690,"&lt;&gt;P")</f>
        <v>-25</v>
      </c>
      <c r="K287" s="79">
        <f t="shared" si="14"/>
        <v>-4.1666666666666664E-2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600</v>
      </c>
      <c r="D288">
        <f>SUMIFS('2way'!$AB$3:$AB$7690,'2way'!$Q$3:$Q$7690,"="&amp;B288,'2way'!$Z$3:$Z$7690,"&lt;&gt;P") + SUMIFS('2way'!$AB$3:$AB$7690,'2way'!$R$3:$R$7690,"="&amp;B288,'2way'!$Z$3:$Z$7690,"&lt;&gt;P")</f>
        <v>-279</v>
      </c>
      <c r="E288" s="79">
        <f t="shared" si="12"/>
        <v>-0.46500000000000002</v>
      </c>
      <c r="F288">
        <f>SUMIFS('2way'!$Z$3:$Z$7690,'2way'!$Q$3:$Q$7690,"=" &amp;B288,'2way'!$Y$3:$Y$7690,"&lt;&gt;P") + SUMIFS('2way'!$Z$3:$Z$7690,'2way'!$R$3:$R$7690,"=" &amp;B288,'2way'!$Y$3:$Y$7690,"&lt;&gt;P")</f>
        <v>600</v>
      </c>
      <c r="G288">
        <f>SUMIFS('2way'!$AD$3:$AD$7690,'2way'!$Q$3:$Q$7690,"="&amp;B288,'2way'!$Y$3:$Y$7690,"&lt;&gt;P") + SUMIFS('2way'!$AD$3:$AD$7690,'2way'!$R$3:$R$7690,"="&amp;D288,'2way'!$Y$3:$Y$7690,"&lt;&gt;P")</f>
        <v>-300</v>
      </c>
      <c r="H288" s="79">
        <f t="shared" si="13"/>
        <v>-0.5</v>
      </c>
      <c r="I288">
        <f>SUMIFS('2way'!$Z$3:$Z$7690,'2way'!$Q$3:$Q$7690,"=" &amp;B288,'2way'!$Y$3:$Y$7690,"&lt;&gt;P") + SUMIFS('2way'!$Z$3:$Z$7690,'2way'!$R$3:$R$7690,"=" &amp;B288,'2way'!$Y$3:$Y$7690,"&lt;&gt;P")</f>
        <v>600</v>
      </c>
      <c r="J288">
        <f>SUMIFS('2way'!$AF$3:$AF$7690,'2way'!$Q$3:$Q$7690,"="&amp;B288,'2way'!$Y$3:$Y$7690,"&lt;&gt;P") + SUMIFS('2way'!$AF$3:$AF$7690,'2way'!$R$3:$R$7690,"="&amp;B288,'2way'!$Y$3:$Y$7690,"&lt;&gt;P")</f>
        <v>46</v>
      </c>
      <c r="K288" s="79">
        <f t="shared" si="14"/>
        <v>7.6666666666666661E-2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600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600</v>
      </c>
      <c r="G289">
        <f>SUMIFS('2way'!$AD$3:$AD$7690,'2way'!$Q$3:$Q$7690,"="&amp;B289,'2way'!$Y$3:$Y$7690,"&lt;&gt;P") + SUMIFS('2way'!$AD$3:$AD$7690,'2way'!$R$3:$R$7690,"="&amp;D289,'2way'!$Y$3:$Y$7690,"&lt;&gt;P")</f>
        <v>-129</v>
      </c>
      <c r="H289" s="79">
        <f t="shared" si="13"/>
        <v>-0.215</v>
      </c>
      <c r="I289">
        <f>SUMIFS('2way'!$Z$3:$Z$7690,'2way'!$Q$3:$Q$7690,"=" &amp;B289,'2way'!$Y$3:$Y$7690,"&lt;&gt;P") + SUMIFS('2way'!$Z$3:$Z$7690,'2way'!$R$3:$R$7690,"=" &amp;B289,'2way'!$Y$3:$Y$7690,"&lt;&gt;P")</f>
        <v>600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600</v>
      </c>
      <c r="D290">
        <f>SUMIFS('2way'!$AB$3:$AB$7690,'2way'!$Q$3:$Q$7690,"="&amp;B290,'2way'!$Z$3:$Z$7690,"&lt;&gt;P") + SUMIFS('2way'!$AB$3:$AB$7690,'2way'!$R$3:$R$7690,"="&amp;B290,'2way'!$Z$3:$Z$7690,"&lt;&gt;P")</f>
        <v>-436</v>
      </c>
      <c r="E290" s="79">
        <f t="shared" si="12"/>
        <v>-0.72666666666666668</v>
      </c>
      <c r="F290">
        <f>SUMIFS('2way'!$Z$3:$Z$7690,'2way'!$Q$3:$Q$7690,"=" &amp;B290,'2way'!$Y$3:$Y$7690,"&lt;&gt;P") + SUMIFS('2way'!$Z$3:$Z$7690,'2way'!$R$3:$R$7690,"=" &amp;B290,'2way'!$Y$3:$Y$7690,"&lt;&gt;P")</f>
        <v>600</v>
      </c>
      <c r="G290">
        <f>SUMIFS('2way'!$AD$3:$AD$7690,'2way'!$Q$3:$Q$7690,"="&amp;B290,'2way'!$Y$3:$Y$7690,"&lt;&gt;P") + SUMIFS('2way'!$AD$3:$AD$7690,'2way'!$R$3:$R$7690,"="&amp;D290,'2way'!$Y$3:$Y$7690,"&lt;&gt;P")</f>
        <v>-300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600</v>
      </c>
      <c r="J290">
        <f>SUMIFS('2way'!$AF$3:$AF$7690,'2way'!$Q$3:$Q$7690,"="&amp;B290,'2way'!$Y$3:$Y$7690,"&lt;&gt;P") + SUMIFS('2way'!$AF$3:$AF$7690,'2way'!$R$3:$R$7690,"="&amp;B290,'2way'!$Y$3:$Y$7690,"&lt;&gt;P")</f>
        <v>-279</v>
      </c>
      <c r="K290" s="79">
        <f t="shared" si="14"/>
        <v>-0.46500000000000002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600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600</v>
      </c>
      <c r="G291">
        <f>SUMIFS('2way'!$AD$3:$AD$7690,'2way'!$Q$3:$Q$7690,"="&amp;B291,'2way'!$Y$3:$Y$7690,"&lt;&gt;P") + SUMIFS('2way'!$AD$3:$AD$7690,'2way'!$R$3:$R$7690,"="&amp;D291,'2way'!$Y$3:$Y$7690,"&lt;&gt;P")</f>
        <v>-300</v>
      </c>
      <c r="H291" s="79">
        <f t="shared" si="13"/>
        <v>-0.5</v>
      </c>
      <c r="I291">
        <f>SUMIFS('2way'!$Z$3:$Z$7690,'2way'!$Q$3:$Q$7690,"=" &amp;B291,'2way'!$Y$3:$Y$7690,"&lt;&gt;P") + SUMIFS('2way'!$Z$3:$Z$7690,'2way'!$R$3:$R$7690,"=" &amp;B291,'2way'!$Y$3:$Y$7690,"&lt;&gt;P")</f>
        <v>600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600</v>
      </c>
      <c r="D292">
        <f>SUMIFS('2way'!$AB$3:$AB$7690,'2way'!$Q$3:$Q$7690,"="&amp;B292,'2way'!$Z$3:$Z$7690,"&lt;&gt;P") + SUMIFS('2way'!$AB$3:$AB$7690,'2way'!$R$3:$R$7690,"="&amp;B292,'2way'!$Z$3:$Z$7690,"&lt;&gt;P")</f>
        <v>376</v>
      </c>
      <c r="E292" s="79">
        <f t="shared" si="12"/>
        <v>0.62666666666666671</v>
      </c>
      <c r="F292">
        <f>SUMIFS('2way'!$Z$3:$Z$7690,'2way'!$Q$3:$Q$7690,"=" &amp;B292,'2way'!$Y$3:$Y$7690,"&lt;&gt;P") + SUMIFS('2way'!$Z$3:$Z$7690,'2way'!$R$3:$R$7690,"=" &amp;B292,'2way'!$Y$3:$Y$7690,"&lt;&gt;P")</f>
        <v>600</v>
      </c>
      <c r="G292">
        <f>SUMIFS('2way'!$AD$3:$AD$7690,'2way'!$Q$3:$Q$7690,"="&amp;B292,'2way'!$Y$3:$Y$7690,"&lt;&gt;P") + SUMIFS('2way'!$AD$3:$AD$7690,'2way'!$R$3:$R$7690,"="&amp;D292,'2way'!$Y$3:$Y$7690,"&lt;&gt;P")</f>
        <v>-300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600</v>
      </c>
      <c r="J292">
        <f>SUMIFS('2way'!$AF$3:$AF$7690,'2way'!$Q$3:$Q$7690,"="&amp;B292,'2way'!$Y$3:$Y$7690,"&lt;&gt;P") + SUMIFS('2way'!$AF$3:$AF$7690,'2way'!$R$3:$R$7690,"="&amp;B292,'2way'!$Y$3:$Y$7690,"&lt;&gt;P")</f>
        <v>376</v>
      </c>
      <c r="K292" s="79">
        <f t="shared" si="14"/>
        <v>0.62666666666666671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600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600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600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600</v>
      </c>
      <c r="D294">
        <f>SUMIFS('2way'!$AB$3:$AB$7690,'2way'!$Q$3:$Q$7690,"="&amp;B294,'2way'!$Z$3:$Z$7690,"&lt;&gt;P") + SUMIFS('2way'!$AB$3:$AB$7690,'2way'!$R$3:$R$7690,"="&amp;B294,'2way'!$Z$3:$Z$7690,"&lt;&gt;P")</f>
        <v>-434</v>
      </c>
      <c r="E294" s="79">
        <f t="shared" si="12"/>
        <v>-0.72333333333333338</v>
      </c>
      <c r="F294">
        <f>SUMIFS('2way'!$Z$3:$Z$7690,'2way'!$Q$3:$Q$7690,"=" &amp;B294,'2way'!$Y$3:$Y$7690,"&lt;&gt;P") + SUMIFS('2way'!$Z$3:$Z$7690,'2way'!$R$3:$R$7690,"=" &amp;B294,'2way'!$Y$3:$Y$7690,"&lt;&gt;P")</f>
        <v>600</v>
      </c>
      <c r="G294">
        <f>SUMIFS('2way'!$AD$3:$AD$7690,'2way'!$Q$3:$Q$7690,"="&amp;B294,'2way'!$Y$3:$Y$7690,"&lt;&gt;P") + SUMIFS('2way'!$AD$3:$AD$7690,'2way'!$R$3:$R$7690,"="&amp;D294,'2way'!$Y$3:$Y$7690,"&lt;&gt;P")</f>
        <v>44</v>
      </c>
      <c r="H294" s="79">
        <f t="shared" si="13"/>
        <v>7.3333333333333334E-2</v>
      </c>
      <c r="I294">
        <f>SUMIFS('2way'!$Z$3:$Z$7690,'2way'!$Q$3:$Q$7690,"=" &amp;B294,'2way'!$Y$3:$Y$7690,"&lt;&gt;P") + SUMIFS('2way'!$Z$3:$Z$7690,'2way'!$R$3:$R$7690,"=" &amp;B294,'2way'!$Y$3:$Y$7690,"&lt;&gt;P")</f>
        <v>600</v>
      </c>
      <c r="J294">
        <f>SUMIFS('2way'!$AF$3:$AF$7690,'2way'!$Q$3:$Q$7690,"="&amp;B294,'2way'!$Y$3:$Y$7690,"&lt;&gt;P") + SUMIFS('2way'!$AF$3:$AF$7690,'2way'!$R$3:$R$7690,"="&amp;B294,'2way'!$Y$3:$Y$7690,"&lt;&gt;P")</f>
        <v>-600</v>
      </c>
      <c r="K294" s="79">
        <f t="shared" si="14"/>
        <v>-1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500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500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500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500</v>
      </c>
      <c r="D296">
        <f>SUMIFS('2way'!$AB$3:$AB$7690,'2way'!$Q$3:$Q$7690,"="&amp;B296,'2way'!$Z$3:$Z$7690,"&lt;&gt;P") + SUMIFS('2way'!$AB$3:$AB$7690,'2way'!$R$3:$R$7690,"="&amp;B296,'2way'!$Z$3:$Z$7690,"&lt;&gt;P")</f>
        <v>215</v>
      </c>
      <c r="E296" s="79">
        <f t="shared" si="12"/>
        <v>0.43</v>
      </c>
      <c r="F296">
        <f>SUMIFS('2way'!$Z$3:$Z$7690,'2way'!$Q$3:$Q$7690,"=" &amp;B296,'2way'!$Y$3:$Y$7690,"&lt;&gt;P") + SUMIFS('2way'!$Z$3:$Z$7690,'2way'!$R$3:$R$7690,"=" &amp;B296,'2way'!$Y$3:$Y$7690,"&lt;&gt;P")</f>
        <v>500</v>
      </c>
      <c r="G296">
        <f>SUMIFS('2way'!$AD$3:$AD$7690,'2way'!$Q$3:$Q$7690,"="&amp;B296,'2way'!$Y$3:$Y$7690,"&lt;&gt;P") + SUMIFS('2way'!$AD$3:$AD$7690,'2way'!$R$3:$R$7690,"="&amp;D296,'2way'!$Y$3:$Y$7690,"&lt;&gt;P")</f>
        <v>176</v>
      </c>
      <c r="H296" s="79">
        <f t="shared" si="13"/>
        <v>0.35199999999999998</v>
      </c>
      <c r="I296">
        <f>SUMIFS('2way'!$Z$3:$Z$7690,'2way'!$Q$3:$Q$7690,"=" &amp;B296,'2way'!$Y$3:$Y$7690,"&lt;&gt;P") + SUMIFS('2way'!$Z$3:$Z$7690,'2way'!$R$3:$R$7690,"=" &amp;B296,'2way'!$Y$3:$Y$7690,"&lt;&gt;P")</f>
        <v>500</v>
      </c>
      <c r="J296">
        <f>SUMIFS('2way'!$AF$3:$AF$7690,'2way'!$Q$3:$Q$7690,"="&amp;B296,'2way'!$Y$3:$Y$7690,"&lt;&gt;P") + SUMIFS('2way'!$AF$3:$AF$7690,'2way'!$R$3:$R$7690,"="&amp;B296,'2way'!$Y$3:$Y$7690,"&lt;&gt;P")</f>
        <v>-277</v>
      </c>
      <c r="K296" s="79">
        <f t="shared" si="14"/>
        <v>-0.55400000000000005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600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600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600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600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600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600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600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600</v>
      </c>
      <c r="G299">
        <f>SUMIFS('2way'!$AD$3:$AD$7690,'2way'!$Q$3:$Q$7690,"="&amp;B299,'2way'!$Y$3:$Y$7690,"&lt;&gt;P") + SUMIFS('2way'!$AD$3:$AD$7690,'2way'!$R$3:$R$7690,"="&amp;D299,'2way'!$Y$3:$Y$7690,"&lt;&gt;P")</f>
        <v>-130</v>
      </c>
      <c r="H299" s="79">
        <f t="shared" si="13"/>
        <v>-0.21666666666666667</v>
      </c>
      <c r="I299">
        <f>SUMIFS('2way'!$Z$3:$Z$7690,'2way'!$Q$3:$Q$7690,"=" &amp;B299,'2way'!$Y$3:$Y$7690,"&lt;&gt;P") + SUMIFS('2way'!$Z$3:$Z$7690,'2way'!$R$3:$R$7690,"=" &amp;B299,'2way'!$Y$3:$Y$7690,"&lt;&gt;P")</f>
        <v>600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600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600</v>
      </c>
      <c r="G300">
        <f>SUMIFS('2way'!$AD$3:$AD$7690,'2way'!$Q$3:$Q$7690,"="&amp;B300,'2way'!$Y$3:$Y$7690,"&lt;&gt;P") + SUMIFS('2way'!$AD$3:$AD$7690,'2way'!$R$3:$R$7690,"="&amp;D300,'2way'!$Y$3:$Y$7690,"&lt;&gt;P")</f>
        <v>-300</v>
      </c>
      <c r="H300" s="79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600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600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600</v>
      </c>
      <c r="G301">
        <f>SUMIFS('2way'!$AD$3:$AD$7690,'2way'!$Q$3:$Q$7690,"="&amp;B301,'2way'!$Y$3:$Y$7690,"&lt;&gt;P") + SUMIFS('2way'!$AD$3:$AD$7690,'2way'!$R$3:$R$7690,"="&amp;D301,'2way'!$Y$3:$Y$7690,"&lt;&gt;P")</f>
        <v>52</v>
      </c>
      <c r="H301" s="79">
        <f t="shared" si="13"/>
        <v>8.666666666666667E-2</v>
      </c>
      <c r="I301">
        <f>SUMIFS('2way'!$Z$3:$Z$7690,'2way'!$Q$3:$Q$7690,"=" &amp;B301,'2way'!$Y$3:$Y$7690,"&lt;&gt;P") + SUMIFS('2way'!$Z$3:$Z$7690,'2way'!$R$3:$R$7690,"=" &amp;B301,'2way'!$Y$3:$Y$7690,"&lt;&gt;P")</f>
        <v>600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600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600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600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600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600</v>
      </c>
      <c r="G303">
        <f>SUMIFS('2way'!$AD$3:$AD$7690,'2way'!$Q$3:$Q$7690,"="&amp;B303,'2way'!$Y$3:$Y$7690,"&lt;&gt;P") + SUMIFS('2way'!$AD$3:$AD$7690,'2way'!$R$3:$R$7690,"="&amp;D303,'2way'!$Y$3:$Y$7690,"&lt;&gt;P")</f>
        <v>-300</v>
      </c>
      <c r="H303" s="79">
        <f t="shared" si="13"/>
        <v>-0.5</v>
      </c>
      <c r="I303">
        <f>SUMIFS('2way'!$Z$3:$Z$7690,'2way'!$Q$3:$Q$7690,"=" &amp;B303,'2way'!$Y$3:$Y$7690,"&lt;&gt;P") + SUMIFS('2way'!$Z$3:$Z$7690,'2way'!$R$3:$R$7690,"=" &amp;B303,'2way'!$Y$3:$Y$7690,"&lt;&gt;P")</f>
        <v>600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600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600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600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600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600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600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600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600</v>
      </c>
      <c r="G306">
        <f>SUMIFS('2way'!$AD$3:$AD$7690,'2way'!$Q$3:$Q$7690,"="&amp;B306,'2way'!$Y$3:$Y$7690,"&lt;&gt;P") + SUMIFS('2way'!$AD$3:$AD$7690,'2way'!$R$3:$R$7690,"="&amp;D306,'2way'!$Y$3:$Y$7690,"&lt;&gt;P")</f>
        <v>-300</v>
      </c>
      <c r="H306" s="79">
        <f t="shared" si="13"/>
        <v>-0.5</v>
      </c>
      <c r="I306">
        <f>SUMIFS('2way'!$Z$3:$Z$7690,'2way'!$Q$3:$Q$7690,"=" &amp;B306,'2way'!$Y$3:$Y$7690,"&lt;&gt;P") + SUMIFS('2way'!$Z$3:$Z$7690,'2way'!$R$3:$R$7690,"=" &amp;B306,'2way'!$Y$3:$Y$7690,"&lt;&gt;P")</f>
        <v>600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600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600</v>
      </c>
      <c r="G307">
        <f>SUMIFS('2way'!$AD$3:$AD$7690,'2way'!$Q$3:$Q$7690,"="&amp;B307,'2way'!$Y$3:$Y$7690,"&lt;&gt;P") + SUMIFS('2way'!$AD$3:$AD$7690,'2way'!$R$3:$R$7690,"="&amp;D307,'2way'!$Y$3:$Y$7690,"&lt;&gt;P")</f>
        <v>-133</v>
      </c>
      <c r="H307" s="79">
        <f t="shared" si="13"/>
        <v>-0.22166666666666668</v>
      </c>
      <c r="I307">
        <f>SUMIFS('2way'!$Z$3:$Z$7690,'2way'!$Q$3:$Q$7690,"=" &amp;B307,'2way'!$Y$3:$Y$7690,"&lt;&gt;P") + SUMIFS('2way'!$Z$3:$Z$7690,'2way'!$R$3:$R$7690,"=" &amp;B307,'2way'!$Y$3:$Y$7690,"&lt;&gt;P")</f>
        <v>600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500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500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500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600</v>
      </c>
      <c r="D309">
        <f>SUMIFS('2way'!$AB$3:$AB$7690,'2way'!$Q$3:$Q$7690,"="&amp;B309,'2way'!$Z$3:$Z$7690,"&lt;&gt;P") + SUMIFS('2way'!$AB$3:$AB$7690,'2way'!$R$3:$R$7690,"="&amp;B309,'2way'!$Z$3:$Z$7690,"&lt;&gt;P")</f>
        <v>241.99999999999997</v>
      </c>
      <c r="E309" s="79">
        <f t="shared" si="12"/>
        <v>0.40333333333333327</v>
      </c>
      <c r="F309">
        <f>SUMIFS('2way'!$Z$3:$Z$7690,'2way'!$Q$3:$Q$7690,"=" &amp;B309,'2way'!$Y$3:$Y$7690,"&lt;&gt;P") + SUMIFS('2way'!$Z$3:$Z$7690,'2way'!$R$3:$R$7690,"=" &amp;B309,'2way'!$Y$3:$Y$7690,"&lt;&gt;P")</f>
        <v>600</v>
      </c>
      <c r="G309">
        <f>SUMIFS('2way'!$AD$3:$AD$7690,'2way'!$Q$3:$Q$7690,"="&amp;B309,'2way'!$Y$3:$Y$7690,"&lt;&gt;P") + SUMIFS('2way'!$AD$3:$AD$7690,'2way'!$R$3:$R$7690,"="&amp;D309,'2way'!$Y$3:$Y$7690,"&lt;&gt;P")</f>
        <v>137</v>
      </c>
      <c r="H309" s="79">
        <f t="shared" si="13"/>
        <v>0.22833333333333333</v>
      </c>
      <c r="I309">
        <f>SUMIFS('2way'!$Z$3:$Z$7690,'2way'!$Q$3:$Q$7690,"=" &amp;B309,'2way'!$Y$3:$Y$7690,"&lt;&gt;P") + SUMIFS('2way'!$Z$3:$Z$7690,'2way'!$R$3:$R$7690,"=" &amp;B309,'2way'!$Y$3:$Y$7690,"&lt;&gt;P")</f>
        <v>600</v>
      </c>
      <c r="J309">
        <f>SUMIFS('2way'!$AF$3:$AF$7690,'2way'!$Q$3:$Q$7690,"="&amp;B309,'2way'!$Y$3:$Y$7690,"&lt;&gt;P") + SUMIFS('2way'!$AF$3:$AF$7690,'2way'!$R$3:$R$7690,"="&amp;B309,'2way'!$Y$3:$Y$7690,"&lt;&gt;P")</f>
        <v>-397</v>
      </c>
      <c r="K309" s="79">
        <f t="shared" si="14"/>
        <v>-0.66166666666666663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500</v>
      </c>
      <c r="D310">
        <f>SUMIFS('2way'!$AB$3:$AB$7690,'2way'!$Q$3:$Q$7690,"="&amp;B310,'2way'!$Z$3:$Z$7690,"&lt;&gt;P") + SUMIFS('2way'!$AB$3:$AB$7690,'2way'!$R$3:$R$7690,"="&amp;B310,'2way'!$Z$3:$Z$7690,"&lt;&gt;P")</f>
        <v>-168</v>
      </c>
      <c r="E310" s="79">
        <f t="shared" si="12"/>
        <v>-0.33600000000000002</v>
      </c>
      <c r="F310">
        <f>SUMIFS('2way'!$Z$3:$Z$7690,'2way'!$Q$3:$Q$7690,"=" &amp;B310,'2way'!$Y$3:$Y$7690,"&lt;&gt;P") + SUMIFS('2way'!$Z$3:$Z$7690,'2way'!$R$3:$R$7690,"=" &amp;B310,'2way'!$Y$3:$Y$7690,"&lt;&gt;P")</f>
        <v>500</v>
      </c>
      <c r="G310">
        <f>SUMIFS('2way'!$AD$3:$AD$7690,'2way'!$Q$3:$Q$7690,"="&amp;B310,'2way'!$Y$3:$Y$7690,"&lt;&gt;P") + SUMIFS('2way'!$AD$3:$AD$7690,'2way'!$R$3:$R$7690,"="&amp;D310,'2way'!$Y$3:$Y$7690,"&lt;&gt;P")</f>
        <v>65</v>
      </c>
      <c r="H310" s="79">
        <f t="shared" si="13"/>
        <v>0.13</v>
      </c>
      <c r="I310">
        <f>SUMIFS('2way'!$Z$3:$Z$7690,'2way'!$Q$3:$Q$7690,"=" &amp;B310,'2way'!$Y$3:$Y$7690,"&lt;&gt;P") + SUMIFS('2way'!$Z$3:$Z$7690,'2way'!$R$3:$R$7690,"=" &amp;B310,'2way'!$Y$3:$Y$7690,"&lt;&gt;P")</f>
        <v>500</v>
      </c>
      <c r="J310">
        <f>SUMIFS('2way'!$AF$3:$AF$7690,'2way'!$Q$3:$Q$7690,"="&amp;B310,'2way'!$Y$3:$Y$7690,"&lt;&gt;P") + SUMIFS('2way'!$AF$3:$AF$7690,'2way'!$R$3:$R$7690,"="&amp;B310,'2way'!$Y$3:$Y$7690,"&lt;&gt;P")</f>
        <v>-500</v>
      </c>
      <c r="K310" s="79">
        <f t="shared" si="14"/>
        <v>-1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800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800</v>
      </c>
      <c r="G311">
        <f>SUMIFS('2way'!$AD$3:$AD$7690,'2way'!$Q$3:$Q$7690,"="&amp;B311,'2way'!$Y$3:$Y$7690,"&lt;&gt;P") + SUMIFS('2way'!$AD$3:$AD$7690,'2way'!$R$3:$R$7690,"="&amp;D311,'2way'!$Y$3:$Y$7690,"&lt;&gt;P")</f>
        <v>-400</v>
      </c>
      <c r="H311" s="79">
        <f t="shared" si="13"/>
        <v>-0.5</v>
      </c>
      <c r="I311">
        <f>SUMIFS('2way'!$Z$3:$Z$7690,'2way'!$Q$3:$Q$7690,"=" &amp;B311,'2way'!$Y$3:$Y$7690,"&lt;&gt;P") + SUMIFS('2way'!$Z$3:$Z$7690,'2way'!$R$3:$R$7690,"=" &amp;B311,'2way'!$Y$3:$Y$7690,"&lt;&gt;P")</f>
        <v>800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800</v>
      </c>
      <c r="D312">
        <f>SUMIFS('2way'!$AB$3:$AB$7690,'2way'!$Q$3:$Q$7690,"="&amp;B312,'2way'!$Z$3:$Z$7690,"&lt;&gt;P") + SUMIFS('2way'!$AB$3:$AB$7690,'2way'!$R$3:$R$7690,"="&amp;B312,'2way'!$Z$3:$Z$7690,"&lt;&gt;P")</f>
        <v>-501</v>
      </c>
      <c r="E312" s="79">
        <f t="shared" si="12"/>
        <v>-0.62624999999999997</v>
      </c>
      <c r="F312">
        <f>SUMIFS('2way'!$Z$3:$Z$7690,'2way'!$Q$3:$Q$7690,"=" &amp;B312,'2way'!$Y$3:$Y$7690,"&lt;&gt;P") + SUMIFS('2way'!$Z$3:$Z$7690,'2way'!$R$3:$R$7690,"=" &amp;B312,'2way'!$Y$3:$Y$7690,"&lt;&gt;P")</f>
        <v>800</v>
      </c>
      <c r="G312">
        <f>SUMIFS('2way'!$AD$3:$AD$7690,'2way'!$Q$3:$Q$7690,"="&amp;B312,'2way'!$Y$3:$Y$7690,"&lt;&gt;P") + SUMIFS('2way'!$AD$3:$AD$7690,'2way'!$R$3:$R$7690,"="&amp;D312,'2way'!$Y$3:$Y$7690,"&lt;&gt;P")</f>
        <v>-400</v>
      </c>
      <c r="H312" s="79">
        <f t="shared" si="13"/>
        <v>-0.5</v>
      </c>
      <c r="I312">
        <f>SUMIFS('2way'!$Z$3:$Z$7690,'2way'!$Q$3:$Q$7690,"=" &amp;B312,'2way'!$Y$3:$Y$7690,"&lt;&gt;P") + SUMIFS('2way'!$Z$3:$Z$7690,'2way'!$R$3:$R$7690,"=" &amp;B312,'2way'!$Y$3:$Y$7690,"&lt;&gt;P")</f>
        <v>800</v>
      </c>
      <c r="J312">
        <f>SUMIFS('2way'!$AF$3:$AF$7690,'2way'!$Q$3:$Q$7690,"="&amp;B312,'2way'!$Y$3:$Y$7690,"&lt;&gt;P") + SUMIFS('2way'!$AF$3:$AF$7690,'2way'!$R$3:$R$7690,"="&amp;B312,'2way'!$Y$3:$Y$7690,"&lt;&gt;P")</f>
        <v>-800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800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800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800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800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800</v>
      </c>
      <c r="G314">
        <f>SUMIFS('2way'!$AD$3:$AD$7690,'2way'!$Q$3:$Q$7690,"="&amp;B314,'2way'!$Y$3:$Y$7690,"&lt;&gt;P") + SUMIFS('2way'!$AD$3:$AD$7690,'2way'!$R$3:$R$7690,"="&amp;D314,'2way'!$Y$3:$Y$7690,"&lt;&gt;P")</f>
        <v>-50</v>
      </c>
      <c r="H314" s="79">
        <f t="shared" si="13"/>
        <v>-6.25E-2</v>
      </c>
      <c r="I314">
        <f>SUMIFS('2way'!$Z$3:$Z$7690,'2way'!$Q$3:$Q$7690,"=" &amp;B314,'2way'!$Y$3:$Y$7690,"&lt;&gt;P") + SUMIFS('2way'!$Z$3:$Z$7690,'2way'!$R$3:$R$7690,"=" &amp;B314,'2way'!$Y$3:$Y$7690,"&lt;&gt;P")</f>
        <v>800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800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800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800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800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800</v>
      </c>
      <c r="G316">
        <f>SUMIFS('2way'!$AD$3:$AD$7690,'2way'!$Q$3:$Q$7690,"="&amp;B316,'2way'!$Y$3:$Y$7690,"&lt;&gt;P") + SUMIFS('2way'!$AD$3:$AD$7690,'2way'!$R$3:$R$7690,"="&amp;D316,'2way'!$Y$3:$Y$7690,"&lt;&gt;P")</f>
        <v>-255</v>
      </c>
      <c r="H316" s="79">
        <f t="shared" si="13"/>
        <v>-0.31874999999999998</v>
      </c>
      <c r="I316">
        <f>SUMIFS('2way'!$Z$3:$Z$7690,'2way'!$Q$3:$Q$7690,"=" &amp;B316,'2way'!$Y$3:$Y$7690,"&lt;&gt;P") + SUMIFS('2way'!$Z$3:$Z$7690,'2way'!$R$3:$R$7690,"=" &amp;B316,'2way'!$Y$3:$Y$7690,"&lt;&gt;P")</f>
        <v>800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800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800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800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800</v>
      </c>
      <c r="D318">
        <f>SUMIFS('2way'!$AB$3:$AB$7690,'2way'!$Q$3:$Q$7690,"="&amp;B318,'2way'!$Z$3:$Z$7690,"&lt;&gt;P") + SUMIFS('2way'!$AB$3:$AB$7690,'2way'!$R$3:$R$7690,"="&amp;B318,'2way'!$Z$3:$Z$7690,"&lt;&gt;P")</f>
        <v>-55</v>
      </c>
      <c r="E318" s="79">
        <f t="shared" si="12"/>
        <v>-6.8750000000000006E-2</v>
      </c>
      <c r="F318">
        <f>SUMIFS('2way'!$Z$3:$Z$7690,'2way'!$Q$3:$Q$7690,"=" &amp;B318,'2way'!$Y$3:$Y$7690,"&lt;&gt;P") + SUMIFS('2way'!$Z$3:$Z$7690,'2way'!$R$3:$R$7690,"=" &amp;B318,'2way'!$Y$3:$Y$7690,"&lt;&gt;P")</f>
        <v>800</v>
      </c>
      <c r="G318">
        <f>SUMIFS('2way'!$AD$3:$AD$7690,'2way'!$Q$3:$Q$7690,"="&amp;B318,'2way'!$Y$3:$Y$7690,"&lt;&gt;P") + SUMIFS('2way'!$AD$3:$AD$7690,'2way'!$R$3:$R$7690,"="&amp;D318,'2way'!$Y$3:$Y$7690,"&lt;&gt;P")</f>
        <v>-219</v>
      </c>
      <c r="H318" s="79">
        <f t="shared" si="13"/>
        <v>-0.27374999999999999</v>
      </c>
      <c r="I318">
        <f>SUMIFS('2way'!$Z$3:$Z$7690,'2way'!$Q$3:$Q$7690,"=" &amp;B318,'2way'!$Y$3:$Y$7690,"&lt;&gt;P") + SUMIFS('2way'!$Z$3:$Z$7690,'2way'!$R$3:$R$7690,"=" &amp;B318,'2way'!$Y$3:$Y$7690,"&lt;&gt;P")</f>
        <v>800</v>
      </c>
      <c r="J318">
        <f>SUMIFS('2way'!$AF$3:$AF$7690,'2way'!$Q$3:$Q$7690,"="&amp;B318,'2way'!$Y$3:$Y$7690,"&lt;&gt;P") + SUMIFS('2way'!$AF$3:$AF$7690,'2way'!$R$3:$R$7690,"="&amp;B318,'2way'!$Y$3:$Y$7690,"&lt;&gt;P")</f>
        <v>-415</v>
      </c>
      <c r="K318" s="79">
        <f t="shared" si="14"/>
        <v>-0.51875000000000004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800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800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800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800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800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800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800</v>
      </c>
      <c r="D321">
        <f>SUMIFS('2way'!$AB$3:$AB$7690,'2way'!$Q$3:$Q$7690,"="&amp;B321,'2way'!$Z$3:$Z$7690,"&lt;&gt;P") + SUMIFS('2way'!$AB$3:$AB$7690,'2way'!$R$3:$R$7690,"="&amp;B321,'2way'!$Z$3:$Z$7690,"&lt;&gt;P")</f>
        <v>346.99999999999994</v>
      </c>
      <c r="E321" s="79">
        <f t="shared" si="12"/>
        <v>0.43374999999999991</v>
      </c>
      <c r="F321">
        <f>SUMIFS('2way'!$Z$3:$Z$7690,'2way'!$Q$3:$Q$7690,"=" &amp;B321,'2way'!$Y$3:$Y$7690,"&lt;&gt;P") + SUMIFS('2way'!$Z$3:$Z$7690,'2way'!$R$3:$R$7690,"=" &amp;B321,'2way'!$Y$3:$Y$7690,"&lt;&gt;P")</f>
        <v>800</v>
      </c>
      <c r="G321">
        <f>SUMIFS('2way'!$AD$3:$AD$7690,'2way'!$Q$3:$Q$7690,"="&amp;B321,'2way'!$Y$3:$Y$7690,"&lt;&gt;P") + SUMIFS('2way'!$AD$3:$AD$7690,'2way'!$R$3:$R$7690,"="&amp;D321,'2way'!$Y$3:$Y$7690,"&lt;&gt;P")</f>
        <v>-400</v>
      </c>
      <c r="H321" s="79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800</v>
      </c>
      <c r="J321">
        <f>SUMIFS('2way'!$AF$3:$AF$7690,'2way'!$Q$3:$Q$7690,"="&amp;B321,'2way'!$Y$3:$Y$7690,"&lt;&gt;P") + SUMIFS('2way'!$AF$3:$AF$7690,'2way'!$R$3:$R$7690,"="&amp;B321,'2way'!$Y$3:$Y$7690,"&lt;&gt;P")</f>
        <v>-165.00000000000006</v>
      </c>
      <c r="K321" s="79">
        <f t="shared" si="14"/>
        <v>-0.20625000000000007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800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800</v>
      </c>
      <c r="G322">
        <f>SUMIFS('2way'!$AD$3:$AD$7690,'2way'!$Q$3:$Q$7690,"="&amp;B322,'2way'!$Y$3:$Y$7690,"&lt;&gt;P") + SUMIFS('2way'!$AD$3:$AD$7690,'2way'!$R$3:$R$7690,"="&amp;D322,'2way'!$Y$3:$Y$7690,"&lt;&gt;P")</f>
        <v>-201</v>
      </c>
      <c r="H322" s="79">
        <f t="shared" si="13"/>
        <v>-0.25124999999999997</v>
      </c>
      <c r="I322">
        <f>SUMIFS('2way'!$Z$3:$Z$7690,'2way'!$Q$3:$Q$7690,"=" &amp;B322,'2way'!$Y$3:$Y$7690,"&lt;&gt;P") + SUMIFS('2way'!$Z$3:$Z$7690,'2way'!$R$3:$R$7690,"=" &amp;B322,'2way'!$Y$3:$Y$7690,"&lt;&gt;P")</f>
        <v>800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800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800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800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800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800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800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800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800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800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800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800</v>
      </c>
      <c r="G326">
        <f>SUMIFS('2way'!$AD$3:$AD$7690,'2way'!$Q$3:$Q$7690,"="&amp;B326,'2way'!$Y$3:$Y$7690,"&lt;&gt;P") + SUMIFS('2way'!$AD$3:$AD$7690,'2way'!$R$3:$R$7690,"="&amp;D326,'2way'!$Y$3:$Y$7690,"&lt;&gt;P")</f>
        <v>90</v>
      </c>
      <c r="H326" s="79">
        <f t="shared" si="16"/>
        <v>0.1125</v>
      </c>
      <c r="I326">
        <f>SUMIFS('2way'!$Z$3:$Z$7690,'2way'!$Q$3:$Q$7690,"=" &amp;B326,'2way'!$Y$3:$Y$7690,"&lt;&gt;P") + SUMIFS('2way'!$Z$3:$Z$7690,'2way'!$R$3:$R$7690,"=" &amp;B326,'2way'!$Y$3:$Y$7690,"&lt;&gt;P")</f>
        <v>800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800</v>
      </c>
      <c r="D327">
        <f>SUMIFS('2way'!$AB$3:$AB$7690,'2way'!$Q$3:$Q$7690,"="&amp;B327,'2way'!$Z$3:$Z$7690,"&lt;&gt;P") + SUMIFS('2way'!$AB$3:$AB$7690,'2way'!$R$3:$R$7690,"="&amp;B327,'2way'!$Z$3:$Z$7690,"&lt;&gt;P")</f>
        <v>-34</v>
      </c>
      <c r="E327" s="79">
        <f t="shared" si="15"/>
        <v>-4.2500000000000003E-2</v>
      </c>
      <c r="F327">
        <f>SUMIFS('2way'!$Z$3:$Z$7690,'2way'!$Q$3:$Q$7690,"=" &amp;B327,'2way'!$Y$3:$Y$7690,"&lt;&gt;P") + SUMIFS('2way'!$Z$3:$Z$7690,'2way'!$R$3:$R$7690,"=" &amp;B327,'2way'!$Y$3:$Y$7690,"&lt;&gt;P")</f>
        <v>800</v>
      </c>
      <c r="G327">
        <f>SUMIFS('2way'!$AD$3:$AD$7690,'2way'!$Q$3:$Q$7690,"="&amp;B327,'2way'!$Y$3:$Y$7690,"&lt;&gt;P") + SUMIFS('2way'!$AD$3:$AD$7690,'2way'!$R$3:$R$7690,"="&amp;D327,'2way'!$Y$3:$Y$7690,"&lt;&gt;P")</f>
        <v>83</v>
      </c>
      <c r="H327" s="79">
        <f t="shared" si="16"/>
        <v>0.10375</v>
      </c>
      <c r="I327">
        <f>SUMIFS('2way'!$Z$3:$Z$7690,'2way'!$Q$3:$Q$7690,"=" &amp;B327,'2way'!$Y$3:$Y$7690,"&lt;&gt;P") + SUMIFS('2way'!$Z$3:$Z$7690,'2way'!$R$3:$R$7690,"=" &amp;B327,'2way'!$Y$3:$Y$7690,"&lt;&gt;P")</f>
        <v>800</v>
      </c>
      <c r="J327">
        <f>SUMIFS('2way'!$AF$3:$AF$7690,'2way'!$Q$3:$Q$7690,"="&amp;B327,'2way'!$Y$3:$Y$7690,"&lt;&gt;P") + SUMIFS('2way'!$AF$3:$AF$7690,'2way'!$R$3:$R$7690,"="&amp;B327,'2way'!$Y$3:$Y$7690,"&lt;&gt;P")</f>
        <v>-589</v>
      </c>
      <c r="K327" s="79">
        <f t="shared" si="17"/>
        <v>-0.73624999999999996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800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800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800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600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600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600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600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600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600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600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600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600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600</v>
      </c>
      <c r="D332">
        <f>SUMIFS('2way'!$AB$3:$AB$7690,'2way'!$Q$3:$Q$7690,"="&amp;B332,'2way'!$Z$3:$Z$7690,"&lt;&gt;P") + SUMIFS('2way'!$AB$3:$AB$7690,'2way'!$R$3:$R$7690,"="&amp;B332,'2way'!$Z$3:$Z$7690,"&lt;&gt;P")</f>
        <v>-433</v>
      </c>
      <c r="E332" s="79">
        <f t="shared" si="15"/>
        <v>-0.72166666666666668</v>
      </c>
      <c r="F332">
        <f>SUMIFS('2way'!$Z$3:$Z$7690,'2way'!$Q$3:$Q$7690,"=" &amp;B332,'2way'!$Y$3:$Y$7690,"&lt;&gt;P") + SUMIFS('2way'!$Z$3:$Z$7690,'2way'!$R$3:$R$7690,"=" &amp;B332,'2way'!$Y$3:$Y$7690,"&lt;&gt;P")</f>
        <v>600</v>
      </c>
      <c r="G332">
        <f>SUMIFS('2way'!$AD$3:$AD$7690,'2way'!$Q$3:$Q$7690,"="&amp;B332,'2way'!$Y$3:$Y$7690,"&lt;&gt;P") + SUMIFS('2way'!$AD$3:$AD$7690,'2way'!$R$3:$R$7690,"="&amp;D332,'2way'!$Y$3:$Y$7690,"&lt;&gt;P")</f>
        <v>-300</v>
      </c>
      <c r="H332" s="79">
        <f t="shared" si="16"/>
        <v>-0.5</v>
      </c>
      <c r="I332">
        <f>SUMIFS('2way'!$Z$3:$Z$7690,'2way'!$Q$3:$Q$7690,"=" &amp;B332,'2way'!$Y$3:$Y$7690,"&lt;&gt;P") + SUMIFS('2way'!$Z$3:$Z$7690,'2way'!$R$3:$R$7690,"=" &amp;B332,'2way'!$Y$3:$Y$7690,"&lt;&gt;P")</f>
        <v>600</v>
      </c>
      <c r="J332">
        <f>SUMIFS('2way'!$AF$3:$AF$7690,'2way'!$Q$3:$Q$7690,"="&amp;B332,'2way'!$Y$3:$Y$7690,"&lt;&gt;P") + SUMIFS('2way'!$AF$3:$AF$7690,'2way'!$R$3:$R$7690,"="&amp;B332,'2way'!$Y$3:$Y$7690,"&lt;&gt;P")</f>
        <v>-600</v>
      </c>
      <c r="K332" s="79">
        <f t="shared" si="17"/>
        <v>-1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600</v>
      </c>
      <c r="D333">
        <f>SUMIFS('2way'!$AB$3:$AB$7690,'2way'!$Q$3:$Q$7690,"="&amp;B333,'2way'!$Z$3:$Z$7690,"&lt;&gt;P") + SUMIFS('2way'!$AB$3:$AB$7690,'2way'!$R$3:$R$7690,"="&amp;B333,'2way'!$Z$3:$Z$7690,"&lt;&gt;P")</f>
        <v>-40</v>
      </c>
      <c r="E333" s="79">
        <f t="shared" si="15"/>
        <v>-6.6666666666666666E-2</v>
      </c>
      <c r="F333">
        <f>SUMIFS('2way'!$Z$3:$Z$7690,'2way'!$Q$3:$Q$7690,"=" &amp;B333,'2way'!$Y$3:$Y$7690,"&lt;&gt;P") + SUMIFS('2way'!$Z$3:$Z$7690,'2way'!$R$3:$R$7690,"=" &amp;B333,'2way'!$Y$3:$Y$7690,"&lt;&gt;P")</f>
        <v>600</v>
      </c>
      <c r="G333">
        <f>SUMIFS('2way'!$AD$3:$AD$7690,'2way'!$Q$3:$Q$7690,"="&amp;B333,'2way'!$Y$3:$Y$7690,"&lt;&gt;P") + SUMIFS('2way'!$AD$3:$AD$7690,'2way'!$R$3:$R$7690,"="&amp;D333,'2way'!$Y$3:$Y$7690,"&lt;&gt;P")</f>
        <v>-300</v>
      </c>
      <c r="H333" s="79">
        <f t="shared" si="16"/>
        <v>-0.5</v>
      </c>
      <c r="I333">
        <f>SUMIFS('2way'!$Z$3:$Z$7690,'2way'!$Q$3:$Q$7690,"=" &amp;B333,'2way'!$Y$3:$Y$7690,"&lt;&gt;P") + SUMIFS('2way'!$Z$3:$Z$7690,'2way'!$R$3:$R$7690,"=" &amp;B333,'2way'!$Y$3:$Y$7690,"&lt;&gt;P")</f>
        <v>600</v>
      </c>
      <c r="J333">
        <f>SUMIFS('2way'!$AF$3:$AF$7690,'2way'!$Q$3:$Q$7690,"="&amp;B333,'2way'!$Y$3:$Y$7690,"&lt;&gt;P") + SUMIFS('2way'!$AF$3:$AF$7690,'2way'!$R$3:$R$7690,"="&amp;B333,'2way'!$Y$3:$Y$7690,"&lt;&gt;P")</f>
        <v>-40</v>
      </c>
      <c r="K333" s="79">
        <f t="shared" si="17"/>
        <v>-6.6666666666666666E-2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600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600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600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600</v>
      </c>
      <c r="D335">
        <f>SUMIFS('2way'!$AB$3:$AB$7690,'2way'!$Q$3:$Q$7690,"="&amp;B335,'2way'!$Z$3:$Z$7690,"&lt;&gt;P") + SUMIFS('2way'!$AB$3:$AB$7690,'2way'!$R$3:$R$7690,"="&amp;B335,'2way'!$Z$3:$Z$7690,"&lt;&gt;P")</f>
        <v>411.99999999999994</v>
      </c>
      <c r="E335" s="79">
        <f t="shared" si="15"/>
        <v>0.68666666666666654</v>
      </c>
      <c r="F335">
        <f>SUMIFS('2way'!$Z$3:$Z$7690,'2way'!$Q$3:$Q$7690,"=" &amp;B335,'2way'!$Y$3:$Y$7690,"&lt;&gt;P") + SUMIFS('2way'!$Z$3:$Z$7690,'2way'!$R$3:$R$7690,"=" &amp;B335,'2way'!$Y$3:$Y$7690,"&lt;&gt;P")</f>
        <v>600</v>
      </c>
      <c r="G335">
        <f>SUMIFS('2way'!$AD$3:$AD$7690,'2way'!$Q$3:$Q$7690,"="&amp;B335,'2way'!$Y$3:$Y$7690,"&lt;&gt;P") + SUMIFS('2way'!$AD$3:$AD$7690,'2way'!$R$3:$R$7690,"="&amp;D335,'2way'!$Y$3:$Y$7690,"&lt;&gt;P")</f>
        <v>89</v>
      </c>
      <c r="H335" s="79">
        <f t="shared" si="16"/>
        <v>0.14833333333333334</v>
      </c>
      <c r="I335">
        <f>SUMIFS('2way'!$Z$3:$Z$7690,'2way'!$Q$3:$Q$7690,"=" &amp;B335,'2way'!$Y$3:$Y$7690,"&lt;&gt;P") + SUMIFS('2way'!$Z$3:$Z$7690,'2way'!$R$3:$R$7690,"=" &amp;B335,'2way'!$Y$3:$Y$7690,"&lt;&gt;P")</f>
        <v>600</v>
      </c>
      <c r="J335">
        <f>SUMIFS('2way'!$AF$3:$AF$7690,'2way'!$Q$3:$Q$7690,"="&amp;B335,'2way'!$Y$3:$Y$7690,"&lt;&gt;P") + SUMIFS('2way'!$AF$3:$AF$7690,'2way'!$R$3:$R$7690,"="&amp;B335,'2way'!$Y$3:$Y$7690,"&lt;&gt;P")</f>
        <v>22.999999999999943</v>
      </c>
      <c r="K335" s="79">
        <f t="shared" si="17"/>
        <v>3.833333333333324E-2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600</v>
      </c>
      <c r="D336">
        <f>SUMIFS('2way'!$AB$3:$AB$7690,'2way'!$Q$3:$Q$7690,"="&amp;B336,'2way'!$Z$3:$Z$7690,"&lt;&gt;P") + SUMIFS('2way'!$AB$3:$AB$7690,'2way'!$R$3:$R$7690,"="&amp;B336,'2way'!$Z$3:$Z$7690,"&lt;&gt;P")</f>
        <v>-39.000000000000028</v>
      </c>
      <c r="E336" s="79">
        <f t="shared" si="15"/>
        <v>-6.5000000000000044E-2</v>
      </c>
      <c r="F336">
        <f>SUMIFS('2way'!$Z$3:$Z$7690,'2way'!$Q$3:$Q$7690,"=" &amp;B336,'2way'!$Y$3:$Y$7690,"&lt;&gt;P") + SUMIFS('2way'!$Z$3:$Z$7690,'2way'!$R$3:$R$7690,"=" &amp;B336,'2way'!$Y$3:$Y$7690,"&lt;&gt;P")</f>
        <v>600</v>
      </c>
      <c r="G336">
        <f>SUMIFS('2way'!$AD$3:$AD$7690,'2way'!$Q$3:$Q$7690,"="&amp;B336,'2way'!$Y$3:$Y$7690,"&lt;&gt;P") + SUMIFS('2way'!$AD$3:$AD$7690,'2way'!$R$3:$R$7690,"="&amp;D336,'2way'!$Y$3:$Y$7690,"&lt;&gt;P")</f>
        <v>-300</v>
      </c>
      <c r="H336" s="79">
        <f t="shared" si="16"/>
        <v>-0.5</v>
      </c>
      <c r="I336">
        <f>SUMIFS('2way'!$Z$3:$Z$7690,'2way'!$Q$3:$Q$7690,"=" &amp;B336,'2way'!$Y$3:$Y$7690,"&lt;&gt;P") + SUMIFS('2way'!$Z$3:$Z$7690,'2way'!$R$3:$R$7690,"=" &amp;B336,'2way'!$Y$3:$Y$7690,"&lt;&gt;P")</f>
        <v>600</v>
      </c>
      <c r="J336">
        <f>SUMIFS('2way'!$AF$3:$AF$7690,'2way'!$Q$3:$Q$7690,"="&amp;B336,'2way'!$Y$3:$Y$7690,"&lt;&gt;P") + SUMIFS('2way'!$AF$3:$AF$7690,'2way'!$R$3:$R$7690,"="&amp;B336,'2way'!$Y$3:$Y$7690,"&lt;&gt;P")</f>
        <v>-242</v>
      </c>
      <c r="K336" s="79">
        <f t="shared" si="17"/>
        <v>-0.40333333333333332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600</v>
      </c>
      <c r="D337">
        <f>SUMIFS('2way'!$AB$3:$AB$7690,'2way'!$Q$3:$Q$7690,"="&amp;B337,'2way'!$Z$3:$Z$7690,"&lt;&gt;P") + SUMIFS('2way'!$AB$3:$AB$7690,'2way'!$R$3:$R$7690,"="&amp;B337,'2way'!$Z$3:$Z$7690,"&lt;&gt;P")</f>
        <v>-234.00000000000003</v>
      </c>
      <c r="E337" s="79">
        <f t="shared" si="15"/>
        <v>-0.39000000000000007</v>
      </c>
      <c r="F337">
        <f>SUMIFS('2way'!$Z$3:$Z$7690,'2way'!$Q$3:$Q$7690,"=" &amp;B337,'2way'!$Y$3:$Y$7690,"&lt;&gt;P") + SUMIFS('2way'!$Z$3:$Z$7690,'2way'!$R$3:$R$7690,"=" &amp;B337,'2way'!$Y$3:$Y$7690,"&lt;&gt;P")</f>
        <v>600</v>
      </c>
      <c r="G337">
        <f>SUMIFS('2way'!$AD$3:$AD$7690,'2way'!$Q$3:$Q$7690,"="&amp;B337,'2way'!$Y$3:$Y$7690,"&lt;&gt;P") + SUMIFS('2way'!$AD$3:$AD$7690,'2way'!$R$3:$R$7690,"="&amp;D337,'2way'!$Y$3:$Y$7690,"&lt;&gt;P")</f>
        <v>-400</v>
      </c>
      <c r="H337" s="79">
        <f t="shared" si="16"/>
        <v>-0.66666666666666663</v>
      </c>
      <c r="I337">
        <f>SUMIFS('2way'!$Z$3:$Z$7690,'2way'!$Q$3:$Q$7690,"=" &amp;B337,'2way'!$Y$3:$Y$7690,"&lt;&gt;P") + SUMIFS('2way'!$Z$3:$Z$7690,'2way'!$R$3:$R$7690,"=" &amp;B337,'2way'!$Y$3:$Y$7690,"&lt;&gt;P")</f>
        <v>600</v>
      </c>
      <c r="J337">
        <f>SUMIFS('2way'!$AF$3:$AF$7690,'2way'!$Q$3:$Q$7690,"="&amp;B337,'2way'!$Y$3:$Y$7690,"&lt;&gt;P") + SUMIFS('2way'!$AF$3:$AF$7690,'2way'!$R$3:$R$7690,"="&amp;B337,'2way'!$Y$3:$Y$7690,"&lt;&gt;P")</f>
        <v>-399</v>
      </c>
      <c r="K337" s="79">
        <f t="shared" si="17"/>
        <v>-0.66500000000000004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600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600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600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600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600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600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600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600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600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600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600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600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600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600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600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600</v>
      </c>
      <c r="D343">
        <f>SUMIFS('2way'!$AB$3:$AB$7690,'2way'!$Q$3:$Q$7690,"="&amp;B343,'2way'!$Z$3:$Z$7690,"&lt;&gt;P") + SUMIFS('2way'!$AB$3:$AB$7690,'2way'!$R$3:$R$7690,"="&amp;B343,'2way'!$Z$3:$Z$7690,"&lt;&gt;P")</f>
        <v>527</v>
      </c>
      <c r="E343" s="79">
        <f t="shared" si="15"/>
        <v>0.8783333333333333</v>
      </c>
      <c r="F343">
        <f>SUMIFS('2way'!$Z$3:$Z$7690,'2way'!$Q$3:$Q$7690,"=" &amp;B343,'2way'!$Y$3:$Y$7690,"&lt;&gt;P") + SUMIFS('2way'!$Z$3:$Z$7690,'2way'!$R$3:$R$7690,"=" &amp;B343,'2way'!$Y$3:$Y$7690,"&lt;&gt;P")</f>
        <v>600</v>
      </c>
      <c r="G343">
        <f>SUMIFS('2way'!$AD$3:$AD$7690,'2way'!$Q$3:$Q$7690,"="&amp;B343,'2way'!$Y$3:$Y$7690,"&lt;&gt;P") + SUMIFS('2way'!$AD$3:$AD$7690,'2way'!$R$3:$R$7690,"="&amp;D343,'2way'!$Y$3:$Y$7690,"&lt;&gt;P")</f>
        <v>-132</v>
      </c>
      <c r="H343" s="79">
        <f t="shared" si="16"/>
        <v>-0.22</v>
      </c>
      <c r="I343">
        <f>SUMIFS('2way'!$Z$3:$Z$7690,'2way'!$Q$3:$Q$7690,"=" &amp;B343,'2way'!$Y$3:$Y$7690,"&lt;&gt;P") + SUMIFS('2way'!$Z$3:$Z$7690,'2way'!$R$3:$R$7690,"=" &amp;B343,'2way'!$Y$3:$Y$7690,"&lt;&gt;P")</f>
        <v>600</v>
      </c>
      <c r="J343">
        <f>SUMIFS('2way'!$AF$3:$AF$7690,'2way'!$Q$3:$Q$7690,"="&amp;B343,'2way'!$Y$3:$Y$7690,"&lt;&gt;P") + SUMIFS('2way'!$AF$3:$AF$7690,'2way'!$R$3:$R$7690,"="&amp;B343,'2way'!$Y$3:$Y$7690,"&lt;&gt;P")</f>
        <v>170.99999999999997</v>
      </c>
      <c r="K343" s="79">
        <f t="shared" si="17"/>
        <v>0.28499999999999998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600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600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600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600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600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600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600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600</v>
      </c>
      <c r="G346">
        <f>SUMIFS('2way'!$AD$3:$AD$7690,'2way'!$Q$3:$Q$7690,"="&amp;B346,'2way'!$Y$3:$Y$7690,"&lt;&gt;P") + SUMIFS('2way'!$AD$3:$AD$7690,'2way'!$R$3:$R$7690,"="&amp;D346,'2way'!$Y$3:$Y$7690,"&lt;&gt;P")</f>
        <v>-300</v>
      </c>
      <c r="H346" s="79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600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600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600</v>
      </c>
      <c r="G347">
        <f>SUMIFS('2way'!$AD$3:$AD$7690,'2way'!$Q$3:$Q$7690,"="&amp;B347,'2way'!$Y$3:$Y$7690,"&lt;&gt;P") + SUMIFS('2way'!$AD$3:$AD$7690,'2way'!$R$3:$R$7690,"="&amp;D347,'2way'!$Y$3:$Y$7690,"&lt;&gt;P")</f>
        <v>183.99999999999997</v>
      </c>
      <c r="H347" s="79">
        <f t="shared" si="16"/>
        <v>0.30666666666666664</v>
      </c>
      <c r="I347">
        <f>SUMIFS('2way'!$Z$3:$Z$7690,'2way'!$Q$3:$Q$7690,"=" &amp;B347,'2way'!$Y$3:$Y$7690,"&lt;&gt;P") + SUMIFS('2way'!$Z$3:$Z$7690,'2way'!$R$3:$R$7690,"=" &amp;B347,'2way'!$Y$3:$Y$7690,"&lt;&gt;P")</f>
        <v>600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600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600</v>
      </c>
      <c r="G348">
        <f>SUMIFS('2way'!$AD$3:$AD$7690,'2way'!$Q$3:$Q$7690,"="&amp;B348,'2way'!$Y$3:$Y$7690,"&lt;&gt;P") + SUMIFS('2way'!$AD$3:$AD$7690,'2way'!$R$3:$R$7690,"="&amp;D348,'2way'!$Y$3:$Y$7690,"&lt;&gt;P")</f>
        <v>-33</v>
      </c>
      <c r="H348" s="79">
        <f t="shared" si="16"/>
        <v>-5.5E-2</v>
      </c>
      <c r="I348">
        <f>SUMIFS('2way'!$Z$3:$Z$7690,'2way'!$Q$3:$Q$7690,"=" &amp;B348,'2way'!$Y$3:$Y$7690,"&lt;&gt;P") + SUMIFS('2way'!$Z$3:$Z$7690,'2way'!$R$3:$R$7690,"=" &amp;B348,'2way'!$Y$3:$Y$7690,"&lt;&gt;P")</f>
        <v>600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300</v>
      </c>
      <c r="D349">
        <f>SUMIFS('2way'!$AB$3:$AB$7690,'2way'!$Q$3:$Q$7690,"="&amp;B349,'2way'!$Z$3:$Z$7690,"&lt;&gt;P") + SUMIFS('2way'!$AB$3:$AB$7690,'2way'!$R$3:$R$7690,"="&amp;B349,'2way'!$Z$3:$Z$7690,"&lt;&gt;P")</f>
        <v>-300</v>
      </c>
      <c r="E349" s="79">
        <f t="shared" si="15"/>
        <v>-1</v>
      </c>
      <c r="F349">
        <f>SUMIFS('2way'!$Z$3:$Z$7690,'2way'!$Q$3:$Q$7690,"=" &amp;B349,'2way'!$Y$3:$Y$7690,"&lt;&gt;P") + SUMIFS('2way'!$Z$3:$Z$7690,'2way'!$R$3:$R$7690,"=" &amp;B349,'2way'!$Y$3:$Y$7690,"&lt;&gt;P")</f>
        <v>300</v>
      </c>
      <c r="G349">
        <f>SUMIFS('2way'!$AD$3:$AD$7690,'2way'!$Q$3:$Q$7690,"="&amp;B349,'2way'!$Y$3:$Y$7690,"&lt;&gt;P") + SUMIFS('2way'!$AD$3:$AD$7690,'2way'!$R$3:$R$7690,"="&amp;D349,'2way'!$Y$3:$Y$7690,"&lt;&gt;P")</f>
        <v>-200</v>
      </c>
      <c r="H349" s="79">
        <f t="shared" si="16"/>
        <v>-0.66666666666666663</v>
      </c>
      <c r="I349">
        <f>SUMIFS('2way'!$Z$3:$Z$7690,'2way'!$Q$3:$Q$7690,"=" &amp;B349,'2way'!$Y$3:$Y$7690,"&lt;&gt;P") + SUMIFS('2way'!$Z$3:$Z$7690,'2way'!$R$3:$R$7690,"=" &amp;B349,'2way'!$Y$3:$Y$7690,"&lt;&gt;P")</f>
        <v>300</v>
      </c>
      <c r="J349">
        <f>SUMIFS('2way'!$AF$3:$AF$7690,'2way'!$Q$3:$Q$7690,"="&amp;B349,'2way'!$Y$3:$Y$7690,"&lt;&gt;P") + SUMIFS('2way'!$AF$3:$AF$7690,'2way'!$R$3:$R$7690,"="&amp;B349,'2way'!$Y$3:$Y$7690,"&lt;&gt;P")</f>
        <v>-300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300</v>
      </c>
      <c r="D350">
        <f>SUMIFS('2way'!$AB$3:$AB$7690,'2way'!$Q$3:$Q$7690,"="&amp;B350,'2way'!$Z$3:$Z$7690,"&lt;&gt;P") + SUMIFS('2way'!$AB$3:$AB$7690,'2way'!$R$3:$R$7690,"="&amp;B350,'2way'!$Z$3:$Z$7690,"&lt;&gt;P")</f>
        <v>26</v>
      </c>
      <c r="E350" s="79">
        <f t="shared" si="15"/>
        <v>8.666666666666667E-2</v>
      </c>
      <c r="F350">
        <f>SUMIFS('2way'!$Z$3:$Z$7690,'2way'!$Q$3:$Q$7690,"=" &amp;B350,'2way'!$Y$3:$Y$7690,"&lt;&gt;P") + SUMIFS('2way'!$Z$3:$Z$7690,'2way'!$R$3:$R$7690,"=" &amp;B350,'2way'!$Y$3:$Y$7690,"&lt;&gt;P")</f>
        <v>300</v>
      </c>
      <c r="G350">
        <f>SUMIFS('2way'!$AD$3:$AD$7690,'2way'!$Q$3:$Q$7690,"="&amp;B350,'2way'!$Y$3:$Y$7690,"&lt;&gt;P") + SUMIFS('2way'!$AD$3:$AD$7690,'2way'!$R$3:$R$7690,"="&amp;D350,'2way'!$Y$3:$Y$7690,"&lt;&gt;P")</f>
        <v>-100</v>
      </c>
      <c r="H350" s="79">
        <f t="shared" si="16"/>
        <v>-0.33333333333333331</v>
      </c>
      <c r="I350">
        <f>SUMIFS('2way'!$Z$3:$Z$7690,'2way'!$Q$3:$Q$7690,"=" &amp;B350,'2way'!$Y$3:$Y$7690,"&lt;&gt;P") + SUMIFS('2way'!$Z$3:$Z$7690,'2way'!$R$3:$R$7690,"=" &amp;B350,'2way'!$Y$3:$Y$7690,"&lt;&gt;P")</f>
        <v>300</v>
      </c>
      <c r="J350">
        <f>SUMIFS('2way'!$AF$3:$AF$7690,'2way'!$Q$3:$Q$7690,"="&amp;B350,'2way'!$Y$3:$Y$7690,"&lt;&gt;P") + SUMIFS('2way'!$AF$3:$AF$7690,'2way'!$R$3:$R$7690,"="&amp;B350,'2way'!$Y$3:$Y$7690,"&lt;&gt;P")</f>
        <v>26</v>
      </c>
      <c r="K350" s="79">
        <f t="shared" si="17"/>
        <v>8.666666666666667E-2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300</v>
      </c>
      <c r="D351">
        <f>SUMIFS('2way'!$AB$3:$AB$7690,'2way'!$Q$3:$Q$7690,"="&amp;B351,'2way'!$Z$3:$Z$7690,"&lt;&gt;P") + SUMIFS('2way'!$AB$3:$AB$7690,'2way'!$R$3:$R$7690,"="&amp;B351,'2way'!$Z$3:$Z$7690,"&lt;&gt;P")</f>
        <v>-66</v>
      </c>
      <c r="E351" s="79">
        <f t="shared" si="15"/>
        <v>-0.22</v>
      </c>
      <c r="F351">
        <f>SUMIFS('2way'!$Z$3:$Z$7690,'2way'!$Q$3:$Q$7690,"=" &amp;B351,'2way'!$Y$3:$Y$7690,"&lt;&gt;P") + SUMIFS('2way'!$Z$3:$Z$7690,'2way'!$R$3:$R$7690,"=" &amp;B351,'2way'!$Y$3:$Y$7690,"&lt;&gt;P")</f>
        <v>300</v>
      </c>
      <c r="G351">
        <f>SUMIFS('2way'!$AD$3:$AD$7690,'2way'!$Q$3:$Q$7690,"="&amp;B351,'2way'!$Y$3:$Y$7690,"&lt;&gt;P") + SUMIFS('2way'!$AD$3:$AD$7690,'2way'!$R$3:$R$7690,"="&amp;D351,'2way'!$Y$3:$Y$7690,"&lt;&gt;P")</f>
        <v>-200</v>
      </c>
      <c r="H351" s="79">
        <f t="shared" si="16"/>
        <v>-0.66666666666666663</v>
      </c>
      <c r="I351">
        <f>SUMIFS('2way'!$Z$3:$Z$7690,'2way'!$Q$3:$Q$7690,"=" &amp;B351,'2way'!$Y$3:$Y$7690,"&lt;&gt;P") + SUMIFS('2way'!$Z$3:$Z$7690,'2way'!$R$3:$R$7690,"=" &amp;B351,'2way'!$Y$3:$Y$7690,"&lt;&gt;P")</f>
        <v>300</v>
      </c>
      <c r="J351">
        <f>SUMIFS('2way'!$AF$3:$AF$7690,'2way'!$Q$3:$Q$7690,"="&amp;B351,'2way'!$Y$3:$Y$7690,"&lt;&gt;P") + SUMIFS('2way'!$AF$3:$AF$7690,'2way'!$R$3:$R$7690,"="&amp;B351,'2way'!$Y$3:$Y$7690,"&lt;&gt;P")</f>
        <v>-300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300</v>
      </c>
      <c r="D352">
        <f>SUMIFS('2way'!$AB$3:$AB$7690,'2way'!$Q$3:$Q$7690,"="&amp;B352,'2way'!$Z$3:$Z$7690,"&lt;&gt;P") + SUMIFS('2way'!$AB$3:$AB$7690,'2way'!$R$3:$R$7690,"="&amp;B352,'2way'!$Z$3:$Z$7690,"&lt;&gt;P")</f>
        <v>65</v>
      </c>
      <c r="E352" s="79">
        <f t="shared" si="15"/>
        <v>0.21666666666666667</v>
      </c>
      <c r="F352">
        <f>SUMIFS('2way'!$Z$3:$Z$7690,'2way'!$Q$3:$Q$7690,"=" &amp;B352,'2way'!$Y$3:$Y$7690,"&lt;&gt;P") + SUMIFS('2way'!$Z$3:$Z$7690,'2way'!$R$3:$R$7690,"=" &amp;B352,'2way'!$Y$3:$Y$7690,"&lt;&gt;P")</f>
        <v>300</v>
      </c>
      <c r="G352">
        <f>SUMIFS('2way'!$AD$3:$AD$7690,'2way'!$Q$3:$Q$7690,"="&amp;B352,'2way'!$Y$3:$Y$7690,"&lt;&gt;P") + SUMIFS('2way'!$AD$3:$AD$7690,'2way'!$R$3:$R$7690,"="&amp;D352,'2way'!$Y$3:$Y$7690,"&lt;&gt;P")</f>
        <v>-100</v>
      </c>
      <c r="H352" s="79">
        <f t="shared" si="16"/>
        <v>-0.33333333333333331</v>
      </c>
      <c r="I352">
        <f>SUMIFS('2way'!$Z$3:$Z$7690,'2way'!$Q$3:$Q$7690,"=" &amp;B352,'2way'!$Y$3:$Y$7690,"&lt;&gt;P") + SUMIFS('2way'!$Z$3:$Z$7690,'2way'!$R$3:$R$7690,"=" &amp;B352,'2way'!$Y$3:$Y$7690,"&lt;&gt;P")</f>
        <v>300</v>
      </c>
      <c r="J352">
        <f>SUMIFS('2way'!$AF$3:$AF$7690,'2way'!$Q$3:$Q$7690,"="&amp;B352,'2way'!$Y$3:$Y$7690,"&lt;&gt;P") + SUMIFS('2way'!$AF$3:$AF$7690,'2way'!$R$3:$R$7690,"="&amp;B352,'2way'!$Y$3:$Y$7690,"&lt;&gt;P")</f>
        <v>65</v>
      </c>
      <c r="K352" s="79">
        <f t="shared" si="17"/>
        <v>0.21666666666666667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300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300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300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300</v>
      </c>
      <c r="D354">
        <f>SUMIFS('2way'!$AB$3:$AB$7690,'2way'!$Q$3:$Q$7690,"="&amp;B354,'2way'!$Z$3:$Z$7690,"&lt;&gt;P") + SUMIFS('2way'!$AB$3:$AB$7690,'2way'!$R$3:$R$7690,"="&amp;B354,'2way'!$Z$3:$Z$7690,"&lt;&gt;P")</f>
        <v>-128</v>
      </c>
      <c r="E354" s="79">
        <f t="shared" si="15"/>
        <v>-0.42666666666666669</v>
      </c>
      <c r="F354">
        <f>SUMIFS('2way'!$Z$3:$Z$7690,'2way'!$Q$3:$Q$7690,"=" &amp;B354,'2way'!$Y$3:$Y$7690,"&lt;&gt;P") + SUMIFS('2way'!$Z$3:$Z$7690,'2way'!$R$3:$R$7690,"=" &amp;B354,'2way'!$Y$3:$Y$7690,"&lt;&gt;P")</f>
        <v>300</v>
      </c>
      <c r="G354">
        <f>SUMIFS('2way'!$AD$3:$AD$7690,'2way'!$Q$3:$Q$7690,"="&amp;B354,'2way'!$Y$3:$Y$7690,"&lt;&gt;P") + SUMIFS('2way'!$AD$3:$AD$7690,'2way'!$R$3:$R$7690,"="&amp;D354,'2way'!$Y$3:$Y$7690,"&lt;&gt;P")</f>
        <v>-200</v>
      </c>
      <c r="H354" s="79">
        <f t="shared" si="16"/>
        <v>-0.66666666666666663</v>
      </c>
      <c r="I354">
        <f>SUMIFS('2way'!$Z$3:$Z$7690,'2way'!$Q$3:$Q$7690,"=" &amp;B354,'2way'!$Y$3:$Y$7690,"&lt;&gt;P") + SUMIFS('2way'!$Z$3:$Z$7690,'2way'!$R$3:$R$7690,"=" &amp;B354,'2way'!$Y$3:$Y$7690,"&lt;&gt;P")</f>
        <v>300</v>
      </c>
      <c r="J354">
        <f>SUMIFS('2way'!$AF$3:$AF$7690,'2way'!$Q$3:$Q$7690,"="&amp;B354,'2way'!$Y$3:$Y$7690,"&lt;&gt;P") + SUMIFS('2way'!$AF$3:$AF$7690,'2way'!$R$3:$R$7690,"="&amp;B354,'2way'!$Y$3:$Y$7690,"&lt;&gt;P")</f>
        <v>-300</v>
      </c>
      <c r="K354" s="79">
        <f t="shared" si="17"/>
        <v>-1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300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300</v>
      </c>
      <c r="G355">
        <f>SUMIFS('2way'!$AD$3:$AD$7690,'2way'!$Q$3:$Q$7690,"="&amp;B355,'2way'!$Y$3:$Y$7690,"&lt;&gt;P") + SUMIFS('2way'!$AD$3:$AD$7690,'2way'!$R$3:$R$7690,"="&amp;D355,'2way'!$Y$3:$Y$7690,"&lt;&gt;P")</f>
        <v>-200</v>
      </c>
      <c r="H355" s="79">
        <f t="shared" si="16"/>
        <v>-0.66666666666666663</v>
      </c>
      <c r="I355">
        <f>SUMIFS('2way'!$Z$3:$Z$7690,'2way'!$Q$3:$Q$7690,"=" &amp;B355,'2way'!$Y$3:$Y$7690,"&lt;&gt;P") + SUMIFS('2way'!$Z$3:$Z$7690,'2way'!$R$3:$R$7690,"=" &amp;B355,'2way'!$Y$3:$Y$7690,"&lt;&gt;P")</f>
        <v>300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600</v>
      </c>
      <c r="D356">
        <f>SUMIFS('2way'!$AB$3:$AB$7690,'2way'!$Q$3:$Q$7690,"="&amp;B356,'2way'!$Z$3:$Z$7690,"&lt;&gt;P") + SUMIFS('2way'!$AB$3:$AB$7690,'2way'!$R$3:$R$7690,"="&amp;B356,'2way'!$Z$3:$Z$7690,"&lt;&gt;P")</f>
        <v>151</v>
      </c>
      <c r="E356" s="79">
        <f t="shared" si="15"/>
        <v>0.25166666666666665</v>
      </c>
      <c r="F356">
        <f>SUMIFS('2way'!$Z$3:$Z$7690,'2way'!$Q$3:$Q$7690,"=" &amp;B356,'2way'!$Y$3:$Y$7690,"&lt;&gt;P") + SUMIFS('2way'!$Z$3:$Z$7690,'2way'!$R$3:$R$7690,"=" &amp;B356,'2way'!$Y$3:$Y$7690,"&lt;&gt;P")</f>
        <v>600</v>
      </c>
      <c r="G356">
        <f>SUMIFS('2way'!$AD$3:$AD$7690,'2way'!$Q$3:$Q$7690,"="&amp;B356,'2way'!$Y$3:$Y$7690,"&lt;&gt;P") + SUMIFS('2way'!$AD$3:$AD$7690,'2way'!$R$3:$R$7690,"="&amp;D356,'2way'!$Y$3:$Y$7690,"&lt;&gt;P")</f>
        <v>-134</v>
      </c>
      <c r="H356" s="79">
        <f t="shared" si="16"/>
        <v>-0.22333333333333333</v>
      </c>
      <c r="I356">
        <f>SUMIFS('2way'!$Z$3:$Z$7690,'2way'!$Q$3:$Q$7690,"=" &amp;B356,'2way'!$Y$3:$Y$7690,"&lt;&gt;P") + SUMIFS('2way'!$Z$3:$Z$7690,'2way'!$R$3:$R$7690,"=" &amp;B356,'2way'!$Y$3:$Y$7690,"&lt;&gt;P")</f>
        <v>600</v>
      </c>
      <c r="J356">
        <f>SUMIFS('2way'!$AF$3:$AF$7690,'2way'!$Q$3:$Q$7690,"="&amp;B356,'2way'!$Y$3:$Y$7690,"&lt;&gt;P") + SUMIFS('2way'!$AF$3:$AF$7690,'2way'!$R$3:$R$7690,"="&amp;B356,'2way'!$Y$3:$Y$7690,"&lt;&gt;P")</f>
        <v>-183</v>
      </c>
      <c r="K356" s="79">
        <f t="shared" si="17"/>
        <v>-0.30499999999999999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600</v>
      </c>
      <c r="D357">
        <f>SUMIFS('2way'!$AB$3:$AB$7690,'2way'!$Q$3:$Q$7690,"="&amp;B357,'2way'!$Z$3:$Z$7690,"&lt;&gt;P") + SUMIFS('2way'!$AB$3:$AB$7690,'2way'!$R$3:$R$7690,"="&amp;B357,'2way'!$Z$3:$Z$7690,"&lt;&gt;P")</f>
        <v>-378</v>
      </c>
      <c r="E357" s="79">
        <f t="shared" si="15"/>
        <v>-0.63</v>
      </c>
      <c r="F357">
        <f>SUMIFS('2way'!$Z$3:$Z$7690,'2way'!$Q$3:$Q$7690,"=" &amp;B357,'2way'!$Y$3:$Y$7690,"&lt;&gt;P") + SUMIFS('2way'!$Z$3:$Z$7690,'2way'!$R$3:$R$7690,"=" &amp;B357,'2way'!$Y$3:$Y$7690,"&lt;&gt;P")</f>
        <v>600</v>
      </c>
      <c r="G357">
        <f>SUMIFS('2way'!$AD$3:$AD$7690,'2way'!$Q$3:$Q$7690,"="&amp;B357,'2way'!$Y$3:$Y$7690,"&lt;&gt;P") + SUMIFS('2way'!$AD$3:$AD$7690,'2way'!$R$3:$R$7690,"="&amp;D357,'2way'!$Y$3:$Y$7690,"&lt;&gt;P")</f>
        <v>-300</v>
      </c>
      <c r="H357" s="79">
        <f t="shared" si="16"/>
        <v>-0.5</v>
      </c>
      <c r="I357">
        <f>SUMIFS('2way'!$Z$3:$Z$7690,'2way'!$Q$3:$Q$7690,"=" &amp;B357,'2way'!$Y$3:$Y$7690,"&lt;&gt;P") + SUMIFS('2way'!$Z$3:$Z$7690,'2way'!$R$3:$R$7690,"=" &amp;B357,'2way'!$Y$3:$Y$7690,"&lt;&gt;P")</f>
        <v>600</v>
      </c>
      <c r="J357">
        <f>SUMIFS('2way'!$AF$3:$AF$7690,'2way'!$Q$3:$Q$7690,"="&amp;B357,'2way'!$Y$3:$Y$7690,"&lt;&gt;P") + SUMIFS('2way'!$AF$3:$AF$7690,'2way'!$R$3:$R$7690,"="&amp;B357,'2way'!$Y$3:$Y$7690,"&lt;&gt;P")</f>
        <v>-600</v>
      </c>
      <c r="K357" s="79">
        <f t="shared" si="17"/>
        <v>-1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600</v>
      </c>
      <c r="D358">
        <f>SUMIFS('2way'!$AB$3:$AB$7690,'2way'!$Q$3:$Q$7690,"="&amp;B358,'2way'!$Z$3:$Z$7690,"&lt;&gt;P") + SUMIFS('2way'!$AB$3:$AB$7690,'2way'!$R$3:$R$7690,"="&amp;B358,'2way'!$Z$3:$Z$7690,"&lt;&gt;P")</f>
        <v>-32.000000000000028</v>
      </c>
      <c r="E358" s="79">
        <f t="shared" si="15"/>
        <v>-5.3333333333333378E-2</v>
      </c>
      <c r="F358">
        <f>SUMIFS('2way'!$Z$3:$Z$7690,'2way'!$Q$3:$Q$7690,"=" &amp;B358,'2way'!$Y$3:$Y$7690,"&lt;&gt;P") + SUMIFS('2way'!$Z$3:$Z$7690,'2way'!$R$3:$R$7690,"=" &amp;B358,'2way'!$Y$3:$Y$7690,"&lt;&gt;P")</f>
        <v>600</v>
      </c>
      <c r="G358">
        <f>SUMIFS('2way'!$AD$3:$AD$7690,'2way'!$Q$3:$Q$7690,"="&amp;B358,'2way'!$Y$3:$Y$7690,"&lt;&gt;P") + SUMIFS('2way'!$AD$3:$AD$7690,'2way'!$R$3:$R$7690,"="&amp;D358,'2way'!$Y$3:$Y$7690,"&lt;&gt;P")</f>
        <v>97.999999999999972</v>
      </c>
      <c r="H358" s="79">
        <f t="shared" si="16"/>
        <v>0.16333333333333327</v>
      </c>
      <c r="I358">
        <f>SUMIFS('2way'!$Z$3:$Z$7690,'2way'!$Q$3:$Q$7690,"=" &amp;B358,'2way'!$Y$3:$Y$7690,"&lt;&gt;P") + SUMIFS('2way'!$Z$3:$Z$7690,'2way'!$R$3:$R$7690,"=" &amp;B358,'2way'!$Y$3:$Y$7690,"&lt;&gt;P")</f>
        <v>600</v>
      </c>
      <c r="J358">
        <f>SUMIFS('2way'!$AF$3:$AF$7690,'2way'!$Q$3:$Q$7690,"="&amp;B358,'2way'!$Y$3:$Y$7690,"&lt;&gt;P") + SUMIFS('2way'!$AF$3:$AF$7690,'2way'!$R$3:$R$7690,"="&amp;B358,'2way'!$Y$3:$Y$7690,"&lt;&gt;P")</f>
        <v>-430</v>
      </c>
      <c r="K358" s="79">
        <f t="shared" si="17"/>
        <v>-0.71666666666666667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600</v>
      </c>
      <c r="D359">
        <f>SUMIFS('2way'!$AB$3:$AB$7690,'2way'!$Q$3:$Q$7690,"="&amp;B359,'2way'!$Z$3:$Z$7690,"&lt;&gt;P") + SUMIFS('2way'!$AB$3:$AB$7690,'2way'!$R$3:$R$7690,"="&amp;B359,'2way'!$Z$3:$Z$7690,"&lt;&gt;P")</f>
        <v>-237</v>
      </c>
      <c r="E359" s="79">
        <f t="shared" si="15"/>
        <v>-0.39500000000000002</v>
      </c>
      <c r="F359">
        <f>SUMIFS('2way'!$Z$3:$Z$7690,'2way'!$Q$3:$Q$7690,"=" &amp;B359,'2way'!$Y$3:$Y$7690,"&lt;&gt;P") + SUMIFS('2way'!$Z$3:$Z$7690,'2way'!$R$3:$R$7690,"=" &amp;B359,'2way'!$Y$3:$Y$7690,"&lt;&gt;P")</f>
        <v>600</v>
      </c>
      <c r="G359">
        <f>SUMIFS('2way'!$AD$3:$AD$7690,'2way'!$Q$3:$Q$7690,"="&amp;B359,'2way'!$Y$3:$Y$7690,"&lt;&gt;P") + SUMIFS('2way'!$AD$3:$AD$7690,'2way'!$R$3:$R$7690,"="&amp;D359,'2way'!$Y$3:$Y$7690,"&lt;&gt;P")</f>
        <v>-112</v>
      </c>
      <c r="H359" s="79">
        <f t="shared" si="16"/>
        <v>-0.18666666666666668</v>
      </c>
      <c r="I359">
        <f>SUMIFS('2way'!$Z$3:$Z$7690,'2way'!$Q$3:$Q$7690,"=" &amp;B359,'2way'!$Y$3:$Y$7690,"&lt;&gt;P") + SUMIFS('2way'!$Z$3:$Z$7690,'2way'!$R$3:$R$7690,"=" &amp;B359,'2way'!$Y$3:$Y$7690,"&lt;&gt;P")</f>
        <v>600</v>
      </c>
      <c r="J359">
        <f>SUMIFS('2way'!$AF$3:$AF$7690,'2way'!$Q$3:$Q$7690,"="&amp;B359,'2way'!$Y$3:$Y$7690,"&lt;&gt;P") + SUMIFS('2way'!$AF$3:$AF$7690,'2way'!$R$3:$R$7690,"="&amp;B359,'2way'!$Y$3:$Y$7690,"&lt;&gt;P")</f>
        <v>-425</v>
      </c>
      <c r="K359" s="79">
        <f t="shared" si="17"/>
        <v>-0.70833333333333337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600</v>
      </c>
      <c r="D360">
        <f>SUMIFS('2way'!$AB$3:$AB$7690,'2way'!$Q$3:$Q$7690,"="&amp;B360,'2way'!$Z$3:$Z$7690,"&lt;&gt;P") + SUMIFS('2way'!$AB$3:$AB$7690,'2way'!$R$3:$R$7690,"="&amp;B360,'2way'!$Z$3:$Z$7690,"&lt;&gt;P")</f>
        <v>-102</v>
      </c>
      <c r="E360" s="79">
        <f t="shared" si="15"/>
        <v>-0.17</v>
      </c>
      <c r="F360">
        <f>SUMIFS('2way'!$Z$3:$Z$7690,'2way'!$Q$3:$Q$7690,"=" &amp;B360,'2way'!$Y$3:$Y$7690,"&lt;&gt;P") + SUMIFS('2way'!$Z$3:$Z$7690,'2way'!$R$3:$R$7690,"=" &amp;B360,'2way'!$Y$3:$Y$7690,"&lt;&gt;P")</f>
        <v>600</v>
      </c>
      <c r="G360">
        <f>SUMIFS('2way'!$AD$3:$AD$7690,'2way'!$Q$3:$Q$7690,"="&amp;B360,'2way'!$Y$3:$Y$7690,"&lt;&gt;P") + SUMIFS('2way'!$AD$3:$AD$7690,'2way'!$R$3:$R$7690,"="&amp;D360,'2way'!$Y$3:$Y$7690,"&lt;&gt;P")</f>
        <v>-300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600</v>
      </c>
      <c r="J360">
        <f>SUMIFS('2way'!$AF$3:$AF$7690,'2way'!$Q$3:$Q$7690,"="&amp;B360,'2way'!$Y$3:$Y$7690,"&lt;&gt;P") + SUMIFS('2way'!$AF$3:$AF$7690,'2way'!$R$3:$R$7690,"="&amp;B360,'2way'!$Y$3:$Y$7690,"&lt;&gt;P")</f>
        <v>-102</v>
      </c>
      <c r="K360" s="79">
        <f t="shared" si="17"/>
        <v>-0.17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600</v>
      </c>
      <c r="D361">
        <f>SUMIFS('2way'!$AB$3:$AB$7690,'2way'!$Q$3:$Q$7690,"="&amp;B361,'2way'!$Z$3:$Z$7690,"&lt;&gt;P") + SUMIFS('2way'!$AB$3:$AB$7690,'2way'!$R$3:$R$7690,"="&amp;B361,'2way'!$Z$3:$Z$7690,"&lt;&gt;P")</f>
        <v>-55</v>
      </c>
      <c r="E361" s="79">
        <f t="shared" si="15"/>
        <v>-9.166666666666666E-2</v>
      </c>
      <c r="F361">
        <f>SUMIFS('2way'!$Z$3:$Z$7690,'2way'!$Q$3:$Q$7690,"=" &amp;B361,'2way'!$Y$3:$Y$7690,"&lt;&gt;P") + SUMIFS('2way'!$Z$3:$Z$7690,'2way'!$R$3:$R$7690,"=" &amp;B361,'2way'!$Y$3:$Y$7690,"&lt;&gt;P")</f>
        <v>600</v>
      </c>
      <c r="G361">
        <f>SUMIFS('2way'!$AD$3:$AD$7690,'2way'!$Q$3:$Q$7690,"="&amp;B361,'2way'!$Y$3:$Y$7690,"&lt;&gt;P") + SUMIFS('2way'!$AD$3:$AD$7690,'2way'!$R$3:$R$7690,"="&amp;D361,'2way'!$Y$3:$Y$7690,"&lt;&gt;P")</f>
        <v>-300</v>
      </c>
      <c r="H361" s="79">
        <f t="shared" si="16"/>
        <v>-0.5</v>
      </c>
      <c r="I361">
        <f>SUMIFS('2way'!$Z$3:$Z$7690,'2way'!$Q$3:$Q$7690,"=" &amp;B361,'2way'!$Y$3:$Y$7690,"&lt;&gt;P") + SUMIFS('2way'!$Z$3:$Z$7690,'2way'!$R$3:$R$7690,"=" &amp;B361,'2way'!$Y$3:$Y$7690,"&lt;&gt;P")</f>
        <v>600</v>
      </c>
      <c r="J361">
        <f>SUMIFS('2way'!$AF$3:$AF$7690,'2way'!$Q$3:$Q$7690,"="&amp;B361,'2way'!$Y$3:$Y$7690,"&lt;&gt;P") + SUMIFS('2way'!$AF$3:$AF$7690,'2way'!$R$3:$R$7690,"="&amp;B361,'2way'!$Y$3:$Y$7690,"&lt;&gt;P")</f>
        <v>-268</v>
      </c>
      <c r="K361" s="79">
        <f t="shared" si="17"/>
        <v>-0.44666666666666666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600</v>
      </c>
      <c r="D362">
        <f>SUMIFS('2way'!$AB$3:$AB$7690,'2way'!$Q$3:$Q$7690,"="&amp;B362,'2way'!$Z$3:$Z$7690,"&lt;&gt;P") + SUMIFS('2way'!$AB$3:$AB$7690,'2way'!$R$3:$R$7690,"="&amp;B362,'2way'!$Z$3:$Z$7690,"&lt;&gt;P")</f>
        <v>282</v>
      </c>
      <c r="E362" s="79">
        <f t="shared" si="15"/>
        <v>0.47</v>
      </c>
      <c r="F362">
        <f>SUMIFS('2way'!$Z$3:$Z$7690,'2way'!$Q$3:$Q$7690,"=" &amp;B362,'2way'!$Y$3:$Y$7690,"&lt;&gt;P") + SUMIFS('2way'!$Z$3:$Z$7690,'2way'!$R$3:$R$7690,"=" &amp;B362,'2way'!$Y$3:$Y$7690,"&lt;&gt;P")</f>
        <v>600</v>
      </c>
      <c r="G362">
        <f>SUMIFS('2way'!$AD$3:$AD$7690,'2way'!$Q$3:$Q$7690,"="&amp;B362,'2way'!$Y$3:$Y$7690,"&lt;&gt;P") + SUMIFS('2way'!$AD$3:$AD$7690,'2way'!$R$3:$R$7690,"="&amp;D362,'2way'!$Y$3:$Y$7690,"&lt;&gt;P")</f>
        <v>-300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600</v>
      </c>
      <c r="J362">
        <f>SUMIFS('2way'!$AF$3:$AF$7690,'2way'!$Q$3:$Q$7690,"="&amp;B362,'2way'!$Y$3:$Y$7690,"&lt;&gt;P") + SUMIFS('2way'!$AF$3:$AF$7690,'2way'!$R$3:$R$7690,"="&amp;B362,'2way'!$Y$3:$Y$7690,"&lt;&gt;P")</f>
        <v>282</v>
      </c>
      <c r="K362" s="79">
        <f t="shared" si="17"/>
        <v>0.47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600</v>
      </c>
      <c r="D363">
        <f>SUMIFS('2way'!$AB$3:$AB$7690,'2way'!$Q$3:$Q$7690,"="&amp;B363,'2way'!$Z$3:$Z$7690,"&lt;&gt;P") + SUMIFS('2way'!$AB$3:$AB$7690,'2way'!$R$3:$R$7690,"="&amp;B363,'2way'!$Z$3:$Z$7690,"&lt;&gt;P")</f>
        <v>-215.99999999999997</v>
      </c>
      <c r="E363" s="79">
        <f t="shared" si="15"/>
        <v>-0.35999999999999993</v>
      </c>
      <c r="F363">
        <f>SUMIFS('2way'!$Z$3:$Z$7690,'2way'!$Q$3:$Q$7690,"=" &amp;B363,'2way'!$Y$3:$Y$7690,"&lt;&gt;P") + SUMIFS('2way'!$Z$3:$Z$7690,'2way'!$R$3:$R$7690,"=" &amp;B363,'2way'!$Y$3:$Y$7690,"&lt;&gt;P")</f>
        <v>600</v>
      </c>
      <c r="G363">
        <f>SUMIFS('2way'!$AD$3:$AD$7690,'2way'!$Q$3:$Q$7690,"="&amp;B363,'2way'!$Y$3:$Y$7690,"&lt;&gt;P") + SUMIFS('2way'!$AD$3:$AD$7690,'2way'!$R$3:$R$7690,"="&amp;D363,'2way'!$Y$3:$Y$7690,"&lt;&gt;P")</f>
        <v>-300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600</v>
      </c>
      <c r="J363">
        <f>SUMIFS('2way'!$AF$3:$AF$7690,'2way'!$Q$3:$Q$7690,"="&amp;B363,'2way'!$Y$3:$Y$7690,"&lt;&gt;P") + SUMIFS('2way'!$AF$3:$AF$7690,'2way'!$R$3:$R$7690,"="&amp;B363,'2way'!$Y$3:$Y$7690,"&lt;&gt;P")</f>
        <v>-281</v>
      </c>
      <c r="K363" s="79">
        <f t="shared" si="17"/>
        <v>-0.46833333333333332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600</v>
      </c>
      <c r="D364">
        <f>SUMIFS('2way'!$AB$3:$AB$7690,'2way'!$Q$3:$Q$7690,"="&amp;B364,'2way'!$Z$3:$Z$7690,"&lt;&gt;P") + SUMIFS('2way'!$AB$3:$AB$7690,'2way'!$R$3:$R$7690,"="&amp;B364,'2way'!$Z$3:$Z$7690,"&lt;&gt;P")</f>
        <v>-218</v>
      </c>
      <c r="E364" s="79">
        <f t="shared" si="15"/>
        <v>-0.36333333333333334</v>
      </c>
      <c r="F364">
        <f>SUMIFS('2way'!$Z$3:$Z$7690,'2way'!$Q$3:$Q$7690,"=" &amp;B364,'2way'!$Y$3:$Y$7690,"&lt;&gt;P") + SUMIFS('2way'!$Z$3:$Z$7690,'2way'!$R$3:$R$7690,"=" &amp;B364,'2way'!$Y$3:$Y$7690,"&lt;&gt;P")</f>
        <v>600</v>
      </c>
      <c r="G364">
        <f>SUMIFS('2way'!$AD$3:$AD$7690,'2way'!$Q$3:$Q$7690,"="&amp;B364,'2way'!$Y$3:$Y$7690,"&lt;&gt;P") + SUMIFS('2way'!$AD$3:$AD$7690,'2way'!$R$3:$R$7690,"="&amp;D364,'2way'!$Y$3:$Y$7690,"&lt;&gt;P")</f>
        <v>-8</v>
      </c>
      <c r="H364" s="79">
        <f t="shared" si="16"/>
        <v>-1.3333333333333334E-2</v>
      </c>
      <c r="I364">
        <f>SUMIFS('2way'!$Z$3:$Z$7690,'2way'!$Q$3:$Q$7690,"=" &amp;B364,'2way'!$Y$3:$Y$7690,"&lt;&gt;P") + SUMIFS('2way'!$Z$3:$Z$7690,'2way'!$R$3:$R$7690,"=" &amp;B364,'2way'!$Y$3:$Y$7690,"&lt;&gt;P")</f>
        <v>600</v>
      </c>
      <c r="J364">
        <f>SUMIFS('2way'!$AF$3:$AF$7690,'2way'!$Q$3:$Q$7690,"="&amp;B364,'2way'!$Y$3:$Y$7690,"&lt;&gt;P") + SUMIFS('2way'!$AF$3:$AF$7690,'2way'!$R$3:$R$7690,"="&amp;B364,'2way'!$Y$3:$Y$7690,"&lt;&gt;P")</f>
        <v>-406</v>
      </c>
      <c r="K364" s="79">
        <f t="shared" si="17"/>
        <v>-0.67666666666666664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600</v>
      </c>
      <c r="D365">
        <f>SUMIFS('2way'!$AB$3:$AB$7690,'2way'!$Q$3:$Q$7690,"="&amp;B365,'2way'!$Z$3:$Z$7690,"&lt;&gt;P") + SUMIFS('2way'!$AB$3:$AB$7690,'2way'!$R$3:$R$7690,"="&amp;B365,'2way'!$Z$3:$Z$7690,"&lt;&gt;P")</f>
        <v>-207</v>
      </c>
      <c r="E365" s="79">
        <f t="shared" si="15"/>
        <v>-0.34499999999999997</v>
      </c>
      <c r="F365">
        <f>SUMIFS('2way'!$Z$3:$Z$7690,'2way'!$Q$3:$Q$7690,"=" &amp;B365,'2way'!$Y$3:$Y$7690,"&lt;&gt;P") + SUMIFS('2way'!$Z$3:$Z$7690,'2way'!$R$3:$R$7690,"=" &amp;B365,'2way'!$Y$3:$Y$7690,"&lt;&gt;P")</f>
        <v>600</v>
      </c>
      <c r="G365">
        <f>SUMIFS('2way'!$AD$3:$AD$7690,'2way'!$Q$3:$Q$7690,"="&amp;B365,'2way'!$Y$3:$Y$7690,"&lt;&gt;P") + SUMIFS('2way'!$AD$3:$AD$7690,'2way'!$R$3:$R$7690,"="&amp;D365,'2way'!$Y$3:$Y$7690,"&lt;&gt;P")</f>
        <v>-300</v>
      </c>
      <c r="H365" s="79">
        <f t="shared" si="16"/>
        <v>-0.5</v>
      </c>
      <c r="I365">
        <f>SUMIFS('2way'!$Z$3:$Z$7690,'2way'!$Q$3:$Q$7690,"=" &amp;B365,'2way'!$Y$3:$Y$7690,"&lt;&gt;P") + SUMIFS('2way'!$Z$3:$Z$7690,'2way'!$R$3:$R$7690,"=" &amp;B365,'2way'!$Y$3:$Y$7690,"&lt;&gt;P")</f>
        <v>600</v>
      </c>
      <c r="J365">
        <f>SUMIFS('2way'!$AF$3:$AF$7690,'2way'!$Q$3:$Q$7690,"="&amp;B365,'2way'!$Y$3:$Y$7690,"&lt;&gt;P") + SUMIFS('2way'!$AF$3:$AF$7690,'2way'!$R$3:$R$7690,"="&amp;B365,'2way'!$Y$3:$Y$7690,"&lt;&gt;P")</f>
        <v>-420</v>
      </c>
      <c r="K365" s="79">
        <f t="shared" si="17"/>
        <v>-0.7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600</v>
      </c>
      <c r="D366">
        <f>SUMIFS('2way'!$AB$3:$AB$7690,'2way'!$Q$3:$Q$7690,"="&amp;B366,'2way'!$Z$3:$Z$7690,"&lt;&gt;P") + SUMIFS('2way'!$AB$3:$AB$7690,'2way'!$R$3:$R$7690,"="&amp;B366,'2way'!$Z$3:$Z$7690,"&lt;&gt;P")</f>
        <v>-254</v>
      </c>
      <c r="E366" s="79">
        <f t="shared" si="15"/>
        <v>-0.42333333333333334</v>
      </c>
      <c r="F366">
        <f>SUMIFS('2way'!$Z$3:$Z$7690,'2way'!$Q$3:$Q$7690,"=" &amp;B366,'2way'!$Y$3:$Y$7690,"&lt;&gt;P") + SUMIFS('2way'!$Z$3:$Z$7690,'2way'!$R$3:$R$7690,"=" &amp;B366,'2way'!$Y$3:$Y$7690,"&lt;&gt;P")</f>
        <v>600</v>
      </c>
      <c r="G366">
        <f>SUMIFS('2way'!$AD$3:$AD$7690,'2way'!$Q$3:$Q$7690,"="&amp;B366,'2way'!$Y$3:$Y$7690,"&lt;&gt;P") + SUMIFS('2way'!$AD$3:$AD$7690,'2way'!$R$3:$R$7690,"="&amp;D366,'2way'!$Y$3:$Y$7690,"&lt;&gt;P")</f>
        <v>-300</v>
      </c>
      <c r="H366" s="79">
        <f t="shared" si="16"/>
        <v>-0.5</v>
      </c>
      <c r="I366">
        <f>SUMIFS('2way'!$Z$3:$Z$7690,'2way'!$Q$3:$Q$7690,"=" &amp;B366,'2way'!$Y$3:$Y$7690,"&lt;&gt;P") + SUMIFS('2way'!$Z$3:$Z$7690,'2way'!$R$3:$R$7690,"=" &amp;B366,'2way'!$Y$3:$Y$7690,"&lt;&gt;P")</f>
        <v>600</v>
      </c>
      <c r="J366">
        <f>SUMIFS('2way'!$AF$3:$AF$7690,'2way'!$Q$3:$Q$7690,"="&amp;B366,'2way'!$Y$3:$Y$7690,"&lt;&gt;P") + SUMIFS('2way'!$AF$3:$AF$7690,'2way'!$R$3:$R$7690,"="&amp;B366,'2way'!$Y$3:$Y$7690,"&lt;&gt;P")</f>
        <v>-420</v>
      </c>
      <c r="K366" s="79">
        <f t="shared" si="17"/>
        <v>-0.7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600</v>
      </c>
      <c r="D367">
        <f>SUMIFS('2way'!$AB$3:$AB$7690,'2way'!$Q$3:$Q$7690,"="&amp;B367,'2way'!$Z$3:$Z$7690,"&lt;&gt;P") + SUMIFS('2way'!$AB$3:$AB$7690,'2way'!$R$3:$R$7690,"="&amp;B367,'2way'!$Z$3:$Z$7690,"&lt;&gt;P")</f>
        <v>-44.000000000000028</v>
      </c>
      <c r="E367" s="79">
        <f t="shared" si="15"/>
        <v>-7.3333333333333375E-2</v>
      </c>
      <c r="F367">
        <f>SUMIFS('2way'!$Z$3:$Z$7690,'2way'!$Q$3:$Q$7690,"=" &amp;B367,'2way'!$Y$3:$Y$7690,"&lt;&gt;P") + SUMIFS('2way'!$Z$3:$Z$7690,'2way'!$R$3:$R$7690,"=" &amp;B367,'2way'!$Y$3:$Y$7690,"&lt;&gt;P")</f>
        <v>600</v>
      </c>
      <c r="G367">
        <f>SUMIFS('2way'!$AD$3:$AD$7690,'2way'!$Q$3:$Q$7690,"="&amp;B367,'2way'!$Y$3:$Y$7690,"&lt;&gt;P") + SUMIFS('2way'!$AD$3:$AD$7690,'2way'!$R$3:$R$7690,"="&amp;D367,'2way'!$Y$3:$Y$7690,"&lt;&gt;P")</f>
        <v>-300</v>
      </c>
      <c r="H367" s="79">
        <f t="shared" si="16"/>
        <v>-0.5</v>
      </c>
      <c r="I367">
        <f>SUMIFS('2way'!$Z$3:$Z$7690,'2way'!$Q$3:$Q$7690,"=" &amp;B367,'2way'!$Y$3:$Y$7690,"&lt;&gt;P") + SUMIFS('2way'!$Z$3:$Z$7690,'2way'!$R$3:$R$7690,"=" &amp;B367,'2way'!$Y$3:$Y$7690,"&lt;&gt;P")</f>
        <v>600</v>
      </c>
      <c r="J367">
        <f>SUMIFS('2way'!$AF$3:$AF$7690,'2way'!$Q$3:$Q$7690,"="&amp;B367,'2way'!$Y$3:$Y$7690,"&lt;&gt;P") + SUMIFS('2way'!$AF$3:$AF$7690,'2way'!$R$3:$R$7690,"="&amp;B367,'2way'!$Y$3:$Y$7690,"&lt;&gt;P")</f>
        <v>-117</v>
      </c>
      <c r="K367" s="79">
        <f t="shared" si="17"/>
        <v>-0.19500000000000001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600</v>
      </c>
      <c r="D368">
        <f>SUMIFS('2way'!$AB$3:$AB$7690,'2way'!$Q$3:$Q$7690,"="&amp;B368,'2way'!$Z$3:$Z$7690,"&lt;&gt;P") + SUMIFS('2way'!$AB$3:$AB$7690,'2way'!$R$3:$R$7690,"="&amp;B368,'2way'!$Z$3:$Z$7690,"&lt;&gt;P")</f>
        <v>-214</v>
      </c>
      <c r="E368" s="79">
        <f t="shared" si="15"/>
        <v>-0.35666666666666669</v>
      </c>
      <c r="F368">
        <f>SUMIFS('2way'!$Z$3:$Z$7690,'2way'!$Q$3:$Q$7690,"=" &amp;B368,'2way'!$Y$3:$Y$7690,"&lt;&gt;P") + SUMIFS('2way'!$Z$3:$Z$7690,'2way'!$R$3:$R$7690,"=" &amp;B368,'2way'!$Y$3:$Y$7690,"&lt;&gt;P")</f>
        <v>600</v>
      </c>
      <c r="G368">
        <f>SUMIFS('2way'!$AD$3:$AD$7690,'2way'!$Q$3:$Q$7690,"="&amp;B368,'2way'!$Y$3:$Y$7690,"&lt;&gt;P") + SUMIFS('2way'!$AD$3:$AD$7690,'2way'!$R$3:$R$7690,"="&amp;D368,'2way'!$Y$3:$Y$7690,"&lt;&gt;P")</f>
        <v>-300</v>
      </c>
      <c r="H368" s="79">
        <f t="shared" si="16"/>
        <v>-0.5</v>
      </c>
      <c r="I368">
        <f>SUMIFS('2way'!$Z$3:$Z$7690,'2way'!$Q$3:$Q$7690,"=" &amp;B368,'2way'!$Y$3:$Y$7690,"&lt;&gt;P") + SUMIFS('2way'!$Z$3:$Z$7690,'2way'!$R$3:$R$7690,"=" &amp;B368,'2way'!$Y$3:$Y$7690,"&lt;&gt;P")</f>
        <v>600</v>
      </c>
      <c r="J368">
        <f>SUMIFS('2way'!$AF$3:$AF$7690,'2way'!$Q$3:$Q$7690,"="&amp;B368,'2way'!$Y$3:$Y$7690,"&lt;&gt;P") + SUMIFS('2way'!$AF$3:$AF$7690,'2way'!$R$3:$R$7690,"="&amp;B368,'2way'!$Y$3:$Y$7690,"&lt;&gt;P")</f>
        <v>-425</v>
      </c>
      <c r="K368" s="79">
        <f t="shared" si="17"/>
        <v>-0.70833333333333337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600</v>
      </c>
      <c r="D369">
        <f>SUMIFS('2way'!$AB$3:$AB$7690,'2way'!$Q$3:$Q$7690,"="&amp;B369,'2way'!$Z$3:$Z$7690,"&lt;&gt;P") + SUMIFS('2way'!$AB$3:$AB$7690,'2way'!$R$3:$R$7690,"="&amp;B369,'2way'!$Z$3:$Z$7690,"&lt;&gt;P")</f>
        <v>156</v>
      </c>
      <c r="E369" s="79">
        <f t="shared" si="15"/>
        <v>0.26</v>
      </c>
      <c r="F369">
        <f>SUMIFS('2way'!$Z$3:$Z$7690,'2way'!$Q$3:$Q$7690,"=" &amp;B369,'2way'!$Y$3:$Y$7690,"&lt;&gt;P") + SUMIFS('2way'!$Z$3:$Z$7690,'2way'!$R$3:$R$7690,"=" &amp;B369,'2way'!$Y$3:$Y$7690,"&lt;&gt;P")</f>
        <v>600</v>
      </c>
      <c r="G369">
        <f>SUMIFS('2way'!$AD$3:$AD$7690,'2way'!$Q$3:$Q$7690,"="&amp;B369,'2way'!$Y$3:$Y$7690,"&lt;&gt;P") + SUMIFS('2way'!$AD$3:$AD$7690,'2way'!$R$3:$R$7690,"="&amp;D369,'2way'!$Y$3:$Y$7690,"&lt;&gt;P")</f>
        <v>-110</v>
      </c>
      <c r="H369" s="79">
        <f t="shared" si="16"/>
        <v>-0.18333333333333332</v>
      </c>
      <c r="I369">
        <f>SUMIFS('2way'!$Z$3:$Z$7690,'2way'!$Q$3:$Q$7690,"=" &amp;B369,'2way'!$Y$3:$Y$7690,"&lt;&gt;P") + SUMIFS('2way'!$Z$3:$Z$7690,'2way'!$R$3:$R$7690,"=" &amp;B369,'2way'!$Y$3:$Y$7690,"&lt;&gt;P")</f>
        <v>600</v>
      </c>
      <c r="J369">
        <f>SUMIFS('2way'!$AF$3:$AF$7690,'2way'!$Q$3:$Q$7690,"="&amp;B369,'2way'!$Y$3:$Y$7690,"&lt;&gt;P") + SUMIFS('2way'!$AF$3:$AF$7690,'2way'!$R$3:$R$7690,"="&amp;B369,'2way'!$Y$3:$Y$7690,"&lt;&gt;P")</f>
        <v>-34</v>
      </c>
      <c r="K369" s="79">
        <f t="shared" si="17"/>
        <v>-5.6666666666666664E-2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600</v>
      </c>
      <c r="D370">
        <f>SUMIFS('2way'!$AB$3:$AB$7690,'2way'!$Q$3:$Q$7690,"="&amp;B370,'2way'!$Z$3:$Z$7690,"&lt;&gt;P") + SUMIFS('2way'!$AB$3:$AB$7690,'2way'!$R$3:$R$7690,"="&amp;B370,'2way'!$Z$3:$Z$7690,"&lt;&gt;P")</f>
        <v>-205</v>
      </c>
      <c r="E370" s="79">
        <f t="shared" si="15"/>
        <v>-0.34166666666666667</v>
      </c>
      <c r="F370">
        <f>SUMIFS('2way'!$Z$3:$Z$7690,'2way'!$Q$3:$Q$7690,"=" &amp;B370,'2way'!$Y$3:$Y$7690,"&lt;&gt;P") + SUMIFS('2way'!$Z$3:$Z$7690,'2way'!$R$3:$R$7690,"=" &amp;B370,'2way'!$Y$3:$Y$7690,"&lt;&gt;P")</f>
        <v>600</v>
      </c>
      <c r="G370">
        <f>SUMIFS('2way'!$AD$3:$AD$7690,'2way'!$Q$3:$Q$7690,"="&amp;B370,'2way'!$Y$3:$Y$7690,"&lt;&gt;P") + SUMIFS('2way'!$AD$3:$AD$7690,'2way'!$R$3:$R$7690,"="&amp;D370,'2way'!$Y$3:$Y$7690,"&lt;&gt;P")</f>
        <v>-113</v>
      </c>
      <c r="H370" s="79">
        <f t="shared" si="16"/>
        <v>-0.18833333333333332</v>
      </c>
      <c r="I370">
        <f>SUMIFS('2way'!$Z$3:$Z$7690,'2way'!$Q$3:$Q$7690,"=" &amp;B370,'2way'!$Y$3:$Y$7690,"&lt;&gt;P") + SUMIFS('2way'!$Z$3:$Z$7690,'2way'!$R$3:$R$7690,"=" &amp;B370,'2way'!$Y$3:$Y$7690,"&lt;&gt;P")</f>
        <v>600</v>
      </c>
      <c r="J370">
        <f>SUMIFS('2way'!$AF$3:$AF$7690,'2way'!$Q$3:$Q$7690,"="&amp;B370,'2way'!$Y$3:$Y$7690,"&lt;&gt;P") + SUMIFS('2way'!$AF$3:$AF$7690,'2way'!$R$3:$R$7690,"="&amp;B370,'2way'!$Y$3:$Y$7690,"&lt;&gt;P")</f>
        <v>-600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500</v>
      </c>
      <c r="D371">
        <f>SUMIFS('2way'!$AB$3:$AB$7690,'2way'!$Q$3:$Q$7690,"="&amp;B371,'2way'!$Z$3:$Z$7690,"&lt;&gt;P") + SUMIFS('2way'!$AB$3:$AB$7690,'2way'!$R$3:$R$7690,"="&amp;B371,'2way'!$Z$3:$Z$7690,"&lt;&gt;P")</f>
        <v>49</v>
      </c>
      <c r="E371" s="79">
        <f t="shared" si="15"/>
        <v>9.8000000000000004E-2</v>
      </c>
      <c r="F371">
        <f>SUMIFS('2way'!$Z$3:$Z$7690,'2way'!$Q$3:$Q$7690,"=" &amp;B371,'2way'!$Y$3:$Y$7690,"&lt;&gt;P") + SUMIFS('2way'!$Z$3:$Z$7690,'2way'!$R$3:$R$7690,"=" &amp;B371,'2way'!$Y$3:$Y$7690,"&lt;&gt;P")</f>
        <v>500</v>
      </c>
      <c r="G371">
        <f>SUMIFS('2way'!$AD$3:$AD$7690,'2way'!$Q$3:$Q$7690,"="&amp;B371,'2way'!$Y$3:$Y$7690,"&lt;&gt;P") + SUMIFS('2way'!$AD$3:$AD$7690,'2way'!$R$3:$R$7690,"="&amp;D371,'2way'!$Y$3:$Y$7690,"&lt;&gt;P")</f>
        <v>-91</v>
      </c>
      <c r="H371" s="79">
        <f t="shared" si="16"/>
        <v>-0.182</v>
      </c>
      <c r="I371">
        <f>SUMIFS('2way'!$Z$3:$Z$7690,'2way'!$Q$3:$Q$7690,"=" &amp;B371,'2way'!$Y$3:$Y$7690,"&lt;&gt;P") + SUMIFS('2way'!$Z$3:$Z$7690,'2way'!$R$3:$R$7690,"=" &amp;B371,'2way'!$Y$3:$Y$7690,"&lt;&gt;P")</f>
        <v>500</v>
      </c>
      <c r="J371">
        <f>SUMIFS('2way'!$AF$3:$AF$7690,'2way'!$Q$3:$Q$7690,"="&amp;B371,'2way'!$Y$3:$Y$7690,"&lt;&gt;P") + SUMIFS('2way'!$AF$3:$AF$7690,'2way'!$R$3:$R$7690,"="&amp;B371,'2way'!$Y$3:$Y$7690,"&lt;&gt;P")</f>
        <v>-160</v>
      </c>
      <c r="K371" s="79">
        <f t="shared" si="17"/>
        <v>-0.32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600</v>
      </c>
      <c r="D372">
        <f>SUMIFS('2way'!$AB$3:$AB$7690,'2way'!$Q$3:$Q$7690,"="&amp;B372,'2way'!$Z$3:$Z$7690,"&lt;&gt;P") + SUMIFS('2way'!$AB$3:$AB$7690,'2way'!$R$3:$R$7690,"="&amp;B372,'2way'!$Z$3:$Z$7690,"&lt;&gt;P")</f>
        <v>-12.000000000000028</v>
      </c>
      <c r="E372" s="79">
        <f t="shared" si="15"/>
        <v>-2.0000000000000049E-2</v>
      </c>
      <c r="F372">
        <f>SUMIFS('2way'!$Z$3:$Z$7690,'2way'!$Q$3:$Q$7690,"=" &amp;B372,'2way'!$Y$3:$Y$7690,"&lt;&gt;P") + SUMIFS('2way'!$Z$3:$Z$7690,'2way'!$R$3:$R$7690,"=" &amp;B372,'2way'!$Y$3:$Y$7690,"&lt;&gt;P")</f>
        <v>600</v>
      </c>
      <c r="G372">
        <f>SUMIFS('2way'!$AD$3:$AD$7690,'2way'!$Q$3:$Q$7690,"="&amp;B372,'2way'!$Y$3:$Y$7690,"&lt;&gt;P") + SUMIFS('2way'!$AD$3:$AD$7690,'2way'!$R$3:$R$7690,"="&amp;D372,'2way'!$Y$3:$Y$7690,"&lt;&gt;P")</f>
        <v>-300</v>
      </c>
      <c r="H372" s="79">
        <f t="shared" si="16"/>
        <v>-0.5</v>
      </c>
      <c r="I372">
        <f>SUMIFS('2way'!$Z$3:$Z$7690,'2way'!$Q$3:$Q$7690,"=" &amp;B372,'2way'!$Y$3:$Y$7690,"&lt;&gt;P") + SUMIFS('2way'!$Z$3:$Z$7690,'2way'!$R$3:$R$7690,"=" &amp;B372,'2way'!$Y$3:$Y$7690,"&lt;&gt;P")</f>
        <v>600</v>
      </c>
      <c r="J372">
        <f>SUMIFS('2way'!$AF$3:$AF$7690,'2way'!$Q$3:$Q$7690,"="&amp;B372,'2way'!$Y$3:$Y$7690,"&lt;&gt;P") + SUMIFS('2way'!$AF$3:$AF$7690,'2way'!$R$3:$R$7690,"="&amp;B372,'2way'!$Y$3:$Y$7690,"&lt;&gt;P")</f>
        <v>-12.000000000000028</v>
      </c>
      <c r="K372" s="79">
        <f t="shared" si="17"/>
        <v>-2.0000000000000049E-2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500</v>
      </c>
      <c r="D373">
        <f>SUMIFS('2way'!$AB$3:$AB$7690,'2way'!$Q$3:$Q$7690,"="&amp;B373,'2way'!$Z$3:$Z$7690,"&lt;&gt;P") + SUMIFS('2way'!$AB$3:$AB$7690,'2way'!$R$3:$R$7690,"="&amp;B373,'2way'!$Z$3:$Z$7690,"&lt;&gt;P")</f>
        <v>-304</v>
      </c>
      <c r="E373" s="79">
        <f t="shared" si="15"/>
        <v>-0.60799999999999998</v>
      </c>
      <c r="F373">
        <f>SUMIFS('2way'!$Z$3:$Z$7690,'2way'!$Q$3:$Q$7690,"=" &amp;B373,'2way'!$Y$3:$Y$7690,"&lt;&gt;P") + SUMIFS('2way'!$Z$3:$Z$7690,'2way'!$R$3:$R$7690,"=" &amp;B373,'2way'!$Y$3:$Y$7690,"&lt;&gt;P")</f>
        <v>500</v>
      </c>
      <c r="G373">
        <f>SUMIFS('2way'!$AD$3:$AD$7690,'2way'!$Q$3:$Q$7690,"="&amp;B373,'2way'!$Y$3:$Y$7690,"&lt;&gt;P") + SUMIFS('2way'!$AD$3:$AD$7690,'2way'!$R$3:$R$7690,"="&amp;D373,'2way'!$Y$3:$Y$7690,"&lt;&gt;P")</f>
        <v>-200</v>
      </c>
      <c r="H373" s="79">
        <f t="shared" si="16"/>
        <v>-0.4</v>
      </c>
      <c r="I373">
        <f>SUMIFS('2way'!$Z$3:$Z$7690,'2way'!$Q$3:$Q$7690,"=" &amp;B373,'2way'!$Y$3:$Y$7690,"&lt;&gt;P") + SUMIFS('2way'!$Z$3:$Z$7690,'2way'!$R$3:$R$7690,"=" &amp;B373,'2way'!$Y$3:$Y$7690,"&lt;&gt;P")</f>
        <v>500</v>
      </c>
      <c r="J373">
        <f>SUMIFS('2way'!$AF$3:$AF$7690,'2way'!$Q$3:$Q$7690,"="&amp;B373,'2way'!$Y$3:$Y$7690,"&lt;&gt;P") + SUMIFS('2way'!$AF$3:$AF$7690,'2way'!$R$3:$R$7690,"="&amp;B373,'2way'!$Y$3:$Y$7690,"&lt;&gt;P")</f>
        <v>-304</v>
      </c>
      <c r="K373" s="79">
        <f t="shared" si="17"/>
        <v>-0.60799999999999998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600</v>
      </c>
      <c r="D374">
        <f>SUMIFS('2way'!$AB$3:$AB$7690,'2way'!$Q$3:$Q$7690,"="&amp;B374,'2way'!$Z$3:$Z$7690,"&lt;&gt;P") + SUMIFS('2way'!$AB$3:$AB$7690,'2way'!$R$3:$R$7690,"="&amp;B374,'2way'!$Z$3:$Z$7690,"&lt;&gt;P")</f>
        <v>-203</v>
      </c>
      <c r="E374" s="79">
        <f t="shared" si="15"/>
        <v>-0.33833333333333332</v>
      </c>
      <c r="F374">
        <f>SUMIFS('2way'!$Z$3:$Z$7690,'2way'!$Q$3:$Q$7690,"=" &amp;B374,'2way'!$Y$3:$Y$7690,"&lt;&gt;P") + SUMIFS('2way'!$Z$3:$Z$7690,'2way'!$R$3:$R$7690,"=" &amp;B374,'2way'!$Y$3:$Y$7690,"&lt;&gt;P")</f>
        <v>600</v>
      </c>
      <c r="G374">
        <f>SUMIFS('2way'!$AD$3:$AD$7690,'2way'!$Q$3:$Q$7690,"="&amp;B374,'2way'!$Y$3:$Y$7690,"&lt;&gt;P") + SUMIFS('2way'!$AD$3:$AD$7690,'2way'!$R$3:$R$7690,"="&amp;D374,'2way'!$Y$3:$Y$7690,"&lt;&gt;P")</f>
        <v>-300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600</v>
      </c>
      <c r="J374">
        <f>SUMIFS('2way'!$AF$3:$AF$7690,'2way'!$Q$3:$Q$7690,"="&amp;B374,'2way'!$Y$3:$Y$7690,"&lt;&gt;P") + SUMIFS('2way'!$AF$3:$AF$7690,'2way'!$R$3:$R$7690,"="&amp;B374,'2way'!$Y$3:$Y$7690,"&lt;&gt;P")</f>
        <v>-411</v>
      </c>
      <c r="K374" s="79">
        <f t="shared" si="17"/>
        <v>-0.68500000000000005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600</v>
      </c>
      <c r="D375">
        <f>SUMIFS('2way'!$AB$3:$AB$7690,'2way'!$Q$3:$Q$7690,"="&amp;B375,'2way'!$Z$3:$Z$7690,"&lt;&gt;P") + SUMIFS('2way'!$AB$3:$AB$7690,'2way'!$R$3:$R$7690,"="&amp;B375,'2way'!$Z$3:$Z$7690,"&lt;&gt;P")</f>
        <v>188.99999999999997</v>
      </c>
      <c r="E375" s="79">
        <f t="shared" si="15"/>
        <v>0.31499999999999995</v>
      </c>
      <c r="F375">
        <f>SUMIFS('2way'!$Z$3:$Z$7690,'2way'!$Q$3:$Q$7690,"=" &amp;B375,'2way'!$Y$3:$Y$7690,"&lt;&gt;P") + SUMIFS('2way'!$Z$3:$Z$7690,'2way'!$R$3:$R$7690,"=" &amp;B375,'2way'!$Y$3:$Y$7690,"&lt;&gt;P")</f>
        <v>600</v>
      </c>
      <c r="G375">
        <f>SUMIFS('2way'!$AD$3:$AD$7690,'2way'!$Q$3:$Q$7690,"="&amp;B375,'2way'!$Y$3:$Y$7690,"&lt;&gt;P") + SUMIFS('2way'!$AD$3:$AD$7690,'2way'!$R$3:$R$7690,"="&amp;D375,'2way'!$Y$3:$Y$7690,"&lt;&gt;P")</f>
        <v>-300</v>
      </c>
      <c r="H375" s="79">
        <f t="shared" si="16"/>
        <v>-0.5</v>
      </c>
      <c r="I375">
        <f>SUMIFS('2way'!$Z$3:$Z$7690,'2way'!$Q$3:$Q$7690,"=" &amp;B375,'2way'!$Y$3:$Y$7690,"&lt;&gt;P") + SUMIFS('2way'!$Z$3:$Z$7690,'2way'!$R$3:$R$7690,"=" &amp;B375,'2way'!$Y$3:$Y$7690,"&lt;&gt;P")</f>
        <v>600</v>
      </c>
      <c r="J375">
        <f>SUMIFS('2way'!$AF$3:$AF$7690,'2way'!$Q$3:$Q$7690,"="&amp;B375,'2way'!$Y$3:$Y$7690,"&lt;&gt;P") + SUMIFS('2way'!$AF$3:$AF$7690,'2way'!$R$3:$R$7690,"="&amp;B375,'2way'!$Y$3:$Y$7690,"&lt;&gt;P")</f>
        <v>-212.00000000000003</v>
      </c>
      <c r="K375" s="79">
        <f t="shared" si="17"/>
        <v>-0.35333333333333339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600</v>
      </c>
      <c r="D376">
        <f>SUMIFS('2way'!$AB$3:$AB$7690,'2way'!$Q$3:$Q$7690,"="&amp;B376,'2way'!$Z$3:$Z$7690,"&lt;&gt;P") + SUMIFS('2way'!$AB$3:$AB$7690,'2way'!$R$3:$R$7690,"="&amp;B376,'2way'!$Z$3:$Z$7690,"&lt;&gt;P")</f>
        <v>115</v>
      </c>
      <c r="E376" s="79">
        <f t="shared" si="15"/>
        <v>0.19166666666666668</v>
      </c>
      <c r="F376">
        <f>SUMIFS('2way'!$Z$3:$Z$7690,'2way'!$Q$3:$Q$7690,"=" &amp;B376,'2way'!$Y$3:$Y$7690,"&lt;&gt;P") + SUMIFS('2way'!$Z$3:$Z$7690,'2way'!$R$3:$R$7690,"=" &amp;B376,'2way'!$Y$3:$Y$7690,"&lt;&gt;P")</f>
        <v>600</v>
      </c>
      <c r="G376">
        <f>SUMIFS('2way'!$AD$3:$AD$7690,'2way'!$Q$3:$Q$7690,"="&amp;B376,'2way'!$Y$3:$Y$7690,"&lt;&gt;P") + SUMIFS('2way'!$AD$3:$AD$7690,'2way'!$R$3:$R$7690,"="&amp;D376,'2way'!$Y$3:$Y$7690,"&lt;&gt;P")</f>
        <v>-300</v>
      </c>
      <c r="H376" s="79">
        <f t="shared" si="16"/>
        <v>-0.5</v>
      </c>
      <c r="I376">
        <f>SUMIFS('2way'!$Z$3:$Z$7690,'2way'!$Q$3:$Q$7690,"=" &amp;B376,'2way'!$Y$3:$Y$7690,"&lt;&gt;P") + SUMIFS('2way'!$Z$3:$Z$7690,'2way'!$R$3:$R$7690,"=" &amp;B376,'2way'!$Y$3:$Y$7690,"&lt;&gt;P")</f>
        <v>600</v>
      </c>
      <c r="J376">
        <f>SUMIFS('2way'!$AF$3:$AF$7690,'2way'!$Q$3:$Q$7690,"="&amp;B376,'2way'!$Y$3:$Y$7690,"&lt;&gt;P") + SUMIFS('2way'!$AF$3:$AF$7690,'2way'!$R$3:$R$7690,"="&amp;B376,'2way'!$Y$3:$Y$7690,"&lt;&gt;P")</f>
        <v>115</v>
      </c>
      <c r="K376" s="79">
        <f t="shared" si="17"/>
        <v>0.19166666666666668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600</v>
      </c>
      <c r="D377">
        <f>SUMIFS('2way'!$AB$3:$AB$7690,'2way'!$Q$3:$Q$7690,"="&amp;B377,'2way'!$Z$3:$Z$7690,"&lt;&gt;P") + SUMIFS('2way'!$AB$3:$AB$7690,'2way'!$R$3:$R$7690,"="&amp;B377,'2way'!$Z$3:$Z$7690,"&lt;&gt;P")</f>
        <v>373</v>
      </c>
      <c r="E377" s="79">
        <f t="shared" si="15"/>
        <v>0.6216666666666667</v>
      </c>
      <c r="F377">
        <f>SUMIFS('2way'!$Z$3:$Z$7690,'2way'!$Q$3:$Q$7690,"=" &amp;B377,'2way'!$Y$3:$Y$7690,"&lt;&gt;P") + SUMIFS('2way'!$Z$3:$Z$7690,'2way'!$R$3:$R$7690,"=" &amp;B377,'2way'!$Y$3:$Y$7690,"&lt;&gt;P")</f>
        <v>600</v>
      </c>
      <c r="G377">
        <f>SUMIFS('2way'!$AD$3:$AD$7690,'2way'!$Q$3:$Q$7690,"="&amp;B377,'2way'!$Y$3:$Y$7690,"&lt;&gt;P") + SUMIFS('2way'!$AD$3:$AD$7690,'2way'!$R$3:$R$7690,"="&amp;D377,'2way'!$Y$3:$Y$7690,"&lt;&gt;P")</f>
        <v>-108</v>
      </c>
      <c r="H377" s="79">
        <f t="shared" si="16"/>
        <v>-0.18</v>
      </c>
      <c r="I377">
        <f>SUMIFS('2way'!$Z$3:$Z$7690,'2way'!$Q$3:$Q$7690,"=" &amp;B377,'2way'!$Y$3:$Y$7690,"&lt;&gt;P") + SUMIFS('2way'!$Z$3:$Z$7690,'2way'!$R$3:$R$7690,"=" &amp;B377,'2way'!$Y$3:$Y$7690,"&lt;&gt;P")</f>
        <v>600</v>
      </c>
      <c r="J377">
        <f>SUMIFS('2way'!$AF$3:$AF$7690,'2way'!$Q$3:$Q$7690,"="&amp;B377,'2way'!$Y$3:$Y$7690,"&lt;&gt;P") + SUMIFS('2way'!$AF$3:$AF$7690,'2way'!$R$3:$R$7690,"="&amp;B377,'2way'!$Y$3:$Y$7690,"&lt;&gt;P")</f>
        <v>-407</v>
      </c>
      <c r="K377" s="79">
        <f t="shared" si="17"/>
        <v>-0.67833333333333334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700</v>
      </c>
      <c r="D378">
        <f>SUMIFS('2way'!$AB$3:$AB$7690,'2way'!$Q$3:$Q$7690,"="&amp;B378,'2way'!$Z$3:$Z$7690,"&lt;&gt;P") + SUMIFS('2way'!$AB$3:$AB$7690,'2way'!$R$3:$R$7690,"="&amp;B378,'2way'!$Z$3:$Z$7690,"&lt;&gt;P")</f>
        <v>244</v>
      </c>
      <c r="E378" s="79">
        <f t="shared" si="15"/>
        <v>0.34857142857142859</v>
      </c>
      <c r="F378">
        <f>SUMIFS('2way'!$Z$3:$Z$7690,'2way'!$Q$3:$Q$7690,"=" &amp;B378,'2way'!$Y$3:$Y$7690,"&lt;&gt;P") + SUMIFS('2way'!$Z$3:$Z$7690,'2way'!$R$3:$R$7690,"=" &amp;B378,'2way'!$Y$3:$Y$7690,"&lt;&gt;P")</f>
        <v>700</v>
      </c>
      <c r="G378">
        <f>SUMIFS('2way'!$AD$3:$AD$7690,'2way'!$Q$3:$Q$7690,"="&amp;B378,'2way'!$Y$3:$Y$7690,"&lt;&gt;P") + SUMIFS('2way'!$AD$3:$AD$7690,'2way'!$R$3:$R$7690,"="&amp;D378,'2way'!$Y$3:$Y$7690,"&lt;&gt;P")</f>
        <v>351</v>
      </c>
      <c r="H378" s="79">
        <f t="shared" si="16"/>
        <v>0.50142857142857145</v>
      </c>
      <c r="I378">
        <f>SUMIFS('2way'!$Z$3:$Z$7690,'2way'!$Q$3:$Q$7690,"=" &amp;B378,'2way'!$Y$3:$Y$7690,"&lt;&gt;P") + SUMIFS('2way'!$Z$3:$Z$7690,'2way'!$R$3:$R$7690,"=" &amp;B378,'2way'!$Y$3:$Y$7690,"&lt;&gt;P")</f>
        <v>700</v>
      </c>
      <c r="J378">
        <f>SUMIFS('2way'!$AF$3:$AF$7690,'2way'!$Q$3:$Q$7690,"="&amp;B378,'2way'!$Y$3:$Y$7690,"&lt;&gt;P") + SUMIFS('2way'!$AF$3:$AF$7690,'2way'!$R$3:$R$7690,"="&amp;B378,'2way'!$Y$3:$Y$7690,"&lt;&gt;P")</f>
        <v>-507</v>
      </c>
      <c r="K378" s="79">
        <f t="shared" si="17"/>
        <v>-0.72428571428571431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700</v>
      </c>
      <c r="D379">
        <f>SUMIFS('2way'!$AB$3:$AB$7690,'2way'!$Q$3:$Q$7690,"="&amp;B379,'2way'!$Z$3:$Z$7690,"&lt;&gt;P") + SUMIFS('2way'!$AB$3:$AB$7690,'2way'!$R$3:$R$7690,"="&amp;B379,'2way'!$Z$3:$Z$7690,"&lt;&gt;P")</f>
        <v>-147</v>
      </c>
      <c r="E379" s="79">
        <f t="shared" si="15"/>
        <v>-0.21</v>
      </c>
      <c r="F379">
        <f>SUMIFS('2way'!$Z$3:$Z$7690,'2way'!$Q$3:$Q$7690,"=" &amp;B379,'2way'!$Y$3:$Y$7690,"&lt;&gt;P") + SUMIFS('2way'!$Z$3:$Z$7690,'2way'!$R$3:$R$7690,"=" &amp;B379,'2way'!$Y$3:$Y$7690,"&lt;&gt;P")</f>
        <v>700</v>
      </c>
      <c r="G379">
        <f>SUMIFS('2way'!$AD$3:$AD$7690,'2way'!$Q$3:$Q$7690,"="&amp;B379,'2way'!$Y$3:$Y$7690,"&lt;&gt;P") + SUMIFS('2way'!$AD$3:$AD$7690,'2way'!$R$3:$R$7690,"="&amp;D379,'2way'!$Y$3:$Y$7690,"&lt;&gt;P")</f>
        <v>-20</v>
      </c>
      <c r="H379" s="79">
        <f t="shared" si="16"/>
        <v>-2.8571428571428571E-2</v>
      </c>
      <c r="I379">
        <f>SUMIFS('2way'!$Z$3:$Z$7690,'2way'!$Q$3:$Q$7690,"=" &amp;B379,'2way'!$Y$3:$Y$7690,"&lt;&gt;P") + SUMIFS('2way'!$Z$3:$Z$7690,'2way'!$R$3:$R$7690,"=" &amp;B379,'2way'!$Y$3:$Y$7690,"&lt;&gt;P")</f>
        <v>700</v>
      </c>
      <c r="J379">
        <f>SUMIFS('2way'!$AF$3:$AF$7690,'2way'!$Q$3:$Q$7690,"="&amp;B379,'2way'!$Y$3:$Y$7690,"&lt;&gt;P") + SUMIFS('2way'!$AF$3:$AF$7690,'2way'!$R$3:$R$7690,"="&amp;B379,'2way'!$Y$3:$Y$7690,"&lt;&gt;P")</f>
        <v>-700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700</v>
      </c>
      <c r="D380">
        <f>SUMIFS('2way'!$AB$3:$AB$7690,'2way'!$Q$3:$Q$7690,"="&amp;B380,'2way'!$Z$3:$Z$7690,"&lt;&gt;P") + SUMIFS('2way'!$AB$3:$AB$7690,'2way'!$R$3:$R$7690,"="&amp;B380,'2way'!$Z$3:$Z$7690,"&lt;&gt;P")</f>
        <v>-140</v>
      </c>
      <c r="E380" s="79">
        <f t="shared" si="15"/>
        <v>-0.2</v>
      </c>
      <c r="F380">
        <f>SUMIFS('2way'!$Z$3:$Z$7690,'2way'!$Q$3:$Q$7690,"=" &amp;B380,'2way'!$Y$3:$Y$7690,"&lt;&gt;P") + SUMIFS('2way'!$Z$3:$Z$7690,'2way'!$R$3:$R$7690,"=" &amp;B380,'2way'!$Y$3:$Y$7690,"&lt;&gt;P")</f>
        <v>700</v>
      </c>
      <c r="G380">
        <f>SUMIFS('2way'!$AD$3:$AD$7690,'2way'!$Q$3:$Q$7690,"="&amp;B380,'2way'!$Y$3:$Y$7690,"&lt;&gt;P") + SUMIFS('2way'!$AD$3:$AD$7690,'2way'!$R$3:$R$7690,"="&amp;D380,'2way'!$Y$3:$Y$7690,"&lt;&gt;P")</f>
        <v>-121</v>
      </c>
      <c r="H380" s="79">
        <f t="shared" si="16"/>
        <v>-0.17285714285714285</v>
      </c>
      <c r="I380">
        <f>SUMIFS('2way'!$Z$3:$Z$7690,'2way'!$Q$3:$Q$7690,"=" &amp;B380,'2way'!$Y$3:$Y$7690,"&lt;&gt;P") + SUMIFS('2way'!$Z$3:$Z$7690,'2way'!$R$3:$R$7690,"=" &amp;B380,'2way'!$Y$3:$Y$7690,"&lt;&gt;P")</f>
        <v>700</v>
      </c>
      <c r="J380">
        <f>SUMIFS('2way'!$AF$3:$AF$7690,'2way'!$Q$3:$Q$7690,"="&amp;B380,'2way'!$Y$3:$Y$7690,"&lt;&gt;P") + SUMIFS('2way'!$AF$3:$AF$7690,'2way'!$R$3:$R$7690,"="&amp;B380,'2way'!$Y$3:$Y$7690,"&lt;&gt;P")</f>
        <v>-319</v>
      </c>
      <c r="K380" s="79">
        <f t="shared" si="17"/>
        <v>-0.45571428571428574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700</v>
      </c>
      <c r="D381">
        <f>SUMIFS('2way'!$AB$3:$AB$7690,'2way'!$Q$3:$Q$7690,"="&amp;B381,'2way'!$Z$3:$Z$7690,"&lt;&gt;P") + SUMIFS('2way'!$AB$3:$AB$7690,'2way'!$R$3:$R$7690,"="&amp;B381,'2way'!$Z$3:$Z$7690,"&lt;&gt;P")</f>
        <v>404</v>
      </c>
      <c r="E381" s="79">
        <f t="shared" si="15"/>
        <v>0.57714285714285718</v>
      </c>
      <c r="F381">
        <f>SUMIFS('2way'!$Z$3:$Z$7690,'2way'!$Q$3:$Q$7690,"=" &amp;B381,'2way'!$Y$3:$Y$7690,"&lt;&gt;P") + SUMIFS('2way'!$Z$3:$Z$7690,'2way'!$R$3:$R$7690,"=" &amp;B381,'2way'!$Y$3:$Y$7690,"&lt;&gt;P")</f>
        <v>700</v>
      </c>
      <c r="G381">
        <f>SUMIFS('2way'!$AD$3:$AD$7690,'2way'!$Q$3:$Q$7690,"="&amp;B381,'2way'!$Y$3:$Y$7690,"&lt;&gt;P") + SUMIFS('2way'!$AD$3:$AD$7690,'2way'!$R$3:$R$7690,"="&amp;D381,'2way'!$Y$3:$Y$7690,"&lt;&gt;P")</f>
        <v>68</v>
      </c>
      <c r="H381" s="79">
        <f t="shared" si="16"/>
        <v>9.7142857142857142E-2</v>
      </c>
      <c r="I381">
        <f>SUMIFS('2way'!$Z$3:$Z$7690,'2way'!$Q$3:$Q$7690,"=" &amp;B381,'2way'!$Y$3:$Y$7690,"&lt;&gt;P") + SUMIFS('2way'!$Z$3:$Z$7690,'2way'!$R$3:$R$7690,"=" &amp;B381,'2way'!$Y$3:$Y$7690,"&lt;&gt;P")</f>
        <v>700</v>
      </c>
      <c r="J381">
        <f>SUMIFS('2way'!$AF$3:$AF$7690,'2way'!$Q$3:$Q$7690,"="&amp;B381,'2way'!$Y$3:$Y$7690,"&lt;&gt;P") + SUMIFS('2way'!$AF$3:$AF$7690,'2way'!$R$3:$R$7690,"="&amp;B381,'2way'!$Y$3:$Y$7690,"&lt;&gt;P")</f>
        <v>-514</v>
      </c>
      <c r="K381" s="79">
        <f t="shared" si="17"/>
        <v>-0.73428571428571432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700</v>
      </c>
      <c r="D382">
        <f>SUMIFS('2way'!$AB$3:$AB$7690,'2way'!$Q$3:$Q$7690,"="&amp;B382,'2way'!$Z$3:$Z$7690,"&lt;&gt;P") + SUMIFS('2way'!$AB$3:$AB$7690,'2way'!$R$3:$R$7690,"="&amp;B382,'2way'!$Z$3:$Z$7690,"&lt;&gt;P")</f>
        <v>-140</v>
      </c>
      <c r="E382" s="79">
        <f t="shared" si="15"/>
        <v>-0.2</v>
      </c>
      <c r="F382">
        <f>SUMIFS('2way'!$Z$3:$Z$7690,'2way'!$Q$3:$Q$7690,"=" &amp;B382,'2way'!$Y$3:$Y$7690,"&lt;&gt;P") + SUMIFS('2way'!$Z$3:$Z$7690,'2way'!$R$3:$R$7690,"=" &amp;B382,'2way'!$Y$3:$Y$7690,"&lt;&gt;P")</f>
        <v>700</v>
      </c>
      <c r="G382">
        <f>SUMIFS('2way'!$AD$3:$AD$7690,'2way'!$Q$3:$Q$7690,"="&amp;B382,'2way'!$Y$3:$Y$7690,"&lt;&gt;P") + SUMIFS('2way'!$AD$3:$AD$7690,'2way'!$R$3:$R$7690,"="&amp;D382,'2way'!$Y$3:$Y$7690,"&lt;&gt;P")</f>
        <v>-400</v>
      </c>
      <c r="H382" s="79">
        <f t="shared" si="16"/>
        <v>-0.5714285714285714</v>
      </c>
      <c r="I382">
        <f>SUMIFS('2way'!$Z$3:$Z$7690,'2way'!$Q$3:$Q$7690,"=" &amp;B382,'2way'!$Y$3:$Y$7690,"&lt;&gt;P") + SUMIFS('2way'!$Z$3:$Z$7690,'2way'!$R$3:$R$7690,"=" &amp;B382,'2way'!$Y$3:$Y$7690,"&lt;&gt;P")</f>
        <v>700</v>
      </c>
      <c r="J382">
        <f>SUMIFS('2way'!$AF$3:$AF$7690,'2way'!$Q$3:$Q$7690,"="&amp;B382,'2way'!$Y$3:$Y$7690,"&lt;&gt;P") + SUMIFS('2way'!$AF$3:$AF$7690,'2way'!$R$3:$R$7690,"="&amp;B382,'2way'!$Y$3:$Y$7690,"&lt;&gt;P")</f>
        <v>-328</v>
      </c>
      <c r="K382" s="79">
        <f t="shared" si="17"/>
        <v>-0.46857142857142858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700</v>
      </c>
      <c r="D383">
        <f>SUMIFS('2way'!$AB$3:$AB$7690,'2way'!$Q$3:$Q$7690,"="&amp;B383,'2way'!$Z$3:$Z$7690,"&lt;&gt;P") + SUMIFS('2way'!$AB$3:$AB$7690,'2way'!$R$3:$R$7690,"="&amp;B383,'2way'!$Z$3:$Z$7690,"&lt;&gt;P")</f>
        <v>241</v>
      </c>
      <c r="E383" s="79">
        <f t="shared" si="15"/>
        <v>0.34428571428571431</v>
      </c>
      <c r="F383">
        <f>SUMIFS('2way'!$Z$3:$Z$7690,'2way'!$Q$3:$Q$7690,"=" &amp;B383,'2way'!$Y$3:$Y$7690,"&lt;&gt;P") + SUMIFS('2way'!$Z$3:$Z$7690,'2way'!$R$3:$R$7690,"=" &amp;B383,'2way'!$Y$3:$Y$7690,"&lt;&gt;P")</f>
        <v>700</v>
      </c>
      <c r="G383">
        <f>SUMIFS('2way'!$AD$3:$AD$7690,'2way'!$Q$3:$Q$7690,"="&amp;B383,'2way'!$Y$3:$Y$7690,"&lt;&gt;P") + SUMIFS('2way'!$AD$3:$AD$7690,'2way'!$R$3:$R$7690,"="&amp;D383,'2way'!$Y$3:$Y$7690,"&lt;&gt;P")</f>
        <v>71</v>
      </c>
      <c r="H383" s="79">
        <f t="shared" si="16"/>
        <v>0.10142857142857142</v>
      </c>
      <c r="I383">
        <f>SUMIFS('2way'!$Z$3:$Z$7690,'2way'!$Q$3:$Q$7690,"=" &amp;B383,'2way'!$Y$3:$Y$7690,"&lt;&gt;P") + SUMIFS('2way'!$Z$3:$Z$7690,'2way'!$R$3:$R$7690,"=" &amp;B383,'2way'!$Y$3:$Y$7690,"&lt;&gt;P")</f>
        <v>700</v>
      </c>
      <c r="J383">
        <f>SUMIFS('2way'!$AF$3:$AF$7690,'2way'!$Q$3:$Q$7690,"="&amp;B383,'2way'!$Y$3:$Y$7690,"&lt;&gt;P") + SUMIFS('2way'!$AF$3:$AF$7690,'2way'!$R$3:$R$7690,"="&amp;B383,'2way'!$Y$3:$Y$7690,"&lt;&gt;P")</f>
        <v>-521</v>
      </c>
      <c r="K383" s="79">
        <f t="shared" si="17"/>
        <v>-0.74428571428571433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700</v>
      </c>
      <c r="D384">
        <f>SUMIFS('2way'!$AB$3:$AB$7690,'2way'!$Q$3:$Q$7690,"="&amp;B384,'2way'!$Z$3:$Z$7690,"&lt;&gt;P") + SUMIFS('2way'!$AB$3:$AB$7690,'2way'!$R$3:$R$7690,"="&amp;B384,'2way'!$Z$3:$Z$7690,"&lt;&gt;P")</f>
        <v>-700</v>
      </c>
      <c r="E384" s="79">
        <f t="shared" si="15"/>
        <v>-1</v>
      </c>
      <c r="F384">
        <f>SUMIFS('2way'!$Z$3:$Z$7690,'2way'!$Q$3:$Q$7690,"=" &amp;B384,'2way'!$Y$3:$Y$7690,"&lt;&gt;P") + SUMIFS('2way'!$Z$3:$Z$7690,'2way'!$R$3:$R$7690,"=" &amp;B384,'2way'!$Y$3:$Y$7690,"&lt;&gt;P")</f>
        <v>700</v>
      </c>
      <c r="G384">
        <f>SUMIFS('2way'!$AD$3:$AD$7690,'2way'!$Q$3:$Q$7690,"="&amp;B384,'2way'!$Y$3:$Y$7690,"&lt;&gt;P") + SUMIFS('2way'!$AD$3:$AD$7690,'2way'!$R$3:$R$7690,"="&amp;D384,'2way'!$Y$3:$Y$7690,"&lt;&gt;P")</f>
        <v>-300</v>
      </c>
      <c r="H384" s="79">
        <f t="shared" si="16"/>
        <v>-0.42857142857142855</v>
      </c>
      <c r="I384">
        <f>SUMIFS('2way'!$Z$3:$Z$7690,'2way'!$Q$3:$Q$7690,"=" &amp;B384,'2way'!$Y$3:$Y$7690,"&lt;&gt;P") + SUMIFS('2way'!$Z$3:$Z$7690,'2way'!$R$3:$R$7690,"=" &amp;B384,'2way'!$Y$3:$Y$7690,"&lt;&gt;P")</f>
        <v>700</v>
      </c>
      <c r="J384">
        <f>SUMIFS('2way'!$AF$3:$AF$7690,'2way'!$Q$3:$Q$7690,"="&amp;B384,'2way'!$Y$3:$Y$7690,"&lt;&gt;P") + SUMIFS('2way'!$AF$3:$AF$7690,'2way'!$R$3:$R$7690,"="&amp;B384,'2way'!$Y$3:$Y$7690,"&lt;&gt;P")</f>
        <v>-700</v>
      </c>
      <c r="K384" s="79">
        <f t="shared" si="17"/>
        <v>-1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700</v>
      </c>
      <c r="D385">
        <f>SUMIFS('2way'!$AB$3:$AB$7690,'2way'!$Q$3:$Q$7690,"="&amp;B385,'2way'!$Z$3:$Z$7690,"&lt;&gt;P") + SUMIFS('2way'!$AB$3:$AB$7690,'2way'!$R$3:$R$7690,"="&amp;B385,'2way'!$Z$3:$Z$7690,"&lt;&gt;P")</f>
        <v>-324</v>
      </c>
      <c r="E385" s="79">
        <f t="shared" si="15"/>
        <v>-0.46285714285714286</v>
      </c>
      <c r="F385">
        <f>SUMIFS('2way'!$Z$3:$Z$7690,'2way'!$Q$3:$Q$7690,"=" &amp;B385,'2way'!$Y$3:$Y$7690,"&lt;&gt;P") + SUMIFS('2way'!$Z$3:$Z$7690,'2way'!$R$3:$R$7690,"=" &amp;B385,'2way'!$Y$3:$Y$7690,"&lt;&gt;P")</f>
        <v>700</v>
      </c>
      <c r="G385">
        <f>SUMIFS('2way'!$AD$3:$AD$7690,'2way'!$Q$3:$Q$7690,"="&amp;B385,'2way'!$Y$3:$Y$7690,"&lt;&gt;P") + SUMIFS('2way'!$AD$3:$AD$7690,'2way'!$R$3:$R$7690,"="&amp;D385,'2way'!$Y$3:$Y$7690,"&lt;&gt;P")</f>
        <v>-400</v>
      </c>
      <c r="H385" s="79">
        <f t="shared" si="16"/>
        <v>-0.5714285714285714</v>
      </c>
      <c r="I385">
        <f>SUMIFS('2way'!$Z$3:$Z$7690,'2way'!$Q$3:$Q$7690,"=" &amp;B385,'2way'!$Y$3:$Y$7690,"&lt;&gt;P") + SUMIFS('2way'!$Z$3:$Z$7690,'2way'!$R$3:$R$7690,"=" &amp;B385,'2way'!$Y$3:$Y$7690,"&lt;&gt;P")</f>
        <v>700</v>
      </c>
      <c r="J385">
        <f>SUMIFS('2way'!$AF$3:$AF$7690,'2way'!$Q$3:$Q$7690,"="&amp;B385,'2way'!$Y$3:$Y$7690,"&lt;&gt;P") + SUMIFS('2way'!$AF$3:$AF$7690,'2way'!$R$3:$R$7690,"="&amp;B385,'2way'!$Y$3:$Y$7690,"&lt;&gt;P")</f>
        <v>-512</v>
      </c>
      <c r="K385" s="79">
        <f t="shared" si="17"/>
        <v>-0.73142857142857143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700</v>
      </c>
      <c r="D386">
        <f>SUMIFS('2way'!$AB$3:$AB$7690,'2way'!$Q$3:$Q$7690,"="&amp;B386,'2way'!$Z$3:$Z$7690,"&lt;&gt;P") + SUMIFS('2way'!$AB$3:$AB$7690,'2way'!$R$3:$R$7690,"="&amp;B386,'2way'!$Z$3:$Z$7690,"&lt;&gt;P")</f>
        <v>-159</v>
      </c>
      <c r="E386" s="79">
        <f t="shared" si="15"/>
        <v>-0.22714285714285715</v>
      </c>
      <c r="F386">
        <f>SUMIFS('2way'!$Z$3:$Z$7690,'2way'!$Q$3:$Q$7690,"=" &amp;B386,'2way'!$Y$3:$Y$7690,"&lt;&gt;P") + SUMIFS('2way'!$Z$3:$Z$7690,'2way'!$R$3:$R$7690,"=" &amp;B386,'2way'!$Y$3:$Y$7690,"&lt;&gt;P")</f>
        <v>700</v>
      </c>
      <c r="G386">
        <f>SUMIFS('2way'!$AD$3:$AD$7690,'2way'!$Q$3:$Q$7690,"="&amp;B386,'2way'!$Y$3:$Y$7690,"&lt;&gt;P") + SUMIFS('2way'!$AD$3:$AD$7690,'2way'!$R$3:$R$7690,"="&amp;D386,'2way'!$Y$3:$Y$7690,"&lt;&gt;P")</f>
        <v>-227</v>
      </c>
      <c r="H386" s="79">
        <f t="shared" si="16"/>
        <v>-0.32428571428571429</v>
      </c>
      <c r="I386">
        <f>SUMIFS('2way'!$Z$3:$Z$7690,'2way'!$Q$3:$Q$7690,"=" &amp;B386,'2way'!$Y$3:$Y$7690,"&lt;&gt;P") + SUMIFS('2way'!$Z$3:$Z$7690,'2way'!$R$3:$R$7690,"=" &amp;B386,'2way'!$Y$3:$Y$7690,"&lt;&gt;P")</f>
        <v>700</v>
      </c>
      <c r="J386">
        <f>SUMIFS('2way'!$AF$3:$AF$7690,'2way'!$Q$3:$Q$7690,"="&amp;B386,'2way'!$Y$3:$Y$7690,"&lt;&gt;P") + SUMIFS('2way'!$AF$3:$AF$7690,'2way'!$R$3:$R$7690,"="&amp;B386,'2way'!$Y$3:$Y$7690,"&lt;&gt;P")</f>
        <v>-700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700</v>
      </c>
      <c r="D387">
        <f>SUMIFS('2way'!$AB$3:$AB$7690,'2way'!$Q$3:$Q$7690,"="&amp;B387,'2way'!$Z$3:$Z$7690,"&lt;&gt;P") + SUMIFS('2way'!$AB$3:$AB$7690,'2way'!$R$3:$R$7690,"="&amp;B387,'2way'!$Z$3:$Z$7690,"&lt;&gt;P")</f>
        <v>419</v>
      </c>
      <c r="E387" s="79">
        <f t="shared" si="15"/>
        <v>0.59857142857142853</v>
      </c>
      <c r="F387">
        <f>SUMIFS('2way'!$Z$3:$Z$7690,'2way'!$Q$3:$Q$7690,"=" &amp;B387,'2way'!$Y$3:$Y$7690,"&lt;&gt;P") + SUMIFS('2way'!$Z$3:$Z$7690,'2way'!$R$3:$R$7690,"=" &amp;B387,'2way'!$Y$3:$Y$7690,"&lt;&gt;P")</f>
        <v>700</v>
      </c>
      <c r="G387">
        <f>SUMIFS('2way'!$AD$3:$AD$7690,'2way'!$Q$3:$Q$7690,"="&amp;B387,'2way'!$Y$3:$Y$7690,"&lt;&gt;P") + SUMIFS('2way'!$AD$3:$AD$7690,'2way'!$R$3:$R$7690,"="&amp;D387,'2way'!$Y$3:$Y$7690,"&lt;&gt;P")</f>
        <v>-300</v>
      </c>
      <c r="H387" s="79">
        <f t="shared" si="16"/>
        <v>-0.42857142857142855</v>
      </c>
      <c r="I387">
        <f>SUMIFS('2way'!$Z$3:$Z$7690,'2way'!$Q$3:$Q$7690,"=" &amp;B387,'2way'!$Y$3:$Y$7690,"&lt;&gt;P") + SUMIFS('2way'!$Z$3:$Z$7690,'2way'!$R$3:$R$7690,"=" &amp;B387,'2way'!$Y$3:$Y$7690,"&lt;&gt;P")</f>
        <v>700</v>
      </c>
      <c r="J387">
        <f>SUMIFS('2way'!$AF$3:$AF$7690,'2way'!$Q$3:$Q$7690,"="&amp;B387,'2way'!$Y$3:$Y$7690,"&lt;&gt;P") + SUMIFS('2way'!$AF$3:$AF$7690,'2way'!$R$3:$R$7690,"="&amp;B387,'2way'!$Y$3:$Y$7690,"&lt;&gt;P")</f>
        <v>55</v>
      </c>
      <c r="K387" s="79">
        <f t="shared" si="17"/>
        <v>7.857142857142857E-2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700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700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700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700</v>
      </c>
      <c r="D389">
        <f>SUMIFS('2way'!$AB$3:$AB$7690,'2way'!$Q$3:$Q$7690,"="&amp;B389,'2way'!$Z$3:$Z$7690,"&lt;&gt;P") + SUMIFS('2way'!$AB$3:$AB$7690,'2way'!$R$3:$R$7690,"="&amp;B389,'2way'!$Z$3:$Z$7690,"&lt;&gt;P")</f>
        <v>284</v>
      </c>
      <c r="E389" s="79">
        <f t="shared" si="18"/>
        <v>0.40571428571428569</v>
      </c>
      <c r="F389">
        <f>SUMIFS('2way'!$Z$3:$Z$7690,'2way'!$Q$3:$Q$7690,"=" &amp;B389,'2way'!$Y$3:$Y$7690,"&lt;&gt;P") + SUMIFS('2way'!$Z$3:$Z$7690,'2way'!$R$3:$R$7690,"=" &amp;B389,'2way'!$Y$3:$Y$7690,"&lt;&gt;P")</f>
        <v>700</v>
      </c>
      <c r="G389">
        <f>SUMIFS('2way'!$AD$3:$AD$7690,'2way'!$Q$3:$Q$7690,"="&amp;B389,'2way'!$Y$3:$Y$7690,"&lt;&gt;P") + SUMIFS('2way'!$AD$3:$AD$7690,'2way'!$R$3:$R$7690,"="&amp;D389,'2way'!$Y$3:$Y$7690,"&lt;&gt;P")</f>
        <v>67</v>
      </c>
      <c r="H389" s="79">
        <f t="shared" si="19"/>
        <v>9.571428571428571E-2</v>
      </c>
      <c r="I389">
        <f>SUMIFS('2way'!$Z$3:$Z$7690,'2way'!$Q$3:$Q$7690,"=" &amp;B389,'2way'!$Y$3:$Y$7690,"&lt;&gt;P") + SUMIFS('2way'!$Z$3:$Z$7690,'2way'!$R$3:$R$7690,"=" &amp;B389,'2way'!$Y$3:$Y$7690,"&lt;&gt;P")</f>
        <v>700</v>
      </c>
      <c r="J389">
        <f>SUMIFS('2way'!$AF$3:$AF$7690,'2way'!$Q$3:$Q$7690,"="&amp;B389,'2way'!$Y$3:$Y$7690,"&lt;&gt;P") + SUMIFS('2way'!$AF$3:$AF$7690,'2way'!$R$3:$R$7690,"="&amp;B389,'2way'!$Y$3:$Y$7690,"&lt;&gt;P")</f>
        <v>-83.000000000000028</v>
      </c>
      <c r="K389" s="79">
        <f t="shared" si="20"/>
        <v>-0.11857142857142861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700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700</v>
      </c>
      <c r="G390">
        <f>SUMIFS('2way'!$AD$3:$AD$7690,'2way'!$Q$3:$Q$7690,"="&amp;B390,'2way'!$Y$3:$Y$7690,"&lt;&gt;P") + SUMIFS('2way'!$AD$3:$AD$7690,'2way'!$R$3:$R$7690,"="&amp;D390,'2way'!$Y$3:$Y$7690,"&lt;&gt;P")</f>
        <v>-65</v>
      </c>
      <c r="H390" s="79">
        <f t="shared" si="19"/>
        <v>-9.285714285714286E-2</v>
      </c>
      <c r="I390">
        <f>SUMIFS('2way'!$Z$3:$Z$7690,'2way'!$Q$3:$Q$7690,"=" &amp;B390,'2way'!$Y$3:$Y$7690,"&lt;&gt;P") + SUMIFS('2way'!$Z$3:$Z$7690,'2way'!$R$3:$R$7690,"=" &amp;B390,'2way'!$Y$3:$Y$7690,"&lt;&gt;P")</f>
        <v>700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700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700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700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700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700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700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700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700</v>
      </c>
      <c r="G393">
        <f>SUMIFS('2way'!$AD$3:$AD$7690,'2way'!$Q$3:$Q$7690,"="&amp;B393,'2way'!$Y$3:$Y$7690,"&lt;&gt;P") + SUMIFS('2way'!$AD$3:$AD$7690,'2way'!$R$3:$R$7690,"="&amp;D393,'2way'!$Y$3:$Y$7690,"&lt;&gt;P")</f>
        <v>-400</v>
      </c>
      <c r="H393" s="79">
        <f t="shared" si="19"/>
        <v>-0.5714285714285714</v>
      </c>
      <c r="I393">
        <f>SUMIFS('2way'!$Z$3:$Z$7690,'2way'!$Q$3:$Q$7690,"=" &amp;B393,'2way'!$Y$3:$Y$7690,"&lt;&gt;P") + SUMIFS('2way'!$Z$3:$Z$7690,'2way'!$R$3:$R$7690,"=" &amp;B393,'2way'!$Y$3:$Y$7690,"&lt;&gt;P")</f>
        <v>700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700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700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700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700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700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700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700</v>
      </c>
      <c r="D396">
        <f>SUMIFS('2way'!$AB$3:$AB$7690,'2way'!$Q$3:$Q$7690,"="&amp;B396,'2way'!$Z$3:$Z$7690,"&lt;&gt;P") + SUMIFS('2way'!$AB$3:$AB$7690,'2way'!$R$3:$R$7690,"="&amp;B396,'2way'!$Z$3:$Z$7690,"&lt;&gt;P")</f>
        <v>-513</v>
      </c>
      <c r="E396" s="79">
        <f t="shared" si="18"/>
        <v>-0.73285714285714287</v>
      </c>
      <c r="F396">
        <f>SUMIFS('2way'!$Z$3:$Z$7690,'2way'!$Q$3:$Q$7690,"=" &amp;B396,'2way'!$Y$3:$Y$7690,"&lt;&gt;P") + SUMIFS('2way'!$Z$3:$Z$7690,'2way'!$R$3:$R$7690,"=" &amp;B396,'2way'!$Y$3:$Y$7690,"&lt;&gt;P")</f>
        <v>700</v>
      </c>
      <c r="G396">
        <f>SUMIFS('2way'!$AD$3:$AD$7690,'2way'!$Q$3:$Q$7690,"="&amp;B396,'2way'!$Y$3:$Y$7690,"&lt;&gt;P") + SUMIFS('2way'!$AD$3:$AD$7690,'2way'!$R$3:$R$7690,"="&amp;D396,'2way'!$Y$3:$Y$7690,"&lt;&gt;P")</f>
        <v>-213</v>
      </c>
      <c r="H396" s="79">
        <f t="shared" si="19"/>
        <v>-0.30428571428571427</v>
      </c>
      <c r="I396">
        <f>SUMIFS('2way'!$Z$3:$Z$7690,'2way'!$Q$3:$Q$7690,"=" &amp;B396,'2way'!$Y$3:$Y$7690,"&lt;&gt;P") + SUMIFS('2way'!$Z$3:$Z$7690,'2way'!$R$3:$R$7690,"=" &amp;B396,'2way'!$Y$3:$Y$7690,"&lt;&gt;P")</f>
        <v>700</v>
      </c>
      <c r="J396">
        <f>SUMIFS('2way'!$AF$3:$AF$7690,'2way'!$Q$3:$Q$7690,"="&amp;B396,'2way'!$Y$3:$Y$7690,"&lt;&gt;P") + SUMIFS('2way'!$AF$3:$AF$7690,'2way'!$R$3:$R$7690,"="&amp;B396,'2way'!$Y$3:$Y$7690,"&lt;&gt;P")</f>
        <v>-700</v>
      </c>
      <c r="K396" s="79">
        <f t="shared" si="20"/>
        <v>-1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700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700</v>
      </c>
      <c r="G397">
        <f>SUMIFS('2way'!$AD$3:$AD$7690,'2way'!$Q$3:$Q$7690,"="&amp;B397,'2way'!$Y$3:$Y$7690,"&lt;&gt;P") + SUMIFS('2way'!$AD$3:$AD$7690,'2way'!$R$3:$R$7690,"="&amp;D397,'2way'!$Y$3:$Y$7690,"&lt;&gt;P")</f>
        <v>-108</v>
      </c>
      <c r="H397" s="79">
        <f t="shared" si="19"/>
        <v>-0.15428571428571428</v>
      </c>
      <c r="I397">
        <f>SUMIFS('2way'!$Z$3:$Z$7690,'2way'!$Q$3:$Q$7690,"=" &amp;B397,'2way'!$Y$3:$Y$7690,"&lt;&gt;P") + SUMIFS('2way'!$Z$3:$Z$7690,'2way'!$R$3:$R$7690,"=" &amp;B397,'2way'!$Y$3:$Y$7690,"&lt;&gt;P")</f>
        <v>700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F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2021-09-26T18:08:15Z</dcterms:modified>
</cp:coreProperties>
</file>